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cke\Downloads\"/>
    </mc:Choice>
  </mc:AlternateContent>
  <xr:revisionPtr revIDLastSave="0" documentId="13_ncr:1_{E75FD0E0-8F8C-470C-9B61-60820764547A}" xr6:coauthVersionLast="47" xr6:coauthVersionMax="47" xr10:uidLastSave="{00000000-0000-0000-0000-000000000000}"/>
  <bookViews>
    <workbookView xWindow="-120" yWindow="-120" windowWidth="38640" windowHeight="21120" xr2:uid="{9BF7E5A2-A65C-4C50-90BD-D62A454E022D}"/>
  </bookViews>
  <sheets>
    <sheet name="Income Statement" sheetId="1" r:id="rId1"/>
    <sheet name="Balance Sheet" sheetId="2" r:id="rId2"/>
    <sheet name="UCA Cash Flow Analysis" sheetId="4" r:id="rId3"/>
    <sheet name="Financial Ratio Analysis" sheetId="3" r:id="rId4"/>
    <sheet name="Accounts Receivable Analysis" sheetId="5" r:id="rId5"/>
    <sheet name="Accounts Payable Analysis" sheetId="6" r:id="rId6"/>
  </sheets>
  <definedNames>
    <definedName name="_xlnm.Print_Area" localSheetId="0">'Income Statement'!$A$3:$K$92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4" l="1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H17" i="3"/>
  <c r="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G23" i="3"/>
  <c r="H23" i="3"/>
  <c r="J24" i="3"/>
  <c r="K24" i="3"/>
  <c r="L24" i="3"/>
  <c r="M25" i="3"/>
  <c r="M42" i="3" s="1"/>
  <c r="N25" i="3"/>
  <c r="N42" i="3" s="1"/>
  <c r="C27" i="3"/>
  <c r="F29" i="3"/>
  <c r="F44" i="3" s="1"/>
  <c r="G29" i="3"/>
  <c r="G44" i="3" s="1"/>
  <c r="I30" i="3"/>
  <c r="J30" i="3"/>
  <c r="L31" i="3"/>
  <c r="L45" i="3" s="1"/>
  <c r="M31" i="3"/>
  <c r="M45" i="3" s="1"/>
  <c r="O3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G46" i="3"/>
  <c r="H46" i="3"/>
  <c r="F17" i="6"/>
  <c r="E17" i="6"/>
  <c r="D17" i="6"/>
  <c r="C17" i="6"/>
  <c r="B17" i="6"/>
  <c r="B18" i="6" s="1"/>
  <c r="G16" i="6"/>
  <c r="G15" i="6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G7" i="6"/>
  <c r="G6" i="6"/>
  <c r="H6" i="6" s="1"/>
  <c r="G5" i="6"/>
  <c r="G4" i="6"/>
  <c r="G3" i="6"/>
  <c r="G17" i="6" s="1"/>
  <c r="C18" i="5"/>
  <c r="D18" i="5"/>
  <c r="E18" i="5"/>
  <c r="F18" i="5"/>
  <c r="G18" i="5"/>
  <c r="B1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3" i="5"/>
  <c r="B4" i="3"/>
  <c r="B4" i="2"/>
  <c r="B4" i="4"/>
  <c r="C52" i="2"/>
  <c r="C116" i="2"/>
  <c r="C112" i="2"/>
  <c r="C108" i="2"/>
  <c r="C102" i="2"/>
  <c r="C96" i="2"/>
  <c r="C88" i="2"/>
  <c r="C85" i="2"/>
  <c r="C79" i="2"/>
  <c r="C75" i="2"/>
  <c r="C20" i="1"/>
  <c r="C16" i="1"/>
  <c r="C47" i="1"/>
  <c r="C46" i="1"/>
  <c r="C60" i="1"/>
  <c r="C59" i="1"/>
  <c r="C77" i="1"/>
  <c r="C64" i="1"/>
  <c r="C82" i="1"/>
  <c r="C81" i="1"/>
  <c r="C80" i="1"/>
  <c r="C79" i="1"/>
  <c r="C78" i="1"/>
  <c r="C87" i="1"/>
  <c r="C86" i="1"/>
  <c r="C85" i="1"/>
  <c r="C83" i="1"/>
  <c r="C91" i="1"/>
  <c r="C74" i="1"/>
  <c r="C73" i="1"/>
  <c r="C72" i="1"/>
  <c r="C71" i="1"/>
  <c r="C70" i="1"/>
  <c r="C69" i="1"/>
  <c r="C68" i="1"/>
  <c r="C67" i="1"/>
  <c r="C66" i="1"/>
  <c r="C63" i="1"/>
  <c r="C62" i="1"/>
  <c r="C52" i="1"/>
  <c r="C50" i="1"/>
  <c r="C58" i="1"/>
  <c r="C57" i="1"/>
  <c r="C56" i="1"/>
  <c r="C55" i="1"/>
  <c r="C54" i="1"/>
  <c r="C53" i="1"/>
  <c r="C51" i="1"/>
  <c r="C49" i="1"/>
  <c r="C40" i="1"/>
  <c r="C39" i="1"/>
  <c r="C37" i="1"/>
  <c r="C36" i="1"/>
  <c r="C35" i="1"/>
  <c r="C30" i="1"/>
  <c r="C45" i="1"/>
  <c r="C44" i="1"/>
  <c r="C43" i="1"/>
  <c r="C42" i="1"/>
  <c r="C41" i="1"/>
  <c r="C34" i="1"/>
  <c r="C33" i="1"/>
  <c r="C32" i="1"/>
  <c r="C31" i="1"/>
  <c r="C29" i="1"/>
  <c r="C28" i="1"/>
  <c r="C27" i="1"/>
  <c r="C26" i="1"/>
  <c r="C25" i="1"/>
  <c r="C24" i="1"/>
  <c r="C23" i="1"/>
  <c r="C22" i="1"/>
  <c r="C9" i="1"/>
  <c r="F86" i="1"/>
  <c r="G86" i="1"/>
  <c r="H86" i="1"/>
  <c r="I86" i="1"/>
  <c r="J86" i="1"/>
  <c r="K86" i="1"/>
  <c r="L86" i="1"/>
  <c r="M86" i="1"/>
  <c r="N86" i="1"/>
  <c r="O86" i="1" s="1"/>
  <c r="P86" i="1"/>
  <c r="Q86" i="1"/>
  <c r="R86" i="1"/>
  <c r="S86" i="1"/>
  <c r="T86" i="1"/>
  <c r="U86" i="1" s="1"/>
  <c r="V86" i="1"/>
  <c r="W86" i="1"/>
  <c r="X86" i="1"/>
  <c r="Y86" i="1"/>
  <c r="Z86" i="1"/>
  <c r="AA86" i="1"/>
  <c r="AB86" i="1"/>
  <c r="AC86" i="1"/>
  <c r="E86" i="1"/>
  <c r="J77" i="1"/>
  <c r="K77" i="1" s="1"/>
  <c r="L77" i="1"/>
  <c r="M77" i="1" s="1"/>
  <c r="N77" i="1"/>
  <c r="O77" i="1" s="1"/>
  <c r="P77" i="1"/>
  <c r="Q77" i="1"/>
  <c r="R77" i="1"/>
  <c r="S77" i="1"/>
  <c r="T77" i="1"/>
  <c r="U77" i="1" s="1"/>
  <c r="V77" i="1"/>
  <c r="V83" i="1" s="1"/>
  <c r="X77" i="1"/>
  <c r="X83" i="1" s="1"/>
  <c r="Y77" i="1"/>
  <c r="Z77" i="1"/>
  <c r="AA77" i="1" s="1"/>
  <c r="AB77" i="1"/>
  <c r="AB83" i="1" s="1"/>
  <c r="K78" i="1"/>
  <c r="M78" i="1"/>
  <c r="O78" i="1"/>
  <c r="Q78" i="1"/>
  <c r="S78" i="1"/>
  <c r="U78" i="1"/>
  <c r="W78" i="1"/>
  <c r="Y78" i="1"/>
  <c r="AA78" i="1"/>
  <c r="AC78" i="1"/>
  <c r="K79" i="1"/>
  <c r="M79" i="1"/>
  <c r="O79" i="1"/>
  <c r="Q79" i="1"/>
  <c r="S79" i="1"/>
  <c r="U79" i="1"/>
  <c r="W79" i="1"/>
  <c r="Y79" i="1"/>
  <c r="AA79" i="1"/>
  <c r="AC79" i="1"/>
  <c r="K80" i="1"/>
  <c r="M80" i="1"/>
  <c r="O80" i="1"/>
  <c r="Q80" i="1"/>
  <c r="S80" i="1"/>
  <c r="U80" i="1"/>
  <c r="W80" i="1"/>
  <c r="Y80" i="1"/>
  <c r="AA80" i="1"/>
  <c r="AC80" i="1"/>
  <c r="K81" i="1"/>
  <c r="M81" i="1"/>
  <c r="O81" i="1"/>
  <c r="Q81" i="1"/>
  <c r="S81" i="1"/>
  <c r="U81" i="1"/>
  <c r="W81" i="1"/>
  <c r="Y81" i="1"/>
  <c r="AA81" i="1"/>
  <c r="AC81" i="1"/>
  <c r="K82" i="1"/>
  <c r="M82" i="1"/>
  <c r="O82" i="1"/>
  <c r="Q82" i="1"/>
  <c r="S82" i="1"/>
  <c r="U82" i="1"/>
  <c r="W82" i="1"/>
  <c r="Y82" i="1"/>
  <c r="AA82" i="1"/>
  <c r="AC82" i="1"/>
  <c r="I82" i="1"/>
  <c r="I81" i="1"/>
  <c r="I80" i="1"/>
  <c r="I79" i="1"/>
  <c r="I78" i="1"/>
  <c r="H77" i="1"/>
  <c r="I77" i="1" s="1"/>
  <c r="G82" i="1"/>
  <c r="G81" i="1"/>
  <c r="G80" i="1"/>
  <c r="G79" i="1"/>
  <c r="G78" i="1"/>
  <c r="F77" i="1"/>
  <c r="G77" i="1" s="1"/>
  <c r="E82" i="1"/>
  <c r="E81" i="1"/>
  <c r="E80" i="1"/>
  <c r="F83" i="1"/>
  <c r="G83" i="1" s="1"/>
  <c r="G71" i="1"/>
  <c r="G70" i="1"/>
  <c r="G69" i="1"/>
  <c r="F66" i="1"/>
  <c r="G66" i="1" s="1"/>
  <c r="G63" i="1"/>
  <c r="F59" i="1"/>
  <c r="G59" i="1" s="1"/>
  <c r="G58" i="1"/>
  <c r="G57" i="1"/>
  <c r="G56" i="1"/>
  <c r="G55" i="1"/>
  <c r="F53" i="1"/>
  <c r="G53" i="1" s="1"/>
  <c r="G51" i="1"/>
  <c r="G49" i="1"/>
  <c r="G45" i="1"/>
  <c r="G44" i="1"/>
  <c r="G43" i="1"/>
  <c r="G42" i="1"/>
  <c r="G41" i="1"/>
  <c r="F40" i="1"/>
  <c r="G40" i="1" s="1"/>
  <c r="G38" i="1"/>
  <c r="G37" i="1"/>
  <c r="G35" i="1"/>
  <c r="G34" i="1"/>
  <c r="G33" i="1"/>
  <c r="G32" i="1"/>
  <c r="G31" i="1"/>
  <c r="F30" i="1"/>
  <c r="F46" i="1" s="1"/>
  <c r="G46" i="1" s="1"/>
  <c r="G29" i="1"/>
  <c r="G28" i="1"/>
  <c r="G27" i="1"/>
  <c r="F26" i="1"/>
  <c r="G26" i="1" s="1"/>
  <c r="G25" i="1"/>
  <c r="G24" i="1"/>
  <c r="G23" i="1"/>
  <c r="G19" i="1"/>
  <c r="G18" i="1"/>
  <c r="F17" i="1"/>
  <c r="G17" i="1" s="1"/>
  <c r="G16" i="1"/>
  <c r="F16" i="1"/>
  <c r="F20" i="1" s="1"/>
  <c r="G15" i="1"/>
  <c r="G14" i="1"/>
  <c r="G11" i="1"/>
  <c r="G10" i="1"/>
  <c r="G9" i="1"/>
  <c r="F9" i="1"/>
  <c r="F7" i="1"/>
  <c r="G62" i="1" s="1"/>
  <c r="D86" i="1"/>
  <c r="D84" i="1"/>
  <c r="D83" i="1"/>
  <c r="E83" i="1" s="1"/>
  <c r="D77" i="1"/>
  <c r="E77" i="1" s="1"/>
  <c r="E71" i="1"/>
  <c r="E70" i="1"/>
  <c r="E69" i="1"/>
  <c r="D66" i="1"/>
  <c r="E66" i="1" s="1"/>
  <c r="E63" i="1"/>
  <c r="D59" i="1"/>
  <c r="E59" i="1" s="1"/>
  <c r="E58" i="1"/>
  <c r="E57" i="1"/>
  <c r="E56" i="1"/>
  <c r="E55" i="1"/>
  <c r="D53" i="1"/>
  <c r="E53" i="1" s="1"/>
  <c r="E51" i="1"/>
  <c r="E49" i="1"/>
  <c r="E45" i="1"/>
  <c r="E44" i="1"/>
  <c r="E43" i="1"/>
  <c r="E42" i="1"/>
  <c r="E41" i="1"/>
  <c r="D40" i="1"/>
  <c r="E40" i="1" s="1"/>
  <c r="E38" i="1"/>
  <c r="E37" i="1"/>
  <c r="E35" i="1"/>
  <c r="E34" i="1"/>
  <c r="E33" i="1"/>
  <c r="E32" i="1"/>
  <c r="E31" i="1"/>
  <c r="D30" i="1"/>
  <c r="D46" i="1" s="1"/>
  <c r="E46" i="1" s="1"/>
  <c r="E29" i="1"/>
  <c r="E28" i="1"/>
  <c r="E27" i="1"/>
  <c r="D26" i="1"/>
  <c r="E26" i="1" s="1"/>
  <c r="E25" i="1"/>
  <c r="E24" i="1"/>
  <c r="E23" i="1"/>
  <c r="E19" i="1"/>
  <c r="E18" i="1"/>
  <c r="D17" i="1"/>
  <c r="E17" i="1" s="1"/>
  <c r="E16" i="1"/>
  <c r="D16" i="1"/>
  <c r="D20" i="1" s="1"/>
  <c r="E15" i="1"/>
  <c r="E14" i="1"/>
  <c r="E12" i="1"/>
  <c r="E11" i="1"/>
  <c r="E10" i="1"/>
  <c r="E9" i="1"/>
  <c r="D9" i="1"/>
  <c r="E68" i="1" s="1"/>
  <c r="D7" i="1"/>
  <c r="E62" i="1" s="1"/>
  <c r="C15" i="1"/>
  <c r="C12" i="1"/>
  <c r="C11" i="1"/>
  <c r="C10" i="1"/>
  <c r="O62" i="1"/>
  <c r="I62" i="1"/>
  <c r="T83" i="1"/>
  <c r="AB66" i="1"/>
  <c r="AB53" i="1"/>
  <c r="AB59" i="1" s="1"/>
  <c r="AB40" i="1"/>
  <c r="AB30" i="1"/>
  <c r="AB46" i="1" s="1"/>
  <c r="AB26" i="1"/>
  <c r="AB17" i="1"/>
  <c r="AC16" i="1"/>
  <c r="AC9" i="1"/>
  <c r="AB9" i="1"/>
  <c r="AC68" i="1" s="1"/>
  <c r="AB7" i="1"/>
  <c r="AC62" i="1" s="1"/>
  <c r="Z66" i="1"/>
  <c r="Z53" i="1"/>
  <c r="Z40" i="1"/>
  <c r="Z30" i="1"/>
  <c r="Z46" i="1" s="1"/>
  <c r="Z26" i="1"/>
  <c r="Z17" i="1"/>
  <c r="AA16" i="1"/>
  <c r="AA9" i="1"/>
  <c r="Z9" i="1"/>
  <c r="AA68" i="1" s="1"/>
  <c r="Z7" i="1"/>
  <c r="Z84" i="1" s="1"/>
  <c r="X66" i="1"/>
  <c r="X53" i="1"/>
  <c r="X59" i="1" s="1"/>
  <c r="X40" i="1"/>
  <c r="X30" i="1"/>
  <c r="X46" i="1" s="1"/>
  <c r="X26" i="1"/>
  <c r="X17" i="1"/>
  <c r="Y16" i="1"/>
  <c r="Y9" i="1"/>
  <c r="X9" i="1"/>
  <c r="Y68" i="1" s="1"/>
  <c r="X7" i="1"/>
  <c r="Y62" i="1" s="1"/>
  <c r="V66" i="1"/>
  <c r="V53" i="1"/>
  <c r="V59" i="1" s="1"/>
  <c r="V40" i="1"/>
  <c r="V30" i="1"/>
  <c r="V46" i="1" s="1"/>
  <c r="V26" i="1"/>
  <c r="V17" i="1"/>
  <c r="W16" i="1"/>
  <c r="W9" i="1"/>
  <c r="V9" i="1"/>
  <c r="W68" i="1" s="1"/>
  <c r="V7" i="1"/>
  <c r="W62" i="1" s="1"/>
  <c r="T66" i="1"/>
  <c r="T53" i="1"/>
  <c r="T59" i="1" s="1"/>
  <c r="T40" i="1"/>
  <c r="T30" i="1"/>
  <c r="T46" i="1" s="1"/>
  <c r="T26" i="1"/>
  <c r="T17" i="1"/>
  <c r="U16" i="1"/>
  <c r="U9" i="1"/>
  <c r="T9" i="1"/>
  <c r="U68" i="1" s="1"/>
  <c r="T7" i="1"/>
  <c r="U62" i="1" s="1"/>
  <c r="R83" i="1"/>
  <c r="R66" i="1"/>
  <c r="R53" i="1"/>
  <c r="R40" i="1"/>
  <c r="R30" i="1"/>
  <c r="R46" i="1" s="1"/>
  <c r="R26" i="1"/>
  <c r="R17" i="1"/>
  <c r="S16" i="1"/>
  <c r="S9" i="1"/>
  <c r="R9" i="1"/>
  <c r="S68" i="1" s="1"/>
  <c r="R7" i="1"/>
  <c r="S62" i="1" s="1"/>
  <c r="P83" i="1"/>
  <c r="P66" i="1"/>
  <c r="P53" i="1"/>
  <c r="P59" i="1" s="1"/>
  <c r="P40" i="1"/>
  <c r="P30" i="1"/>
  <c r="P46" i="1" s="1"/>
  <c r="P26" i="1"/>
  <c r="P17" i="1"/>
  <c r="Q16" i="1"/>
  <c r="Q9" i="1"/>
  <c r="P9" i="1"/>
  <c r="Q68" i="1" s="1"/>
  <c r="P7" i="1"/>
  <c r="Q62" i="1" s="1"/>
  <c r="N83" i="1"/>
  <c r="N66" i="1"/>
  <c r="N53" i="1"/>
  <c r="N59" i="1" s="1"/>
  <c r="N46" i="1"/>
  <c r="N40" i="1"/>
  <c r="N30" i="1"/>
  <c r="N26" i="1"/>
  <c r="N17" i="1"/>
  <c r="O16" i="1"/>
  <c r="O9" i="1"/>
  <c r="N9" i="1"/>
  <c r="O69" i="1" s="1"/>
  <c r="N7" i="1"/>
  <c r="N85" i="1" s="1"/>
  <c r="L66" i="1"/>
  <c r="L53" i="1"/>
  <c r="L59" i="1" s="1"/>
  <c r="L40" i="1"/>
  <c r="L30" i="1"/>
  <c r="L46" i="1" s="1"/>
  <c r="L26" i="1"/>
  <c r="L17" i="1"/>
  <c r="M16" i="1"/>
  <c r="M9" i="1"/>
  <c r="L9" i="1"/>
  <c r="M68" i="1" s="1"/>
  <c r="L7" i="1"/>
  <c r="M62" i="1" s="1"/>
  <c r="J83" i="1"/>
  <c r="J66" i="1"/>
  <c r="J53" i="1"/>
  <c r="J59" i="1" s="1"/>
  <c r="J40" i="1"/>
  <c r="J30" i="1"/>
  <c r="J46" i="1" s="1"/>
  <c r="J26" i="1"/>
  <c r="J17" i="1"/>
  <c r="K16" i="1"/>
  <c r="K9" i="1"/>
  <c r="J9" i="1"/>
  <c r="K68" i="1" s="1"/>
  <c r="J7" i="1"/>
  <c r="K62" i="1" s="1"/>
  <c r="I9" i="1"/>
  <c r="I16" i="1"/>
  <c r="H66" i="1"/>
  <c r="H53" i="1"/>
  <c r="H30" i="1"/>
  <c r="H26" i="1"/>
  <c r="H17" i="1"/>
  <c r="H9" i="1"/>
  <c r="H7" i="1"/>
  <c r="AC89" i="2"/>
  <c r="AA119" i="2"/>
  <c r="AA36" i="2"/>
  <c r="Y113" i="2"/>
  <c r="W75" i="2"/>
  <c r="W58" i="2"/>
  <c r="U135" i="2"/>
  <c r="U102" i="2"/>
  <c r="U100" i="2"/>
  <c r="U68" i="2"/>
  <c r="U35" i="2"/>
  <c r="U33" i="2"/>
  <c r="S92" i="2"/>
  <c r="S72" i="2"/>
  <c r="Q47" i="2"/>
  <c r="O130" i="2"/>
  <c r="O123" i="2"/>
  <c r="O113" i="2"/>
  <c r="O107" i="2"/>
  <c r="O97" i="2"/>
  <c r="O90" i="2"/>
  <c r="O80" i="2"/>
  <c r="O74" i="2"/>
  <c r="O63" i="2"/>
  <c r="O57" i="2"/>
  <c r="O47" i="2"/>
  <c r="O40" i="2"/>
  <c r="O29" i="2"/>
  <c r="O23" i="2"/>
  <c r="O13" i="2"/>
  <c r="K79" i="2"/>
  <c r="K74" i="2"/>
  <c r="I84" i="2"/>
  <c r="I97" i="2"/>
  <c r="J9" i="2"/>
  <c r="J31" i="2" s="1"/>
  <c r="L9" i="2"/>
  <c r="N9" i="2"/>
  <c r="P9" i="2"/>
  <c r="R9" i="2"/>
  <c r="T9" i="2"/>
  <c r="V9" i="2"/>
  <c r="X9" i="2"/>
  <c r="Z9" i="2"/>
  <c r="Z31" i="2" s="1"/>
  <c r="AB9" i="2"/>
  <c r="J13" i="2"/>
  <c r="L13" i="2"/>
  <c r="N13" i="2"/>
  <c r="P13" i="2"/>
  <c r="R13" i="2"/>
  <c r="T13" i="2"/>
  <c r="V13" i="2"/>
  <c r="X13" i="2"/>
  <c r="Z13" i="2"/>
  <c r="AB13" i="2"/>
  <c r="J16" i="2"/>
  <c r="L16" i="2"/>
  <c r="N16" i="2"/>
  <c r="P16" i="2"/>
  <c r="R16" i="2"/>
  <c r="T16" i="2"/>
  <c r="V16" i="2"/>
  <c r="X16" i="2"/>
  <c r="Z16" i="2"/>
  <c r="AB16" i="2"/>
  <c r="J21" i="2"/>
  <c r="L21" i="2"/>
  <c r="N21" i="2"/>
  <c r="P21" i="2"/>
  <c r="R21" i="2"/>
  <c r="T21" i="2"/>
  <c r="V21" i="2"/>
  <c r="X21" i="2"/>
  <c r="Z21" i="2"/>
  <c r="AB21" i="2"/>
  <c r="O16" i="4" s="1"/>
  <c r="J25" i="2"/>
  <c r="L25" i="2"/>
  <c r="N25" i="2"/>
  <c r="P25" i="2"/>
  <c r="R25" i="2"/>
  <c r="T25" i="2"/>
  <c r="V25" i="2"/>
  <c r="X25" i="2"/>
  <c r="Z25" i="2"/>
  <c r="AB25" i="2"/>
  <c r="T31" i="2"/>
  <c r="J33" i="2"/>
  <c r="L33" i="2"/>
  <c r="N33" i="2"/>
  <c r="P33" i="2"/>
  <c r="R33" i="2"/>
  <c r="T33" i="2"/>
  <c r="T42" i="2" s="1"/>
  <c r="V33" i="2"/>
  <c r="V42" i="2" s="1"/>
  <c r="X33" i="2"/>
  <c r="Z33" i="2"/>
  <c r="AB33" i="2"/>
  <c r="J42" i="2"/>
  <c r="J44" i="2" s="1"/>
  <c r="L42" i="2"/>
  <c r="N42" i="2"/>
  <c r="N44" i="2" s="1"/>
  <c r="P42" i="2"/>
  <c r="P44" i="2" s="1"/>
  <c r="R42" i="2"/>
  <c r="R44" i="2" s="1"/>
  <c r="X42" i="2"/>
  <c r="AB42" i="2"/>
  <c r="L44" i="2"/>
  <c r="X44" i="2"/>
  <c r="AB44" i="2"/>
  <c r="J46" i="2"/>
  <c r="L46" i="2"/>
  <c r="L52" i="2" s="1"/>
  <c r="N46" i="2"/>
  <c r="P46" i="2"/>
  <c r="P52" i="2" s="1"/>
  <c r="R46" i="2"/>
  <c r="T46" i="2"/>
  <c r="V46" i="2"/>
  <c r="X46" i="2"/>
  <c r="Z46" i="2"/>
  <c r="AB46" i="2"/>
  <c r="AB52" i="2" s="1"/>
  <c r="J52" i="2"/>
  <c r="J69" i="2" s="1"/>
  <c r="N52" i="2"/>
  <c r="R52" i="2"/>
  <c r="V52" i="2"/>
  <c r="X52" i="2"/>
  <c r="Z52" i="2"/>
  <c r="Z69" i="2" s="1"/>
  <c r="J53" i="2"/>
  <c r="L53" i="2"/>
  <c r="N53" i="2"/>
  <c r="P53" i="2"/>
  <c r="R53" i="2"/>
  <c r="T53" i="2"/>
  <c r="V53" i="2"/>
  <c r="V69" i="2" s="1"/>
  <c r="X53" i="2"/>
  <c r="Z53" i="2"/>
  <c r="AB53" i="2"/>
  <c r="J59" i="2"/>
  <c r="L59" i="2"/>
  <c r="N59" i="2"/>
  <c r="P59" i="2"/>
  <c r="R59" i="2"/>
  <c r="T59" i="2"/>
  <c r="V59" i="2"/>
  <c r="X59" i="2"/>
  <c r="Z59" i="2"/>
  <c r="AB59" i="2"/>
  <c r="J63" i="2"/>
  <c r="L63" i="2"/>
  <c r="N63" i="2"/>
  <c r="P63" i="2"/>
  <c r="R63" i="2"/>
  <c r="T63" i="2"/>
  <c r="V63" i="2"/>
  <c r="X63" i="2"/>
  <c r="Z63" i="2"/>
  <c r="AB63" i="2"/>
  <c r="X69" i="2"/>
  <c r="J72" i="2"/>
  <c r="L72" i="2"/>
  <c r="N72" i="2"/>
  <c r="P72" i="2"/>
  <c r="P94" i="2" s="1"/>
  <c r="R72" i="2"/>
  <c r="T72" i="2"/>
  <c r="V72" i="2"/>
  <c r="X72" i="2"/>
  <c r="Z72" i="2"/>
  <c r="AB72" i="2"/>
  <c r="J79" i="2"/>
  <c r="L79" i="2"/>
  <c r="N79" i="2"/>
  <c r="N94" i="2" s="1"/>
  <c r="P79" i="2"/>
  <c r="R79" i="2"/>
  <c r="T79" i="2"/>
  <c r="V79" i="2"/>
  <c r="X79" i="2"/>
  <c r="Z79" i="2"/>
  <c r="AB79" i="2"/>
  <c r="J85" i="2"/>
  <c r="L85" i="2"/>
  <c r="N85" i="2"/>
  <c r="P85" i="2"/>
  <c r="R85" i="2"/>
  <c r="T85" i="2"/>
  <c r="V85" i="2"/>
  <c r="X85" i="2"/>
  <c r="Z85" i="2"/>
  <c r="AB85" i="2"/>
  <c r="J88" i="2"/>
  <c r="L88" i="2"/>
  <c r="L94" i="2" s="1"/>
  <c r="N88" i="2"/>
  <c r="P88" i="2"/>
  <c r="R88" i="2"/>
  <c r="T88" i="2"/>
  <c r="V88" i="2"/>
  <c r="X88" i="2"/>
  <c r="Z88" i="2"/>
  <c r="AB88" i="2"/>
  <c r="AB94" i="2" s="1"/>
  <c r="J94" i="2"/>
  <c r="V94" i="2"/>
  <c r="Z94" i="2"/>
  <c r="J96" i="2"/>
  <c r="L96" i="2"/>
  <c r="N96" i="2"/>
  <c r="P96" i="2"/>
  <c r="R96" i="2"/>
  <c r="T96" i="2"/>
  <c r="V96" i="2"/>
  <c r="X96" i="2"/>
  <c r="Z96" i="2"/>
  <c r="AB96" i="2"/>
  <c r="J102" i="2"/>
  <c r="L102" i="2"/>
  <c r="N102" i="2"/>
  <c r="P102" i="2"/>
  <c r="R102" i="2"/>
  <c r="T102" i="2"/>
  <c r="V102" i="2"/>
  <c r="X102" i="2"/>
  <c r="Z102" i="2"/>
  <c r="AB102" i="2"/>
  <c r="J108" i="2"/>
  <c r="L108" i="2"/>
  <c r="N108" i="2"/>
  <c r="P108" i="2"/>
  <c r="R108" i="2"/>
  <c r="T108" i="2"/>
  <c r="V108" i="2"/>
  <c r="X108" i="2"/>
  <c r="Z108" i="2"/>
  <c r="AB108" i="2"/>
  <c r="J112" i="2"/>
  <c r="L112" i="2"/>
  <c r="N112" i="2"/>
  <c r="P112" i="2"/>
  <c r="R112" i="2"/>
  <c r="T112" i="2"/>
  <c r="V112" i="2"/>
  <c r="X112" i="2"/>
  <c r="X122" i="2" s="1"/>
  <c r="Z112" i="2"/>
  <c r="AB112" i="2"/>
  <c r="J116" i="2"/>
  <c r="L116" i="2"/>
  <c r="N116" i="2"/>
  <c r="P116" i="2"/>
  <c r="R116" i="2"/>
  <c r="T116" i="2"/>
  <c r="V116" i="2"/>
  <c r="X116" i="2"/>
  <c r="Z116" i="2"/>
  <c r="AB116" i="2"/>
  <c r="P122" i="2"/>
  <c r="R122" i="2"/>
  <c r="T122" i="2"/>
  <c r="N127" i="2"/>
  <c r="T129" i="2"/>
  <c r="J130" i="2"/>
  <c r="L130" i="2"/>
  <c r="N130" i="2"/>
  <c r="P130" i="2"/>
  <c r="R130" i="2"/>
  <c r="T130" i="2"/>
  <c r="V130" i="2"/>
  <c r="X130" i="2"/>
  <c r="Z130" i="2"/>
  <c r="AB130" i="2"/>
  <c r="H116" i="2"/>
  <c r="H112" i="2"/>
  <c r="H108" i="2"/>
  <c r="F116" i="2"/>
  <c r="F112" i="2"/>
  <c r="F108" i="2"/>
  <c r="D116" i="2"/>
  <c r="D112" i="2"/>
  <c r="D108" i="2"/>
  <c r="B116" i="2"/>
  <c r="B112" i="2"/>
  <c r="B108" i="2"/>
  <c r="B88" i="2"/>
  <c r="B85" i="2"/>
  <c r="D88" i="2"/>
  <c r="D85" i="2"/>
  <c r="F88" i="2"/>
  <c r="F85" i="2"/>
  <c r="B63" i="2"/>
  <c r="B59" i="2"/>
  <c r="D63" i="2"/>
  <c r="D59" i="2"/>
  <c r="F63" i="2"/>
  <c r="F59" i="2"/>
  <c r="AB6" i="2"/>
  <c r="AB5" i="2"/>
  <c r="AC121" i="2" s="1"/>
  <c r="Z6" i="2"/>
  <c r="Z5" i="2"/>
  <c r="AA134" i="2" s="1"/>
  <c r="X6" i="2"/>
  <c r="X5" i="2"/>
  <c r="Y129" i="2" s="1"/>
  <c r="V6" i="2"/>
  <c r="V5" i="2"/>
  <c r="W130" i="2" s="1"/>
  <c r="T6" i="2"/>
  <c r="T5" i="2"/>
  <c r="U131" i="2" s="1"/>
  <c r="R6" i="2"/>
  <c r="R5" i="2"/>
  <c r="S123" i="2" s="1"/>
  <c r="P6" i="2"/>
  <c r="P5" i="2"/>
  <c r="Q128" i="2" s="1"/>
  <c r="L6" i="2"/>
  <c r="L5" i="2"/>
  <c r="M125" i="2" s="1"/>
  <c r="N6" i="2"/>
  <c r="N5" i="2"/>
  <c r="O128" i="2" s="1"/>
  <c r="G16" i="4"/>
  <c r="J6" i="2"/>
  <c r="J5" i="2"/>
  <c r="K128" i="2" s="1"/>
  <c r="H5" i="2"/>
  <c r="H127" i="2" s="1"/>
  <c r="H6" i="2"/>
  <c r="H9" i="2"/>
  <c r="H13" i="2"/>
  <c r="H16" i="2"/>
  <c r="H21" i="2"/>
  <c r="F16" i="4" s="1"/>
  <c r="H25" i="2"/>
  <c r="H33" i="2"/>
  <c r="H42" i="2" s="1"/>
  <c r="H46" i="2"/>
  <c r="H52" i="2" s="1"/>
  <c r="H53" i="2"/>
  <c r="H59" i="2"/>
  <c r="H63" i="2"/>
  <c r="H72" i="2"/>
  <c r="H79" i="2"/>
  <c r="H85" i="2"/>
  <c r="H88" i="2"/>
  <c r="H96" i="2"/>
  <c r="H102" i="2"/>
  <c r="H130" i="2"/>
  <c r="B6" i="2"/>
  <c r="D6" i="2"/>
  <c r="F6" i="2"/>
  <c r="D5" i="2"/>
  <c r="D129" i="2" s="1"/>
  <c r="F5" i="2"/>
  <c r="G117" i="2" s="1"/>
  <c r="B5" i="2"/>
  <c r="F130" i="2"/>
  <c r="F102" i="2"/>
  <c r="F96" i="2"/>
  <c r="F79" i="2"/>
  <c r="F72" i="2"/>
  <c r="F53" i="2"/>
  <c r="F46" i="2"/>
  <c r="F52" i="2" s="1"/>
  <c r="F33" i="2"/>
  <c r="F42" i="2" s="1"/>
  <c r="F44" i="2" s="1"/>
  <c r="F25" i="2"/>
  <c r="F21" i="2"/>
  <c r="F16" i="2"/>
  <c r="F13" i="2"/>
  <c r="F9" i="2"/>
  <c r="D21" i="2"/>
  <c r="B43" i="4"/>
  <c r="B21" i="2"/>
  <c r="C25" i="5"/>
  <c r="G17" i="5"/>
  <c r="C24" i="5" s="1"/>
  <c r="F17" i="5"/>
  <c r="E17" i="5"/>
  <c r="D17" i="5"/>
  <c r="C17" i="5"/>
  <c r="B17" i="5"/>
  <c r="B86" i="1"/>
  <c r="D31" i="4"/>
  <c r="D24" i="4"/>
  <c r="E24" i="4"/>
  <c r="F24" i="4"/>
  <c r="G24" i="4"/>
  <c r="H24" i="4"/>
  <c r="I24" i="4"/>
  <c r="J24" i="4"/>
  <c r="K24" i="4"/>
  <c r="L24" i="4"/>
  <c r="M24" i="4"/>
  <c r="N24" i="4"/>
  <c r="O24" i="4"/>
  <c r="D33" i="4"/>
  <c r="E33" i="4"/>
  <c r="F33" i="4"/>
  <c r="G33" i="4"/>
  <c r="H33" i="4"/>
  <c r="I33" i="4"/>
  <c r="J33" i="4"/>
  <c r="K33" i="4"/>
  <c r="L33" i="4"/>
  <c r="M33" i="4"/>
  <c r="N33" i="4"/>
  <c r="O33" i="4"/>
  <c r="C33" i="4"/>
  <c r="E31" i="4"/>
  <c r="F31" i="4"/>
  <c r="G31" i="4"/>
  <c r="H31" i="4"/>
  <c r="I31" i="4"/>
  <c r="J31" i="4"/>
  <c r="K31" i="4"/>
  <c r="L31" i="4"/>
  <c r="M31" i="4"/>
  <c r="N31" i="4"/>
  <c r="O31" i="4"/>
  <c r="C31" i="4"/>
  <c r="B31" i="4"/>
  <c r="O15" i="4"/>
  <c r="O5" i="4"/>
  <c r="O34" i="4" s="1"/>
  <c r="C24" i="4"/>
  <c r="B24" i="4"/>
  <c r="C19" i="1"/>
  <c r="C18" i="1"/>
  <c r="O9" i="4"/>
  <c r="N9" i="4"/>
  <c r="M9" i="4"/>
  <c r="L9" i="4"/>
  <c r="K9" i="4"/>
  <c r="J9" i="4"/>
  <c r="I9" i="4"/>
  <c r="H9" i="4"/>
  <c r="G9" i="4"/>
  <c r="F9" i="4"/>
  <c r="D130" i="2"/>
  <c r="B130" i="2"/>
  <c r="F15" i="4"/>
  <c r="G15" i="4"/>
  <c r="H15" i="4"/>
  <c r="I15" i="4"/>
  <c r="J15" i="4"/>
  <c r="K15" i="4"/>
  <c r="L15" i="4"/>
  <c r="M15" i="4"/>
  <c r="N15" i="4"/>
  <c r="L16" i="4"/>
  <c r="M16" i="4"/>
  <c r="C15" i="4"/>
  <c r="B15" i="4"/>
  <c r="A6" i="2"/>
  <c r="D72" i="2"/>
  <c r="B129" i="2"/>
  <c r="B40" i="1"/>
  <c r="O5" i="3"/>
  <c r="O31" i="3" s="1"/>
  <c r="O45" i="3" s="1"/>
  <c r="N5" i="3"/>
  <c r="N24" i="3" s="1"/>
  <c r="M5" i="3"/>
  <c r="M24" i="3" s="1"/>
  <c r="L5" i="3"/>
  <c r="L30" i="3" s="1"/>
  <c r="K5" i="3"/>
  <c r="K17" i="3" s="1"/>
  <c r="J5" i="3"/>
  <c r="J23" i="3" s="1"/>
  <c r="I5" i="3"/>
  <c r="I29" i="3" s="1"/>
  <c r="I44" i="3" s="1"/>
  <c r="H5" i="3"/>
  <c r="H27" i="3" s="1"/>
  <c r="G5" i="3"/>
  <c r="G27" i="3" s="1"/>
  <c r="F5" i="3"/>
  <c r="F27" i="3" s="1"/>
  <c r="E5" i="3"/>
  <c r="E26" i="3" s="1"/>
  <c r="D5" i="3"/>
  <c r="D26" i="3" s="1"/>
  <c r="C5" i="3"/>
  <c r="C26" i="3" s="1"/>
  <c r="B5" i="3"/>
  <c r="B3" i="3"/>
  <c r="A1" i="3"/>
  <c r="N5" i="4"/>
  <c r="N7" i="4" s="1"/>
  <c r="M5" i="4"/>
  <c r="M21" i="4" s="1"/>
  <c r="L5" i="4"/>
  <c r="L25" i="4" s="1"/>
  <c r="K5" i="4"/>
  <c r="K22" i="4" s="1"/>
  <c r="J5" i="4"/>
  <c r="J40" i="4" s="1"/>
  <c r="I5" i="4"/>
  <c r="I42" i="4" s="1"/>
  <c r="H5" i="4"/>
  <c r="H20" i="4" s="1"/>
  <c r="G5" i="4"/>
  <c r="G20" i="4" s="1"/>
  <c r="F5" i="4"/>
  <c r="F27" i="4" s="1"/>
  <c r="E5" i="4"/>
  <c r="E21" i="4" s="1"/>
  <c r="D5" i="4"/>
  <c r="C5" i="4"/>
  <c r="C20" i="4" s="1"/>
  <c r="B5" i="4"/>
  <c r="B28" i="4" s="1"/>
  <c r="B3" i="4"/>
  <c r="A1" i="4"/>
  <c r="D46" i="2"/>
  <c r="D52" i="2" s="1"/>
  <c r="D53" i="2"/>
  <c r="B46" i="2"/>
  <c r="B52" i="2" s="1"/>
  <c r="B53" i="2"/>
  <c r="B9" i="1"/>
  <c r="B16" i="1" s="1"/>
  <c r="B6" i="4" s="1"/>
  <c r="B8" i="4" s="1"/>
  <c r="D102" i="2"/>
  <c r="D96" i="2"/>
  <c r="D79" i="2"/>
  <c r="D33" i="2"/>
  <c r="D42" i="2" s="1"/>
  <c r="D44" i="2" s="1"/>
  <c r="D25" i="2"/>
  <c r="D16" i="2"/>
  <c r="D13" i="2"/>
  <c r="D9" i="2"/>
  <c r="B33" i="2"/>
  <c r="B42" i="2" s="1"/>
  <c r="B44" i="2" s="1"/>
  <c r="B102" i="2"/>
  <c r="B96" i="2"/>
  <c r="B79" i="2"/>
  <c r="B72" i="2"/>
  <c r="B7" i="1"/>
  <c r="B84" i="1" s="1"/>
  <c r="B9" i="2"/>
  <c r="B25" i="2"/>
  <c r="B16" i="2"/>
  <c r="B13" i="2"/>
  <c r="A1" i="2"/>
  <c r="C9" i="4"/>
  <c r="B66" i="1"/>
  <c r="B53" i="1"/>
  <c r="B30" i="1"/>
  <c r="B26" i="1"/>
  <c r="B17" i="1"/>
  <c r="B9" i="4" s="1"/>
  <c r="B12" i="4" s="1"/>
  <c r="I46" i="3" l="1"/>
  <c r="N31" i="3"/>
  <c r="N45" i="3" s="1"/>
  <c r="K30" i="3"/>
  <c r="H29" i="3"/>
  <c r="H44" i="3" s="1"/>
  <c r="E27" i="3"/>
  <c r="O25" i="3"/>
  <c r="O42" i="3" s="1"/>
  <c r="I23" i="3"/>
  <c r="J17" i="3"/>
  <c r="F46" i="3"/>
  <c r="N32" i="3"/>
  <c r="K31" i="3"/>
  <c r="K45" i="3" s="1"/>
  <c r="H30" i="3"/>
  <c r="E29" i="3"/>
  <c r="E44" i="3" s="1"/>
  <c r="O26" i="3"/>
  <c r="L25" i="3"/>
  <c r="L42" i="3" s="1"/>
  <c r="I24" i="3"/>
  <c r="F23" i="3"/>
  <c r="G17" i="3"/>
  <c r="E46" i="3"/>
  <c r="M32" i="3"/>
  <c r="J31" i="3"/>
  <c r="J45" i="3" s="1"/>
  <c r="G30" i="3"/>
  <c r="D29" i="3"/>
  <c r="D44" i="3" s="1"/>
  <c r="N26" i="3"/>
  <c r="K25" i="3"/>
  <c r="K42" i="3" s="1"/>
  <c r="H24" i="3"/>
  <c r="E23" i="3"/>
  <c r="F17" i="3"/>
  <c r="D46" i="3"/>
  <c r="L32" i="3"/>
  <c r="I31" i="3"/>
  <c r="I45" i="3" s="1"/>
  <c r="F30" i="3"/>
  <c r="C29" i="3"/>
  <c r="C44" i="3" s="1"/>
  <c r="M26" i="3"/>
  <c r="J25" i="3"/>
  <c r="J42" i="3" s="1"/>
  <c r="G24" i="3"/>
  <c r="D23" i="3"/>
  <c r="E17" i="3"/>
  <c r="C46" i="3"/>
  <c r="K32" i="3"/>
  <c r="H31" i="3"/>
  <c r="H45" i="3" s="1"/>
  <c r="E30" i="3"/>
  <c r="O27" i="3"/>
  <c r="L26" i="3"/>
  <c r="I25" i="3"/>
  <c r="I42" i="3" s="1"/>
  <c r="F24" i="3"/>
  <c r="C23" i="3"/>
  <c r="D17" i="3"/>
  <c r="J32" i="3"/>
  <c r="G31" i="3"/>
  <c r="G45" i="3" s="1"/>
  <c r="D30" i="3"/>
  <c r="N27" i="3"/>
  <c r="K26" i="3"/>
  <c r="H25" i="3"/>
  <c r="H42" i="3" s="1"/>
  <c r="E24" i="3"/>
  <c r="C17" i="3"/>
  <c r="I32" i="3"/>
  <c r="F31" i="3"/>
  <c r="F45" i="3" s="1"/>
  <c r="C30" i="3"/>
  <c r="M27" i="3"/>
  <c r="J26" i="3"/>
  <c r="G25" i="3"/>
  <c r="G42" i="3" s="1"/>
  <c r="D24" i="3"/>
  <c r="H32" i="3"/>
  <c r="E31" i="3"/>
  <c r="E45" i="3" s="1"/>
  <c r="O29" i="3"/>
  <c r="O44" i="3" s="1"/>
  <c r="L27" i="3"/>
  <c r="I26" i="3"/>
  <c r="F25" i="3"/>
  <c r="F42" i="3" s="1"/>
  <c r="C24" i="3"/>
  <c r="O46" i="3"/>
  <c r="G32" i="3"/>
  <c r="D31" i="3"/>
  <c r="D45" i="3" s="1"/>
  <c r="N29" i="3"/>
  <c r="N44" i="3" s="1"/>
  <c r="K27" i="3"/>
  <c r="H26" i="3"/>
  <c r="E25" i="3"/>
  <c r="E42" i="3" s="1"/>
  <c r="O23" i="3"/>
  <c r="D27" i="3"/>
  <c r="N46" i="3"/>
  <c r="F32" i="3"/>
  <c r="C31" i="3"/>
  <c r="C45" i="3" s="1"/>
  <c r="M29" i="3"/>
  <c r="M44" i="3" s="1"/>
  <c r="J27" i="3"/>
  <c r="G26" i="3"/>
  <c r="D25" i="3"/>
  <c r="D42" i="3" s="1"/>
  <c r="N23" i="3"/>
  <c r="O17" i="3"/>
  <c r="M46" i="3"/>
  <c r="E32" i="3"/>
  <c r="O30" i="3"/>
  <c r="L29" i="3"/>
  <c r="L44" i="3" s="1"/>
  <c r="I27" i="3"/>
  <c r="F26" i="3"/>
  <c r="C25" i="3"/>
  <c r="C42" i="3" s="1"/>
  <c r="M23" i="3"/>
  <c r="N17" i="3"/>
  <c r="L46" i="3"/>
  <c r="D32" i="3"/>
  <c r="N30" i="3"/>
  <c r="K29" i="3"/>
  <c r="K44" i="3" s="1"/>
  <c r="O24" i="3"/>
  <c r="L23" i="3"/>
  <c r="M17" i="3"/>
  <c r="K46" i="3"/>
  <c r="C32" i="3"/>
  <c r="M30" i="3"/>
  <c r="J29" i="3"/>
  <c r="J44" i="3" s="1"/>
  <c r="K23" i="3"/>
  <c r="L17" i="3"/>
  <c r="J46" i="3"/>
  <c r="C18" i="6"/>
  <c r="D18" i="6"/>
  <c r="H4" i="6"/>
  <c r="E18" i="6"/>
  <c r="G18" i="6"/>
  <c r="H7" i="6"/>
  <c r="H16" i="6"/>
  <c r="H8" i="6"/>
  <c r="H15" i="6"/>
  <c r="H5" i="6"/>
  <c r="F18" i="6"/>
  <c r="H3" i="6"/>
  <c r="H17" i="6" s="1"/>
  <c r="H17" i="5"/>
  <c r="C26" i="5"/>
  <c r="C28" i="5" s="1"/>
  <c r="C17" i="1"/>
  <c r="N87" i="1"/>
  <c r="W77" i="1"/>
  <c r="AC77" i="1"/>
  <c r="G20" i="1"/>
  <c r="F47" i="1"/>
  <c r="G30" i="1"/>
  <c r="F84" i="1"/>
  <c r="F85" i="1"/>
  <c r="G22" i="1"/>
  <c r="G36" i="1"/>
  <c r="G50" i="1"/>
  <c r="G77" i="2"/>
  <c r="G78" i="2"/>
  <c r="G52" i="1"/>
  <c r="G97" i="2"/>
  <c r="G39" i="1"/>
  <c r="G98" i="2"/>
  <c r="G12" i="1"/>
  <c r="G67" i="1"/>
  <c r="G91" i="1"/>
  <c r="G119" i="2"/>
  <c r="G13" i="1"/>
  <c r="G54" i="1"/>
  <c r="G68" i="1"/>
  <c r="E20" i="1"/>
  <c r="D47" i="1"/>
  <c r="E30" i="1"/>
  <c r="D85" i="1"/>
  <c r="E22" i="1"/>
  <c r="E36" i="1"/>
  <c r="E50" i="1"/>
  <c r="E52" i="1"/>
  <c r="E39" i="1"/>
  <c r="E78" i="1"/>
  <c r="E67" i="1"/>
  <c r="E79" i="1"/>
  <c r="E91" i="1"/>
  <c r="E13" i="1"/>
  <c r="E54" i="1"/>
  <c r="Z85" i="1"/>
  <c r="Z87" i="1" s="1"/>
  <c r="AA62" i="1"/>
  <c r="G76" i="2"/>
  <c r="G96" i="2"/>
  <c r="G118" i="2"/>
  <c r="G79" i="2"/>
  <c r="G99" i="2"/>
  <c r="G121" i="2"/>
  <c r="G80" i="2"/>
  <c r="G100" i="2"/>
  <c r="G122" i="2"/>
  <c r="G120" i="2"/>
  <c r="G81" i="2"/>
  <c r="G101" i="2"/>
  <c r="G123" i="2"/>
  <c r="G82" i="2"/>
  <c r="G102" i="2"/>
  <c r="G83" i="2"/>
  <c r="G103" i="2"/>
  <c r="G84" i="2"/>
  <c r="G104" i="2"/>
  <c r="G85" i="2"/>
  <c r="G105" i="2"/>
  <c r="G86" i="2"/>
  <c r="G108" i="2"/>
  <c r="G87" i="2"/>
  <c r="G109" i="2"/>
  <c r="G72" i="2"/>
  <c r="G88" i="2"/>
  <c r="G112" i="2"/>
  <c r="G73" i="2"/>
  <c r="G89" i="2"/>
  <c r="G113" i="2"/>
  <c r="G74" i="2"/>
  <c r="G90" i="2"/>
  <c r="G116" i="2"/>
  <c r="G75" i="2"/>
  <c r="G94" i="2"/>
  <c r="N31" i="2"/>
  <c r="Q26" i="1"/>
  <c r="U25" i="1"/>
  <c r="M24" i="1"/>
  <c r="Q27" i="1"/>
  <c r="S25" i="1"/>
  <c r="K24" i="1"/>
  <c r="Q28" i="1"/>
  <c r="Q25" i="1"/>
  <c r="I24" i="1"/>
  <c r="Q29" i="1"/>
  <c r="O25" i="1"/>
  <c r="R31" i="2"/>
  <c r="O37" i="1"/>
  <c r="M25" i="1"/>
  <c r="AC23" i="1"/>
  <c r="AB31" i="2"/>
  <c r="P31" i="2"/>
  <c r="K25" i="1"/>
  <c r="AA23" i="1"/>
  <c r="V31" i="2"/>
  <c r="I25" i="1"/>
  <c r="Y23" i="1"/>
  <c r="W23" i="1"/>
  <c r="AC24" i="1"/>
  <c r="U23" i="1"/>
  <c r="AA24" i="1"/>
  <c r="S23" i="1"/>
  <c r="Y24" i="1"/>
  <c r="Q23" i="1"/>
  <c r="AC31" i="1"/>
  <c r="W24" i="1"/>
  <c r="O23" i="1"/>
  <c r="AC25" i="1"/>
  <c r="U24" i="1"/>
  <c r="M23" i="1"/>
  <c r="L31" i="2"/>
  <c r="AA25" i="1"/>
  <c r="S24" i="1"/>
  <c r="K23" i="1"/>
  <c r="Y25" i="1"/>
  <c r="Q24" i="1"/>
  <c r="I23" i="1"/>
  <c r="W25" i="1"/>
  <c r="O24" i="1"/>
  <c r="I34" i="1"/>
  <c r="Q46" i="1"/>
  <c r="I45" i="1"/>
  <c r="K28" i="1"/>
  <c r="I30" i="1"/>
  <c r="K29" i="1"/>
  <c r="M44" i="1"/>
  <c r="Q53" i="1"/>
  <c r="I35" i="1"/>
  <c r="K46" i="1"/>
  <c r="Q56" i="1"/>
  <c r="K59" i="1"/>
  <c r="Q70" i="1"/>
  <c r="Q13" i="1"/>
  <c r="Q55" i="1"/>
  <c r="Q59" i="1"/>
  <c r="Q66" i="1"/>
  <c r="Q69" i="1"/>
  <c r="Q17" i="1"/>
  <c r="Q19" i="1"/>
  <c r="I66" i="1"/>
  <c r="I36" i="1"/>
  <c r="I67" i="1"/>
  <c r="I37" i="1"/>
  <c r="I71" i="1"/>
  <c r="H16" i="1"/>
  <c r="I39" i="1"/>
  <c r="Y26" i="1"/>
  <c r="I17" i="1"/>
  <c r="I40" i="1"/>
  <c r="K69" i="1"/>
  <c r="Q33" i="1"/>
  <c r="Y27" i="1"/>
  <c r="I18" i="1"/>
  <c r="Q34" i="1"/>
  <c r="Y28" i="1"/>
  <c r="Q37" i="1"/>
  <c r="Y29" i="1"/>
  <c r="U26" i="1"/>
  <c r="I38" i="1"/>
  <c r="I49" i="1"/>
  <c r="Q11" i="1"/>
  <c r="Q42" i="1"/>
  <c r="U27" i="1"/>
  <c r="I29" i="1"/>
  <c r="I51" i="1"/>
  <c r="O19" i="1"/>
  <c r="Q12" i="1"/>
  <c r="Q43" i="1"/>
  <c r="I22" i="1"/>
  <c r="I54" i="1"/>
  <c r="K17" i="1"/>
  <c r="Q44" i="1"/>
  <c r="I26" i="1"/>
  <c r="I55" i="1"/>
  <c r="K26" i="1"/>
  <c r="Q14" i="1"/>
  <c r="Q45" i="1"/>
  <c r="U45" i="1"/>
  <c r="I33" i="1"/>
  <c r="I58" i="1"/>
  <c r="K27" i="1"/>
  <c r="O36" i="1"/>
  <c r="Q50" i="1"/>
  <c r="U49" i="1"/>
  <c r="M43" i="1"/>
  <c r="M14" i="1"/>
  <c r="M15" i="1"/>
  <c r="L16" i="1"/>
  <c r="L20" i="1" s="1"/>
  <c r="M20" i="1" s="1"/>
  <c r="M69" i="1"/>
  <c r="Y44" i="1"/>
  <c r="I27" i="1"/>
  <c r="M70" i="1"/>
  <c r="Y45" i="1"/>
  <c r="AC70" i="1"/>
  <c r="M45" i="1"/>
  <c r="K57" i="1"/>
  <c r="M17" i="1"/>
  <c r="M71" i="1"/>
  <c r="O53" i="1"/>
  <c r="Y50" i="1"/>
  <c r="I28" i="1"/>
  <c r="I63" i="1"/>
  <c r="K58" i="1"/>
  <c r="M18" i="1"/>
  <c r="Y53" i="1"/>
  <c r="S70" i="1"/>
  <c r="Y55" i="1"/>
  <c r="K66" i="1"/>
  <c r="O71" i="1"/>
  <c r="Y56" i="1"/>
  <c r="M37" i="1"/>
  <c r="K13" i="1"/>
  <c r="K70" i="1"/>
  <c r="M40" i="1"/>
  <c r="I41" i="1"/>
  <c r="I56" i="1"/>
  <c r="K71" i="1"/>
  <c r="M41" i="1"/>
  <c r="Y17" i="1"/>
  <c r="I42" i="1"/>
  <c r="I57" i="1"/>
  <c r="M42" i="1"/>
  <c r="O18" i="1"/>
  <c r="Q36" i="1"/>
  <c r="Y19" i="1"/>
  <c r="O17" i="1"/>
  <c r="O35" i="1"/>
  <c r="O52" i="1"/>
  <c r="O70" i="1"/>
  <c r="S66" i="1"/>
  <c r="U19" i="1"/>
  <c r="U44" i="1"/>
  <c r="W36" i="1"/>
  <c r="W70" i="1"/>
  <c r="AC46" i="1"/>
  <c r="AC69" i="1"/>
  <c r="S83" i="1"/>
  <c r="W41" i="1"/>
  <c r="W83" i="1"/>
  <c r="AC37" i="1"/>
  <c r="AC71" i="1"/>
  <c r="O38" i="1"/>
  <c r="O54" i="1"/>
  <c r="O83" i="1"/>
  <c r="U28" i="1"/>
  <c r="U50" i="1"/>
  <c r="W11" i="1"/>
  <c r="W42" i="1"/>
  <c r="AA11" i="1"/>
  <c r="AC40" i="1"/>
  <c r="AC83" i="1"/>
  <c r="O87" i="1"/>
  <c r="O22" i="1"/>
  <c r="O39" i="1"/>
  <c r="O55" i="1"/>
  <c r="S12" i="1"/>
  <c r="U29" i="1"/>
  <c r="U53" i="1"/>
  <c r="W12" i="1"/>
  <c r="W43" i="1"/>
  <c r="AC11" i="1"/>
  <c r="AC41" i="1"/>
  <c r="U83" i="1"/>
  <c r="O56" i="1"/>
  <c r="U46" i="1"/>
  <c r="U55" i="1"/>
  <c r="W13" i="1"/>
  <c r="W44" i="1"/>
  <c r="AC12" i="1"/>
  <c r="AC42" i="1"/>
  <c r="O26" i="1"/>
  <c r="O40" i="1"/>
  <c r="O57" i="1"/>
  <c r="O91" i="1"/>
  <c r="S17" i="1"/>
  <c r="U31" i="1"/>
  <c r="U56" i="1"/>
  <c r="W14" i="1"/>
  <c r="W45" i="1"/>
  <c r="Y46" i="1"/>
  <c r="Y57" i="1"/>
  <c r="AA26" i="1"/>
  <c r="AC13" i="1"/>
  <c r="AC43" i="1"/>
  <c r="K40" i="1"/>
  <c r="K83" i="1"/>
  <c r="M26" i="1"/>
  <c r="M49" i="1"/>
  <c r="O10" i="1"/>
  <c r="O27" i="1"/>
  <c r="O41" i="1"/>
  <c r="O58" i="1"/>
  <c r="S26" i="1"/>
  <c r="U11" i="1"/>
  <c r="U32" i="1"/>
  <c r="U57" i="1"/>
  <c r="W15" i="1"/>
  <c r="W50" i="1"/>
  <c r="Y30" i="1"/>
  <c r="Y58" i="1"/>
  <c r="AA27" i="1"/>
  <c r="AC14" i="1"/>
  <c r="AC44" i="1"/>
  <c r="W71" i="1"/>
  <c r="I31" i="1"/>
  <c r="I68" i="1"/>
  <c r="K41" i="1"/>
  <c r="M27" i="1"/>
  <c r="M51" i="1"/>
  <c r="O11" i="1"/>
  <c r="O28" i="1"/>
  <c r="O42" i="1"/>
  <c r="Q31" i="1"/>
  <c r="Q57" i="1"/>
  <c r="S28" i="1"/>
  <c r="U12" i="1"/>
  <c r="U33" i="1"/>
  <c r="U58" i="1"/>
  <c r="W53" i="1"/>
  <c r="Y11" i="1"/>
  <c r="Y31" i="1"/>
  <c r="Y59" i="1"/>
  <c r="AA46" i="1"/>
  <c r="AC15" i="1"/>
  <c r="AC45" i="1"/>
  <c r="I32" i="1"/>
  <c r="I53" i="1"/>
  <c r="I69" i="1"/>
  <c r="K11" i="1"/>
  <c r="K42" i="1"/>
  <c r="M28" i="1"/>
  <c r="M53" i="1"/>
  <c r="O12" i="1"/>
  <c r="O29" i="1"/>
  <c r="O43" i="1"/>
  <c r="O59" i="1"/>
  <c r="Q32" i="1"/>
  <c r="Q58" i="1"/>
  <c r="S46" i="1"/>
  <c r="U13" i="1"/>
  <c r="U34" i="1"/>
  <c r="U59" i="1"/>
  <c r="W55" i="1"/>
  <c r="Y12" i="1"/>
  <c r="Y32" i="1"/>
  <c r="Y66" i="1"/>
  <c r="AA40" i="1"/>
  <c r="AB16" i="1"/>
  <c r="AB20" i="1" s="1"/>
  <c r="AB47" i="1" s="1"/>
  <c r="AC53" i="1"/>
  <c r="I70" i="1"/>
  <c r="K12" i="1"/>
  <c r="K43" i="1"/>
  <c r="M29" i="1"/>
  <c r="M55" i="1"/>
  <c r="O13" i="1"/>
  <c r="O44" i="1"/>
  <c r="O63" i="1"/>
  <c r="S39" i="1"/>
  <c r="U14" i="1"/>
  <c r="U35" i="1"/>
  <c r="U63" i="1"/>
  <c r="W19" i="1"/>
  <c r="W56" i="1"/>
  <c r="Y13" i="1"/>
  <c r="Y34" i="1"/>
  <c r="Y69" i="1"/>
  <c r="AA41" i="1"/>
  <c r="AC55" i="1"/>
  <c r="K44" i="1"/>
  <c r="M46" i="1"/>
  <c r="M56" i="1"/>
  <c r="O14" i="1"/>
  <c r="O30" i="1"/>
  <c r="O45" i="1"/>
  <c r="S40" i="1"/>
  <c r="U15" i="1"/>
  <c r="U36" i="1"/>
  <c r="U66" i="1"/>
  <c r="W26" i="1"/>
  <c r="W57" i="1"/>
  <c r="Y14" i="1"/>
  <c r="Y36" i="1"/>
  <c r="Y70" i="1"/>
  <c r="AA53" i="1"/>
  <c r="AC17" i="1"/>
  <c r="AC56" i="1"/>
  <c r="K14" i="1"/>
  <c r="K45" i="1"/>
  <c r="M31" i="1"/>
  <c r="M57" i="1"/>
  <c r="O15" i="1"/>
  <c r="O31" i="1"/>
  <c r="O66" i="1"/>
  <c r="S42" i="1"/>
  <c r="T16" i="1"/>
  <c r="T20" i="1" s="1"/>
  <c r="U20" i="1" s="1"/>
  <c r="U40" i="1"/>
  <c r="U69" i="1"/>
  <c r="W27" i="1"/>
  <c r="W58" i="1"/>
  <c r="Y15" i="1"/>
  <c r="Y40" i="1"/>
  <c r="Y71" i="1"/>
  <c r="AA55" i="1"/>
  <c r="AC26" i="1"/>
  <c r="AC57" i="1"/>
  <c r="I91" i="1"/>
  <c r="K15" i="1"/>
  <c r="K53" i="1"/>
  <c r="M11" i="1"/>
  <c r="M32" i="1"/>
  <c r="M58" i="1"/>
  <c r="N16" i="1"/>
  <c r="N20" i="1" s="1"/>
  <c r="O20" i="1" s="1"/>
  <c r="O32" i="1"/>
  <c r="O49" i="1"/>
  <c r="O67" i="1"/>
  <c r="S53" i="1"/>
  <c r="U41" i="1"/>
  <c r="U70" i="1"/>
  <c r="W28" i="1"/>
  <c r="W59" i="1"/>
  <c r="X16" i="1"/>
  <c r="X20" i="1" s="1"/>
  <c r="Y20" i="1" s="1"/>
  <c r="Y41" i="1"/>
  <c r="Y83" i="1"/>
  <c r="AA66" i="1"/>
  <c r="AC27" i="1"/>
  <c r="AC58" i="1"/>
  <c r="AA87" i="1"/>
  <c r="I19" i="1"/>
  <c r="I43" i="1"/>
  <c r="I50" i="1"/>
  <c r="J16" i="1"/>
  <c r="J20" i="1" s="1"/>
  <c r="J47" i="1" s="1"/>
  <c r="K55" i="1"/>
  <c r="M12" i="1"/>
  <c r="M33" i="1"/>
  <c r="M59" i="1"/>
  <c r="O33" i="1"/>
  <c r="O50" i="1"/>
  <c r="O68" i="1"/>
  <c r="Q15" i="1"/>
  <c r="Q40" i="1"/>
  <c r="Q71" i="1"/>
  <c r="S56" i="1"/>
  <c r="U17" i="1"/>
  <c r="U42" i="1"/>
  <c r="U71" i="1"/>
  <c r="W29" i="1"/>
  <c r="W66" i="1"/>
  <c r="Y42" i="1"/>
  <c r="AA69" i="1"/>
  <c r="AC28" i="1"/>
  <c r="AC59" i="1"/>
  <c r="W40" i="1"/>
  <c r="I44" i="1"/>
  <c r="I52" i="1"/>
  <c r="K56" i="1"/>
  <c r="M13" i="1"/>
  <c r="M35" i="1"/>
  <c r="M66" i="1"/>
  <c r="O34" i="1"/>
  <c r="O51" i="1"/>
  <c r="P16" i="1"/>
  <c r="P20" i="1" s="1"/>
  <c r="Q20" i="1" s="1"/>
  <c r="Q41" i="1"/>
  <c r="Q83" i="1"/>
  <c r="U18" i="1"/>
  <c r="U43" i="1"/>
  <c r="W46" i="1"/>
  <c r="W69" i="1"/>
  <c r="Y43" i="1"/>
  <c r="AC29" i="1"/>
  <c r="AC66" i="1"/>
  <c r="T84" i="1"/>
  <c r="X84" i="1"/>
  <c r="N84" i="1"/>
  <c r="Z83" i="1"/>
  <c r="AC73" i="2"/>
  <c r="AC106" i="2"/>
  <c r="AC122" i="2"/>
  <c r="AC30" i="1"/>
  <c r="AB84" i="1"/>
  <c r="AB85" i="1"/>
  <c r="AC32" i="1"/>
  <c r="AC33" i="1"/>
  <c r="AC34" i="1"/>
  <c r="AC18" i="1"/>
  <c r="AC35" i="1"/>
  <c r="AC49" i="1"/>
  <c r="AC63" i="1"/>
  <c r="AC19" i="1"/>
  <c r="AC36" i="1"/>
  <c r="AC50" i="1"/>
  <c r="AC51" i="1"/>
  <c r="AC38" i="1"/>
  <c r="AC52" i="1"/>
  <c r="AC22" i="2"/>
  <c r="AC22" i="1"/>
  <c r="AC39" i="1"/>
  <c r="AC39" i="2"/>
  <c r="AC67" i="1"/>
  <c r="AC91" i="1"/>
  <c r="AC56" i="2"/>
  <c r="AC10" i="1"/>
  <c r="AC54" i="1"/>
  <c r="AA12" i="1"/>
  <c r="AA28" i="1"/>
  <c r="AA42" i="1"/>
  <c r="AA56" i="1"/>
  <c r="AA70" i="1"/>
  <c r="AA13" i="1"/>
  <c r="AA29" i="1"/>
  <c r="AA43" i="1"/>
  <c r="AA57" i="1"/>
  <c r="AA71" i="1"/>
  <c r="AA14" i="2"/>
  <c r="AA14" i="1"/>
  <c r="AA44" i="1"/>
  <c r="AA58" i="1"/>
  <c r="AA83" i="1"/>
  <c r="AA19" i="2"/>
  <c r="AA15" i="1"/>
  <c r="AA30" i="1"/>
  <c r="AA45" i="1"/>
  <c r="Z59" i="1"/>
  <c r="AA59" i="1" s="1"/>
  <c r="AA30" i="2"/>
  <c r="Z16" i="1"/>
  <c r="Z20" i="1" s="1"/>
  <c r="AA31" i="1"/>
  <c r="AA32" i="1"/>
  <c r="AA85" i="1"/>
  <c r="AA48" i="2"/>
  <c r="AA33" i="1"/>
  <c r="AA53" i="2"/>
  <c r="AA17" i="1"/>
  <c r="AA34" i="1"/>
  <c r="AA64" i="2"/>
  <c r="AA18" i="1"/>
  <c r="AA35" i="1"/>
  <c r="AA49" i="1"/>
  <c r="AA63" i="1"/>
  <c r="AA69" i="2"/>
  <c r="AA19" i="1"/>
  <c r="AA36" i="1"/>
  <c r="AA50" i="1"/>
  <c r="AA81" i="2"/>
  <c r="AA37" i="1"/>
  <c r="AA51" i="1"/>
  <c r="AA86" i="2"/>
  <c r="AA38" i="1"/>
  <c r="AA52" i="1"/>
  <c r="AA98" i="2"/>
  <c r="AA22" i="1"/>
  <c r="AA39" i="1"/>
  <c r="AA103" i="2"/>
  <c r="AA67" i="1"/>
  <c r="AA91" i="1"/>
  <c r="AA114" i="2"/>
  <c r="AA10" i="1"/>
  <c r="AA54" i="1"/>
  <c r="Y111" i="2"/>
  <c r="Y128" i="2"/>
  <c r="Y130" i="2"/>
  <c r="Y11" i="2"/>
  <c r="Y13" i="2"/>
  <c r="X85" i="1"/>
  <c r="Y27" i="2"/>
  <c r="Y29" i="2"/>
  <c r="Y33" i="1"/>
  <c r="Y44" i="2"/>
  <c r="Y47" i="2"/>
  <c r="Y18" i="1"/>
  <c r="Y35" i="1"/>
  <c r="Y49" i="1"/>
  <c r="Y63" i="1"/>
  <c r="Y61" i="2"/>
  <c r="Y63" i="2"/>
  <c r="Y37" i="1"/>
  <c r="Y51" i="1"/>
  <c r="Y78" i="2"/>
  <c r="Y38" i="1"/>
  <c r="Y52" i="1"/>
  <c r="Y80" i="2"/>
  <c r="Y22" i="1"/>
  <c r="Y39" i="1"/>
  <c r="Y94" i="2"/>
  <c r="Y67" i="1"/>
  <c r="Y91" i="1"/>
  <c r="Y97" i="2"/>
  <c r="Y10" i="1"/>
  <c r="Y54" i="1"/>
  <c r="W78" i="2"/>
  <c r="W82" i="2"/>
  <c r="W91" i="2"/>
  <c r="W94" i="2"/>
  <c r="W30" i="1"/>
  <c r="V84" i="1"/>
  <c r="W11" i="2"/>
  <c r="W99" i="2"/>
  <c r="V16" i="1"/>
  <c r="V20" i="1" s="1"/>
  <c r="W31" i="1"/>
  <c r="V85" i="1"/>
  <c r="W15" i="2"/>
  <c r="W108" i="2"/>
  <c r="W32" i="1"/>
  <c r="W24" i="2"/>
  <c r="W111" i="2"/>
  <c r="W33" i="1"/>
  <c r="W27" i="2"/>
  <c r="W115" i="2"/>
  <c r="W17" i="1"/>
  <c r="W34" i="1"/>
  <c r="W31" i="2"/>
  <c r="W125" i="2"/>
  <c r="W18" i="1"/>
  <c r="W35" i="1"/>
  <c r="W49" i="1"/>
  <c r="W63" i="1"/>
  <c r="W41" i="2"/>
  <c r="W128" i="2"/>
  <c r="W44" i="2"/>
  <c r="W132" i="2"/>
  <c r="W37" i="1"/>
  <c r="W51" i="1"/>
  <c r="W49" i="2"/>
  <c r="W38" i="1"/>
  <c r="W52" i="1"/>
  <c r="W22" i="1"/>
  <c r="W39" i="1"/>
  <c r="W61" i="2"/>
  <c r="W67" i="1"/>
  <c r="W91" i="1"/>
  <c r="W65" i="2"/>
  <c r="W10" i="1"/>
  <c r="W54" i="1"/>
  <c r="U31" i="2"/>
  <c r="U99" i="2"/>
  <c r="U46" i="2"/>
  <c r="U112" i="2"/>
  <c r="U49" i="2"/>
  <c r="U115" i="2"/>
  <c r="U30" i="1"/>
  <c r="U50" i="2"/>
  <c r="U116" i="2"/>
  <c r="T85" i="1"/>
  <c r="U52" i="2"/>
  <c r="U118" i="2"/>
  <c r="U62" i="2"/>
  <c r="U129" i="2"/>
  <c r="U65" i="2"/>
  <c r="U132" i="2"/>
  <c r="U66" i="2"/>
  <c r="U133" i="2"/>
  <c r="U12" i="2"/>
  <c r="U79" i="2"/>
  <c r="U37" i="1"/>
  <c r="U51" i="1"/>
  <c r="U15" i="2"/>
  <c r="U82" i="2"/>
  <c r="U38" i="1"/>
  <c r="U52" i="1"/>
  <c r="U16" i="2"/>
  <c r="U83" i="2"/>
  <c r="U22" i="1"/>
  <c r="U39" i="1"/>
  <c r="U18" i="2"/>
  <c r="U85" i="2"/>
  <c r="U67" i="1"/>
  <c r="U91" i="1"/>
  <c r="U28" i="2"/>
  <c r="U96" i="2"/>
  <c r="U10" i="1"/>
  <c r="U54" i="1"/>
  <c r="S88" i="2"/>
  <c r="S11" i="1"/>
  <c r="S27" i="1"/>
  <c r="S41" i="1"/>
  <c r="S55" i="1"/>
  <c r="S69" i="1"/>
  <c r="S9" i="2"/>
  <c r="S103" i="2"/>
  <c r="S13" i="1"/>
  <c r="S29" i="1"/>
  <c r="S43" i="1"/>
  <c r="S57" i="1"/>
  <c r="S71" i="1"/>
  <c r="S19" i="2"/>
  <c r="S105" i="2"/>
  <c r="S14" i="1"/>
  <c r="S44" i="1"/>
  <c r="S58" i="1"/>
  <c r="S21" i="2"/>
  <c r="S109" i="2"/>
  <c r="S15" i="1"/>
  <c r="S30" i="1"/>
  <c r="S45" i="1"/>
  <c r="R59" i="1"/>
  <c r="S59" i="1" s="1"/>
  <c r="R84" i="1"/>
  <c r="S25" i="2"/>
  <c r="S119" i="2"/>
  <c r="R16" i="1"/>
  <c r="R20" i="1" s="1"/>
  <c r="S31" i="1"/>
  <c r="R85" i="1"/>
  <c r="S36" i="2"/>
  <c r="S126" i="2"/>
  <c r="S32" i="1"/>
  <c r="S38" i="2"/>
  <c r="S33" i="1"/>
  <c r="S42" i="2"/>
  <c r="S34" i="1"/>
  <c r="S53" i="2"/>
  <c r="S18" i="1"/>
  <c r="S35" i="1"/>
  <c r="S49" i="1"/>
  <c r="S63" i="1"/>
  <c r="S55" i="2"/>
  <c r="S19" i="1"/>
  <c r="S36" i="1"/>
  <c r="S50" i="1"/>
  <c r="S37" i="1"/>
  <c r="S51" i="1"/>
  <c r="S59" i="2"/>
  <c r="S69" i="2"/>
  <c r="S38" i="1"/>
  <c r="S52" i="1"/>
  <c r="S22" i="1"/>
  <c r="S76" i="2"/>
  <c r="S67" i="1"/>
  <c r="S91" i="1"/>
  <c r="S86" i="2"/>
  <c r="S10" i="1"/>
  <c r="S54" i="1"/>
  <c r="Q30" i="2"/>
  <c r="Q48" i="2"/>
  <c r="Q63" i="2"/>
  <c r="Q64" i="2"/>
  <c r="Q30" i="1"/>
  <c r="P84" i="1"/>
  <c r="Q80" i="2"/>
  <c r="P85" i="1"/>
  <c r="P127" i="2"/>
  <c r="Q81" i="2"/>
  <c r="Q97" i="2"/>
  <c r="Q98" i="2"/>
  <c r="Q113" i="2"/>
  <c r="Q18" i="1"/>
  <c r="Q35" i="1"/>
  <c r="Q49" i="1"/>
  <c r="Q63" i="1"/>
  <c r="Q114" i="2"/>
  <c r="Q130" i="2"/>
  <c r="Q51" i="1"/>
  <c r="Q131" i="2"/>
  <c r="Q38" i="1"/>
  <c r="Q52" i="1"/>
  <c r="Q13" i="2"/>
  <c r="Q22" i="1"/>
  <c r="Q39" i="1"/>
  <c r="Q14" i="2"/>
  <c r="Q67" i="1"/>
  <c r="Q91" i="1"/>
  <c r="Q29" i="2"/>
  <c r="Q10" i="1"/>
  <c r="Q54" i="1"/>
  <c r="O46" i="1"/>
  <c r="O85" i="1"/>
  <c r="L83" i="1"/>
  <c r="M83" i="1" s="1"/>
  <c r="M30" i="1"/>
  <c r="L84" i="1"/>
  <c r="L85" i="1"/>
  <c r="L47" i="1"/>
  <c r="M34" i="1"/>
  <c r="M63" i="1"/>
  <c r="M19" i="1"/>
  <c r="M36" i="1"/>
  <c r="M50" i="1"/>
  <c r="M38" i="1"/>
  <c r="M52" i="1"/>
  <c r="M22" i="1"/>
  <c r="M39" i="1"/>
  <c r="M67" i="1"/>
  <c r="M91" i="1"/>
  <c r="M10" i="1"/>
  <c r="M54" i="1"/>
  <c r="K80" i="2"/>
  <c r="K90" i="2"/>
  <c r="K96" i="2"/>
  <c r="K30" i="1"/>
  <c r="J84" i="1"/>
  <c r="K12" i="2"/>
  <c r="K97" i="2"/>
  <c r="K31" i="1"/>
  <c r="J85" i="1"/>
  <c r="K13" i="2"/>
  <c r="K107" i="2"/>
  <c r="K32" i="1"/>
  <c r="K23" i="2"/>
  <c r="K112" i="2"/>
  <c r="K33" i="1"/>
  <c r="K28" i="2"/>
  <c r="K113" i="2"/>
  <c r="K34" i="1"/>
  <c r="K29" i="2"/>
  <c r="K123" i="2"/>
  <c r="K18" i="1"/>
  <c r="K35" i="1"/>
  <c r="K49" i="1"/>
  <c r="K63" i="1"/>
  <c r="K40" i="2"/>
  <c r="K129" i="2"/>
  <c r="K19" i="1"/>
  <c r="K36" i="1"/>
  <c r="K50" i="1"/>
  <c r="K46" i="2"/>
  <c r="K130" i="2"/>
  <c r="K37" i="1"/>
  <c r="K51" i="1"/>
  <c r="K47" i="2"/>
  <c r="K38" i="1"/>
  <c r="K52" i="1"/>
  <c r="K57" i="2"/>
  <c r="K22" i="1"/>
  <c r="K39" i="1"/>
  <c r="K62" i="2"/>
  <c r="K67" i="1"/>
  <c r="K91" i="1"/>
  <c r="K63" i="2"/>
  <c r="K10" i="1"/>
  <c r="K54" i="1"/>
  <c r="AC23" i="2"/>
  <c r="AC40" i="2"/>
  <c r="AC57" i="2"/>
  <c r="AC74" i="2"/>
  <c r="AC90" i="2"/>
  <c r="AC107" i="2"/>
  <c r="AC123" i="2"/>
  <c r="AC24" i="2"/>
  <c r="AC41" i="2"/>
  <c r="AC58" i="2"/>
  <c r="AC75" i="2"/>
  <c r="AC91" i="2"/>
  <c r="AC108" i="2"/>
  <c r="AC125" i="2"/>
  <c r="AC9" i="2"/>
  <c r="AC25" i="2"/>
  <c r="AC42" i="2"/>
  <c r="AC59" i="2"/>
  <c r="AC76" i="2"/>
  <c r="AC92" i="2"/>
  <c r="AC109" i="2"/>
  <c r="AC126" i="2"/>
  <c r="AC10" i="2"/>
  <c r="AC26" i="2"/>
  <c r="AC43" i="2"/>
  <c r="AC60" i="2"/>
  <c r="AC77" i="2"/>
  <c r="AC93" i="2"/>
  <c r="AC110" i="2"/>
  <c r="AC127" i="2"/>
  <c r="AC11" i="2"/>
  <c r="AC27" i="2"/>
  <c r="AC44" i="2"/>
  <c r="AC61" i="2"/>
  <c r="AC78" i="2"/>
  <c r="AC94" i="2"/>
  <c r="AC111" i="2"/>
  <c r="AC128" i="2"/>
  <c r="AC12" i="2"/>
  <c r="AC28" i="2"/>
  <c r="AC46" i="2"/>
  <c r="AC62" i="2"/>
  <c r="AC79" i="2"/>
  <c r="AC96" i="2"/>
  <c r="AC112" i="2"/>
  <c r="AC129" i="2"/>
  <c r="AC13" i="2"/>
  <c r="AC29" i="2"/>
  <c r="AC47" i="2"/>
  <c r="AC63" i="2"/>
  <c r="AC80" i="2"/>
  <c r="AC97" i="2"/>
  <c r="AC113" i="2"/>
  <c r="AC130" i="2"/>
  <c r="AC14" i="2"/>
  <c r="AC30" i="2"/>
  <c r="AC48" i="2"/>
  <c r="AC64" i="2"/>
  <c r="AC81" i="2"/>
  <c r="AC98" i="2"/>
  <c r="AC114" i="2"/>
  <c r="AC131" i="2"/>
  <c r="AC15" i="2"/>
  <c r="AC31" i="2"/>
  <c r="AC49" i="2"/>
  <c r="AC65" i="2"/>
  <c r="AC82" i="2"/>
  <c r="AC99" i="2"/>
  <c r="AC115" i="2"/>
  <c r="AC132" i="2"/>
  <c r="AB129" i="2"/>
  <c r="AC16" i="2"/>
  <c r="AC33" i="2"/>
  <c r="AC50" i="2"/>
  <c r="AC66" i="2"/>
  <c r="AC83" i="2"/>
  <c r="AC100" i="2"/>
  <c r="AC116" i="2"/>
  <c r="AC133" i="2"/>
  <c r="AC17" i="2"/>
  <c r="AC34" i="2"/>
  <c r="AC51" i="2"/>
  <c r="AC67" i="2"/>
  <c r="AC84" i="2"/>
  <c r="AC101" i="2"/>
  <c r="AC117" i="2"/>
  <c r="AC134" i="2"/>
  <c r="AB127" i="2"/>
  <c r="AC18" i="2"/>
  <c r="AC35" i="2"/>
  <c r="AC52" i="2"/>
  <c r="AC68" i="2"/>
  <c r="AC85" i="2"/>
  <c r="AC102" i="2"/>
  <c r="AC118" i="2"/>
  <c r="AC135" i="2"/>
  <c r="AC19" i="2"/>
  <c r="AC36" i="2"/>
  <c r="AC53" i="2"/>
  <c r="AC69" i="2"/>
  <c r="AC86" i="2"/>
  <c r="AC103" i="2"/>
  <c r="AC119" i="2"/>
  <c r="AC20" i="2"/>
  <c r="AC37" i="2"/>
  <c r="AC54" i="2"/>
  <c r="AC70" i="2"/>
  <c r="AC87" i="2"/>
  <c r="AC104" i="2"/>
  <c r="AC120" i="2"/>
  <c r="AC21" i="2"/>
  <c r="AC38" i="2"/>
  <c r="AC55" i="2"/>
  <c r="AC72" i="2"/>
  <c r="AC88" i="2"/>
  <c r="AC105" i="2"/>
  <c r="AA18" i="2"/>
  <c r="AA35" i="2"/>
  <c r="AA52" i="2"/>
  <c r="AA68" i="2"/>
  <c r="AA85" i="2"/>
  <c r="AA102" i="2"/>
  <c r="AA118" i="2"/>
  <c r="AA135" i="2"/>
  <c r="AA20" i="2"/>
  <c r="AA37" i="2"/>
  <c r="AA54" i="2"/>
  <c r="AA70" i="2"/>
  <c r="AA87" i="2"/>
  <c r="AA104" i="2"/>
  <c r="AA120" i="2"/>
  <c r="AA21" i="2"/>
  <c r="AA38" i="2"/>
  <c r="AA55" i="2"/>
  <c r="AA72" i="2"/>
  <c r="AA88" i="2"/>
  <c r="AA105" i="2"/>
  <c r="AA121" i="2"/>
  <c r="AA22" i="2"/>
  <c r="AA39" i="2"/>
  <c r="AA56" i="2"/>
  <c r="AA73" i="2"/>
  <c r="AA89" i="2"/>
  <c r="AA106" i="2"/>
  <c r="AA122" i="2"/>
  <c r="AA23" i="2"/>
  <c r="AA40" i="2"/>
  <c r="AA57" i="2"/>
  <c r="AA74" i="2"/>
  <c r="AA90" i="2"/>
  <c r="AA107" i="2"/>
  <c r="AA123" i="2"/>
  <c r="AA24" i="2"/>
  <c r="AA41" i="2"/>
  <c r="AA58" i="2"/>
  <c r="AA75" i="2"/>
  <c r="AA91" i="2"/>
  <c r="AA108" i="2"/>
  <c r="AA125" i="2"/>
  <c r="AA9" i="2"/>
  <c r="AA25" i="2"/>
  <c r="AA42" i="2"/>
  <c r="AA59" i="2"/>
  <c r="AA76" i="2"/>
  <c r="AA92" i="2"/>
  <c r="AA109" i="2"/>
  <c r="AA126" i="2"/>
  <c r="AA10" i="2"/>
  <c r="AA26" i="2"/>
  <c r="AA43" i="2"/>
  <c r="AA60" i="2"/>
  <c r="AA77" i="2"/>
  <c r="AA93" i="2"/>
  <c r="AA110" i="2"/>
  <c r="AA127" i="2"/>
  <c r="AA11" i="2"/>
  <c r="AA27" i="2"/>
  <c r="AA44" i="2"/>
  <c r="AA61" i="2"/>
  <c r="AA78" i="2"/>
  <c r="AA94" i="2"/>
  <c r="AA111" i="2"/>
  <c r="AA128" i="2"/>
  <c r="AA12" i="2"/>
  <c r="AA28" i="2"/>
  <c r="AA46" i="2"/>
  <c r="AA62" i="2"/>
  <c r="AA79" i="2"/>
  <c r="AA96" i="2"/>
  <c r="AA112" i="2"/>
  <c r="AA129" i="2"/>
  <c r="Z129" i="2"/>
  <c r="AA13" i="2"/>
  <c r="AA29" i="2"/>
  <c r="AA47" i="2"/>
  <c r="AA63" i="2"/>
  <c r="AA80" i="2"/>
  <c r="AA97" i="2"/>
  <c r="AA113" i="2"/>
  <c r="AA130" i="2"/>
  <c r="AA131" i="2"/>
  <c r="AA15" i="2"/>
  <c r="AA31" i="2"/>
  <c r="AA49" i="2"/>
  <c r="AA65" i="2"/>
  <c r="AA82" i="2"/>
  <c r="AA99" i="2"/>
  <c r="AA115" i="2"/>
  <c r="AA132" i="2"/>
  <c r="Z127" i="2"/>
  <c r="AA16" i="2"/>
  <c r="AA33" i="2"/>
  <c r="AA50" i="2"/>
  <c r="AA66" i="2"/>
  <c r="AA83" i="2"/>
  <c r="AA100" i="2"/>
  <c r="AA116" i="2"/>
  <c r="AA133" i="2"/>
  <c r="AA17" i="2"/>
  <c r="AA34" i="2"/>
  <c r="AA51" i="2"/>
  <c r="AA67" i="2"/>
  <c r="AA84" i="2"/>
  <c r="AA101" i="2"/>
  <c r="AA117" i="2"/>
  <c r="Y14" i="2"/>
  <c r="Y30" i="2"/>
  <c r="Y48" i="2"/>
  <c r="Y64" i="2"/>
  <c r="Y81" i="2"/>
  <c r="Y98" i="2"/>
  <c r="Y114" i="2"/>
  <c r="Y131" i="2"/>
  <c r="Y15" i="2"/>
  <c r="Y31" i="2"/>
  <c r="Y49" i="2"/>
  <c r="Y65" i="2"/>
  <c r="Y82" i="2"/>
  <c r="Y99" i="2"/>
  <c r="Y115" i="2"/>
  <c r="Y132" i="2"/>
  <c r="X127" i="2"/>
  <c r="Y16" i="2"/>
  <c r="Y33" i="2"/>
  <c r="Y50" i="2"/>
  <c r="Y66" i="2"/>
  <c r="Y83" i="2"/>
  <c r="Y100" i="2"/>
  <c r="Y116" i="2"/>
  <c r="Y133" i="2"/>
  <c r="Y17" i="2"/>
  <c r="Y34" i="2"/>
  <c r="Y51" i="2"/>
  <c r="Y67" i="2"/>
  <c r="Y84" i="2"/>
  <c r="Y101" i="2"/>
  <c r="Y117" i="2"/>
  <c r="Y134" i="2"/>
  <c r="Y18" i="2"/>
  <c r="Y35" i="2"/>
  <c r="Y52" i="2"/>
  <c r="Y68" i="2"/>
  <c r="Y85" i="2"/>
  <c r="Y102" i="2"/>
  <c r="Y118" i="2"/>
  <c r="Y135" i="2"/>
  <c r="Y19" i="2"/>
  <c r="Y36" i="2"/>
  <c r="Y53" i="2"/>
  <c r="Y69" i="2"/>
  <c r="Y86" i="2"/>
  <c r="Y103" i="2"/>
  <c r="Y119" i="2"/>
  <c r="Y20" i="2"/>
  <c r="Y37" i="2"/>
  <c r="Y54" i="2"/>
  <c r="Y70" i="2"/>
  <c r="Y87" i="2"/>
  <c r="Y104" i="2"/>
  <c r="Y120" i="2"/>
  <c r="Y21" i="2"/>
  <c r="Y38" i="2"/>
  <c r="Y55" i="2"/>
  <c r="Y72" i="2"/>
  <c r="Y88" i="2"/>
  <c r="Y105" i="2"/>
  <c r="Y121" i="2"/>
  <c r="Y22" i="2"/>
  <c r="Y39" i="2"/>
  <c r="Y56" i="2"/>
  <c r="Y73" i="2"/>
  <c r="Y89" i="2"/>
  <c r="Y106" i="2"/>
  <c r="Y122" i="2"/>
  <c r="Y23" i="2"/>
  <c r="Y40" i="2"/>
  <c r="Y57" i="2"/>
  <c r="Y74" i="2"/>
  <c r="Y90" i="2"/>
  <c r="Y107" i="2"/>
  <c r="Y123" i="2"/>
  <c r="Y24" i="2"/>
  <c r="Y41" i="2"/>
  <c r="Y58" i="2"/>
  <c r="Y75" i="2"/>
  <c r="Y91" i="2"/>
  <c r="Y108" i="2"/>
  <c r="Y125" i="2"/>
  <c r="Y9" i="2"/>
  <c r="Y25" i="2"/>
  <c r="Y42" i="2"/>
  <c r="Y59" i="2"/>
  <c r="Y76" i="2"/>
  <c r="Y92" i="2"/>
  <c r="Y109" i="2"/>
  <c r="Y126" i="2"/>
  <c r="Y10" i="2"/>
  <c r="Y26" i="2"/>
  <c r="Y43" i="2"/>
  <c r="Y60" i="2"/>
  <c r="Y77" i="2"/>
  <c r="Y93" i="2"/>
  <c r="Y110" i="2"/>
  <c r="Y127" i="2"/>
  <c r="X129" i="2"/>
  <c r="Y12" i="2"/>
  <c r="Y28" i="2"/>
  <c r="Y46" i="2"/>
  <c r="Y62" i="2"/>
  <c r="Y79" i="2"/>
  <c r="Y96" i="2"/>
  <c r="Y112" i="2"/>
  <c r="W14" i="2"/>
  <c r="W30" i="2"/>
  <c r="W48" i="2"/>
  <c r="W64" i="2"/>
  <c r="W81" i="2"/>
  <c r="W98" i="2"/>
  <c r="W114" i="2"/>
  <c r="W131" i="2"/>
  <c r="W16" i="2"/>
  <c r="W33" i="2"/>
  <c r="W50" i="2"/>
  <c r="W66" i="2"/>
  <c r="W83" i="2"/>
  <c r="W100" i="2"/>
  <c r="W116" i="2"/>
  <c r="W133" i="2"/>
  <c r="W17" i="2"/>
  <c r="W34" i="2"/>
  <c r="W51" i="2"/>
  <c r="W67" i="2"/>
  <c r="W84" i="2"/>
  <c r="W101" i="2"/>
  <c r="W117" i="2"/>
  <c r="W134" i="2"/>
  <c r="V129" i="2"/>
  <c r="W18" i="2"/>
  <c r="W35" i="2"/>
  <c r="W52" i="2"/>
  <c r="W68" i="2"/>
  <c r="W85" i="2"/>
  <c r="W102" i="2"/>
  <c r="W118" i="2"/>
  <c r="W135" i="2"/>
  <c r="W19" i="2"/>
  <c r="W36" i="2"/>
  <c r="W53" i="2"/>
  <c r="W69" i="2"/>
  <c r="W86" i="2"/>
  <c r="W103" i="2"/>
  <c r="W119" i="2"/>
  <c r="W20" i="2"/>
  <c r="W37" i="2"/>
  <c r="W54" i="2"/>
  <c r="W70" i="2"/>
  <c r="W87" i="2"/>
  <c r="W104" i="2"/>
  <c r="W120" i="2"/>
  <c r="W21" i="2"/>
  <c r="W38" i="2"/>
  <c r="W55" i="2"/>
  <c r="W72" i="2"/>
  <c r="W88" i="2"/>
  <c r="W105" i="2"/>
  <c r="W121" i="2"/>
  <c r="W22" i="2"/>
  <c r="W39" i="2"/>
  <c r="W56" i="2"/>
  <c r="W73" i="2"/>
  <c r="W89" i="2"/>
  <c r="W106" i="2"/>
  <c r="W122" i="2"/>
  <c r="V127" i="2"/>
  <c r="W23" i="2"/>
  <c r="W40" i="2"/>
  <c r="W57" i="2"/>
  <c r="W74" i="2"/>
  <c r="W90" i="2"/>
  <c r="W107" i="2"/>
  <c r="W123" i="2"/>
  <c r="W9" i="2"/>
  <c r="W25" i="2"/>
  <c r="W42" i="2"/>
  <c r="W59" i="2"/>
  <c r="W76" i="2"/>
  <c r="W92" i="2"/>
  <c r="W109" i="2"/>
  <c r="W126" i="2"/>
  <c r="W10" i="2"/>
  <c r="W26" i="2"/>
  <c r="W43" i="2"/>
  <c r="W60" i="2"/>
  <c r="W77" i="2"/>
  <c r="W93" i="2"/>
  <c r="W110" i="2"/>
  <c r="W127" i="2"/>
  <c r="W12" i="2"/>
  <c r="W28" i="2"/>
  <c r="W46" i="2"/>
  <c r="W62" i="2"/>
  <c r="W79" i="2"/>
  <c r="W96" i="2"/>
  <c r="W112" i="2"/>
  <c r="W129" i="2"/>
  <c r="W13" i="2"/>
  <c r="W29" i="2"/>
  <c r="W47" i="2"/>
  <c r="W63" i="2"/>
  <c r="W80" i="2"/>
  <c r="W97" i="2"/>
  <c r="W113" i="2"/>
  <c r="U17" i="2"/>
  <c r="U34" i="2"/>
  <c r="U51" i="2"/>
  <c r="U67" i="2"/>
  <c r="U84" i="2"/>
  <c r="U101" i="2"/>
  <c r="U117" i="2"/>
  <c r="U134" i="2"/>
  <c r="U19" i="2"/>
  <c r="U36" i="2"/>
  <c r="U53" i="2"/>
  <c r="U69" i="2"/>
  <c r="U86" i="2"/>
  <c r="U103" i="2"/>
  <c r="U119" i="2"/>
  <c r="U20" i="2"/>
  <c r="U37" i="2"/>
  <c r="U54" i="2"/>
  <c r="U70" i="2"/>
  <c r="U87" i="2"/>
  <c r="U104" i="2"/>
  <c r="U120" i="2"/>
  <c r="U21" i="2"/>
  <c r="U38" i="2"/>
  <c r="U55" i="2"/>
  <c r="U72" i="2"/>
  <c r="U88" i="2"/>
  <c r="U105" i="2"/>
  <c r="U121" i="2"/>
  <c r="U22" i="2"/>
  <c r="U39" i="2"/>
  <c r="U56" i="2"/>
  <c r="U73" i="2"/>
  <c r="U89" i="2"/>
  <c r="U106" i="2"/>
  <c r="U122" i="2"/>
  <c r="T127" i="2"/>
  <c r="U23" i="2"/>
  <c r="U40" i="2"/>
  <c r="U57" i="2"/>
  <c r="U74" i="2"/>
  <c r="U90" i="2"/>
  <c r="U107" i="2"/>
  <c r="U123" i="2"/>
  <c r="U24" i="2"/>
  <c r="U41" i="2"/>
  <c r="U58" i="2"/>
  <c r="U75" i="2"/>
  <c r="U91" i="2"/>
  <c r="U108" i="2"/>
  <c r="U125" i="2"/>
  <c r="U9" i="2"/>
  <c r="U25" i="2"/>
  <c r="U42" i="2"/>
  <c r="U59" i="2"/>
  <c r="U76" i="2"/>
  <c r="U92" i="2"/>
  <c r="U109" i="2"/>
  <c r="U126" i="2"/>
  <c r="U10" i="2"/>
  <c r="U26" i="2"/>
  <c r="U43" i="2"/>
  <c r="U60" i="2"/>
  <c r="U77" i="2"/>
  <c r="U93" i="2"/>
  <c r="U110" i="2"/>
  <c r="U127" i="2"/>
  <c r="U11" i="2"/>
  <c r="U27" i="2"/>
  <c r="U44" i="2"/>
  <c r="U61" i="2"/>
  <c r="U78" i="2"/>
  <c r="U94" i="2"/>
  <c r="U111" i="2"/>
  <c r="U128" i="2"/>
  <c r="U13" i="2"/>
  <c r="U29" i="2"/>
  <c r="U47" i="2"/>
  <c r="U63" i="2"/>
  <c r="U80" i="2"/>
  <c r="U97" i="2"/>
  <c r="U113" i="2"/>
  <c r="U130" i="2"/>
  <c r="U14" i="2"/>
  <c r="U30" i="2"/>
  <c r="U48" i="2"/>
  <c r="U64" i="2"/>
  <c r="U81" i="2"/>
  <c r="U98" i="2"/>
  <c r="U114" i="2"/>
  <c r="S24" i="2"/>
  <c r="S41" i="2"/>
  <c r="S58" i="2"/>
  <c r="S75" i="2"/>
  <c r="S91" i="2"/>
  <c r="S108" i="2"/>
  <c r="S125" i="2"/>
  <c r="S10" i="2"/>
  <c r="S26" i="2"/>
  <c r="S43" i="2"/>
  <c r="S60" i="2"/>
  <c r="S77" i="2"/>
  <c r="S93" i="2"/>
  <c r="S110" i="2"/>
  <c r="S127" i="2"/>
  <c r="S11" i="2"/>
  <c r="S27" i="2"/>
  <c r="S44" i="2"/>
  <c r="S61" i="2"/>
  <c r="S78" i="2"/>
  <c r="S94" i="2"/>
  <c r="S111" i="2"/>
  <c r="S128" i="2"/>
  <c r="R127" i="2"/>
  <c r="S12" i="2"/>
  <c r="S28" i="2"/>
  <c r="S46" i="2"/>
  <c r="S62" i="2"/>
  <c r="S79" i="2"/>
  <c r="S96" i="2"/>
  <c r="S112" i="2"/>
  <c r="S129" i="2"/>
  <c r="S13" i="2"/>
  <c r="S29" i="2"/>
  <c r="S47" i="2"/>
  <c r="S63" i="2"/>
  <c r="S80" i="2"/>
  <c r="S97" i="2"/>
  <c r="S113" i="2"/>
  <c r="S130" i="2"/>
  <c r="S14" i="2"/>
  <c r="S30" i="2"/>
  <c r="S48" i="2"/>
  <c r="S64" i="2"/>
  <c r="S81" i="2"/>
  <c r="S98" i="2"/>
  <c r="S114" i="2"/>
  <c r="S131" i="2"/>
  <c r="S15" i="2"/>
  <c r="S31" i="2"/>
  <c r="S49" i="2"/>
  <c r="S65" i="2"/>
  <c r="S82" i="2"/>
  <c r="S99" i="2"/>
  <c r="S115" i="2"/>
  <c r="S132" i="2"/>
  <c r="S16" i="2"/>
  <c r="S33" i="2"/>
  <c r="S50" i="2"/>
  <c r="S66" i="2"/>
  <c r="S83" i="2"/>
  <c r="S100" i="2"/>
  <c r="S116" i="2"/>
  <c r="S133" i="2"/>
  <c r="S17" i="2"/>
  <c r="S34" i="2"/>
  <c r="S51" i="2"/>
  <c r="S67" i="2"/>
  <c r="S84" i="2"/>
  <c r="S101" i="2"/>
  <c r="S117" i="2"/>
  <c r="S134" i="2"/>
  <c r="S18" i="2"/>
  <c r="S35" i="2"/>
  <c r="S52" i="2"/>
  <c r="S68" i="2"/>
  <c r="S85" i="2"/>
  <c r="S102" i="2"/>
  <c r="S118" i="2"/>
  <c r="S135" i="2"/>
  <c r="S20" i="2"/>
  <c r="S37" i="2"/>
  <c r="S54" i="2"/>
  <c r="S70" i="2"/>
  <c r="S87" i="2"/>
  <c r="S104" i="2"/>
  <c r="S120" i="2"/>
  <c r="S121" i="2"/>
  <c r="R129" i="2"/>
  <c r="S22" i="2"/>
  <c r="S39" i="2"/>
  <c r="S56" i="2"/>
  <c r="S73" i="2"/>
  <c r="S89" i="2"/>
  <c r="S106" i="2"/>
  <c r="S122" i="2"/>
  <c r="S23" i="2"/>
  <c r="S40" i="2"/>
  <c r="S57" i="2"/>
  <c r="S74" i="2"/>
  <c r="S90" i="2"/>
  <c r="S107" i="2"/>
  <c r="Q12" i="2"/>
  <c r="Q28" i="2"/>
  <c r="Q46" i="2"/>
  <c r="Q62" i="2"/>
  <c r="Q79" i="2"/>
  <c r="Q96" i="2"/>
  <c r="Q112" i="2"/>
  <c r="Q129" i="2"/>
  <c r="Q15" i="2"/>
  <c r="Q31" i="2"/>
  <c r="Q49" i="2"/>
  <c r="Q65" i="2"/>
  <c r="Q82" i="2"/>
  <c r="Q99" i="2"/>
  <c r="Q115" i="2"/>
  <c r="Q132" i="2"/>
  <c r="Q16" i="2"/>
  <c r="Q33" i="2"/>
  <c r="Q50" i="2"/>
  <c r="Q66" i="2"/>
  <c r="Q83" i="2"/>
  <c r="Q100" i="2"/>
  <c r="Q116" i="2"/>
  <c r="Q133" i="2"/>
  <c r="Q17" i="2"/>
  <c r="Q34" i="2"/>
  <c r="Q51" i="2"/>
  <c r="Q67" i="2"/>
  <c r="Q84" i="2"/>
  <c r="Q101" i="2"/>
  <c r="Q117" i="2"/>
  <c r="Q134" i="2"/>
  <c r="Q18" i="2"/>
  <c r="Q35" i="2"/>
  <c r="Q52" i="2"/>
  <c r="Q68" i="2"/>
  <c r="Q85" i="2"/>
  <c r="Q102" i="2"/>
  <c r="Q118" i="2"/>
  <c r="Q135" i="2"/>
  <c r="Q19" i="2"/>
  <c r="Q36" i="2"/>
  <c r="Q53" i="2"/>
  <c r="Q69" i="2"/>
  <c r="Q86" i="2"/>
  <c r="Q103" i="2"/>
  <c r="Q119" i="2"/>
  <c r="Q20" i="2"/>
  <c r="Q37" i="2"/>
  <c r="Q54" i="2"/>
  <c r="Q70" i="2"/>
  <c r="Q87" i="2"/>
  <c r="Q104" i="2"/>
  <c r="Q120" i="2"/>
  <c r="Q21" i="2"/>
  <c r="Q38" i="2"/>
  <c r="Q55" i="2"/>
  <c r="Q72" i="2"/>
  <c r="Q88" i="2"/>
  <c r="Q105" i="2"/>
  <c r="Q121" i="2"/>
  <c r="P129" i="2"/>
  <c r="Q22" i="2"/>
  <c r="Q39" i="2"/>
  <c r="Q56" i="2"/>
  <c r="Q73" i="2"/>
  <c r="Q89" i="2"/>
  <c r="Q106" i="2"/>
  <c r="Q122" i="2"/>
  <c r="Q23" i="2"/>
  <c r="Q40" i="2"/>
  <c r="Q57" i="2"/>
  <c r="Q74" i="2"/>
  <c r="Q90" i="2"/>
  <c r="Q107" i="2"/>
  <c r="Q123" i="2"/>
  <c r="Q24" i="2"/>
  <c r="Q41" i="2"/>
  <c r="Q58" i="2"/>
  <c r="Q75" i="2"/>
  <c r="Q91" i="2"/>
  <c r="Q108" i="2"/>
  <c r="Q125" i="2"/>
  <c r="Q9" i="2"/>
  <c r="Q25" i="2"/>
  <c r="Q42" i="2"/>
  <c r="Q59" i="2"/>
  <c r="Q76" i="2"/>
  <c r="Q92" i="2"/>
  <c r="Q109" i="2"/>
  <c r="Q126" i="2"/>
  <c r="Q10" i="2"/>
  <c r="Q26" i="2"/>
  <c r="Q43" i="2"/>
  <c r="Q60" i="2"/>
  <c r="Q77" i="2"/>
  <c r="Q93" i="2"/>
  <c r="Q110" i="2"/>
  <c r="Q127" i="2"/>
  <c r="Q11" i="2"/>
  <c r="Q27" i="2"/>
  <c r="Q44" i="2"/>
  <c r="Q61" i="2"/>
  <c r="Q78" i="2"/>
  <c r="Q94" i="2"/>
  <c r="Q111" i="2"/>
  <c r="O12" i="2"/>
  <c r="O28" i="2"/>
  <c r="O46" i="2"/>
  <c r="O62" i="2"/>
  <c r="O79" i="2"/>
  <c r="O96" i="2"/>
  <c r="O112" i="2"/>
  <c r="O129" i="2"/>
  <c r="O14" i="2"/>
  <c r="O30" i="2"/>
  <c r="O48" i="2"/>
  <c r="O64" i="2"/>
  <c r="O81" i="2"/>
  <c r="O98" i="2"/>
  <c r="O114" i="2"/>
  <c r="O131" i="2"/>
  <c r="O15" i="2"/>
  <c r="O31" i="2"/>
  <c r="O49" i="2"/>
  <c r="O65" i="2"/>
  <c r="O82" i="2"/>
  <c r="O99" i="2"/>
  <c r="O115" i="2"/>
  <c r="O132" i="2"/>
  <c r="O16" i="2"/>
  <c r="O33" i="2"/>
  <c r="O50" i="2"/>
  <c r="O66" i="2"/>
  <c r="O83" i="2"/>
  <c r="O100" i="2"/>
  <c r="O116" i="2"/>
  <c r="O133" i="2"/>
  <c r="O17" i="2"/>
  <c r="O34" i="2"/>
  <c r="O51" i="2"/>
  <c r="O67" i="2"/>
  <c r="O84" i="2"/>
  <c r="O101" i="2"/>
  <c r="O117" i="2"/>
  <c r="O134" i="2"/>
  <c r="O18" i="2"/>
  <c r="O35" i="2"/>
  <c r="O52" i="2"/>
  <c r="O68" i="2"/>
  <c r="O85" i="2"/>
  <c r="O102" i="2"/>
  <c r="O118" i="2"/>
  <c r="O135" i="2"/>
  <c r="O19" i="2"/>
  <c r="O36" i="2"/>
  <c r="O53" i="2"/>
  <c r="O69" i="2"/>
  <c r="O86" i="2"/>
  <c r="O103" i="2"/>
  <c r="O119" i="2"/>
  <c r="O20" i="2"/>
  <c r="O37" i="2"/>
  <c r="O54" i="2"/>
  <c r="O70" i="2"/>
  <c r="O87" i="2"/>
  <c r="O104" i="2"/>
  <c r="O120" i="2"/>
  <c r="N129" i="2"/>
  <c r="O21" i="2"/>
  <c r="O38" i="2"/>
  <c r="O55" i="2"/>
  <c r="O72" i="2"/>
  <c r="O88" i="2"/>
  <c r="O105" i="2"/>
  <c r="O121" i="2"/>
  <c r="O22" i="2"/>
  <c r="O39" i="2"/>
  <c r="O56" i="2"/>
  <c r="O73" i="2"/>
  <c r="O89" i="2"/>
  <c r="O106" i="2"/>
  <c r="O122" i="2"/>
  <c r="O24" i="2"/>
  <c r="O41" i="2"/>
  <c r="O58" i="2"/>
  <c r="O75" i="2"/>
  <c r="O91" i="2"/>
  <c r="O108" i="2"/>
  <c r="O125" i="2"/>
  <c r="O9" i="2"/>
  <c r="O25" i="2"/>
  <c r="O42" i="2"/>
  <c r="O59" i="2"/>
  <c r="O76" i="2"/>
  <c r="O92" i="2"/>
  <c r="O109" i="2"/>
  <c r="O126" i="2"/>
  <c r="O10" i="2"/>
  <c r="O26" i="2"/>
  <c r="O43" i="2"/>
  <c r="O60" i="2"/>
  <c r="O77" i="2"/>
  <c r="O93" i="2"/>
  <c r="O110" i="2"/>
  <c r="O127" i="2"/>
  <c r="O11" i="2"/>
  <c r="O27" i="2"/>
  <c r="O44" i="2"/>
  <c r="O61" i="2"/>
  <c r="O78" i="2"/>
  <c r="O94" i="2"/>
  <c r="O111" i="2"/>
  <c r="M92" i="2"/>
  <c r="M11" i="2"/>
  <c r="M27" i="2"/>
  <c r="M44" i="2"/>
  <c r="M61" i="2"/>
  <c r="M78" i="2"/>
  <c r="M94" i="2"/>
  <c r="M111" i="2"/>
  <c r="M128" i="2"/>
  <c r="M9" i="2"/>
  <c r="M77" i="2"/>
  <c r="M12" i="2"/>
  <c r="M28" i="2"/>
  <c r="M46" i="2"/>
  <c r="M62" i="2"/>
  <c r="M79" i="2"/>
  <c r="M96" i="2"/>
  <c r="M112" i="2"/>
  <c r="M129" i="2"/>
  <c r="M109" i="2"/>
  <c r="M10" i="2"/>
  <c r="M93" i="2"/>
  <c r="L127" i="2"/>
  <c r="M13" i="2"/>
  <c r="M29" i="2"/>
  <c r="M47" i="2"/>
  <c r="M63" i="2"/>
  <c r="M80" i="2"/>
  <c r="M97" i="2"/>
  <c r="M113" i="2"/>
  <c r="M130" i="2"/>
  <c r="M42" i="2"/>
  <c r="M26" i="2"/>
  <c r="M14" i="2"/>
  <c r="M30" i="2"/>
  <c r="M48" i="2"/>
  <c r="M64" i="2"/>
  <c r="M81" i="2"/>
  <c r="M98" i="2"/>
  <c r="M114" i="2"/>
  <c r="M131" i="2"/>
  <c r="M59" i="2"/>
  <c r="M127" i="2"/>
  <c r="M15" i="2"/>
  <c r="M31" i="2"/>
  <c r="M49" i="2"/>
  <c r="M65" i="2"/>
  <c r="M82" i="2"/>
  <c r="M99" i="2"/>
  <c r="M115" i="2"/>
  <c r="M132" i="2"/>
  <c r="M16" i="2"/>
  <c r="M33" i="2"/>
  <c r="M50" i="2"/>
  <c r="M66" i="2"/>
  <c r="M83" i="2"/>
  <c r="M100" i="2"/>
  <c r="M116" i="2"/>
  <c r="M133" i="2"/>
  <c r="M110" i="2"/>
  <c r="M17" i="2"/>
  <c r="M34" i="2"/>
  <c r="M51" i="2"/>
  <c r="M67" i="2"/>
  <c r="M84" i="2"/>
  <c r="M101" i="2"/>
  <c r="M117" i="2"/>
  <c r="M134" i="2"/>
  <c r="M18" i="2"/>
  <c r="M35" i="2"/>
  <c r="M52" i="2"/>
  <c r="M68" i="2"/>
  <c r="M85" i="2"/>
  <c r="M102" i="2"/>
  <c r="M118" i="2"/>
  <c r="M135" i="2"/>
  <c r="M25" i="2"/>
  <c r="M60" i="2"/>
  <c r="M19" i="2"/>
  <c r="M36" i="2"/>
  <c r="M53" i="2"/>
  <c r="M69" i="2"/>
  <c r="M86" i="2"/>
  <c r="M103" i="2"/>
  <c r="M119" i="2"/>
  <c r="L129" i="2"/>
  <c r="M20" i="2"/>
  <c r="M37" i="2"/>
  <c r="M54" i="2"/>
  <c r="M70" i="2"/>
  <c r="M87" i="2"/>
  <c r="M104" i="2"/>
  <c r="M120" i="2"/>
  <c r="M126" i="2"/>
  <c r="M43" i="2"/>
  <c r="M21" i="2"/>
  <c r="M38" i="2"/>
  <c r="M55" i="2"/>
  <c r="M72" i="2"/>
  <c r="M88" i="2"/>
  <c r="M105" i="2"/>
  <c r="M121" i="2"/>
  <c r="M22" i="2"/>
  <c r="M39" i="2"/>
  <c r="M56" i="2"/>
  <c r="M73" i="2"/>
  <c r="M89" i="2"/>
  <c r="M106" i="2"/>
  <c r="M122" i="2"/>
  <c r="M23" i="2"/>
  <c r="M40" i="2"/>
  <c r="M57" i="2"/>
  <c r="M90" i="2"/>
  <c r="M107" i="2"/>
  <c r="M123" i="2"/>
  <c r="M76" i="2"/>
  <c r="M74" i="2"/>
  <c r="M24" i="2"/>
  <c r="M41" i="2"/>
  <c r="M58" i="2"/>
  <c r="M75" i="2"/>
  <c r="M91" i="2"/>
  <c r="M108" i="2"/>
  <c r="K14" i="2"/>
  <c r="K30" i="2"/>
  <c r="K48" i="2"/>
  <c r="K64" i="2"/>
  <c r="K81" i="2"/>
  <c r="K98" i="2"/>
  <c r="K114" i="2"/>
  <c r="K131" i="2"/>
  <c r="K15" i="2"/>
  <c r="K31" i="2"/>
  <c r="K49" i="2"/>
  <c r="K65" i="2"/>
  <c r="K82" i="2"/>
  <c r="K99" i="2"/>
  <c r="K115" i="2"/>
  <c r="K132" i="2"/>
  <c r="K16" i="2"/>
  <c r="K33" i="2"/>
  <c r="K50" i="2"/>
  <c r="K66" i="2"/>
  <c r="K83" i="2"/>
  <c r="K100" i="2"/>
  <c r="K116" i="2"/>
  <c r="K133" i="2"/>
  <c r="K17" i="2"/>
  <c r="K34" i="2"/>
  <c r="K51" i="2"/>
  <c r="K67" i="2"/>
  <c r="K84" i="2"/>
  <c r="K101" i="2"/>
  <c r="K117" i="2"/>
  <c r="K134" i="2"/>
  <c r="K18" i="2"/>
  <c r="K35" i="2"/>
  <c r="K52" i="2"/>
  <c r="K68" i="2"/>
  <c r="K85" i="2"/>
  <c r="K102" i="2"/>
  <c r="K118" i="2"/>
  <c r="K135" i="2"/>
  <c r="K19" i="2"/>
  <c r="K36" i="2"/>
  <c r="K53" i="2"/>
  <c r="K69" i="2"/>
  <c r="K86" i="2"/>
  <c r="K103" i="2"/>
  <c r="K119" i="2"/>
  <c r="J127" i="2"/>
  <c r="K20" i="2"/>
  <c r="K37" i="2"/>
  <c r="K54" i="2"/>
  <c r="K70" i="2"/>
  <c r="K87" i="2"/>
  <c r="K104" i="2"/>
  <c r="K120" i="2"/>
  <c r="K21" i="2"/>
  <c r="K38" i="2"/>
  <c r="K55" i="2"/>
  <c r="K72" i="2"/>
  <c r="K88" i="2"/>
  <c r="K105" i="2"/>
  <c r="K121" i="2"/>
  <c r="K22" i="2"/>
  <c r="K39" i="2"/>
  <c r="K56" i="2"/>
  <c r="K73" i="2"/>
  <c r="K89" i="2"/>
  <c r="K106" i="2"/>
  <c r="K122" i="2"/>
  <c r="K24" i="2"/>
  <c r="K41" i="2"/>
  <c r="K58" i="2"/>
  <c r="K75" i="2"/>
  <c r="K91" i="2"/>
  <c r="K108" i="2"/>
  <c r="K125" i="2"/>
  <c r="K9" i="2"/>
  <c r="K25" i="2"/>
  <c r="K42" i="2"/>
  <c r="K59" i="2"/>
  <c r="K76" i="2"/>
  <c r="K92" i="2"/>
  <c r="K109" i="2"/>
  <c r="K126" i="2"/>
  <c r="J129" i="2"/>
  <c r="K10" i="2"/>
  <c r="K26" i="2"/>
  <c r="K43" i="2"/>
  <c r="K60" i="2"/>
  <c r="K77" i="2"/>
  <c r="K93" i="2"/>
  <c r="K110" i="2"/>
  <c r="K127" i="2"/>
  <c r="K11" i="2"/>
  <c r="K27" i="2"/>
  <c r="K44" i="2"/>
  <c r="K61" i="2"/>
  <c r="K78" i="2"/>
  <c r="K94" i="2"/>
  <c r="K111" i="2"/>
  <c r="B59" i="1"/>
  <c r="B25" i="4" s="1"/>
  <c r="I101" i="2"/>
  <c r="I80" i="2"/>
  <c r="I67" i="2"/>
  <c r="I63" i="2"/>
  <c r="I51" i="2"/>
  <c r="I47" i="2"/>
  <c r="I34" i="2"/>
  <c r="I29" i="2"/>
  <c r="I17" i="2"/>
  <c r="I13" i="2"/>
  <c r="I130" i="2"/>
  <c r="I117" i="2"/>
  <c r="I113" i="2"/>
  <c r="I112" i="2"/>
  <c r="I96" i="2"/>
  <c r="I79" i="2"/>
  <c r="I62" i="2"/>
  <c r="I46" i="2"/>
  <c r="I28" i="2"/>
  <c r="I12" i="2"/>
  <c r="H83" i="1"/>
  <c r="I83" i="1" s="1"/>
  <c r="I111" i="2"/>
  <c r="I94" i="2"/>
  <c r="I78" i="2"/>
  <c r="I61" i="2"/>
  <c r="I44" i="2"/>
  <c r="I27" i="2"/>
  <c r="I11" i="2"/>
  <c r="I127" i="2"/>
  <c r="I110" i="2"/>
  <c r="I93" i="2"/>
  <c r="I77" i="2"/>
  <c r="I60" i="2"/>
  <c r="I43" i="2"/>
  <c r="I26" i="2"/>
  <c r="I10" i="2"/>
  <c r="H84" i="1"/>
  <c r="I109" i="2"/>
  <c r="I92" i="2"/>
  <c r="I76" i="2"/>
  <c r="I59" i="2"/>
  <c r="I42" i="2"/>
  <c r="I25" i="2"/>
  <c r="I9" i="2"/>
  <c r="H85" i="1"/>
  <c r="I85" i="1" s="1"/>
  <c r="I125" i="2"/>
  <c r="I108" i="2"/>
  <c r="I91" i="2"/>
  <c r="I75" i="2"/>
  <c r="I58" i="2"/>
  <c r="I41" i="2"/>
  <c r="I24" i="2"/>
  <c r="E15" i="4"/>
  <c r="I123" i="2"/>
  <c r="I107" i="2"/>
  <c r="I90" i="2"/>
  <c r="I74" i="2"/>
  <c r="I57" i="2"/>
  <c r="I40" i="2"/>
  <c r="I23" i="2"/>
  <c r="E9" i="4"/>
  <c r="I122" i="2"/>
  <c r="I106" i="2"/>
  <c r="I89" i="2"/>
  <c r="I73" i="2"/>
  <c r="I56" i="2"/>
  <c r="I39" i="2"/>
  <c r="I22" i="2"/>
  <c r="I121" i="2"/>
  <c r="I105" i="2"/>
  <c r="I88" i="2"/>
  <c r="I72" i="2"/>
  <c r="I55" i="2"/>
  <c r="I38" i="2"/>
  <c r="I21" i="2"/>
  <c r="I120" i="2"/>
  <c r="I104" i="2"/>
  <c r="I87" i="2"/>
  <c r="I70" i="2"/>
  <c r="I54" i="2"/>
  <c r="I37" i="2"/>
  <c r="I20" i="2"/>
  <c r="I119" i="2"/>
  <c r="I103" i="2"/>
  <c r="I86" i="2"/>
  <c r="I69" i="2"/>
  <c r="I53" i="2"/>
  <c r="I36" i="2"/>
  <c r="I19" i="2"/>
  <c r="I118" i="2"/>
  <c r="I102" i="2"/>
  <c r="I85" i="2"/>
  <c r="I68" i="2"/>
  <c r="I52" i="2"/>
  <c r="I35" i="2"/>
  <c r="I18" i="2"/>
  <c r="I133" i="2"/>
  <c r="I116" i="2"/>
  <c r="I100" i="2"/>
  <c r="I83" i="2"/>
  <c r="I66" i="2"/>
  <c r="I50" i="2"/>
  <c r="I33" i="2"/>
  <c r="I16" i="2"/>
  <c r="I132" i="2"/>
  <c r="I115" i="2"/>
  <c r="I99" i="2"/>
  <c r="I82" i="2"/>
  <c r="I65" i="2"/>
  <c r="I49" i="2"/>
  <c r="I31" i="2"/>
  <c r="I15" i="2"/>
  <c r="I131" i="2"/>
  <c r="I114" i="2"/>
  <c r="I98" i="2"/>
  <c r="I81" i="2"/>
  <c r="I64" i="2"/>
  <c r="I48" i="2"/>
  <c r="I30" i="2"/>
  <c r="I14" i="2"/>
  <c r="P123" i="2"/>
  <c r="J70" i="2"/>
  <c r="AB69" i="2"/>
  <c r="V44" i="2"/>
  <c r="T44" i="2"/>
  <c r="P70" i="2"/>
  <c r="P69" i="2"/>
  <c r="L69" i="2"/>
  <c r="V70" i="2"/>
  <c r="N122" i="2"/>
  <c r="X94" i="2"/>
  <c r="X31" i="2"/>
  <c r="K16" i="4"/>
  <c r="AB122" i="2"/>
  <c r="AB123" i="2" s="1"/>
  <c r="L122" i="2"/>
  <c r="Z122" i="2"/>
  <c r="J122" i="2"/>
  <c r="T94" i="2"/>
  <c r="R69" i="2"/>
  <c r="T52" i="2"/>
  <c r="R94" i="2"/>
  <c r="Z42" i="2"/>
  <c r="V122" i="2"/>
  <c r="N69" i="2"/>
  <c r="D45" i="4"/>
  <c r="N45" i="4"/>
  <c r="H16" i="4"/>
  <c r="O45" i="4"/>
  <c r="F31" i="2"/>
  <c r="F122" i="2"/>
  <c r="H122" i="2"/>
  <c r="H31" i="2"/>
  <c r="F94" i="2"/>
  <c r="H94" i="2"/>
  <c r="N16" i="4"/>
  <c r="K45" i="4"/>
  <c r="L45" i="4"/>
  <c r="J45" i="4"/>
  <c r="I45" i="4"/>
  <c r="H45" i="4"/>
  <c r="H44" i="2"/>
  <c r="H69" i="2"/>
  <c r="F69" i="2"/>
  <c r="D16" i="4"/>
  <c r="C16" i="4"/>
  <c r="E16" i="4"/>
  <c r="I16" i="4"/>
  <c r="J16" i="4"/>
  <c r="E45" i="4"/>
  <c r="C45" i="4"/>
  <c r="F45" i="4"/>
  <c r="G45" i="4"/>
  <c r="D36" i="4"/>
  <c r="M45" i="4"/>
  <c r="C42" i="4"/>
  <c r="H42" i="4"/>
  <c r="I40" i="4"/>
  <c r="J38" i="4"/>
  <c r="K36" i="4"/>
  <c r="L41" i="4"/>
  <c r="D41" i="4"/>
  <c r="M39" i="4"/>
  <c r="E39" i="4"/>
  <c r="N37" i="4"/>
  <c r="F37" i="4"/>
  <c r="O42" i="4"/>
  <c r="G42" i="4"/>
  <c r="H40" i="4"/>
  <c r="I38" i="4"/>
  <c r="J36" i="4"/>
  <c r="K41" i="4"/>
  <c r="L39" i="4"/>
  <c r="D39" i="4"/>
  <c r="M37" i="4"/>
  <c r="E37" i="4"/>
  <c r="N42" i="4"/>
  <c r="F42" i="4"/>
  <c r="O40" i="4"/>
  <c r="G40" i="4"/>
  <c r="H38" i="4"/>
  <c r="I36" i="4"/>
  <c r="J41" i="4"/>
  <c r="K39" i="4"/>
  <c r="L37" i="4"/>
  <c r="D37" i="4"/>
  <c r="M42" i="4"/>
  <c r="E42" i="4"/>
  <c r="N40" i="4"/>
  <c r="F40" i="4"/>
  <c r="O38" i="4"/>
  <c r="G38" i="4"/>
  <c r="H36" i="4"/>
  <c r="I41" i="4"/>
  <c r="J39" i="4"/>
  <c r="K37" i="4"/>
  <c r="L42" i="4"/>
  <c r="D42" i="4"/>
  <c r="M40" i="4"/>
  <c r="E40" i="4"/>
  <c r="N38" i="4"/>
  <c r="F38" i="4"/>
  <c r="O36" i="4"/>
  <c r="G36" i="4"/>
  <c r="H41" i="4"/>
  <c r="I39" i="4"/>
  <c r="J37" i="4"/>
  <c r="K42" i="4"/>
  <c r="L40" i="4"/>
  <c r="D40" i="4"/>
  <c r="M38" i="4"/>
  <c r="E38" i="4"/>
  <c r="N36" i="4"/>
  <c r="F36" i="4"/>
  <c r="C38" i="4"/>
  <c r="O41" i="4"/>
  <c r="G41" i="4"/>
  <c r="H39" i="4"/>
  <c r="I37" i="4"/>
  <c r="C37" i="4"/>
  <c r="J42" i="4"/>
  <c r="K40" i="4"/>
  <c r="L38" i="4"/>
  <c r="D38" i="4"/>
  <c r="M36" i="4"/>
  <c r="E36" i="4"/>
  <c r="N41" i="4"/>
  <c r="F41" i="4"/>
  <c r="O39" i="4"/>
  <c r="G39" i="4"/>
  <c r="H37" i="4"/>
  <c r="C40" i="4"/>
  <c r="K38" i="4"/>
  <c r="L36" i="4"/>
  <c r="C41" i="4"/>
  <c r="M41" i="4"/>
  <c r="E41" i="4"/>
  <c r="N39" i="4"/>
  <c r="F39" i="4"/>
  <c r="O37" i="4"/>
  <c r="G37" i="4"/>
  <c r="D28" i="4"/>
  <c r="B77" i="1"/>
  <c r="B83" i="1" s="1"/>
  <c r="O10" i="4"/>
  <c r="O21" i="4"/>
  <c r="N34" i="4"/>
  <c r="K25" i="4"/>
  <c r="O11" i="4"/>
  <c r="M34" i="4"/>
  <c r="L21" i="4"/>
  <c r="M27" i="4"/>
  <c r="O17" i="4"/>
  <c r="K21" i="4"/>
  <c r="O28" i="4"/>
  <c r="G23" i="4"/>
  <c r="F34" i="4"/>
  <c r="O23" i="4"/>
  <c r="E34" i="4"/>
  <c r="N23" i="4"/>
  <c r="F23" i="4"/>
  <c r="J25" i="4"/>
  <c r="L27" i="4"/>
  <c r="L34" i="4"/>
  <c r="J21" i="4"/>
  <c r="C27" i="4"/>
  <c r="M23" i="4"/>
  <c r="E23" i="4"/>
  <c r="I25" i="4"/>
  <c r="K27" i="4"/>
  <c r="K34" i="4"/>
  <c r="I21" i="4"/>
  <c r="L23" i="4"/>
  <c r="D23" i="4"/>
  <c r="H25" i="4"/>
  <c r="J27" i="4"/>
  <c r="J34" i="4"/>
  <c r="H21" i="4"/>
  <c r="K23" i="4"/>
  <c r="O25" i="4"/>
  <c r="G25" i="4"/>
  <c r="I27" i="4"/>
  <c r="I34" i="4"/>
  <c r="G21" i="4"/>
  <c r="J23" i="4"/>
  <c r="N25" i="4"/>
  <c r="F25" i="4"/>
  <c r="B27" i="4"/>
  <c r="B29" i="4" s="1"/>
  <c r="H27" i="4"/>
  <c r="H34" i="4"/>
  <c r="N21" i="4"/>
  <c r="F21" i="4"/>
  <c r="E27" i="4"/>
  <c r="I23" i="4"/>
  <c r="M25" i="4"/>
  <c r="O27" i="4"/>
  <c r="G27" i="4"/>
  <c r="D22" i="4"/>
  <c r="G34" i="4"/>
  <c r="H23" i="4"/>
  <c r="N27" i="4"/>
  <c r="C21" i="4"/>
  <c r="D21" i="4"/>
  <c r="C34" i="4"/>
  <c r="O20" i="4"/>
  <c r="O22" i="4"/>
  <c r="O7" i="4"/>
  <c r="D34" i="4"/>
  <c r="C38" i="1"/>
  <c r="H40" i="1"/>
  <c r="G22" i="4"/>
  <c r="C25" i="4"/>
  <c r="M28" i="4"/>
  <c r="J28" i="4"/>
  <c r="F22" i="4"/>
  <c r="L28" i="4"/>
  <c r="E22" i="4"/>
  <c r="K28" i="4"/>
  <c r="I28" i="4"/>
  <c r="H28" i="4"/>
  <c r="G28" i="4"/>
  <c r="F28" i="4"/>
  <c r="F29" i="4" s="1"/>
  <c r="E28" i="4"/>
  <c r="N22" i="4"/>
  <c r="M22" i="4"/>
  <c r="C28" i="4"/>
  <c r="L22" i="4"/>
  <c r="J22" i="4"/>
  <c r="I22" i="4"/>
  <c r="H22" i="4"/>
  <c r="N28" i="4"/>
  <c r="C14" i="1"/>
  <c r="C13" i="1"/>
  <c r="O14" i="4"/>
  <c r="K6" i="4"/>
  <c r="H6" i="4"/>
  <c r="G6" i="4"/>
  <c r="F6" i="4"/>
  <c r="F17" i="4"/>
  <c r="E17" i="4"/>
  <c r="D17" i="4"/>
  <c r="H11" i="4"/>
  <c r="C39" i="4"/>
  <c r="F11" i="4"/>
  <c r="E11" i="4"/>
  <c r="D11" i="4"/>
  <c r="G10" i="4"/>
  <c r="H10" i="4"/>
  <c r="L10" i="4"/>
  <c r="J10" i="4"/>
  <c r="B94" i="2"/>
  <c r="D10" i="4"/>
  <c r="C11" i="4"/>
  <c r="K10" i="4"/>
  <c r="E10" i="4"/>
  <c r="N10" i="4"/>
  <c r="C17" i="4"/>
  <c r="M10" i="4"/>
  <c r="F10" i="4"/>
  <c r="C7" i="4"/>
  <c r="I10" i="4"/>
  <c r="C10" i="4"/>
  <c r="D94" i="2"/>
  <c r="M7" i="4"/>
  <c r="F20" i="4"/>
  <c r="L7" i="4"/>
  <c r="E20" i="4"/>
  <c r="K7" i="4"/>
  <c r="D20" i="4"/>
  <c r="N17" i="4"/>
  <c r="J7" i="4"/>
  <c r="I7" i="4"/>
  <c r="H7" i="4"/>
  <c r="I11" i="4"/>
  <c r="M17" i="4"/>
  <c r="K17" i="4"/>
  <c r="G7" i="4"/>
  <c r="J17" i="4"/>
  <c r="N11" i="4"/>
  <c r="F7" i="4"/>
  <c r="C23" i="4"/>
  <c r="L17" i="4"/>
  <c r="I17" i="4"/>
  <c r="M11" i="4"/>
  <c r="E7" i="4"/>
  <c r="C22" i="4"/>
  <c r="N20" i="4"/>
  <c r="H17" i="4"/>
  <c r="L11" i="4"/>
  <c r="D7" i="4"/>
  <c r="M20" i="4"/>
  <c r="G17" i="4"/>
  <c r="K11" i="4"/>
  <c r="L20" i="4"/>
  <c r="J11" i="4"/>
  <c r="K20" i="4"/>
  <c r="J20" i="4"/>
  <c r="I20" i="4"/>
  <c r="G11" i="4"/>
  <c r="B31" i="3"/>
  <c r="B45" i="3" s="1"/>
  <c r="B32" i="3"/>
  <c r="B30" i="3"/>
  <c r="B29" i="3"/>
  <c r="B44" i="3" s="1"/>
  <c r="B13" i="4"/>
  <c r="D31" i="2"/>
  <c r="B31" i="2"/>
  <c r="B122" i="2"/>
  <c r="D69" i="2"/>
  <c r="B69" i="2"/>
  <c r="B46" i="1"/>
  <c r="D122" i="2"/>
  <c r="B20" i="1"/>
  <c r="F87" i="1" l="1"/>
  <c r="G87" i="1" s="1"/>
  <c r="G85" i="1"/>
  <c r="G47" i="1"/>
  <c r="F60" i="1"/>
  <c r="D87" i="1"/>
  <c r="E87" i="1" s="1"/>
  <c r="E85" i="1"/>
  <c r="E47" i="1"/>
  <c r="D60" i="1"/>
  <c r="K20" i="1"/>
  <c r="J6" i="4"/>
  <c r="N6" i="4"/>
  <c r="N8" i="4" s="1"/>
  <c r="L6" i="4"/>
  <c r="L8" i="4" s="1"/>
  <c r="N47" i="1"/>
  <c r="O47" i="1" s="1"/>
  <c r="AC20" i="1"/>
  <c r="O6" i="4"/>
  <c r="M6" i="4"/>
  <c r="P47" i="1"/>
  <c r="Q47" i="1" s="1"/>
  <c r="X47" i="1"/>
  <c r="Y47" i="1" s="1"/>
  <c r="T47" i="1"/>
  <c r="I6" i="4"/>
  <c r="I8" i="4" s="1"/>
  <c r="F129" i="2"/>
  <c r="AB87" i="1"/>
  <c r="AC87" i="1" s="1"/>
  <c r="AC85" i="1"/>
  <c r="AC47" i="1"/>
  <c r="AB60" i="1"/>
  <c r="AA20" i="1"/>
  <c r="Z47" i="1"/>
  <c r="X87" i="1"/>
  <c r="Y87" i="1" s="1"/>
  <c r="Y85" i="1"/>
  <c r="V87" i="1"/>
  <c r="W87" i="1" s="1"/>
  <c r="W85" i="1"/>
  <c r="W20" i="1"/>
  <c r="V47" i="1"/>
  <c r="T87" i="1"/>
  <c r="U87" i="1" s="1"/>
  <c r="U85" i="1"/>
  <c r="U47" i="1"/>
  <c r="T60" i="1"/>
  <c r="S20" i="1"/>
  <c r="R47" i="1"/>
  <c r="R87" i="1"/>
  <c r="S87" i="1" s="1"/>
  <c r="S85" i="1"/>
  <c r="P87" i="1"/>
  <c r="Q87" i="1" s="1"/>
  <c r="Q85" i="1"/>
  <c r="P60" i="1"/>
  <c r="M47" i="1"/>
  <c r="L60" i="1"/>
  <c r="L87" i="1"/>
  <c r="M87" i="1" s="1"/>
  <c r="M85" i="1"/>
  <c r="J87" i="1"/>
  <c r="K87" i="1" s="1"/>
  <c r="K85" i="1"/>
  <c r="K47" i="1"/>
  <c r="J60" i="1"/>
  <c r="B85" i="1"/>
  <c r="B87" i="1" s="1"/>
  <c r="H87" i="1"/>
  <c r="I87" i="1" s="1"/>
  <c r="I13" i="1"/>
  <c r="I12" i="1"/>
  <c r="I11" i="1"/>
  <c r="I10" i="1"/>
  <c r="I14" i="1"/>
  <c r="I15" i="1"/>
  <c r="H59" i="1"/>
  <c r="I59" i="1" s="1"/>
  <c r="H129" i="2"/>
  <c r="I129" i="2" s="1"/>
  <c r="F70" i="2"/>
  <c r="V123" i="2"/>
  <c r="X123" i="2"/>
  <c r="T123" i="2"/>
  <c r="L70" i="2"/>
  <c r="T69" i="2"/>
  <c r="R70" i="2"/>
  <c r="X70" i="2"/>
  <c r="R123" i="2"/>
  <c r="N123" i="2"/>
  <c r="L123" i="2"/>
  <c r="AB70" i="2"/>
  <c r="J123" i="2"/>
  <c r="Z44" i="2"/>
  <c r="N70" i="2"/>
  <c r="Z123" i="2"/>
  <c r="F123" i="2"/>
  <c r="H123" i="2"/>
  <c r="H70" i="2"/>
  <c r="J43" i="4"/>
  <c r="O12" i="4"/>
  <c r="M29" i="4"/>
  <c r="O29" i="4"/>
  <c r="O18" i="4"/>
  <c r="D27" i="4"/>
  <c r="C29" i="4"/>
  <c r="G29" i="4"/>
  <c r="I29" i="4"/>
  <c r="D29" i="4"/>
  <c r="D67" i="4"/>
  <c r="E29" i="4"/>
  <c r="L29" i="4"/>
  <c r="J29" i="4"/>
  <c r="H29" i="4"/>
  <c r="N29" i="4"/>
  <c r="K29" i="4"/>
  <c r="O8" i="4"/>
  <c r="D43" i="4"/>
  <c r="D15" i="4"/>
  <c r="D25" i="4"/>
  <c r="K8" i="4"/>
  <c r="L12" i="4"/>
  <c r="J12" i="4"/>
  <c r="G12" i="4"/>
  <c r="K12" i="4"/>
  <c r="H8" i="4"/>
  <c r="M8" i="4"/>
  <c r="F8" i="4"/>
  <c r="G8" i="4"/>
  <c r="J8" i="4"/>
  <c r="B46" i="3"/>
  <c r="B25" i="3"/>
  <c r="B42" i="3" s="1"/>
  <c r="E12" i="4"/>
  <c r="F43" i="4"/>
  <c r="H12" i="4"/>
  <c r="L43" i="4"/>
  <c r="F12" i="4"/>
  <c r="J14" i="4"/>
  <c r="J18" i="4" s="1"/>
  <c r="G14" i="4"/>
  <c r="G18" i="4" s="1"/>
  <c r="H14" i="4"/>
  <c r="H18" i="4" s="1"/>
  <c r="L14" i="4"/>
  <c r="L18" i="4" s="1"/>
  <c r="M14" i="4"/>
  <c r="M18" i="4" s="1"/>
  <c r="N14" i="4"/>
  <c r="N18" i="4" s="1"/>
  <c r="B14" i="4"/>
  <c r="B18" i="4" s="1"/>
  <c r="B19" i="4" s="1"/>
  <c r="B26" i="4" s="1"/>
  <c r="B30" i="4" s="1"/>
  <c r="B43" i="3"/>
  <c r="F14" i="4"/>
  <c r="F18" i="4" s="1"/>
  <c r="K14" i="4"/>
  <c r="K18" i="4" s="1"/>
  <c r="C14" i="4"/>
  <c r="C18" i="4" s="1"/>
  <c r="I14" i="4"/>
  <c r="I18" i="4" s="1"/>
  <c r="N12" i="4"/>
  <c r="I12" i="4"/>
  <c r="M12" i="4"/>
  <c r="N43" i="4"/>
  <c r="H43" i="4"/>
  <c r="B10" i="3"/>
  <c r="B8" i="3"/>
  <c r="B9" i="3"/>
  <c r="B7" i="3"/>
  <c r="D70" i="2"/>
  <c r="D123" i="2"/>
  <c r="B123" i="2"/>
  <c r="B47" i="1"/>
  <c r="C123" i="2" l="1"/>
  <c r="C113" i="2"/>
  <c r="C92" i="2"/>
  <c r="C122" i="2"/>
  <c r="C114" i="2"/>
  <c r="C91" i="2"/>
  <c r="C111" i="2"/>
  <c r="C90" i="2"/>
  <c r="C110" i="2"/>
  <c r="C89" i="2"/>
  <c r="C133" i="2"/>
  <c r="C109" i="2"/>
  <c r="C87" i="2"/>
  <c r="C132" i="2"/>
  <c r="C107" i="2"/>
  <c r="C86" i="2"/>
  <c r="C131" i="2"/>
  <c r="C106" i="2"/>
  <c r="C84" i="2"/>
  <c r="C129" i="2"/>
  <c r="C105" i="2"/>
  <c r="C83" i="2"/>
  <c r="C128" i="2"/>
  <c r="C104" i="2"/>
  <c r="C82" i="2"/>
  <c r="C127" i="2"/>
  <c r="C103" i="2"/>
  <c r="C81" i="2"/>
  <c r="C121" i="2"/>
  <c r="C101" i="2"/>
  <c r="C80" i="2"/>
  <c r="C120" i="2"/>
  <c r="C100" i="2"/>
  <c r="C78" i="2"/>
  <c r="C119" i="2"/>
  <c r="C99" i="2"/>
  <c r="C77" i="2"/>
  <c r="C118" i="2"/>
  <c r="C98" i="2"/>
  <c r="C76" i="2"/>
  <c r="C117" i="2"/>
  <c r="C97" i="2"/>
  <c r="C74" i="2"/>
  <c r="C115" i="2"/>
  <c r="C93" i="2"/>
  <c r="C73" i="2"/>
  <c r="C72" i="2"/>
  <c r="C94" i="2"/>
  <c r="F64" i="1"/>
  <c r="G60" i="1"/>
  <c r="D64" i="1"/>
  <c r="E60" i="1"/>
  <c r="N13" i="4"/>
  <c r="X60" i="1"/>
  <c r="N60" i="1"/>
  <c r="AB64" i="1"/>
  <c r="AC60" i="1"/>
  <c r="AA47" i="1"/>
  <c r="Z60" i="1"/>
  <c r="X64" i="1"/>
  <c r="X128" i="2" s="1"/>
  <c r="X126" i="2" s="1"/>
  <c r="X134" i="2" s="1"/>
  <c r="X135" i="2" s="1"/>
  <c r="X137" i="2" s="1"/>
  <c r="Y60" i="1"/>
  <c r="W47" i="1"/>
  <c r="V60" i="1"/>
  <c r="T64" i="1"/>
  <c r="U60" i="1"/>
  <c r="S47" i="1"/>
  <c r="R60" i="1"/>
  <c r="P64" i="1"/>
  <c r="Q60" i="1"/>
  <c r="L64" i="1"/>
  <c r="L128" i="2" s="1"/>
  <c r="L126" i="2" s="1"/>
  <c r="L134" i="2" s="1"/>
  <c r="L135" i="2" s="1"/>
  <c r="L137" i="2" s="1"/>
  <c r="M60" i="1"/>
  <c r="J64" i="1"/>
  <c r="J128" i="2" s="1"/>
  <c r="J126" i="2" s="1"/>
  <c r="J134" i="2" s="1"/>
  <c r="J135" i="2" s="1"/>
  <c r="J137" i="2" s="1"/>
  <c r="K60" i="1"/>
  <c r="H20" i="1"/>
  <c r="I20" i="1" s="1"/>
  <c r="H46" i="1"/>
  <c r="I46" i="1" s="1"/>
  <c r="E6" i="4"/>
  <c r="E8" i="4" s="1"/>
  <c r="E13" i="4" s="1"/>
  <c r="E25" i="4"/>
  <c r="G106" i="2"/>
  <c r="G56" i="2"/>
  <c r="G39" i="2"/>
  <c r="G22" i="2"/>
  <c r="G55" i="2"/>
  <c r="G38" i="2"/>
  <c r="G21" i="2"/>
  <c r="G70" i="2"/>
  <c r="G54" i="2"/>
  <c r="G37" i="2"/>
  <c r="G20" i="2"/>
  <c r="G69" i="2"/>
  <c r="G53" i="2"/>
  <c r="G36" i="2"/>
  <c r="G19" i="2"/>
  <c r="G68" i="2"/>
  <c r="G52" i="2"/>
  <c r="G35" i="2"/>
  <c r="G18" i="2"/>
  <c r="G67" i="2"/>
  <c r="G51" i="2"/>
  <c r="G34" i="2"/>
  <c r="G17" i="2"/>
  <c r="G133" i="2"/>
  <c r="G66" i="2"/>
  <c r="G50" i="2"/>
  <c r="G33" i="2"/>
  <c r="G16" i="2"/>
  <c r="G132" i="2"/>
  <c r="G115" i="2"/>
  <c r="G65" i="2"/>
  <c r="G49" i="2"/>
  <c r="G15" i="2"/>
  <c r="G131" i="2"/>
  <c r="G114" i="2"/>
  <c r="G64" i="2"/>
  <c r="G48" i="2"/>
  <c r="G30" i="2"/>
  <c r="G14" i="2"/>
  <c r="G130" i="2"/>
  <c r="G63" i="2"/>
  <c r="G47" i="2"/>
  <c r="G29" i="2"/>
  <c r="G62" i="2"/>
  <c r="G46" i="2"/>
  <c r="G28" i="2"/>
  <c r="G12" i="2"/>
  <c r="G111" i="2"/>
  <c r="G61" i="2"/>
  <c r="G44" i="2"/>
  <c r="G27" i="2"/>
  <c r="G11" i="2"/>
  <c r="G110" i="2"/>
  <c r="G93" i="2"/>
  <c r="G60" i="2"/>
  <c r="G43" i="2"/>
  <c r="G26" i="2"/>
  <c r="G10" i="2"/>
  <c r="G92" i="2"/>
  <c r="G59" i="2"/>
  <c r="G42" i="2"/>
  <c r="G25" i="2"/>
  <c r="G9" i="2"/>
  <c r="G125" i="2"/>
  <c r="G91" i="2"/>
  <c r="G58" i="2"/>
  <c r="G41" i="2"/>
  <c r="G24" i="2"/>
  <c r="G107" i="2"/>
  <c r="G57" i="2"/>
  <c r="G40" i="2"/>
  <c r="G23" i="2"/>
  <c r="G13" i="2"/>
  <c r="G31" i="2"/>
  <c r="E21" i="2"/>
  <c r="E106" i="2"/>
  <c r="E107" i="2"/>
  <c r="E115" i="2"/>
  <c r="E114" i="2"/>
  <c r="E111" i="2"/>
  <c r="E110" i="2"/>
  <c r="Z70" i="2"/>
  <c r="T70" i="2"/>
  <c r="E113" i="2"/>
  <c r="E109" i="2"/>
  <c r="E105" i="2"/>
  <c r="E120" i="2"/>
  <c r="E112" i="2"/>
  <c r="E119" i="2"/>
  <c r="E121" i="2"/>
  <c r="E108" i="2"/>
  <c r="E118" i="2"/>
  <c r="E117" i="2"/>
  <c r="E116" i="2"/>
  <c r="E31" i="2"/>
  <c r="E24" i="2"/>
  <c r="E23" i="2"/>
  <c r="E22" i="2"/>
  <c r="E78" i="2"/>
  <c r="E77" i="2"/>
  <c r="E76" i="2"/>
  <c r="O13" i="4"/>
  <c r="O19" i="4" s="1"/>
  <c r="O26" i="4" s="1"/>
  <c r="O30" i="4" s="1"/>
  <c r="O32" i="4" s="1"/>
  <c r="C12" i="4"/>
  <c r="E98" i="2"/>
  <c r="E99" i="2"/>
  <c r="E94" i="2"/>
  <c r="E100" i="2"/>
  <c r="E123" i="2"/>
  <c r="E101" i="2"/>
  <c r="E97" i="2"/>
  <c r="E96" i="2"/>
  <c r="E103" i="2"/>
  <c r="E104" i="2"/>
  <c r="E102" i="2"/>
  <c r="E122" i="2"/>
  <c r="E79" i="2"/>
  <c r="E81" i="2"/>
  <c r="E75" i="2"/>
  <c r="E80" i="2"/>
  <c r="E74" i="2"/>
  <c r="E73" i="2"/>
  <c r="E72" i="2"/>
  <c r="E88" i="2"/>
  <c r="E82" i="2"/>
  <c r="E86" i="2"/>
  <c r="E90" i="2"/>
  <c r="E89" i="2"/>
  <c r="E85" i="2"/>
  <c r="E87" i="2"/>
  <c r="E28" i="2"/>
  <c r="E51" i="2"/>
  <c r="E29" i="2"/>
  <c r="E54" i="2"/>
  <c r="E55" i="2"/>
  <c r="E30" i="2"/>
  <c r="E9" i="2"/>
  <c r="E34" i="2"/>
  <c r="E56" i="2"/>
  <c r="E10" i="2"/>
  <c r="E35" i="2"/>
  <c r="E57" i="2"/>
  <c r="E83" i="2"/>
  <c r="E48" i="2"/>
  <c r="E11" i="2"/>
  <c r="E36" i="2"/>
  <c r="E58" i="2"/>
  <c r="E84" i="2"/>
  <c r="E12" i="2"/>
  <c r="E37" i="2"/>
  <c r="E60" i="2"/>
  <c r="E14" i="2"/>
  <c r="E38" i="2"/>
  <c r="E61" i="2"/>
  <c r="E49" i="2"/>
  <c r="E15" i="2"/>
  <c r="E39" i="2"/>
  <c r="E62" i="2"/>
  <c r="E17" i="2"/>
  <c r="E40" i="2"/>
  <c r="E64" i="2"/>
  <c r="E18" i="2"/>
  <c r="E41" i="2"/>
  <c r="E65" i="2"/>
  <c r="E91" i="2"/>
  <c r="E68" i="2"/>
  <c r="E26" i="2"/>
  <c r="E19" i="2"/>
  <c r="E43" i="2"/>
  <c r="E66" i="2"/>
  <c r="E92" i="2"/>
  <c r="E20" i="2"/>
  <c r="E47" i="2"/>
  <c r="E67" i="2"/>
  <c r="E93" i="2"/>
  <c r="E27" i="2"/>
  <c r="E50" i="2"/>
  <c r="E44" i="2"/>
  <c r="E52" i="2"/>
  <c r="E13" i="2"/>
  <c r="E25" i="2"/>
  <c r="E16" i="2"/>
  <c r="E59" i="2"/>
  <c r="E33" i="2"/>
  <c r="E46" i="2"/>
  <c r="E63" i="2"/>
  <c r="E53" i="2"/>
  <c r="E42" i="2"/>
  <c r="E69" i="2"/>
  <c r="K13" i="4"/>
  <c r="K19" i="4" s="1"/>
  <c r="K26" i="4" s="1"/>
  <c r="K30" i="4" s="1"/>
  <c r="D9" i="4"/>
  <c r="D12" i="4" s="1"/>
  <c r="J13" i="4"/>
  <c r="J19" i="4" s="1"/>
  <c r="J26" i="4" s="1"/>
  <c r="J30" i="4" s="1"/>
  <c r="L13" i="4"/>
  <c r="L19" i="4" s="1"/>
  <c r="L26" i="4" s="1"/>
  <c r="L30" i="4" s="1"/>
  <c r="I13" i="4"/>
  <c r="I19" i="4" s="1"/>
  <c r="I26" i="4" s="1"/>
  <c r="I30" i="4" s="1"/>
  <c r="H13" i="4"/>
  <c r="H19" i="4" s="1"/>
  <c r="H26" i="4" s="1"/>
  <c r="H30" i="4" s="1"/>
  <c r="G13" i="4"/>
  <c r="G19" i="4" s="1"/>
  <c r="G26" i="4" s="1"/>
  <c r="G30" i="4" s="1"/>
  <c r="M13" i="4"/>
  <c r="M19" i="4" s="1"/>
  <c r="M26" i="4" s="1"/>
  <c r="M30" i="4" s="1"/>
  <c r="F13" i="4"/>
  <c r="F19" i="4" s="1"/>
  <c r="F26" i="4" s="1"/>
  <c r="F30" i="4" s="1"/>
  <c r="C6" i="4"/>
  <c r="C8" i="4" s="1"/>
  <c r="N19" i="4"/>
  <c r="N26" i="4" s="1"/>
  <c r="N30" i="4" s="1"/>
  <c r="A47" i="1"/>
  <c r="B26" i="3"/>
  <c r="B60" i="1"/>
  <c r="G64" i="1" l="1"/>
  <c r="F72" i="1"/>
  <c r="E64" i="1"/>
  <c r="D72" i="1"/>
  <c r="N64" i="1"/>
  <c r="O60" i="1"/>
  <c r="AC64" i="1"/>
  <c r="AB72" i="1"/>
  <c r="Z64" i="1"/>
  <c r="AA60" i="1"/>
  <c r="Y64" i="1"/>
  <c r="X72" i="1"/>
  <c r="V64" i="1"/>
  <c r="W60" i="1"/>
  <c r="U64" i="1"/>
  <c r="T72" i="1"/>
  <c r="R64" i="1"/>
  <c r="S60" i="1"/>
  <c r="Q64" i="1"/>
  <c r="P72" i="1"/>
  <c r="M64" i="1"/>
  <c r="L72" i="1"/>
  <c r="K64" i="1"/>
  <c r="J72" i="1"/>
  <c r="E14" i="4"/>
  <c r="E18" i="4" s="1"/>
  <c r="E19" i="4" s="1"/>
  <c r="E26" i="4" s="1"/>
  <c r="E30" i="4" s="1"/>
  <c r="H47" i="1"/>
  <c r="I47" i="1" s="1"/>
  <c r="AB128" i="2"/>
  <c r="AB126" i="2" s="1"/>
  <c r="AB134" i="2" s="1"/>
  <c r="AB135" i="2" s="1"/>
  <c r="AB137" i="2" s="1"/>
  <c r="D14" i="4"/>
  <c r="D18" i="4" s="1"/>
  <c r="C13" i="4"/>
  <c r="O35" i="4"/>
  <c r="D6" i="4"/>
  <c r="D8" i="4" s="1"/>
  <c r="D13" i="4" s="1"/>
  <c r="B64" i="1"/>
  <c r="F88" i="1" l="1"/>
  <c r="F73" i="1"/>
  <c r="G72" i="1"/>
  <c r="D88" i="1"/>
  <c r="D73" i="1"/>
  <c r="E72" i="1"/>
  <c r="O64" i="1"/>
  <c r="N72" i="1"/>
  <c r="N128" i="2"/>
  <c r="N126" i="2" s="1"/>
  <c r="N134" i="2" s="1"/>
  <c r="N135" i="2" s="1"/>
  <c r="N137" i="2" s="1"/>
  <c r="AB88" i="1"/>
  <c r="AB73" i="1"/>
  <c r="AC72" i="1"/>
  <c r="AA64" i="1"/>
  <c r="Z72" i="1"/>
  <c r="Z128" i="2"/>
  <c r="Z126" i="2" s="1"/>
  <c r="Z134" i="2" s="1"/>
  <c r="Z135" i="2" s="1"/>
  <c r="Z137" i="2" s="1"/>
  <c r="X88" i="1"/>
  <c r="X73" i="1"/>
  <c r="Y72" i="1"/>
  <c r="W64" i="1"/>
  <c r="V72" i="1"/>
  <c r="T88" i="1"/>
  <c r="T73" i="1"/>
  <c r="U72" i="1"/>
  <c r="S64" i="1"/>
  <c r="R72" i="1"/>
  <c r="R128" i="2"/>
  <c r="R126" i="2" s="1"/>
  <c r="R134" i="2" s="1"/>
  <c r="R135" i="2" s="1"/>
  <c r="R137" i="2" s="1"/>
  <c r="P88" i="1"/>
  <c r="P73" i="1"/>
  <c r="Q72" i="1"/>
  <c r="L88" i="1"/>
  <c r="L73" i="1"/>
  <c r="M72" i="1"/>
  <c r="J88" i="1"/>
  <c r="J73" i="1"/>
  <c r="K72" i="1"/>
  <c r="V128" i="2"/>
  <c r="V126" i="2" s="1"/>
  <c r="V134" i="2" s="1"/>
  <c r="V135" i="2" s="1"/>
  <c r="V137" i="2" s="1"/>
  <c r="T128" i="2"/>
  <c r="T126" i="2" s="1"/>
  <c r="T134" i="2" s="1"/>
  <c r="T135" i="2" s="1"/>
  <c r="T137" i="2" s="1"/>
  <c r="P128" i="2"/>
  <c r="P126" i="2" s="1"/>
  <c r="P134" i="2" s="1"/>
  <c r="P135" i="2" s="1"/>
  <c r="P137" i="2" s="1"/>
  <c r="H60" i="1"/>
  <c r="D19" i="4"/>
  <c r="D26" i="4" s="1"/>
  <c r="D30" i="4" s="1"/>
  <c r="C19" i="4"/>
  <c r="G32" i="4"/>
  <c r="E32" i="4"/>
  <c r="N32" i="4"/>
  <c r="M32" i="4"/>
  <c r="K32" i="4"/>
  <c r="L32" i="4"/>
  <c r="I32" i="4"/>
  <c r="J32" i="4"/>
  <c r="H32" i="4"/>
  <c r="F32" i="4"/>
  <c r="B27" i="3"/>
  <c r="B17" i="3"/>
  <c r="B128" i="2"/>
  <c r="B126" i="2" s="1"/>
  <c r="B72" i="1"/>
  <c r="B70" i="2"/>
  <c r="C66" i="2" l="1"/>
  <c r="C39" i="2"/>
  <c r="C18" i="2"/>
  <c r="C16" i="2"/>
  <c r="C65" i="2"/>
  <c r="C38" i="2"/>
  <c r="C17" i="2"/>
  <c r="C13" i="2"/>
  <c r="C64" i="2"/>
  <c r="C37" i="2"/>
  <c r="C15" i="2"/>
  <c r="C10" i="2"/>
  <c r="C62" i="2"/>
  <c r="C36" i="2"/>
  <c r="C14" i="2"/>
  <c r="C61" i="2"/>
  <c r="C35" i="2"/>
  <c r="C12" i="2"/>
  <c r="C60" i="2"/>
  <c r="C34" i="2"/>
  <c r="C11" i="2"/>
  <c r="C58" i="2"/>
  <c r="C30" i="2"/>
  <c r="C63" i="2"/>
  <c r="C57" i="2"/>
  <c r="C29" i="2"/>
  <c r="C59" i="2"/>
  <c r="C56" i="2"/>
  <c r="C28" i="2"/>
  <c r="C53" i="2"/>
  <c r="C70" i="2"/>
  <c r="C55" i="2"/>
  <c r="C27" i="2"/>
  <c r="C51" i="2"/>
  <c r="C69" i="2"/>
  <c r="C54" i="2"/>
  <c r="C26" i="2"/>
  <c r="C46" i="2"/>
  <c r="C44" i="2"/>
  <c r="C50" i="2"/>
  <c r="C24" i="2"/>
  <c r="C43" i="2"/>
  <c r="C42" i="2"/>
  <c r="C49" i="2"/>
  <c r="C23" i="2"/>
  <c r="C41" i="2"/>
  <c r="C48" i="2"/>
  <c r="C22" i="2"/>
  <c r="C33" i="2"/>
  <c r="C68" i="2"/>
  <c r="C47" i="2"/>
  <c r="C20" i="2"/>
  <c r="C25" i="2"/>
  <c r="C67" i="2"/>
  <c r="C40" i="2"/>
  <c r="C19" i="2"/>
  <c r="C21" i="2"/>
  <c r="C9" i="2"/>
  <c r="C31" i="2"/>
  <c r="F89" i="1"/>
  <c r="F74" i="1"/>
  <c r="G73" i="1"/>
  <c r="D89" i="1"/>
  <c r="D74" i="1"/>
  <c r="E73" i="1"/>
  <c r="N88" i="1"/>
  <c r="O72" i="1"/>
  <c r="N73" i="1"/>
  <c r="I60" i="1"/>
  <c r="H64" i="1"/>
  <c r="I64" i="1" s="1"/>
  <c r="AB89" i="1"/>
  <c r="AB74" i="1"/>
  <c r="AC73" i="1"/>
  <c r="Z88" i="1"/>
  <c r="Z73" i="1"/>
  <c r="AA72" i="1"/>
  <c r="X89" i="1"/>
  <c r="X74" i="1"/>
  <c r="Y73" i="1"/>
  <c r="V88" i="1"/>
  <c r="V73" i="1"/>
  <c r="W72" i="1"/>
  <c r="T89" i="1"/>
  <c r="T74" i="1"/>
  <c r="U73" i="1"/>
  <c r="R88" i="1"/>
  <c r="R73" i="1"/>
  <c r="S72" i="1"/>
  <c r="P89" i="1"/>
  <c r="P74" i="1"/>
  <c r="Q73" i="1"/>
  <c r="L89" i="1"/>
  <c r="L74" i="1"/>
  <c r="M73" i="1"/>
  <c r="J89" i="1"/>
  <c r="J74" i="1"/>
  <c r="K73" i="1"/>
  <c r="O43" i="4"/>
  <c r="O44" i="4" s="1"/>
  <c r="B73" i="1"/>
  <c r="B89" i="1" s="1"/>
  <c r="B88" i="1"/>
  <c r="C26" i="4"/>
  <c r="B134" i="2"/>
  <c r="E70" i="2"/>
  <c r="E35" i="4"/>
  <c r="K35" i="4"/>
  <c r="L35" i="4"/>
  <c r="L44" i="4" s="1"/>
  <c r="D32" i="4"/>
  <c r="D35" i="4" s="1"/>
  <c r="D44" i="4" s="1"/>
  <c r="N35" i="4"/>
  <c r="J35" i="4"/>
  <c r="J44" i="4" s="1"/>
  <c r="B23" i="3"/>
  <c r="B20" i="3"/>
  <c r="B18" i="3"/>
  <c r="B13" i="3"/>
  <c r="B15" i="3"/>
  <c r="C134" i="2" l="1"/>
  <c r="C125" i="2"/>
  <c r="C130" i="2"/>
  <c r="C126" i="2"/>
  <c r="F90" i="1"/>
  <c r="F75" i="1"/>
  <c r="G74" i="1"/>
  <c r="D90" i="1"/>
  <c r="D75" i="1"/>
  <c r="E74" i="1"/>
  <c r="N74" i="1"/>
  <c r="O73" i="1"/>
  <c r="N89" i="1"/>
  <c r="AB90" i="1"/>
  <c r="AB75" i="1"/>
  <c r="AC74" i="1"/>
  <c r="Z89" i="1"/>
  <c r="Z74" i="1"/>
  <c r="AA73" i="1"/>
  <c r="X90" i="1"/>
  <c r="X75" i="1"/>
  <c r="Y74" i="1"/>
  <c r="V89" i="1"/>
  <c r="V74" i="1"/>
  <c r="W73" i="1"/>
  <c r="T90" i="1"/>
  <c r="T75" i="1"/>
  <c r="U74" i="1"/>
  <c r="R89" i="1"/>
  <c r="R74" i="1"/>
  <c r="S73" i="1"/>
  <c r="P90" i="1"/>
  <c r="P75" i="1"/>
  <c r="Q74" i="1"/>
  <c r="L90" i="1"/>
  <c r="L75" i="1"/>
  <c r="M74" i="1"/>
  <c r="J90" i="1"/>
  <c r="J75" i="1"/>
  <c r="K74" i="1"/>
  <c r="H72" i="1"/>
  <c r="I72" i="1" s="1"/>
  <c r="H128" i="2"/>
  <c r="E43" i="4"/>
  <c r="E44" i="4" s="1"/>
  <c r="B14" i="3"/>
  <c r="C30" i="4"/>
  <c r="B12" i="3"/>
  <c r="B135" i="2"/>
  <c r="C135" i="2" s="1"/>
  <c r="D127" i="2"/>
  <c r="B24" i="3"/>
  <c r="G35" i="4"/>
  <c r="I35" i="4"/>
  <c r="M35" i="4"/>
  <c r="N44" i="4"/>
  <c r="D128" i="2"/>
  <c r="F35" i="4"/>
  <c r="F44" i="4" s="1"/>
  <c r="H35" i="4"/>
  <c r="H44" i="4" s="1"/>
  <c r="B74" i="1"/>
  <c r="B19" i="3"/>
  <c r="F92" i="1" l="1"/>
  <c r="G75" i="1"/>
  <c r="D92" i="1"/>
  <c r="E75" i="1"/>
  <c r="O74" i="1"/>
  <c r="N75" i="1"/>
  <c r="N90" i="1"/>
  <c r="AB92" i="1"/>
  <c r="AC75" i="1"/>
  <c r="Z90" i="1"/>
  <c r="Z75" i="1"/>
  <c r="AA74" i="1"/>
  <c r="X92" i="1"/>
  <c r="Y75" i="1"/>
  <c r="V90" i="1"/>
  <c r="V75" i="1"/>
  <c r="W74" i="1"/>
  <c r="T92" i="1"/>
  <c r="U75" i="1"/>
  <c r="R90" i="1"/>
  <c r="R75" i="1"/>
  <c r="S74" i="1"/>
  <c r="P92" i="1"/>
  <c r="Q75" i="1"/>
  <c r="L92" i="1"/>
  <c r="M75" i="1"/>
  <c r="J92" i="1"/>
  <c r="K75" i="1"/>
  <c r="H126" i="2"/>
  <c r="I128" i="2"/>
  <c r="H88" i="1"/>
  <c r="H73" i="1"/>
  <c r="I73" i="1" s="1"/>
  <c r="F128" i="2"/>
  <c r="G128" i="2" s="1"/>
  <c r="K43" i="4"/>
  <c r="K44" i="4" s="1"/>
  <c r="B75" i="1"/>
  <c r="C75" i="1" s="1"/>
  <c r="B90" i="1"/>
  <c r="C32" i="4"/>
  <c r="C35" i="4" s="1"/>
  <c r="B137" i="2"/>
  <c r="D126" i="2"/>
  <c r="O75" i="1" l="1"/>
  <c r="N92" i="1"/>
  <c r="Z92" i="1"/>
  <c r="AA75" i="1"/>
  <c r="V92" i="1"/>
  <c r="W75" i="1"/>
  <c r="R92" i="1"/>
  <c r="S75" i="1"/>
  <c r="H89" i="1"/>
  <c r="H74" i="1"/>
  <c r="I74" i="1" s="1"/>
  <c r="H134" i="2"/>
  <c r="I126" i="2"/>
  <c r="M43" i="4"/>
  <c r="M44" i="4" s="1"/>
  <c r="I43" i="4"/>
  <c r="I44" i="4" s="1"/>
  <c r="G43" i="4"/>
  <c r="G44" i="4" s="1"/>
  <c r="B92" i="1"/>
  <c r="B21" i="3" s="1"/>
  <c r="D134" i="2"/>
  <c r="E126" i="2" s="1"/>
  <c r="D135" i="2" l="1"/>
  <c r="H90" i="1"/>
  <c r="H75" i="1"/>
  <c r="I75" i="1" s="1"/>
  <c r="I134" i="2"/>
  <c r="H135" i="2"/>
  <c r="F127" i="2"/>
  <c r="G127" i="2" s="1"/>
  <c r="C43" i="4"/>
  <c r="E135" i="2"/>
  <c r="D137" i="2"/>
  <c r="E134" i="2"/>
  <c r="E130" i="2"/>
  <c r="E133" i="2"/>
  <c r="E132" i="2"/>
  <c r="E131" i="2"/>
  <c r="E129" i="2"/>
  <c r="E128" i="2"/>
  <c r="E125" i="2"/>
  <c r="E127" i="2"/>
  <c r="H92" i="1" l="1"/>
  <c r="H137" i="2"/>
  <c r="I135" i="2"/>
  <c r="F126" i="2"/>
  <c r="G126" i="2" s="1"/>
  <c r="C44" i="4"/>
  <c r="F134" i="2" l="1"/>
  <c r="G134" i="2" l="1"/>
  <c r="G129" i="2"/>
  <c r="F135" i="2"/>
  <c r="G135" i="2" s="1"/>
  <c r="F137" i="2" l="1"/>
  <c r="B32" i="4" l="1"/>
  <c r="B35" i="4" s="1"/>
  <c r="B4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tc={86C0DFD0-7C5C-4F27-9013-66596559D085}</author>
  </authors>
  <commentList>
    <comment ref="A96" authorId="0" shapeId="0" xr:uid="{86C0DFD0-7C5C-4F27-9013-66596559D0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to be Refinanced has been separated from Other Notes Payable due to the SBA's requirement to list debts to be refinanced.</t>
      </text>
    </comment>
  </commentList>
</comments>
</file>

<file path=xl/sharedStrings.xml><?xml version="1.0" encoding="utf-8"?>
<sst xmlns="http://schemas.openxmlformats.org/spreadsheetml/2006/main" count="487" uniqueCount="320">
  <si>
    <t>Tucker Olson's Financial Spreading Model</t>
  </si>
  <si>
    <t>Legal Entity Name:</t>
  </si>
  <si>
    <t>Legal Entity's Fiscal Year-End:</t>
  </si>
  <si>
    <t>Period Ending Date:</t>
  </si>
  <si>
    <t>Months in Period:</t>
  </si>
  <si>
    <t>Income Statement</t>
  </si>
  <si>
    <t>Returns and Allowances (-)</t>
  </si>
  <si>
    <t>Net Revenue</t>
  </si>
  <si>
    <t>Cost of Goods Sold: General</t>
  </si>
  <si>
    <t>Cost of Goods Sold: Depreciation</t>
  </si>
  <si>
    <t>Operating Expenses</t>
  </si>
  <si>
    <t>Salaries and Wages</t>
  </si>
  <si>
    <t>Officers' Compensation</t>
  </si>
  <si>
    <t>Repairs and Maintenance</t>
  </si>
  <si>
    <t>Bad Debt</t>
  </si>
  <si>
    <t>Operating Leases</t>
  </si>
  <si>
    <t xml:space="preserve">   Real Estate Taxes</t>
  </si>
  <si>
    <t xml:space="preserve">   Payroll Taxes</t>
  </si>
  <si>
    <t xml:space="preserve">   Other Taxes and Licenses</t>
  </si>
  <si>
    <t>Depreciation and Depletion</t>
  </si>
  <si>
    <t>Amortization</t>
  </si>
  <si>
    <t>Employee Benefit Programs</t>
  </si>
  <si>
    <t>Other Operating Expenses</t>
  </si>
  <si>
    <t>Other Operating Expense #5</t>
  </si>
  <si>
    <t>Total Operating Expenses</t>
  </si>
  <si>
    <t>Other Income and Expenses</t>
  </si>
  <si>
    <t>Gain on Sale of Asset (+)</t>
  </si>
  <si>
    <t>Loss on Sale of Asset (-)</t>
  </si>
  <si>
    <t>Interest Income (+)</t>
  </si>
  <si>
    <t>Interest Expense (-)</t>
  </si>
  <si>
    <t>Other Income or Expense #1</t>
  </si>
  <si>
    <t>Other Income or Expense #2</t>
  </si>
  <si>
    <t>Other Income or Expense #3</t>
  </si>
  <si>
    <t>Other Income or Expense #4</t>
  </si>
  <si>
    <t>Other Income or Expense #5</t>
  </si>
  <si>
    <t>Total Other Income and Expenses</t>
  </si>
  <si>
    <t>C-Corporation Taxes (-)</t>
  </si>
  <si>
    <t>Other Adjustments to Cash Flow and Shareholders' Equity</t>
  </si>
  <si>
    <t>Distributions to Shareholder(s) (-)</t>
  </si>
  <si>
    <t>Other Cash Flow Adjustment #1</t>
  </si>
  <si>
    <t>Other Cash Flow Adjustment #2</t>
  </si>
  <si>
    <t>Other Cash Flow Adjustment #3</t>
  </si>
  <si>
    <t>Other Cash Flow Adjustment #4</t>
  </si>
  <si>
    <t>Other Cash Flow Adjustment #5</t>
  </si>
  <si>
    <t>Total Adjusted EBIT</t>
  </si>
  <si>
    <t>Total Adjusted EBITDA</t>
  </si>
  <si>
    <t>Total Adjusted EBITDAR</t>
  </si>
  <si>
    <t>Debt Service Obligation #3</t>
  </si>
  <si>
    <t>Debt Service Obligation #4</t>
  </si>
  <si>
    <t>Debt Service Obligation #5</t>
  </si>
  <si>
    <t>Adjusted Obligation(s) for Months in Current Period</t>
  </si>
  <si>
    <t>EBIT / Debt Service</t>
  </si>
  <si>
    <t>EBITDA / Debt Service</t>
  </si>
  <si>
    <t>EBITDAR / Debt Service</t>
  </si>
  <si>
    <t>Balance Sheet</t>
  </si>
  <si>
    <t>Current Assets</t>
  </si>
  <si>
    <t>Cash at Financial Institution</t>
  </si>
  <si>
    <t>Cash at Other Financial Institution(s)</t>
  </si>
  <si>
    <t>Unclassified Cash Account(s)</t>
  </si>
  <si>
    <t>Accounts Receivable</t>
  </si>
  <si>
    <t>Bad Debt Allowance (-)</t>
  </si>
  <si>
    <t>Raw Material</t>
  </si>
  <si>
    <t>Work in Progress</t>
  </si>
  <si>
    <t>Finished Goods</t>
  </si>
  <si>
    <t>Unclassified Inventory</t>
  </si>
  <si>
    <t>Other Current Asset #1</t>
  </si>
  <si>
    <t>Other Current Asset #2</t>
  </si>
  <si>
    <t>Other Current Asset #3</t>
  </si>
  <si>
    <t>Other Current Asset #4</t>
  </si>
  <si>
    <t>Other Current Asset #5</t>
  </si>
  <si>
    <t>Total Current Assets</t>
  </si>
  <si>
    <t>Fixed Assets</t>
  </si>
  <si>
    <t>Machinery and Equipment</t>
  </si>
  <si>
    <t>Computers and Office Equipment</t>
  </si>
  <si>
    <t>Furniture and Fixtures</t>
  </si>
  <si>
    <t>Leasehold Improvements</t>
  </si>
  <si>
    <t>Construction in Progress</t>
  </si>
  <si>
    <t>Building</t>
  </si>
  <si>
    <t>Other Fixed Asset</t>
  </si>
  <si>
    <t>Accumulated Depreciation (-)</t>
  </si>
  <si>
    <t>Net Fixed Assets</t>
  </si>
  <si>
    <t>Land</t>
  </si>
  <si>
    <t>Total Fixed Assets</t>
  </si>
  <si>
    <t>Other Long-Term Assets</t>
  </si>
  <si>
    <t>Goodwill</t>
  </si>
  <si>
    <t>Trademarks and Licenses</t>
  </si>
  <si>
    <t>Other Intagbile Assets</t>
  </si>
  <si>
    <t>Accumulated Amortization (-)</t>
  </si>
  <si>
    <t>Net Intangible Assets</t>
  </si>
  <si>
    <t>Due from Shareholder(s)</t>
  </si>
  <si>
    <t>Other Long-Term Asset #1</t>
  </si>
  <si>
    <t>Other Long-Term Asset #2</t>
  </si>
  <si>
    <t>Other Long-Term Asset #3</t>
  </si>
  <si>
    <t>Other Long-Term Asset #4</t>
  </si>
  <si>
    <t>Other Long-Term Asset #5</t>
  </si>
  <si>
    <t>Total Other Long-Term Assets</t>
  </si>
  <si>
    <t>Total Assets</t>
  </si>
  <si>
    <t>Trade Accounts</t>
  </si>
  <si>
    <t>Other Accounts</t>
  </si>
  <si>
    <t>Other Current Liability #3</t>
  </si>
  <si>
    <t>Other Current Liability #4</t>
  </si>
  <si>
    <t>Other Current Liability #5</t>
  </si>
  <si>
    <t>Total Current Liabilities</t>
  </si>
  <si>
    <t>Notes to be Refinanced #1</t>
  </si>
  <si>
    <t>Notes to be Refinanced #2</t>
  </si>
  <si>
    <t>Notes to be Refinanced #3</t>
  </si>
  <si>
    <t>Notes to be Refinanced #4</t>
  </si>
  <si>
    <t>Notes to be Refinanced #5</t>
  </si>
  <si>
    <t>Note Payable #4</t>
  </si>
  <si>
    <t>Note Payable #5</t>
  </si>
  <si>
    <t>Due to Related Party</t>
  </si>
  <si>
    <t>Due to Shareholder(s)</t>
  </si>
  <si>
    <t>Other Long-Term Liability #1</t>
  </si>
  <si>
    <t>Other Long-Term Liability #2</t>
  </si>
  <si>
    <t>Other Long-Term Liability #3</t>
  </si>
  <si>
    <t>Other Long-Term Liability #4</t>
  </si>
  <si>
    <t>Other Long-Term Liability #5</t>
  </si>
  <si>
    <t>Total Long-Term Liabilities</t>
  </si>
  <si>
    <t>Total Liabilities</t>
  </si>
  <si>
    <t>Shareholders' Equity</t>
  </si>
  <si>
    <t>Paid in Capital</t>
  </si>
  <si>
    <t>Total Shareholders' Equity</t>
  </si>
  <si>
    <t>Current Liabilities</t>
  </si>
  <si>
    <t>Long-Term Liabilities</t>
  </si>
  <si>
    <t>Gross Profit</t>
  </si>
  <si>
    <t>Redacted Company Name, LLC</t>
  </si>
  <si>
    <t>Revenue Source #4</t>
  </si>
  <si>
    <t>Revenue Source #5</t>
  </si>
  <si>
    <t>Automobile</t>
  </si>
  <si>
    <t>Computer and Internet</t>
  </si>
  <si>
    <t>Job Boards</t>
  </si>
  <si>
    <t>Legal and Professional Expenses</t>
  </si>
  <si>
    <t>Liability Insurance</t>
  </si>
  <si>
    <t>Due from Related Party #2</t>
  </si>
  <si>
    <t>Due from Related Party #3</t>
  </si>
  <si>
    <t>Payroll Liabilities</t>
  </si>
  <si>
    <t>Taxes Payable</t>
  </si>
  <si>
    <r>
      <t xml:space="preserve">Cash </t>
    </r>
    <r>
      <rPr>
        <b/>
        <i/>
        <sz val="11"/>
        <color theme="1"/>
        <rFont val="Times New Roman"/>
        <family val="1"/>
      </rPr>
      <t>(subtotal)</t>
    </r>
  </si>
  <si>
    <r>
      <t xml:space="preserve">Net Accounts Receivable </t>
    </r>
    <r>
      <rPr>
        <b/>
        <i/>
        <sz val="11"/>
        <color theme="1"/>
        <rFont val="Times New Roman"/>
        <family val="1"/>
      </rPr>
      <t>(subtotal)</t>
    </r>
  </si>
  <si>
    <r>
      <t xml:space="preserve">Inventory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</si>
  <si>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Current Assets </t>
    </r>
    <r>
      <rPr>
        <b/>
        <i/>
        <sz val="11"/>
        <color theme="1"/>
        <rFont val="Times New Roman"/>
        <family val="1"/>
      </rPr>
      <t>(subtotal)</t>
    </r>
  </si>
  <si>
    <r>
      <t xml:space="preserve">Gross Fixed Assets </t>
    </r>
    <r>
      <rPr>
        <b/>
        <i/>
        <sz val="11"/>
        <color theme="1"/>
        <rFont val="Times New Roman"/>
        <family val="1"/>
      </rPr>
      <t>(subtotal)</t>
    </r>
  </si>
  <si>
    <r>
      <t xml:space="preserve">Gross Intangible Assets </t>
    </r>
    <r>
      <rPr>
        <b/>
        <i/>
        <sz val="11"/>
        <color theme="1"/>
        <rFont val="Times New Roman"/>
        <family val="1"/>
      </rPr>
      <t>(subtotal)</t>
    </r>
  </si>
  <si>
    <r>
      <t xml:space="preserve">Due from Related Parties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</si>
  <si>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Long-Term Assets </t>
    </r>
    <r>
      <rPr>
        <b/>
        <i/>
        <sz val="11"/>
        <color theme="1"/>
        <rFont val="Times New Roman"/>
        <family val="1"/>
      </rPr>
      <t>(subtotal)</t>
    </r>
  </si>
  <si>
    <r>
      <t xml:space="preserve">Accounts Payable </t>
    </r>
    <r>
      <rPr>
        <b/>
        <i/>
        <sz val="11"/>
        <color theme="1"/>
        <rFont val="Times New Roman"/>
        <family val="1"/>
      </rPr>
      <t>(subtotal)</t>
    </r>
  </si>
  <si>
    <r>
      <t xml:space="preserve">Credit Cards and Other Lines of Credit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</si>
  <si>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Current Liabilities </t>
    </r>
    <r>
      <rPr>
        <b/>
        <i/>
        <sz val="11"/>
        <color theme="1"/>
        <rFont val="Times New Roman"/>
        <family val="1"/>
      </rPr>
      <t>(subtotal)</t>
    </r>
  </si>
  <si>
    <r>
      <t xml:space="preserve">Notes to be Refinanced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</si>
  <si>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Notes Payable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</si>
  <si>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Long-Term Liabilities </t>
    </r>
    <r>
      <rPr>
        <b/>
        <i/>
        <sz val="11"/>
        <color theme="1"/>
        <rFont val="Times New Roman"/>
        <family val="1"/>
      </rPr>
      <t>(subtotal)</t>
    </r>
  </si>
  <si>
    <r>
      <t xml:space="preserve">Retained Earnings </t>
    </r>
    <r>
      <rPr>
        <b/>
        <i/>
        <sz val="11"/>
        <color theme="1"/>
        <rFont val="Times New Roman"/>
        <family val="1"/>
      </rPr>
      <t>(subtotal)</t>
    </r>
  </si>
  <si>
    <t>UCA Cash Flow Analysis</t>
  </si>
  <si>
    <t>Net Sales</t>
  </si>
  <si>
    <t>Gross Cash Profit</t>
  </si>
  <si>
    <t>Cash After Operations</t>
  </si>
  <si>
    <t>Net Cash After Operations</t>
  </si>
  <si>
    <t>Interest Expense</t>
  </si>
  <si>
    <t>Net Cash Income</t>
  </si>
  <si>
    <t>Cash After Debt Amortization</t>
  </si>
  <si>
    <t>Financing Surplus</t>
  </si>
  <si>
    <t>Change in Long-Term Debt</t>
  </si>
  <si>
    <t>Change in Due to Related Parties</t>
  </si>
  <si>
    <t>Change in Due to Shareholders</t>
  </si>
  <si>
    <t>Total External Financing</t>
  </si>
  <si>
    <t>Financial Ratio Analysis</t>
  </si>
  <si>
    <t>Liquidity</t>
  </si>
  <si>
    <t>Current Ratio</t>
  </si>
  <si>
    <t>Quick Ratio</t>
  </si>
  <si>
    <t>Working Capital</t>
  </si>
  <si>
    <t>Net Sales / Working Capital</t>
  </si>
  <si>
    <t>Leverage</t>
  </si>
  <si>
    <t>Net Worth</t>
  </si>
  <si>
    <t>Tangible Net Worth</t>
  </si>
  <si>
    <t>Debt to Worth</t>
  </si>
  <si>
    <t>Debt to Tangible Net Worth</t>
  </si>
  <si>
    <t>Coverage</t>
  </si>
  <si>
    <t>Interest Coverage</t>
  </si>
  <si>
    <t>EBIT</t>
  </si>
  <si>
    <t>EBITDA</t>
  </si>
  <si>
    <t>Fixed Charge Coverage</t>
  </si>
  <si>
    <t>Profitability</t>
  </si>
  <si>
    <t>Return on Assets</t>
  </si>
  <si>
    <t>Return on Equity</t>
  </si>
  <si>
    <t>Gross Profit Margin</t>
  </si>
  <si>
    <t>Operating Profit Margin</t>
  </si>
  <si>
    <t>Net Profit Margin</t>
  </si>
  <si>
    <t>Activity</t>
  </si>
  <si>
    <t>Net Accounts Receivable Days</t>
  </si>
  <si>
    <t>Account Payable Days</t>
  </si>
  <si>
    <t>Account Payable Days (Excluding Depreciation)</t>
  </si>
  <si>
    <t>Net Sales / Net Fixed Assets</t>
  </si>
  <si>
    <t>Growth</t>
  </si>
  <si>
    <t>Total Asset Growth</t>
  </si>
  <si>
    <t>Total Liabilities Growth</t>
  </si>
  <si>
    <t>Net Worth Growth</t>
  </si>
  <si>
    <t>Net Sales Growth</t>
  </si>
  <si>
    <t>Net Income Growth</t>
  </si>
  <si>
    <t>Operating Profit Growth</t>
  </si>
  <si>
    <t>Cash Flow Metrics</t>
  </si>
  <si>
    <t>Operating Expenses (Excludes Depreciation)</t>
  </si>
  <si>
    <t>Gross Margin (Includes Depreciation) %</t>
  </si>
  <si>
    <t>Accounts Receivable Days</t>
  </si>
  <si>
    <t>Accounts Payable Days (Excludes Depreciation)</t>
  </si>
  <si>
    <t>Accrued Expenses Days</t>
  </si>
  <si>
    <r>
      <t xml:space="preserve">Revenue </t>
    </r>
    <r>
      <rPr>
        <b/>
        <i/>
        <sz val="11"/>
        <color theme="1"/>
        <rFont val="Times New Roman"/>
        <family val="1"/>
      </rPr>
      <t>(subtotal)</t>
    </r>
  </si>
  <si>
    <r>
      <t xml:space="preserve">Rent and Lease Expenses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</si>
  <si>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Cash Flow Adjustments </t>
    </r>
    <r>
      <rPr>
        <b/>
        <i/>
        <sz val="11"/>
        <color theme="1"/>
        <rFont val="Times New Roman"/>
        <family val="1"/>
      </rPr>
      <t>(subtotal)</t>
    </r>
  </si>
  <si>
    <r>
      <t xml:space="preserve">Other Operating Expenses </t>
    </r>
    <r>
      <rPr>
        <b/>
        <i/>
        <sz val="11"/>
        <color theme="1"/>
        <rFont val="Times New Roman"/>
        <family val="1"/>
      </rPr>
      <t>(subtotal)</t>
    </r>
  </si>
  <si>
    <r>
      <t xml:space="preserve">Taxes, Licenses, and Insurance </t>
    </r>
    <r>
      <rPr>
        <b/>
        <i/>
        <sz val="11"/>
        <color theme="1"/>
        <rFont val="Times New Roman"/>
        <family val="1"/>
      </rPr>
      <t>(subtotal)</t>
    </r>
  </si>
  <si>
    <t>Total Shareholders' Equity and Liabilities</t>
  </si>
  <si>
    <t>Advertising</t>
  </si>
  <si>
    <t>Current Period's Distributions</t>
  </si>
  <si>
    <t>Financial Statement Quality:</t>
  </si>
  <si>
    <t>-</t>
  </si>
  <si>
    <t>Customer Advances</t>
  </si>
  <si>
    <r>
      <t xml:space="preserve">Accruals </t>
    </r>
    <r>
      <rPr>
        <b/>
        <i/>
        <sz val="11"/>
        <color theme="1"/>
        <rFont val="Times New Roman"/>
        <family val="1"/>
      </rPr>
      <t>(subtotal)</t>
    </r>
  </si>
  <si>
    <t>Shareholder Distributions</t>
  </si>
  <si>
    <t>Intangible Assets</t>
  </si>
  <si>
    <t>Cash Paid to Suppliers</t>
  </si>
  <si>
    <t>Cash Collected from Sales</t>
  </si>
  <si>
    <t>Cash Paid for Operating Costs</t>
  </si>
  <si>
    <t>Current Income Taxes</t>
  </si>
  <si>
    <t>Prior Period Current Portion of Long-Term Debt</t>
  </si>
  <si>
    <r>
      <t xml:space="preserve">Other Income or Expenses (+ / -) </t>
    </r>
    <r>
      <rPr>
        <b/>
        <i/>
        <sz val="11"/>
        <color theme="1"/>
        <rFont val="Times New Roman"/>
        <family val="1"/>
      </rPr>
      <t>(subtotal)</t>
    </r>
  </si>
  <si>
    <r>
      <t xml:space="preserve">C-Corporation Tax Refund </t>
    </r>
    <r>
      <rPr>
        <b/>
        <i/>
        <sz val="11"/>
        <color theme="1"/>
        <rFont val="Times New Roman"/>
        <family val="1"/>
      </rPr>
      <t>(Sch. M-1 Adjustment)</t>
    </r>
    <r>
      <rPr>
        <b/>
        <sz val="11"/>
        <color theme="1"/>
        <rFont val="Times New Roman"/>
        <family val="1"/>
      </rPr>
      <t xml:space="preserve"> </t>
    </r>
    <r>
      <rPr>
        <b/>
        <i/>
        <sz val="11"/>
        <color theme="1"/>
        <rFont val="Times New Roman"/>
        <family val="1"/>
      </rPr>
      <t>(+)</t>
    </r>
  </si>
  <si>
    <t>Cash Paid for Interest and Dividends</t>
  </si>
  <si>
    <t>Total Gross Profit</t>
  </si>
  <si>
    <t>Actual Change in Cash</t>
  </si>
  <si>
    <t>Taxes</t>
  </si>
  <si>
    <t>Net Profit (Loss) After Taxes</t>
  </si>
  <si>
    <t>Net Profit (Loss)</t>
  </si>
  <si>
    <t>Financing Costs</t>
  </si>
  <si>
    <t>Due from Shareholder #2</t>
  </si>
  <si>
    <t>Due from Shareholder #1</t>
  </si>
  <si>
    <t>Due from Shareholder #3</t>
  </si>
  <si>
    <t>Beginning Retained Earning's</t>
  </si>
  <si>
    <t>Current Period's Net Income After Tax</t>
  </si>
  <si>
    <t>Other Equity Adjustment #2</t>
  </si>
  <si>
    <t>Other Equity Adjustment #3</t>
  </si>
  <si>
    <t>Current Unbalanced Amount</t>
  </si>
  <si>
    <t>% of Revenue</t>
  </si>
  <si>
    <r>
      <t xml:space="preserve">Other Adjustments to Equity </t>
    </r>
    <r>
      <rPr>
        <b/>
        <i/>
        <sz val="11"/>
        <color theme="1"/>
        <rFont val="Times New Roman"/>
        <family val="1"/>
      </rPr>
      <t>(subtotal)</t>
    </r>
  </si>
  <si>
    <t>Change in Net Trade Receivables</t>
  </si>
  <si>
    <t>Change in Accounts Payable (Trade)</t>
  </si>
  <si>
    <t>Depreciation, Depletion, and Amortization</t>
  </si>
  <si>
    <t>Change in Prepaid Expenses</t>
  </si>
  <si>
    <t>Change in Accruals</t>
  </si>
  <si>
    <t>Change in Accounts Payable (Other)</t>
  </si>
  <si>
    <t>Change in Credit Card and Revolving Lines</t>
  </si>
  <si>
    <t>Change in Other Current Liabilities</t>
  </si>
  <si>
    <t>Change in Other Current Assets</t>
  </si>
  <si>
    <t>Cost of Goods Sold</t>
  </si>
  <si>
    <t>Change in Invetory</t>
  </si>
  <si>
    <t>Cash After Financing</t>
  </si>
  <si>
    <r>
      <t xml:space="preserve">Annual Debt Service Obligations </t>
    </r>
    <r>
      <rPr>
        <b/>
        <i/>
        <sz val="11"/>
        <color theme="1"/>
        <rFont val="Times New Roman"/>
        <family val="1"/>
      </rPr>
      <t>(subtotal)</t>
    </r>
  </si>
  <si>
    <r>
      <t xml:space="preserve">Cost of Goods Sold </t>
    </r>
    <r>
      <rPr>
        <b/>
        <i/>
        <sz val="11"/>
        <color rgb="FFFF0000"/>
        <rFont val="Times New Roman"/>
        <family val="1"/>
      </rPr>
      <t>(subtotal)</t>
    </r>
  </si>
  <si>
    <t>Other Capital Expenditures (Fixed Assets)</t>
  </si>
  <si>
    <t>$</t>
  </si>
  <si>
    <t>% of Total</t>
  </si>
  <si>
    <t>% of Change</t>
  </si>
  <si>
    <t>Prepaid Expenses</t>
  </si>
  <si>
    <t>Adjusted Monthly Debt Service Obligations</t>
  </si>
  <si>
    <t>Projection Period Adjustment</t>
  </si>
  <si>
    <t>Adjusted Debt Service Obligations</t>
  </si>
  <si>
    <t>Total Adjusted EBITDAR (includes Distributions)</t>
  </si>
  <si>
    <t>Accounts Receivable Aging Summary</t>
  </si>
  <si>
    <t>Company Name</t>
  </si>
  <si>
    <r>
      <rPr>
        <b/>
        <sz val="11"/>
        <color rgb="FF130E1A"/>
        <rFont val="Times New Roman"/>
        <family val="1"/>
      </rPr>
      <t>Cu</t>
    </r>
    <r>
      <rPr>
        <b/>
        <sz val="11"/>
        <color rgb="FF342D41"/>
        <rFont val="Times New Roman"/>
        <family val="1"/>
      </rPr>
      <t>rr</t>
    </r>
    <r>
      <rPr>
        <b/>
        <sz val="11"/>
        <color rgb="FF130E1A"/>
        <rFont val="Times New Roman"/>
        <family val="1"/>
      </rPr>
      <t>e</t>
    </r>
    <r>
      <rPr>
        <b/>
        <sz val="11"/>
        <color rgb="FF2D0F13"/>
        <rFont val="Times New Roman"/>
        <family val="1"/>
      </rPr>
      <t>n</t>
    </r>
    <r>
      <rPr>
        <b/>
        <sz val="11"/>
        <color rgb="FF342D41"/>
        <rFont val="Times New Roman"/>
        <family val="1"/>
      </rPr>
      <t>t</t>
    </r>
  </si>
  <si>
    <r>
      <rPr>
        <b/>
        <sz val="11"/>
        <color rgb="FF342D41"/>
        <rFont val="Times New Roman"/>
        <family val="1"/>
      </rPr>
      <t xml:space="preserve">1 </t>
    </r>
    <r>
      <rPr>
        <b/>
        <sz val="11"/>
        <color rgb="FF130E1A"/>
        <rFont val="Times New Roman"/>
        <family val="1"/>
      </rPr>
      <t>- 30</t>
    </r>
  </si>
  <si>
    <r>
      <rPr>
        <b/>
        <sz val="11"/>
        <color rgb="FF130E1A"/>
        <rFont val="Times New Roman"/>
        <family val="1"/>
      </rPr>
      <t>31 - 60</t>
    </r>
  </si>
  <si>
    <r>
      <rPr>
        <b/>
        <sz val="11"/>
        <color rgb="FF130E1A"/>
        <rFont val="Times New Roman"/>
        <family val="1"/>
      </rPr>
      <t>6</t>
    </r>
    <r>
      <rPr>
        <b/>
        <sz val="11"/>
        <color rgb="FF342D41"/>
        <rFont val="Times New Roman"/>
        <family val="1"/>
      </rPr>
      <t xml:space="preserve">1 </t>
    </r>
    <r>
      <rPr>
        <b/>
        <sz val="11"/>
        <color rgb="FF130E1A"/>
        <rFont val="Times New Roman"/>
        <family val="1"/>
      </rPr>
      <t>-90</t>
    </r>
  </si>
  <si>
    <t>91 +</t>
  </si>
  <si>
    <r>
      <rPr>
        <b/>
        <sz val="11"/>
        <color rgb="FF130E1A"/>
        <rFont val="Times New Roman"/>
        <family val="1"/>
      </rPr>
      <t>Total</t>
    </r>
  </si>
  <si>
    <t>Borrowing Base Calculation</t>
  </si>
  <si>
    <t>Total Accounts Receivable</t>
  </si>
  <si>
    <t>Total</t>
  </si>
  <si>
    <t>Eligible Accounts Receivable</t>
  </si>
  <si>
    <r>
      <t xml:space="preserve">EBITDAR </t>
    </r>
    <r>
      <rPr>
        <b/>
        <i/>
        <sz val="11"/>
        <color theme="1"/>
        <rFont val="Times New Roman"/>
        <family val="1"/>
      </rPr>
      <t>(Post-Distributions)</t>
    </r>
    <r>
      <rPr>
        <b/>
        <sz val="11"/>
        <color theme="1"/>
        <rFont val="Times New Roman"/>
        <family val="1"/>
      </rPr>
      <t xml:space="preserve"> / Debt Service</t>
    </r>
  </si>
  <si>
    <r>
      <t xml:space="preserve">Real Estate Rent </t>
    </r>
    <r>
      <rPr>
        <b/>
        <i/>
        <sz val="11"/>
        <color theme="1"/>
        <rFont val="Times New Roman"/>
        <family val="1"/>
      </rPr>
      <t>(Effects EBITDAR)</t>
    </r>
  </si>
  <si>
    <r>
      <t xml:space="preserve">Real Estate Rent </t>
    </r>
    <r>
      <rPr>
        <b/>
        <i/>
        <sz val="11"/>
        <color theme="1"/>
        <rFont val="Times New Roman"/>
        <family val="1"/>
      </rPr>
      <t>(No R.E. Refinance Scenario)</t>
    </r>
  </si>
  <si>
    <t>Accounts Payable Aging Summary</t>
  </si>
  <si>
    <t>Current Portion of Long-Term Debt #1</t>
  </si>
  <si>
    <t>Current Portion of Long-Term Debt #3</t>
  </si>
  <si>
    <t>Current Portion of Long-Term Debt #2</t>
  </si>
  <si>
    <r>
      <t xml:space="preserve">Current Portion of Long-Term Debt </t>
    </r>
    <r>
      <rPr>
        <b/>
        <i/>
        <sz val="11"/>
        <color theme="1"/>
        <rFont val="Times New Roman"/>
        <family val="1"/>
      </rPr>
      <t>(subtotal)</t>
    </r>
  </si>
  <si>
    <t>Prepaid Expense #1</t>
  </si>
  <si>
    <t>Prepaid Expense #2</t>
  </si>
  <si>
    <t>Prepaid Expense #3</t>
  </si>
  <si>
    <t>Change in Due from Related Parties</t>
  </si>
  <si>
    <t>Change in Due from Shareholders</t>
  </si>
  <si>
    <t>Change in Other Long-Term Assets</t>
  </si>
  <si>
    <t>Change in Other Long-Term Liabilities</t>
  </si>
  <si>
    <r>
      <t xml:space="preserve">Debt Service Coverage Analysis </t>
    </r>
    <r>
      <rPr>
        <b/>
        <i/>
        <sz val="11"/>
        <color theme="1"/>
        <rFont val="Times New Roman"/>
        <family val="1"/>
      </rPr>
      <t>(Includes Other Cash Flow Adjustments)</t>
    </r>
  </si>
  <si>
    <t>Due to Related Party #1</t>
  </si>
  <si>
    <t>Due to Related Party #2</t>
  </si>
  <si>
    <t>Due to Related Party #3</t>
  </si>
  <si>
    <t>Due to Shareholder #1</t>
  </si>
  <si>
    <t>Due to Shareholder #2</t>
  </si>
  <si>
    <t>Due to Shareholder #3</t>
  </si>
  <si>
    <t>x Multiplied by Months in Current Period</t>
  </si>
  <si>
    <t>+ Plus Historical Interest Expenses</t>
  </si>
  <si>
    <t>Revenue Source #1</t>
  </si>
  <si>
    <t>Revenue Source #2</t>
  </si>
  <si>
    <t>Revenue Source #3</t>
  </si>
  <si>
    <t>Due from Related Party #1</t>
  </si>
  <si>
    <t>Revolving Credit Line #2</t>
  </si>
  <si>
    <t>Revolving Credit Line #1</t>
  </si>
  <si>
    <t>Revolving Credit Line #3</t>
  </si>
  <si>
    <t>Revolving Credit Line #4</t>
  </si>
  <si>
    <t>Revolving Credit Line #5</t>
  </si>
  <si>
    <t>Other Accruals</t>
  </si>
  <si>
    <t>Note Payable #1</t>
  </si>
  <si>
    <t>Note Payable #2</t>
  </si>
  <si>
    <t>Note Payable #3</t>
  </si>
  <si>
    <t>Advance Rate (%)</t>
  </si>
  <si>
    <t>`</t>
  </si>
  <si>
    <t>Less: Accounts &gt; 90 Days (-)</t>
  </si>
  <si>
    <t>Debt Service Obligation #1</t>
  </si>
  <si>
    <t>Debt Service Obligation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</si>
</sst>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mm/dd"/>
    <numFmt numFmtId="165" formatCode="0.00_);[Red]\(0.00\)"/>
    <numFmt numFmtId="166" formatCode="_(&quot;$&quot;* #,##0_);_(&quot;$&quot;* \(#,##0\);_(&quot;$&quot;* &quot;-&quot;??_);_(@_)"/>
    <numFmt numFmtId="167" formatCode="_(* #,##0.00_);_(* \(#,##0.00\);_(* &quot;-&quot;_);_(@_)"/>
    <numFmt numFmtId="168" formatCode="_(* #,##0_);_(* \(#,##0\);_(* &quot;-&quot;??_);_(@_)"/>
  </numFmts>
  <fonts count="22" x14ac:knownFonts="1">
    <font>
      <sz val="11"/>
      <color theme="1"/>
      <name val="Times New Roman"/>
      <family val="2"/>
    </font>
    <font>
      <sz val="11"/>
      <color rgb="FFFF0000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b/>
      <i/>
      <sz val="11"/>
      <color rgb="FFFF0000"/>
      <name val="Times New Roman"/>
      <family val="1"/>
    </font>
    <font>
      <i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130E1A"/>
      <name val="Times New Roman"/>
      <family val="1"/>
    </font>
    <font>
      <b/>
      <sz val="11"/>
      <color rgb="FF342D41"/>
      <name val="Times New Roman"/>
      <family val="1"/>
    </font>
    <font>
      <b/>
      <sz val="11"/>
      <color rgb="FF2D0F13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theme="1"/>
      <name val="Times New Roman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1" fontId="0" fillId="0" borderId="0" xfId="0" applyNumberFormat="1"/>
    <xf numFmtId="0" fontId="9" fillId="0" borderId="0" xfId="0" applyFont="1"/>
    <xf numFmtId="0" fontId="2" fillId="2" borderId="1" xfId="0" applyFont="1" applyFill="1" applyBorder="1"/>
    <xf numFmtId="41" fontId="2" fillId="2" borderId="2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2" borderId="5" xfId="0" applyFont="1" applyFill="1" applyBorder="1"/>
    <xf numFmtId="41" fontId="2" fillId="2" borderId="10" xfId="0" applyNumberFormat="1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 applyAlignment="1">
      <alignment horizontal="left"/>
    </xf>
    <xf numFmtId="41" fontId="2" fillId="3" borderId="2" xfId="0" applyNumberFormat="1" applyFont="1" applyFill="1" applyBorder="1"/>
    <xf numFmtId="41" fontId="0" fillId="3" borderId="2" xfId="0" applyNumberForma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2" fillId="3" borderId="14" xfId="0" applyFont="1" applyFill="1" applyBorder="1"/>
    <xf numFmtId="0" fontId="0" fillId="0" borderId="12" xfId="0" applyBorder="1"/>
    <xf numFmtId="0" fontId="2" fillId="0" borderId="12" xfId="0" applyFont="1" applyBorder="1"/>
    <xf numFmtId="0" fontId="4" fillId="0" borderId="12" xfId="0" applyFont="1" applyBorder="1" applyAlignment="1">
      <alignment horizontal="left" indent="2"/>
    </xf>
    <xf numFmtId="0" fontId="7" fillId="0" borderId="12" xfId="0" applyFont="1" applyBorder="1"/>
    <xf numFmtId="0" fontId="4" fillId="0" borderId="12" xfId="0" applyFont="1" applyBorder="1" applyAlignment="1">
      <alignment horizontal="left" indent="1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1" fontId="2" fillId="0" borderId="0" xfId="0" applyNumberFormat="1" applyFont="1"/>
    <xf numFmtId="0" fontId="6" fillId="0" borderId="12" xfId="0" applyFont="1" applyBorder="1" applyAlignment="1">
      <alignment horizontal="left" indent="2"/>
    </xf>
    <xf numFmtId="0" fontId="3" fillId="0" borderId="12" xfId="0" applyFont="1" applyBorder="1"/>
    <xf numFmtId="10" fontId="3" fillId="0" borderId="0" xfId="1" applyNumberFormat="1" applyFont="1" applyBorder="1"/>
    <xf numFmtId="41" fontId="2" fillId="3" borderId="2" xfId="0" applyNumberFormat="1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0" fillId="3" borderId="7" xfId="0" applyNumberFormat="1" applyFill="1" applyBorder="1"/>
    <xf numFmtId="41" fontId="2" fillId="3" borderId="3" xfId="0" applyNumberFormat="1" applyFont="1" applyFill="1" applyBorder="1" applyAlignment="1">
      <alignment horizontal="left"/>
    </xf>
    <xf numFmtId="10" fontId="3" fillId="0" borderId="13" xfId="1" applyNumberFormat="1" applyFont="1" applyBorder="1"/>
    <xf numFmtId="41" fontId="2" fillId="3" borderId="15" xfId="0" applyNumberFormat="1" applyFont="1" applyFill="1" applyBorder="1" applyAlignment="1">
      <alignment horizontal="left"/>
    </xf>
    <xf numFmtId="10" fontId="2" fillId="2" borderId="2" xfId="1" applyNumberFormat="1" applyFont="1" applyFill="1" applyBorder="1"/>
    <xf numFmtId="10" fontId="2" fillId="2" borderId="3" xfId="1" applyNumberFormat="1" applyFont="1" applyFill="1" applyBorder="1"/>
    <xf numFmtId="0" fontId="4" fillId="0" borderId="12" xfId="0" applyFont="1" applyBorder="1"/>
    <xf numFmtId="41" fontId="2" fillId="3" borderId="2" xfId="0" applyNumberFormat="1" applyFont="1" applyFill="1" applyBorder="1" applyAlignment="1">
      <alignment horizontal="right"/>
    </xf>
    <xf numFmtId="0" fontId="6" fillId="0" borderId="12" xfId="0" applyFont="1" applyBorder="1"/>
    <xf numFmtId="0" fontId="9" fillId="0" borderId="12" xfId="0" applyFont="1" applyBorder="1"/>
    <xf numFmtId="0" fontId="7" fillId="0" borderId="0" xfId="0" applyFont="1"/>
    <xf numFmtId="0" fontId="2" fillId="0" borderId="14" xfId="0" applyFont="1" applyBorder="1"/>
    <xf numFmtId="0" fontId="2" fillId="3" borderId="14" xfId="0" applyFont="1" applyFill="1" applyBorder="1" applyAlignment="1">
      <alignment horizontal="left"/>
    </xf>
    <xf numFmtId="10" fontId="3" fillId="3" borderId="2" xfId="1" applyNumberFormat="1" applyFont="1" applyFill="1" applyBorder="1"/>
    <xf numFmtId="10" fontId="2" fillId="3" borderId="3" xfId="1" applyNumberFormat="1" applyFont="1" applyFill="1" applyBorder="1"/>
    <xf numFmtId="10" fontId="3" fillId="3" borderId="3" xfId="1" applyNumberFormat="1" applyFont="1" applyFill="1" applyBorder="1"/>
    <xf numFmtId="0" fontId="8" fillId="3" borderId="1" xfId="0" applyFont="1" applyFill="1" applyBorder="1"/>
    <xf numFmtId="0" fontId="12" fillId="0" borderId="12" xfId="0" applyFont="1" applyBorder="1"/>
    <xf numFmtId="0" fontId="12" fillId="0" borderId="0" xfId="0" applyFont="1"/>
    <xf numFmtId="10" fontId="2" fillId="0" borderId="13" xfId="1" applyNumberFormat="1" applyFont="1" applyBorder="1"/>
    <xf numFmtId="10" fontId="4" fillId="0" borderId="13" xfId="1" applyNumberFormat="1" applyFont="1" applyBorder="1"/>
    <xf numFmtId="10" fontId="2" fillId="2" borderId="11" xfId="1" applyNumberFormat="1" applyFont="1" applyFill="1" applyBorder="1"/>
    <xf numFmtId="10" fontId="2" fillId="2" borderId="15" xfId="1" applyNumberFormat="1" applyFont="1" applyFill="1" applyBorder="1"/>
    <xf numFmtId="0" fontId="18" fillId="0" borderId="12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5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41" fontId="0" fillId="0" borderId="13" xfId="0" applyNumberFormat="1" applyBorder="1" applyAlignment="1">
      <alignment wrapText="1"/>
    </xf>
    <xf numFmtId="41" fontId="1" fillId="0" borderId="13" xfId="0" applyNumberFormat="1" applyFont="1" applyBorder="1"/>
    <xf numFmtId="9" fontId="3" fillId="0" borderId="13" xfId="1" applyFont="1" applyFill="1" applyBorder="1"/>
    <xf numFmtId="166" fontId="2" fillId="2" borderId="3" xfId="0" applyNumberFormat="1" applyFont="1" applyFill="1" applyBorder="1"/>
    <xf numFmtId="0" fontId="7" fillId="4" borderId="1" xfId="0" applyFont="1" applyFill="1" applyBorder="1" applyAlignment="1">
      <alignment horizontal="left"/>
    </xf>
    <xf numFmtId="10" fontId="7" fillId="4" borderId="3" xfId="1" applyNumberFormat="1" applyFont="1" applyFill="1" applyBorder="1"/>
    <xf numFmtId="10" fontId="18" fillId="0" borderId="13" xfId="1" applyNumberFormat="1" applyFont="1" applyBorder="1" applyAlignment="1">
      <alignment horizontal="right"/>
    </xf>
    <xf numFmtId="168" fontId="18" fillId="0" borderId="7" xfId="0" applyNumberFormat="1" applyFont="1" applyBorder="1" applyAlignment="1">
      <alignment horizontal="right"/>
    </xf>
    <xf numFmtId="0" fontId="18" fillId="0" borderId="5" xfId="0" applyFont="1" applyBorder="1" applyAlignment="1">
      <alignment horizontal="left"/>
    </xf>
    <xf numFmtId="168" fontId="18" fillId="0" borderId="10" xfId="0" applyNumberFormat="1" applyFont="1" applyBorder="1" applyAlignment="1">
      <alignment horizontal="right"/>
    </xf>
    <xf numFmtId="10" fontId="18" fillId="0" borderId="11" xfId="1" applyNumberFormat="1" applyFont="1" applyBorder="1" applyAlignment="1">
      <alignment horizontal="right"/>
    </xf>
    <xf numFmtId="10" fontId="18" fillId="0" borderId="15" xfId="1" applyNumberFormat="1" applyFont="1" applyBorder="1" applyAlignment="1">
      <alignment horizontal="right"/>
    </xf>
    <xf numFmtId="0" fontId="14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10" fontId="13" fillId="2" borderId="2" xfId="1" applyNumberFormat="1" applyFont="1" applyFill="1" applyBorder="1" applyAlignment="1">
      <alignment horizontal="right" vertical="center"/>
    </xf>
    <xf numFmtId="0" fontId="2" fillId="2" borderId="37" xfId="0" applyFont="1" applyFill="1" applyBorder="1"/>
    <xf numFmtId="41" fontId="3" fillId="0" borderId="26" xfId="0" applyNumberFormat="1" applyFont="1" applyBorder="1"/>
    <xf numFmtId="10" fontId="3" fillId="0" borderId="40" xfId="1" applyNumberFormat="1" applyFont="1" applyBorder="1"/>
    <xf numFmtId="41" fontId="4" fillId="0" borderId="26" xfId="0" applyNumberFormat="1" applyFont="1" applyBorder="1"/>
    <xf numFmtId="41" fontId="2" fillId="2" borderId="38" xfId="0" applyNumberFormat="1" applyFont="1" applyFill="1" applyBorder="1"/>
    <xf numFmtId="10" fontId="2" fillId="2" borderId="39" xfId="1" applyNumberFormat="1" applyFont="1" applyFill="1" applyBorder="1"/>
    <xf numFmtId="10" fontId="2" fillId="2" borderId="44" xfId="1" applyNumberFormat="1" applyFont="1" applyFill="1" applyBorder="1"/>
    <xf numFmtId="10" fontId="2" fillId="2" borderId="40" xfId="1" applyNumberFormat="1" applyFont="1" applyFill="1" applyBorder="1"/>
    <xf numFmtId="10" fontId="2" fillId="2" borderId="42" xfId="1" applyNumberFormat="1" applyFont="1" applyFill="1" applyBorder="1"/>
    <xf numFmtId="10" fontId="2" fillId="3" borderId="39" xfId="1" applyNumberFormat="1" applyFont="1" applyFill="1" applyBorder="1"/>
    <xf numFmtId="10" fontId="7" fillId="4" borderId="39" xfId="1" applyNumberFormat="1" applyFont="1" applyFill="1" applyBorder="1"/>
    <xf numFmtId="41" fontId="7" fillId="4" borderId="38" xfId="0" applyNumberFormat="1" applyFont="1" applyFill="1" applyBorder="1"/>
    <xf numFmtId="41" fontId="2" fillId="0" borderId="46" xfId="0" applyNumberFormat="1" applyFont="1" applyBorder="1"/>
    <xf numFmtId="41" fontId="2" fillId="2" borderId="46" xfId="0" applyNumberFormat="1" applyFont="1" applyFill="1" applyBorder="1"/>
    <xf numFmtId="41" fontId="2" fillId="2" borderId="26" xfId="0" applyNumberFormat="1" applyFont="1" applyFill="1" applyBorder="1"/>
    <xf numFmtId="41" fontId="2" fillId="2" borderId="41" xfId="0" applyNumberFormat="1" applyFont="1" applyFill="1" applyBorder="1"/>
    <xf numFmtId="41" fontId="2" fillId="3" borderId="38" xfId="0" applyNumberFormat="1" applyFont="1" applyFill="1" applyBorder="1"/>
    <xf numFmtId="41" fontId="2" fillId="3" borderId="38" xfId="0" applyNumberFormat="1" applyFont="1" applyFill="1" applyBorder="1" applyAlignment="1">
      <alignment horizontal="right"/>
    </xf>
    <xf numFmtId="0" fontId="2" fillId="2" borderId="50" xfId="0" applyFont="1" applyFill="1" applyBorder="1"/>
    <xf numFmtId="41" fontId="2" fillId="0" borderId="26" xfId="0" applyNumberFormat="1" applyFont="1" applyBorder="1"/>
    <xf numFmtId="41" fontId="6" fillId="0" borderId="26" xfId="0" applyNumberFormat="1" applyFont="1" applyBorder="1"/>
    <xf numFmtId="41" fontId="7" fillId="0" borderId="33" xfId="0" applyNumberFormat="1" applyFont="1" applyBorder="1"/>
    <xf numFmtId="41" fontId="12" fillId="0" borderId="26" xfId="0" applyNumberFormat="1" applyFont="1" applyBorder="1"/>
    <xf numFmtId="10" fontId="2" fillId="0" borderId="40" xfId="1" applyNumberFormat="1" applyFont="1" applyBorder="1"/>
    <xf numFmtId="10" fontId="4" fillId="0" borderId="40" xfId="1" applyNumberFormat="1" applyFont="1" applyBorder="1"/>
    <xf numFmtId="10" fontId="2" fillId="0" borderId="28" xfId="1" applyNumberFormat="1" applyFont="1" applyBorder="1"/>
    <xf numFmtId="14" fontId="2" fillId="0" borderId="28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41" fontId="0" fillId="0" borderId="45" xfId="0" applyNumberFormat="1" applyBorder="1"/>
    <xf numFmtId="0" fontId="0" fillId="0" borderId="22" xfId="0" applyBorder="1" applyAlignment="1">
      <alignment horizontal="right"/>
    </xf>
    <xf numFmtId="41" fontId="2" fillId="3" borderId="43" xfId="0" applyNumberFormat="1" applyFont="1" applyFill="1" applyBorder="1"/>
    <xf numFmtId="41" fontId="0" fillId="0" borderId="22" xfId="0" applyNumberFormat="1" applyBorder="1"/>
    <xf numFmtId="41" fontId="2" fillId="3" borderId="45" xfId="0" applyNumberFormat="1" applyFont="1" applyFill="1" applyBorder="1"/>
    <xf numFmtId="41" fontId="0" fillId="0" borderId="22" xfId="0" applyNumberFormat="1" applyBorder="1" applyAlignment="1">
      <alignment horizontal="right"/>
    </xf>
    <xf numFmtId="41" fontId="2" fillId="2" borderId="34" xfId="0" applyNumberFormat="1" applyFont="1" applyFill="1" applyBorder="1"/>
    <xf numFmtId="41" fontId="3" fillId="0" borderId="22" xfId="0" applyNumberFormat="1" applyFont="1" applyBorder="1"/>
    <xf numFmtId="41" fontId="3" fillId="0" borderId="22" xfId="0" applyNumberFormat="1" applyFont="1" applyBorder="1" applyAlignment="1">
      <alignment horizontal="right"/>
    </xf>
    <xf numFmtId="41" fontId="2" fillId="3" borderId="43" xfId="0" applyNumberFormat="1" applyFont="1" applyFill="1" applyBorder="1" applyAlignment="1">
      <alignment horizontal="right"/>
    </xf>
    <xf numFmtId="0" fontId="3" fillId="0" borderId="22" xfId="0" applyFont="1" applyBorder="1" applyAlignment="1">
      <alignment horizontal="right"/>
    </xf>
    <xf numFmtId="41" fontId="2" fillId="3" borderId="34" xfId="0" applyNumberFormat="1" applyFont="1" applyFill="1" applyBorder="1" applyAlignment="1">
      <alignment horizontal="right"/>
    </xf>
    <xf numFmtId="2" fontId="0" fillId="0" borderId="22" xfId="0" applyNumberFormat="1" applyBorder="1" applyAlignment="1">
      <alignment horizontal="right"/>
    </xf>
    <xf numFmtId="41" fontId="0" fillId="0" borderId="22" xfId="0" applyNumberFormat="1" applyBorder="1" applyAlignment="1">
      <alignment horizontal="right" indent="1"/>
    </xf>
    <xf numFmtId="43" fontId="0" fillId="0" borderId="22" xfId="0" applyNumberForma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0" fontId="0" fillId="0" borderId="22" xfId="1" applyNumberFormat="1" applyFon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10" fontId="0" fillId="0" borderId="22" xfId="0" applyNumberFormat="1" applyBorder="1" applyAlignment="1">
      <alignment horizontal="right"/>
    </xf>
    <xf numFmtId="0" fontId="0" fillId="0" borderId="34" xfId="0" applyBorder="1" applyAlignment="1">
      <alignment horizontal="right"/>
    </xf>
    <xf numFmtId="41" fontId="7" fillId="0" borderId="26" xfId="0" applyNumberFormat="1" applyFont="1" applyBorder="1"/>
    <xf numFmtId="10" fontId="7" fillId="0" borderId="40" xfId="1" applyNumberFormat="1" applyFont="1" applyBorder="1"/>
    <xf numFmtId="10" fontId="7" fillId="0" borderId="13" xfId="1" applyNumberFormat="1" applyFont="1" applyBorder="1"/>
    <xf numFmtId="10" fontId="2" fillId="0" borderId="44" xfId="1" applyNumberFormat="1" applyFont="1" applyBorder="1"/>
    <xf numFmtId="41" fontId="2" fillId="0" borderId="38" xfId="0" applyNumberFormat="1" applyFont="1" applyBorder="1"/>
    <xf numFmtId="10" fontId="2" fillId="0" borderId="39" xfId="1" applyNumberFormat="1" applyFont="1" applyBorder="1"/>
    <xf numFmtId="0" fontId="2" fillId="3" borderId="2" xfId="0" applyFont="1" applyFill="1" applyBorder="1"/>
    <xf numFmtId="0" fontId="2" fillId="3" borderId="23" xfId="0" applyFont="1" applyFill="1" applyBorder="1"/>
    <xf numFmtId="0" fontId="2" fillId="3" borderId="18" xfId="0" applyFont="1" applyFill="1" applyBorder="1"/>
    <xf numFmtId="0" fontId="2" fillId="3" borderId="32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2" fillId="3" borderId="50" xfId="0" applyFont="1" applyFill="1" applyBorder="1"/>
    <xf numFmtId="0" fontId="2" fillId="3" borderId="37" xfId="0" applyFont="1" applyFill="1" applyBorder="1"/>
    <xf numFmtId="0" fontId="2" fillId="3" borderId="12" xfId="0" applyFont="1" applyFill="1" applyBorder="1"/>
    <xf numFmtId="0" fontId="0" fillId="3" borderId="2" xfId="0" applyFill="1" applyBorder="1"/>
    <xf numFmtId="0" fontId="2" fillId="0" borderId="4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41" fontId="9" fillId="0" borderId="0" xfId="0" applyNumberFormat="1" applyFont="1"/>
    <xf numFmtId="41" fontId="9" fillId="0" borderId="26" xfId="0" applyNumberFormat="1" applyFont="1" applyBorder="1"/>
    <xf numFmtId="10" fontId="12" fillId="0" borderId="40" xfId="1" applyNumberFormat="1" applyFont="1" applyBorder="1"/>
    <xf numFmtId="10" fontId="4" fillId="0" borderId="40" xfId="1" applyNumberFormat="1" applyFont="1" applyFill="1" applyBorder="1"/>
    <xf numFmtId="10" fontId="12" fillId="0" borderId="40" xfId="1" applyNumberFormat="1" applyFont="1" applyFill="1" applyBorder="1"/>
    <xf numFmtId="10" fontId="6" fillId="0" borderId="40" xfId="1" applyNumberFormat="1" applyFont="1" applyBorder="1"/>
    <xf numFmtId="41" fontId="6" fillId="0" borderId="41" xfId="0" applyNumberFormat="1" applyFont="1" applyBorder="1"/>
    <xf numFmtId="10" fontId="14" fillId="0" borderId="40" xfId="1" applyNumberFormat="1" applyFont="1" applyBorder="1"/>
    <xf numFmtId="10" fontId="6" fillId="0" borderId="42" xfId="1" applyNumberFormat="1" applyFont="1" applyBorder="1"/>
    <xf numFmtId="41" fontId="2" fillId="0" borderId="41" xfId="0" applyNumberFormat="1" applyFont="1" applyBorder="1"/>
    <xf numFmtId="41" fontId="7" fillId="0" borderId="46" xfId="0" applyNumberFormat="1" applyFont="1" applyBorder="1"/>
    <xf numFmtId="10" fontId="2" fillId="0" borderId="39" xfId="1" applyNumberFormat="1" applyFont="1" applyFill="1" applyBorder="1"/>
    <xf numFmtId="0" fontId="2" fillId="3" borderId="3" xfId="0" applyFont="1" applyFill="1" applyBorder="1"/>
    <xf numFmtId="10" fontId="14" fillId="0" borderId="13" xfId="1" applyNumberFormat="1" applyFont="1" applyBorder="1"/>
    <xf numFmtId="10" fontId="2" fillId="0" borderId="11" xfId="1" applyNumberFormat="1" applyFont="1" applyBorder="1"/>
    <xf numFmtId="10" fontId="2" fillId="2" borderId="13" xfId="1" applyNumberFormat="1" applyFont="1" applyFill="1" applyBorder="1"/>
    <xf numFmtId="0" fontId="2" fillId="0" borderId="17" xfId="0" applyFont="1" applyBorder="1" applyAlignment="1">
      <alignment horizontal="center" shrinkToFit="1"/>
    </xf>
    <xf numFmtId="0" fontId="2" fillId="3" borderId="10" xfId="0" applyFont="1" applyFill="1" applyBorder="1"/>
    <xf numFmtId="0" fontId="2" fillId="3" borderId="11" xfId="0" applyFont="1" applyFill="1" applyBorder="1"/>
    <xf numFmtId="0" fontId="2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 indent="2"/>
    </xf>
    <xf numFmtId="41" fontId="4" fillId="0" borderId="41" xfId="0" applyNumberFormat="1" applyFont="1" applyBorder="1"/>
    <xf numFmtId="49" fontId="2" fillId="0" borderId="12" xfId="0" applyNumberFormat="1" applyFont="1" applyBorder="1"/>
    <xf numFmtId="41" fontId="8" fillId="3" borderId="2" xfId="0" applyNumberFormat="1" applyFont="1" applyFill="1" applyBorder="1" applyAlignment="1">
      <alignment horizontal="left"/>
    </xf>
    <xf numFmtId="41" fontId="8" fillId="3" borderId="3" xfId="0" applyNumberFormat="1" applyFont="1" applyFill="1" applyBorder="1" applyAlignment="1">
      <alignment horizontal="left"/>
    </xf>
    <xf numFmtId="0" fontId="2" fillId="2" borderId="51" xfId="0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41" fontId="0" fillId="0" borderId="48" xfId="0" applyNumberFormat="1" applyBorder="1" applyAlignment="1">
      <alignment horizontal="right"/>
    </xf>
    <xf numFmtId="14" fontId="2" fillId="0" borderId="52" xfId="0" applyNumberFormat="1" applyFont="1" applyBorder="1" applyAlignment="1">
      <alignment horizontal="center"/>
    </xf>
    <xf numFmtId="14" fontId="2" fillId="0" borderId="45" xfId="0" applyNumberFormat="1" applyFont="1" applyBorder="1" applyAlignment="1">
      <alignment horizontal="center"/>
    </xf>
    <xf numFmtId="14" fontId="0" fillId="0" borderId="45" xfId="0" applyNumberFormat="1" applyBorder="1" applyAlignment="1">
      <alignment horizontal="center"/>
    </xf>
    <xf numFmtId="14" fontId="0" fillId="0" borderId="47" xfId="0" applyNumberFormat="1" applyBorder="1" applyAlignment="1">
      <alignment horizontal="center"/>
    </xf>
    <xf numFmtId="41" fontId="7" fillId="0" borderId="25" xfId="0" applyNumberFormat="1" applyFont="1" applyBorder="1"/>
    <xf numFmtId="10" fontId="7" fillId="0" borderId="21" xfId="1" applyNumberFormat="1" applyFont="1" applyBorder="1"/>
    <xf numFmtId="10" fontId="7" fillId="0" borderId="20" xfId="1" applyNumberFormat="1" applyFont="1" applyBorder="1"/>
    <xf numFmtId="10" fontId="14" fillId="3" borderId="39" xfId="1" applyNumberFormat="1" applyFont="1" applyFill="1" applyBorder="1"/>
    <xf numFmtId="10" fontId="14" fillId="3" borderId="3" xfId="1" applyNumberFormat="1" applyFont="1" applyFill="1" applyBorder="1"/>
    <xf numFmtId="41" fontId="3" fillId="0" borderId="48" xfId="0" applyNumberFormat="1" applyFont="1" applyBorder="1"/>
    <xf numFmtId="41" fontId="2" fillId="3" borderId="34" xfId="0" applyNumberFormat="1" applyFont="1" applyFill="1" applyBorder="1"/>
    <xf numFmtId="41" fontId="4" fillId="0" borderId="0" xfId="0" applyNumberFormat="1" applyFont="1"/>
    <xf numFmtId="41" fontId="7" fillId="0" borderId="0" xfId="0" applyNumberFormat="1" applyFont="1"/>
    <xf numFmtId="41" fontId="3" fillId="0" borderId="0" xfId="0" applyNumberFormat="1" applyFont="1"/>
    <xf numFmtId="14" fontId="2" fillId="0" borderId="54" xfId="0" applyNumberFormat="1" applyFont="1" applyBorder="1" applyAlignment="1">
      <alignment horizontal="center"/>
    </xf>
    <xf numFmtId="41" fontId="0" fillId="0" borderId="48" xfId="0" applyNumberFormat="1" applyBorder="1"/>
    <xf numFmtId="41" fontId="2" fillId="3" borderId="53" xfId="0" applyNumberFormat="1" applyFont="1" applyFill="1" applyBorder="1"/>
    <xf numFmtId="41" fontId="2" fillId="3" borderId="47" xfId="0" applyNumberFormat="1" applyFont="1" applyFill="1" applyBorder="1"/>
    <xf numFmtId="41" fontId="2" fillId="2" borderId="49" xfId="0" applyNumberFormat="1" applyFont="1" applyFill="1" applyBorder="1"/>
    <xf numFmtId="41" fontId="2" fillId="3" borderId="53" xfId="0" applyNumberFormat="1" applyFont="1" applyFill="1" applyBorder="1" applyAlignment="1">
      <alignment horizontal="right"/>
    </xf>
    <xf numFmtId="41" fontId="3" fillId="0" borderId="48" xfId="0" applyNumberFormat="1" applyFont="1" applyBorder="1" applyAlignment="1">
      <alignment horizontal="right"/>
    </xf>
    <xf numFmtId="41" fontId="2" fillId="3" borderId="49" xfId="0" applyNumberFormat="1" applyFont="1" applyFill="1" applyBorder="1"/>
    <xf numFmtId="10" fontId="6" fillId="0" borderId="13" xfId="1" applyNumberFormat="1" applyFont="1" applyBorder="1"/>
    <xf numFmtId="10" fontId="6" fillId="0" borderId="15" xfId="1" applyNumberFormat="1" applyFont="1" applyBorder="1"/>
    <xf numFmtId="1" fontId="2" fillId="0" borderId="38" xfId="0" applyNumberFormat="1" applyFont="1" applyBorder="1" applyAlignment="1">
      <alignment horizontal="left" indent="6"/>
    </xf>
    <xf numFmtId="1" fontId="2" fillId="0" borderId="39" xfId="0" applyNumberFormat="1" applyFont="1" applyBorder="1" applyAlignment="1">
      <alignment horizontal="left" indent="6"/>
    </xf>
    <xf numFmtId="165" fontId="2" fillId="2" borderId="41" xfId="0" applyNumberFormat="1" applyFont="1" applyFill="1" applyBorder="1" applyAlignment="1">
      <alignment horizontal="left" indent="5"/>
    </xf>
    <xf numFmtId="165" fontId="2" fillId="2" borderId="42" xfId="0" applyNumberFormat="1" applyFont="1" applyFill="1" applyBorder="1" applyAlignment="1">
      <alignment horizontal="left" indent="5"/>
    </xf>
    <xf numFmtId="0" fontId="2" fillId="3" borderId="14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left" indent="6"/>
    </xf>
    <xf numFmtId="165" fontId="2" fillId="2" borderId="15" xfId="0" applyNumberFormat="1" applyFont="1" applyFill="1" applyBorder="1" applyAlignment="1">
      <alignment horizontal="left" indent="5"/>
    </xf>
    <xf numFmtId="164" fontId="2" fillId="0" borderId="8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2" fillId="2" borderId="46" xfId="0" applyNumberFormat="1" applyFont="1" applyFill="1" applyBorder="1" applyAlignment="1">
      <alignment horizontal="left" indent="5"/>
    </xf>
    <xf numFmtId="165" fontId="2" fillId="2" borderId="44" xfId="0" applyNumberFormat="1" applyFont="1" applyFill="1" applyBorder="1" applyAlignment="1">
      <alignment horizontal="left" indent="5"/>
    </xf>
    <xf numFmtId="165" fontId="2" fillId="2" borderId="26" xfId="0" applyNumberFormat="1" applyFont="1" applyFill="1" applyBorder="1" applyAlignment="1">
      <alignment horizontal="left" indent="5"/>
    </xf>
    <xf numFmtId="165" fontId="2" fillId="2" borderId="40" xfId="0" applyNumberFormat="1" applyFont="1" applyFill="1" applyBorder="1" applyAlignment="1">
      <alignment horizontal="left" indent="5"/>
    </xf>
    <xf numFmtId="14" fontId="2" fillId="0" borderId="8" xfId="0" applyNumberFormat="1" applyFont="1" applyBorder="1" applyAlignment="1">
      <alignment horizontal="center" shrinkToFit="1"/>
    </xf>
    <xf numFmtId="14" fontId="2" fillId="0" borderId="9" xfId="0" applyNumberFormat="1" applyFont="1" applyBorder="1" applyAlignment="1">
      <alignment horizontal="center" shrinkToFit="1"/>
    </xf>
    <xf numFmtId="0" fontId="8" fillId="3" borderId="1" xfId="0" applyFont="1" applyFill="1" applyBorder="1" applyAlignment="1">
      <alignment horizontal="left"/>
    </xf>
    <xf numFmtId="41" fontId="8" fillId="3" borderId="2" xfId="0" applyNumberFormat="1" applyFont="1" applyFill="1" applyBorder="1" applyAlignment="1">
      <alignment horizontal="left"/>
    </xf>
    <xf numFmtId="41" fontId="2" fillId="0" borderId="29" xfId="0" applyNumberFormat="1" applyFont="1" applyBorder="1" applyAlignment="1">
      <alignment horizontal="center"/>
    </xf>
    <xf numFmtId="41" fontId="2" fillId="0" borderId="30" xfId="0" applyNumberFormat="1" applyFont="1" applyBorder="1" applyAlignment="1">
      <alignment horizontal="center"/>
    </xf>
    <xf numFmtId="41" fontId="2" fillId="0" borderId="31" xfId="0" applyNumberFormat="1" applyFont="1" applyBorder="1" applyAlignment="1">
      <alignment horizontal="center"/>
    </xf>
    <xf numFmtId="165" fontId="2" fillId="2" borderId="38" xfId="0" applyNumberFormat="1" applyFont="1" applyFill="1" applyBorder="1" applyAlignment="1">
      <alignment horizontal="left" indent="5"/>
    </xf>
    <xf numFmtId="165" fontId="2" fillId="2" borderId="39" xfId="0" applyNumberFormat="1" applyFont="1" applyFill="1" applyBorder="1" applyAlignment="1">
      <alignment horizontal="left" indent="5"/>
    </xf>
    <xf numFmtId="165" fontId="2" fillId="2" borderId="13" xfId="0" applyNumberFormat="1" applyFont="1" applyFill="1" applyBorder="1" applyAlignment="1">
      <alignment horizontal="left" indent="5"/>
    </xf>
    <xf numFmtId="165" fontId="2" fillId="2" borderId="3" xfId="0" applyNumberFormat="1" applyFont="1" applyFill="1" applyBorder="1" applyAlignment="1">
      <alignment horizontal="left" indent="5"/>
    </xf>
    <xf numFmtId="14" fontId="2" fillId="0" borderId="19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 shrinkToFit="1"/>
    </xf>
    <xf numFmtId="41" fontId="2" fillId="0" borderId="24" xfId="0" applyNumberFormat="1" applyFont="1" applyBorder="1" applyAlignment="1">
      <alignment horizontal="center"/>
    </xf>
    <xf numFmtId="41" fontId="2" fillId="0" borderId="2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 shrinkToFit="1"/>
    </xf>
    <xf numFmtId="0" fontId="2" fillId="0" borderId="30" xfId="0" applyFont="1" applyBorder="1" applyAlignment="1">
      <alignment horizontal="center" shrinkToFit="1"/>
    </xf>
    <xf numFmtId="0" fontId="5" fillId="2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shrinkToFit="1"/>
    </xf>
    <xf numFmtId="0" fontId="2" fillId="0" borderId="2" xfId="0" applyFont="1" applyBorder="1" applyAlignment="1">
      <alignment horizontal="center" shrinkToFit="1"/>
    </xf>
    <xf numFmtId="0" fontId="2" fillId="0" borderId="3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10" fontId="13" fillId="2" borderId="35" xfId="1" applyNumberFormat="1" applyFont="1" applyFill="1" applyBorder="1" applyAlignment="1">
      <alignment horizontal="center" vertical="center"/>
    </xf>
    <xf numFmtId="10" fontId="13" fillId="2" borderId="36" xfId="1" applyNumberFormat="1" applyFont="1" applyFill="1" applyBorder="1" applyAlignment="1">
      <alignment horizontal="center" vertical="center"/>
    </xf>
    <xf numFmtId="0" fontId="20" fillId="0" borderId="12" xfId="0" applyFont="1" applyBorder="1"/>
    <xf numFmtId="0" fontId="20" fillId="0" borderId="0" xfId="0" applyFont="1"/>
    <xf numFmtId="41" fontId="2" fillId="3" borderId="1" xfId="0" applyNumberFormat="1" applyFont="1" applyFill="1" applyBorder="1"/>
    <xf numFmtId="41" fontId="2" fillId="2" borderId="0" xfId="0" applyNumberFormat="1" applyFont="1" applyFill="1" applyBorder="1"/>
    <xf numFmtId="41" fontId="2" fillId="2" borderId="7" xfId="0" applyNumberFormat="1" applyFont="1" applyFill="1" applyBorder="1"/>
    <xf numFmtId="0" fontId="2" fillId="3" borderId="0" xfId="0" applyFont="1" applyFill="1" applyBorder="1"/>
    <xf numFmtId="41" fontId="2" fillId="2" borderId="5" xfId="0" applyNumberFormat="1" applyFont="1" applyFill="1" applyBorder="1"/>
    <xf numFmtId="41" fontId="2" fillId="2" borderId="12" xfId="0" applyNumberFormat="1" applyFont="1" applyFill="1" applyBorder="1"/>
    <xf numFmtId="41" fontId="2" fillId="2" borderId="14" xfId="0" applyNumberFormat="1" applyFont="1" applyFill="1" applyBorder="1"/>
    <xf numFmtId="1" fontId="2" fillId="0" borderId="41" xfId="0" applyNumberFormat="1" applyFont="1" applyBorder="1" applyAlignment="1">
      <alignment horizontal="left" indent="6"/>
    </xf>
    <xf numFmtId="1" fontId="2" fillId="0" borderId="42" xfId="0" applyNumberFormat="1" applyFont="1" applyBorder="1" applyAlignment="1">
      <alignment horizontal="left" indent="6"/>
    </xf>
    <xf numFmtId="41" fontId="2" fillId="2" borderId="1" xfId="0" applyNumberFormat="1" applyFont="1" applyFill="1" applyBorder="1"/>
    <xf numFmtId="0" fontId="14" fillId="2" borderId="10" xfId="0" applyFont="1" applyFill="1" applyBorder="1" applyAlignment="1">
      <alignment horizontal="right" vertical="center" wrapText="1"/>
    </xf>
    <xf numFmtId="0" fontId="15" fillId="2" borderId="10" xfId="0" applyFont="1" applyFill="1" applyBorder="1" applyAlignment="1">
      <alignment horizontal="right" vertical="center" wrapText="1"/>
    </xf>
    <xf numFmtId="0" fontId="15" fillId="2" borderId="11" xfId="0" applyFont="1" applyFill="1" applyBorder="1" applyAlignment="1">
      <alignment horizontal="right" vertical="center" wrapText="1"/>
    </xf>
    <xf numFmtId="0" fontId="15" fillId="2" borderId="14" xfId="0" applyFont="1" applyFill="1" applyBorder="1" applyAlignment="1">
      <alignment vertical="center" wrapText="1"/>
    </xf>
    <xf numFmtId="168" fontId="13" fillId="2" borderId="7" xfId="0" applyNumberFormat="1" applyFont="1" applyFill="1" applyBorder="1" applyAlignment="1">
      <alignment horizontal="right" vertical="center"/>
    </xf>
    <xf numFmtId="168" fontId="18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5706">
    <dxf>
      <fill>
        <patternFill>
          <bgColor rgb="FFFFFFCC"/>
        </patternFill>
      </fill>
      <border>
        <left style="thin">
          <color auto="1"/>
        </left>
        <vertical/>
        <horizontal/>
      </border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600CDF"/>
      <color rgb="FF030342"/>
      <color rgb="FF2FD7F5"/>
      <color rgb="FF40E4F3"/>
      <color rgb="FFF5C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cker Olson" id="{494C9A86-335C-4108-942F-D75C241BEE15}" userId="90cd1fea9b7a9a7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6" dT="2023-04-12T12:40:45.60" personId="{494C9A86-335C-4108-942F-D75C241BEE15}" id="{86C0DFD0-7C5C-4F27-9013-66596559D085}">
    <text>Note to be Refinanced has been separated from Other Notes Payable due to the SBA's requirement to list debts to be refinanced.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027D-1256-4885-A770-38E324EC48F5}">
  <sheetPr>
    <pageSetUpPr fitToPage="1"/>
  </sheetPr>
  <dimension ref="A1:AD92"/>
  <sheetViews>
    <sheetView showGridLines="0" tabSelected="1" zoomScale="70" zoomScaleNormal="70" workbookViewId="0">
      <selection activeCell="A80" sqref="A80"/>
    </sheetView>
  </sheetViews>
  <sheetFormatPr defaultRowHeight="15" outlineLevelRow="1" x14ac:dyDescent="0.25"/>
  <cols>
    <col min="1" max="1" width="62.85546875" customWidth="1"/>
    <col min="2" max="29" width="14.42578125" style="5" customWidth="1"/>
  </cols>
  <sheetData>
    <row r="1" spans="1:30" ht="26.25" thickBot="1" x14ac:dyDescent="0.4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9"/>
      <c r="AD1" s="25"/>
    </row>
    <row r="2" spans="1:30" ht="21" thickBot="1" x14ac:dyDescent="0.35">
      <c r="A2" s="226" t="s">
        <v>5</v>
      </c>
      <c r="B2" s="227"/>
      <c r="C2" s="227"/>
      <c r="D2" s="227"/>
      <c r="E2" s="227"/>
      <c r="F2" s="227"/>
      <c r="G2" s="171"/>
      <c r="H2" s="21"/>
      <c r="I2" s="171"/>
      <c r="J2" s="21"/>
      <c r="K2" s="171"/>
      <c r="L2" s="21"/>
      <c r="M2" s="171"/>
      <c r="N2" s="21"/>
      <c r="O2" s="171"/>
      <c r="P2" s="21"/>
      <c r="Q2" s="171"/>
      <c r="R2" s="21"/>
      <c r="S2" s="171"/>
      <c r="T2" s="21"/>
      <c r="U2" s="171"/>
      <c r="V2" s="21"/>
      <c r="W2" s="171"/>
      <c r="X2" s="21"/>
      <c r="Y2" s="171"/>
      <c r="Z2" s="21"/>
      <c r="AA2" s="171"/>
      <c r="AB2" s="21"/>
      <c r="AC2" s="172"/>
      <c r="AD2" s="25"/>
    </row>
    <row r="3" spans="1:30" x14ac:dyDescent="0.25">
      <c r="A3" s="137" t="s">
        <v>1</v>
      </c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30"/>
      <c r="AD3" s="25"/>
    </row>
    <row r="4" spans="1:30" x14ac:dyDescent="0.25">
      <c r="A4" s="138" t="s">
        <v>2</v>
      </c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6"/>
      <c r="AD4" s="25"/>
    </row>
    <row r="5" spans="1:30" x14ac:dyDescent="0.25">
      <c r="A5" s="143" t="s">
        <v>3</v>
      </c>
      <c r="B5" s="210"/>
      <c r="C5" s="211"/>
      <c r="D5" s="210"/>
      <c r="E5" s="211"/>
      <c r="F5" s="210"/>
      <c r="G5" s="211"/>
      <c r="H5" s="210"/>
      <c r="I5" s="211"/>
      <c r="J5" s="210"/>
      <c r="K5" s="211"/>
      <c r="L5" s="210"/>
      <c r="M5" s="211"/>
      <c r="N5" s="210"/>
      <c r="O5" s="211"/>
      <c r="P5" s="210"/>
      <c r="Q5" s="211"/>
      <c r="R5" s="210"/>
      <c r="S5" s="211"/>
      <c r="T5" s="210"/>
      <c r="U5" s="211"/>
      <c r="V5" s="210"/>
      <c r="W5" s="211"/>
      <c r="X5" s="210"/>
      <c r="Y5" s="211"/>
      <c r="Z5" s="210"/>
      <c r="AA5" s="211"/>
      <c r="AB5" s="210"/>
      <c r="AC5" s="235"/>
      <c r="AD5" s="25"/>
    </row>
    <row r="6" spans="1:30" x14ac:dyDescent="0.25">
      <c r="A6" s="143" t="s">
        <v>213</v>
      </c>
      <c r="B6" s="224"/>
      <c r="C6" s="225"/>
      <c r="D6" s="224"/>
      <c r="E6" s="225"/>
      <c r="F6" s="224"/>
      <c r="G6" s="225"/>
      <c r="H6" s="224"/>
      <c r="I6" s="225"/>
      <c r="J6" s="224"/>
      <c r="K6" s="225"/>
      <c r="L6" s="224"/>
      <c r="M6" s="225"/>
      <c r="N6" s="224"/>
      <c r="O6" s="225"/>
      <c r="P6" s="224"/>
      <c r="Q6" s="225"/>
      <c r="R6" s="224"/>
      <c r="S6" s="225"/>
      <c r="T6" s="224"/>
      <c r="U6" s="225"/>
      <c r="V6" s="224"/>
      <c r="W6" s="225"/>
      <c r="X6" s="224"/>
      <c r="Y6" s="225"/>
      <c r="Z6" s="224"/>
      <c r="AA6" s="225"/>
      <c r="AB6" s="224"/>
      <c r="AC6" s="236"/>
      <c r="AD6" s="25"/>
    </row>
    <row r="7" spans="1:30" ht="15.75" thickBot="1" x14ac:dyDescent="0.3">
      <c r="A7" s="143" t="s">
        <v>4</v>
      </c>
      <c r="B7" s="146" t="str">
        <f t="shared" ref="B7:D7" si="0">IF(B5="","",IF(MONTH($B$4)=12,MONTH(B5),IF(MONTH(B5)&gt;MONTH(B4),(MONTH(B5)-MONTH(B4)),((12-MONTH($B$4))+MONTH(B5)))))</f>
        <v/>
      </c>
      <c r="C7" s="146" t="s">
        <v>241</v>
      </c>
      <c r="D7" s="164" t="str">
        <f t="shared" ref="D7" si="1">IF(D5="","",IF(MONTH($B$4)=12,MONTH(D5),IF(MONTH(D5)&gt;MONTH(D4),(MONTH(D5)-MONTH(D4)),((12-MONTH($B$4))+MONTH(D5)))))</f>
        <v/>
      </c>
      <c r="E7" s="146" t="s">
        <v>241</v>
      </c>
      <c r="F7" s="164" t="str">
        <f t="shared" ref="F7:H7" si="2">IF(F5="","",IF(MONTH($B$4)=12,MONTH(F5),IF(MONTH(F5)&gt;MONTH(F4),(MONTH(F5)-MONTH(F4)),((12-MONTH($B$4))+MONTH(F5)))))</f>
        <v/>
      </c>
      <c r="G7" s="146" t="s">
        <v>241</v>
      </c>
      <c r="H7" s="164" t="str">
        <f t="shared" si="2"/>
        <v/>
      </c>
      <c r="I7" s="146" t="s">
        <v>241</v>
      </c>
      <c r="J7" s="164" t="str">
        <f t="shared" ref="J7" si="3">IF(J5="","",IF(MONTH($B$4)=12,MONTH(J5),IF(MONTH(J5)&gt;MONTH(J4),(MONTH(J5)-MONTH(J4)),((12-MONTH($B$4))+MONTH(J5)))))</f>
        <v/>
      </c>
      <c r="K7" s="146" t="s">
        <v>241</v>
      </c>
      <c r="L7" s="164" t="str">
        <f t="shared" ref="L7" si="4">IF(L5="","",IF(MONTH($B$4)=12,MONTH(L5),IF(MONTH(L5)&gt;MONTH(L4),(MONTH(L5)-MONTH(L4)),((12-MONTH($B$4))+MONTH(L5)))))</f>
        <v/>
      </c>
      <c r="M7" s="146" t="s">
        <v>241</v>
      </c>
      <c r="N7" s="164" t="str">
        <f t="shared" ref="N7" si="5">IF(N5="","",IF(MONTH($B$4)=12,MONTH(N5),IF(MONTH(N5)&gt;MONTH(N4),(MONTH(N5)-MONTH(N4)),((12-MONTH($B$4))+MONTH(N5)))))</f>
        <v/>
      </c>
      <c r="O7" s="146" t="s">
        <v>241</v>
      </c>
      <c r="P7" s="164" t="str">
        <f t="shared" ref="P7" si="6">IF(P5="","",IF(MONTH($B$4)=12,MONTH(P5),IF(MONTH(P5)&gt;MONTH(P4),(MONTH(P5)-MONTH(P4)),((12-MONTH($B$4))+MONTH(P5)))))</f>
        <v/>
      </c>
      <c r="Q7" s="146" t="s">
        <v>241</v>
      </c>
      <c r="R7" s="164" t="str">
        <f t="shared" ref="R7" si="7">IF(R5="","",IF(MONTH($B$4)=12,MONTH(R5),IF(MONTH(R5)&gt;MONTH(R4),(MONTH(R5)-MONTH(R4)),((12-MONTH($B$4))+MONTH(R5)))))</f>
        <v/>
      </c>
      <c r="S7" s="146" t="s">
        <v>241</v>
      </c>
      <c r="T7" s="164" t="str">
        <f t="shared" ref="T7" si="8">IF(T5="","",IF(MONTH($B$4)=12,MONTH(T5),IF(MONTH(T5)&gt;MONTH(T4),(MONTH(T5)-MONTH(T4)),((12-MONTH($B$4))+MONTH(T5)))))</f>
        <v/>
      </c>
      <c r="U7" s="146" t="s">
        <v>241</v>
      </c>
      <c r="V7" s="164" t="str">
        <f t="shared" ref="V7" si="9">IF(V5="","",IF(MONTH($B$4)=12,MONTH(V5),IF(MONTH(V5)&gt;MONTH(V4),(MONTH(V5)-MONTH(V4)),((12-MONTH($B$4))+MONTH(V5)))))</f>
        <v/>
      </c>
      <c r="W7" s="146" t="s">
        <v>241</v>
      </c>
      <c r="X7" s="164" t="str">
        <f t="shared" ref="X7" si="10">IF(X5="","",IF(MONTH($B$4)=12,MONTH(X5),IF(MONTH(X5)&gt;MONTH(X4),(MONTH(X5)-MONTH(X4)),((12-MONTH($B$4))+MONTH(X5)))))</f>
        <v/>
      </c>
      <c r="Y7" s="146" t="s">
        <v>241</v>
      </c>
      <c r="Z7" s="164" t="str">
        <f t="shared" ref="Z7" si="11">IF(Z5="","",IF(MONTH($B$4)=12,MONTH(Z5),IF(MONTH(Z5)&gt;MONTH(Z4),(MONTH(Z5)-MONTH(Z4)),((12-MONTH($B$4))+MONTH(Z5)))))</f>
        <v/>
      </c>
      <c r="AA7" s="146" t="s">
        <v>241</v>
      </c>
      <c r="AB7" s="164" t="str">
        <f t="shared" ref="AB7" si="12">IF(AB5="","",IF(MONTH($B$4)=12,MONTH(AB5),IF(MONTH(AB5)&gt;MONTH(AB4),(MONTH(AB5)-MONTH(AB4)),((12-MONTH($B$4))+MONTH(AB5)))))</f>
        <v/>
      </c>
      <c r="AC7" s="147" t="s">
        <v>241</v>
      </c>
      <c r="AD7" s="25"/>
    </row>
    <row r="8" spans="1:30" ht="15.75" thickBot="1" x14ac:dyDescent="0.3">
      <c r="A8" s="22" t="s">
        <v>124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60"/>
      <c r="AD8" s="25"/>
    </row>
    <row r="9" spans="1:30" s="1" customFormat="1" x14ac:dyDescent="0.25">
      <c r="A9" s="26" t="s">
        <v>205</v>
      </c>
      <c r="B9" s="101">
        <f>SUBTOTAL(9,B10:B14)</f>
        <v>0</v>
      </c>
      <c r="C9" s="105">
        <f>IFERROR(IF(C$7="% of Revenue",(B9/B$9),IF(C$7="% of Change","N/A","N/A")),0)</f>
        <v>0</v>
      </c>
      <c r="D9" s="94">
        <f t="shared" ref="D9" si="13">SUBTOTAL(9,D10:D14)</f>
        <v>0</v>
      </c>
      <c r="E9" s="155">
        <f>IF(D$5="",0,IF(D$7="","",IF(E$7="% of Revenue",(D9/D$9),IF(E$7="% of Change",IFERROR(((D9-B9)/B9),0),"N/A"))))</f>
        <v>0</v>
      </c>
      <c r="F9" s="94">
        <f t="shared" ref="F9:H9" si="14">SUBTOTAL(9,F10:F14)</f>
        <v>0</v>
      </c>
      <c r="G9" s="155">
        <f>IF(F$5="",0,IF(F$7="","",IF(G$7="% of Revenue",(F9/F$9),IF(G$7="% of Change",IFERROR(((F9-D9)/D9),0),"N/A"))))</f>
        <v>0</v>
      </c>
      <c r="H9" s="94">
        <f t="shared" si="14"/>
        <v>0</v>
      </c>
      <c r="I9" s="155">
        <f>IF(H$5="",0,IF(H$7="","",IF(I$7="% of Revenue",(H9/H$9),IF(I$7="% of Change",IFERROR(((H9-F9)/F9),0),"N/A"))))</f>
        <v>0</v>
      </c>
      <c r="J9" s="94">
        <f t="shared" ref="J9" si="15">SUBTOTAL(9,J10:J14)</f>
        <v>0</v>
      </c>
      <c r="K9" s="155">
        <f>IF(J$5="",0,IF(J$7="","",IF(K$7="% of Revenue",(J9/J$9),IF(K$7="% of Change",IFERROR(((J9-H9)/H9),0),"N/A"))))</f>
        <v>0</v>
      </c>
      <c r="L9" s="94">
        <f t="shared" ref="L9" si="16">SUBTOTAL(9,L10:L14)</f>
        <v>0</v>
      </c>
      <c r="M9" s="155">
        <f>IF(L$5="",0,IF(L$7="","",IF(M$7="% of Revenue",(L9/L$9),IF(M$7="% of Change",IFERROR(((L9-J9)/J9),0),"N/A"))))</f>
        <v>0</v>
      </c>
      <c r="N9" s="94">
        <f t="shared" ref="N9" si="17">SUBTOTAL(9,N10:N14)</f>
        <v>0</v>
      </c>
      <c r="O9" s="155">
        <f>IF(N$5="",0,IF(N$7="","",IF(O$7="% of Revenue",(N9/N$9),IF(O$7="% of Change",IFERROR(((N9-L9)/L9),0),"N/A"))))</f>
        <v>0</v>
      </c>
      <c r="P9" s="94">
        <f t="shared" ref="P9" si="18">SUBTOTAL(9,P10:P14)</f>
        <v>0</v>
      </c>
      <c r="Q9" s="155">
        <f>IF(P$5="",0,IF(P$7="","",IF(Q$7="% of Revenue",(P9/P$9),IF(Q$7="% of Change",IFERROR(((P9-N9)/N9),0),"N/A"))))</f>
        <v>0</v>
      </c>
      <c r="R9" s="94">
        <f t="shared" ref="R9" si="19">SUBTOTAL(9,R10:R14)</f>
        <v>0</v>
      </c>
      <c r="S9" s="155">
        <f>IF(R$5="",0,IF(R$7="","",IF(S$7="% of Revenue",(R9/R$9),IF(S$7="% of Change",IFERROR(((R9-P9)/P9),0),"N/A"))))</f>
        <v>0</v>
      </c>
      <c r="T9" s="94">
        <f t="shared" ref="T9" si="20">SUBTOTAL(9,T10:T14)</f>
        <v>0</v>
      </c>
      <c r="U9" s="155">
        <f>IF(T$5="",0,IF(T$7="","",IF(U$7="% of Revenue",(T9/T$9),IF(U$7="% of Change",IFERROR(((T9-R9)/R9),0),"N/A"))))</f>
        <v>0</v>
      </c>
      <c r="V9" s="94">
        <f t="shared" ref="V9" si="21">SUBTOTAL(9,V10:V14)</f>
        <v>0</v>
      </c>
      <c r="W9" s="155">
        <f>IF(V$5="",0,IF(V$7="","",IF(W$7="% of Revenue",(V9/V$9),IF(W$7="% of Change",IFERROR(((V9-T9)/T9),0),"N/A"))))</f>
        <v>0</v>
      </c>
      <c r="X9" s="94">
        <f t="shared" ref="X9" si="22">SUBTOTAL(9,X10:X14)</f>
        <v>0</v>
      </c>
      <c r="Y9" s="155">
        <f>IF(X$5="",0,IF(X$7="","",IF(Y$7="% of Revenue",(X9/X$9),IF(Y$7="% of Change",IFERROR(((X9-V9)/V9),0),"N/A"))))</f>
        <v>0</v>
      </c>
      <c r="Z9" s="94">
        <f t="shared" ref="Z9" si="23">SUBTOTAL(9,Z10:Z14)</f>
        <v>0</v>
      </c>
      <c r="AA9" s="155">
        <f>IF(Z$5="",0,IF(Z$7="","",IF(AA$7="% of Revenue",(Z9/Z$9),IF(AA$7="% of Change",IFERROR(((Z9-X9)/X9),0),"N/A"))))</f>
        <v>0</v>
      </c>
      <c r="AB9" s="94">
        <f t="shared" ref="AB9" si="24">SUBTOTAL(9,AB10:AB14)</f>
        <v>0</v>
      </c>
      <c r="AC9" s="161">
        <f>IF(AB$5="",0,IF(AB$7="","",IF(AC$7="% of Revenue",(AB9/AB$9),IF(AC$7="% of Change",IFERROR(((AB9-Z9)/Z9),0),"N/A"))))</f>
        <v>0</v>
      </c>
      <c r="AD9" s="26"/>
    </row>
    <row r="10" spans="1:30" s="3" customFormat="1" ht="15" customHeight="1" outlineLevel="1" x14ac:dyDescent="0.25">
      <c r="A10" s="27" t="s">
        <v>302</v>
      </c>
      <c r="B10" s="85">
        <v>0</v>
      </c>
      <c r="C10" s="106">
        <f>IFERROR(IF(C$7="% of Revenue",(B10/B$9),IF(C$7="% of Change","N/A","N/A")),0)</f>
        <v>0</v>
      </c>
      <c r="D10" s="85">
        <v>0</v>
      </c>
      <c r="E10" s="106">
        <f t="shared" ref="E10:E15" si="25">IFERROR(IF(E$7="% of Revenue",(D10/D$9),IF(E$7="% of Change","N/A","N/A")),0)</f>
        <v>0</v>
      </c>
      <c r="F10" s="85">
        <v>0</v>
      </c>
      <c r="G10" s="106">
        <f t="shared" ref="G10:G15" si="26">IFERROR(IF(G$7="% of Revenue",(F10/F$9),IF(G$7="% of Change","N/A","N/A")),0)</f>
        <v>0</v>
      </c>
      <c r="H10" s="85">
        <v>0</v>
      </c>
      <c r="I10" s="106">
        <f t="shared" ref="I10:I15" si="27">IFERROR(IF(I$7="% of Revenue",(H10/H$9),IF(I$7="% of Change","N/A","N/A")),0)</f>
        <v>0</v>
      </c>
      <c r="J10" s="85">
        <v>0</v>
      </c>
      <c r="K10" s="106">
        <f t="shared" ref="K10:K15" si="28">IFERROR(IF(K$7="% of Revenue",(J10/J$9),IF(K$7="% of Change","N/A","N/A")),0)</f>
        <v>0</v>
      </c>
      <c r="L10" s="85">
        <v>0</v>
      </c>
      <c r="M10" s="106">
        <f t="shared" ref="M10:M15" si="29">IFERROR(IF(M$7="% of Revenue",(L10/L$9),IF(M$7="% of Change","N/A","N/A")),0)</f>
        <v>0</v>
      </c>
      <c r="N10" s="85">
        <v>0</v>
      </c>
      <c r="O10" s="106">
        <f t="shared" ref="O10:O15" si="30">IFERROR(IF(O$7="% of Revenue",(N10/N$9),IF(O$7="% of Change","N/A","N/A")),0)</f>
        <v>0</v>
      </c>
      <c r="P10" s="85">
        <v>0</v>
      </c>
      <c r="Q10" s="106">
        <f t="shared" ref="Q10:Q15" si="31">IFERROR(IF(Q$7="% of Revenue",(P10/P$9),IF(Q$7="% of Change","N/A","N/A")),0)</f>
        <v>0</v>
      </c>
      <c r="R10" s="85">
        <v>0</v>
      </c>
      <c r="S10" s="106">
        <f t="shared" ref="S10:S15" si="32">IFERROR(IF(S$7="% of Revenue",(R10/R$9),IF(S$7="% of Change","N/A","N/A")),0)</f>
        <v>0</v>
      </c>
      <c r="T10" s="85">
        <v>0</v>
      </c>
      <c r="U10" s="106">
        <f t="shared" ref="U10:U15" si="33">IFERROR(IF(U$7="% of Revenue",(T10/T$9),IF(U$7="% of Change","N/A","N/A")),0)</f>
        <v>0</v>
      </c>
      <c r="V10" s="85">
        <v>0</v>
      </c>
      <c r="W10" s="106">
        <f t="shared" ref="W10:W15" si="34">IFERROR(IF(W$7="% of Revenue",(V10/V$9),IF(W$7="% of Change","N/A","N/A")),0)</f>
        <v>0</v>
      </c>
      <c r="X10" s="85">
        <v>0</v>
      </c>
      <c r="Y10" s="106">
        <f t="shared" ref="Y10:Y15" si="35">IFERROR(IF(Y$7="% of Revenue",(X10/X$9),IF(Y$7="% of Change","N/A","N/A")),0)</f>
        <v>0</v>
      </c>
      <c r="Z10" s="85">
        <v>0</v>
      </c>
      <c r="AA10" s="106">
        <f t="shared" ref="AA10:AA15" si="36">IFERROR(IF(AA$7="% of Revenue",(Z10/Z$9),IF(AA$7="% of Change","N/A","N/A")),0)</f>
        <v>0</v>
      </c>
      <c r="AB10" s="85">
        <v>0</v>
      </c>
      <c r="AC10" s="58">
        <f t="shared" ref="AC10:AC15" si="37">IFERROR(IF(AC$7="% of Revenue",(AB10/AB$9),IF(AC$7="% of Change","N/A","N/A")),0)</f>
        <v>0</v>
      </c>
      <c r="AD10" s="44"/>
    </row>
    <row r="11" spans="1:30" s="3" customFormat="1" ht="15" customHeight="1" outlineLevel="1" x14ac:dyDescent="0.25">
      <c r="A11" s="27" t="s">
        <v>303</v>
      </c>
      <c r="B11" s="85">
        <v>0</v>
      </c>
      <c r="C11" s="106">
        <f>IFERROR(IF(C$7="% of Revenue",(B11/B$9),IF(C$7="% of Change","N/A","N/A")),0)</f>
        <v>0</v>
      </c>
      <c r="D11" s="85">
        <v>0</v>
      </c>
      <c r="E11" s="106">
        <f t="shared" si="25"/>
        <v>0</v>
      </c>
      <c r="F11" s="85">
        <v>0</v>
      </c>
      <c r="G11" s="106">
        <f t="shared" si="26"/>
        <v>0</v>
      </c>
      <c r="H11" s="85">
        <v>0</v>
      </c>
      <c r="I11" s="106">
        <f t="shared" si="27"/>
        <v>0</v>
      </c>
      <c r="J11" s="85">
        <v>0</v>
      </c>
      <c r="K11" s="106">
        <f t="shared" si="28"/>
        <v>0</v>
      </c>
      <c r="L11" s="85">
        <v>0</v>
      </c>
      <c r="M11" s="106">
        <f t="shared" si="29"/>
        <v>0</v>
      </c>
      <c r="N11" s="85">
        <v>0</v>
      </c>
      <c r="O11" s="106">
        <f t="shared" si="30"/>
        <v>0</v>
      </c>
      <c r="P11" s="85">
        <v>0</v>
      </c>
      <c r="Q11" s="106">
        <f t="shared" si="31"/>
        <v>0</v>
      </c>
      <c r="R11" s="85">
        <v>0</v>
      </c>
      <c r="S11" s="106">
        <f t="shared" si="32"/>
        <v>0</v>
      </c>
      <c r="T11" s="85">
        <v>0</v>
      </c>
      <c r="U11" s="106">
        <f t="shared" si="33"/>
        <v>0</v>
      </c>
      <c r="V11" s="85">
        <v>0</v>
      </c>
      <c r="W11" s="106">
        <f t="shared" si="34"/>
        <v>0</v>
      </c>
      <c r="X11" s="85">
        <v>0</v>
      </c>
      <c r="Y11" s="106">
        <f t="shared" si="35"/>
        <v>0</v>
      </c>
      <c r="Z11" s="85">
        <v>0</v>
      </c>
      <c r="AA11" s="106">
        <f t="shared" si="36"/>
        <v>0</v>
      </c>
      <c r="AB11" s="85">
        <v>0</v>
      </c>
      <c r="AC11" s="58">
        <f t="shared" si="37"/>
        <v>0</v>
      </c>
      <c r="AD11" s="44"/>
    </row>
    <row r="12" spans="1:30" s="3" customFormat="1" ht="15" customHeight="1" outlineLevel="1" x14ac:dyDescent="0.25">
      <c r="A12" s="27" t="s">
        <v>304</v>
      </c>
      <c r="B12" s="85">
        <v>0</v>
      </c>
      <c r="C12" s="106">
        <f>IFERROR(IF(C$7="% of Revenue",(B12/B$9),IF(C$7="% of Change","N/A","N/A")),0)</f>
        <v>0</v>
      </c>
      <c r="D12" s="85">
        <v>0</v>
      </c>
      <c r="E12" s="106">
        <f t="shared" si="25"/>
        <v>0</v>
      </c>
      <c r="F12" s="85">
        <v>0</v>
      </c>
      <c r="G12" s="106">
        <f t="shared" si="26"/>
        <v>0</v>
      </c>
      <c r="H12" s="85">
        <v>0</v>
      </c>
      <c r="I12" s="106">
        <f t="shared" si="27"/>
        <v>0</v>
      </c>
      <c r="J12" s="85">
        <v>0</v>
      </c>
      <c r="K12" s="106">
        <f t="shared" si="28"/>
        <v>0</v>
      </c>
      <c r="L12" s="85">
        <v>0</v>
      </c>
      <c r="M12" s="106">
        <f t="shared" si="29"/>
        <v>0</v>
      </c>
      <c r="N12" s="85">
        <v>0</v>
      </c>
      <c r="O12" s="106">
        <f t="shared" si="30"/>
        <v>0</v>
      </c>
      <c r="P12" s="85">
        <v>0</v>
      </c>
      <c r="Q12" s="106">
        <f t="shared" si="31"/>
        <v>0</v>
      </c>
      <c r="R12" s="85">
        <v>0</v>
      </c>
      <c r="S12" s="106">
        <f t="shared" si="32"/>
        <v>0</v>
      </c>
      <c r="T12" s="85">
        <v>0</v>
      </c>
      <c r="U12" s="106">
        <f t="shared" si="33"/>
        <v>0</v>
      </c>
      <c r="V12" s="85">
        <v>0</v>
      </c>
      <c r="W12" s="106">
        <f t="shared" si="34"/>
        <v>0</v>
      </c>
      <c r="X12" s="85">
        <v>0</v>
      </c>
      <c r="Y12" s="106">
        <f t="shared" si="35"/>
        <v>0</v>
      </c>
      <c r="Z12" s="85">
        <v>0</v>
      </c>
      <c r="AA12" s="106">
        <f t="shared" si="36"/>
        <v>0</v>
      </c>
      <c r="AB12" s="85">
        <v>0</v>
      </c>
      <c r="AC12" s="58">
        <f t="shared" si="37"/>
        <v>0</v>
      </c>
      <c r="AD12" s="44"/>
    </row>
    <row r="13" spans="1:30" s="3" customFormat="1" ht="15" hidden="1" customHeight="1" outlineLevel="1" x14ac:dyDescent="0.25">
      <c r="A13" s="27" t="s">
        <v>126</v>
      </c>
      <c r="B13" s="85">
        <v>0</v>
      </c>
      <c r="C13" s="106" t="e">
        <f t="shared" ref="C9:C17" si="38">IF(C$7="% of Revenue",(B13/B$9),IF(C$7="% of Change","N/A","N/A"))</f>
        <v>#DIV/0!</v>
      </c>
      <c r="D13" s="85">
        <v>0</v>
      </c>
      <c r="E13" s="106">
        <f t="shared" si="25"/>
        <v>0</v>
      </c>
      <c r="F13" s="85">
        <v>0</v>
      </c>
      <c r="G13" s="106">
        <f t="shared" si="26"/>
        <v>0</v>
      </c>
      <c r="H13" s="85">
        <v>0</v>
      </c>
      <c r="I13" s="106">
        <f t="shared" si="27"/>
        <v>0</v>
      </c>
      <c r="J13" s="85">
        <v>0</v>
      </c>
      <c r="K13" s="106">
        <f t="shared" si="28"/>
        <v>0</v>
      </c>
      <c r="L13" s="85">
        <v>0</v>
      </c>
      <c r="M13" s="106">
        <f t="shared" si="29"/>
        <v>0</v>
      </c>
      <c r="N13" s="85">
        <v>0</v>
      </c>
      <c r="O13" s="106">
        <f t="shared" si="30"/>
        <v>0</v>
      </c>
      <c r="P13" s="85">
        <v>0</v>
      </c>
      <c r="Q13" s="106">
        <f t="shared" si="31"/>
        <v>0</v>
      </c>
      <c r="R13" s="85">
        <v>0</v>
      </c>
      <c r="S13" s="106">
        <f t="shared" si="32"/>
        <v>0</v>
      </c>
      <c r="T13" s="85">
        <v>0</v>
      </c>
      <c r="U13" s="106">
        <f t="shared" si="33"/>
        <v>0</v>
      </c>
      <c r="V13" s="85">
        <v>0</v>
      </c>
      <c r="W13" s="106">
        <f t="shared" si="34"/>
        <v>0</v>
      </c>
      <c r="X13" s="85">
        <v>0</v>
      </c>
      <c r="Y13" s="106">
        <f t="shared" si="35"/>
        <v>0</v>
      </c>
      <c r="Z13" s="85">
        <v>0</v>
      </c>
      <c r="AA13" s="106">
        <f t="shared" si="36"/>
        <v>0</v>
      </c>
      <c r="AB13" s="85">
        <v>0</v>
      </c>
      <c r="AC13" s="58">
        <f t="shared" si="37"/>
        <v>0</v>
      </c>
      <c r="AD13" s="44"/>
    </row>
    <row r="14" spans="1:30" s="3" customFormat="1" ht="15" hidden="1" customHeight="1" outlineLevel="1" x14ac:dyDescent="0.25">
      <c r="A14" s="27" t="s">
        <v>127</v>
      </c>
      <c r="B14" s="85">
        <v>0</v>
      </c>
      <c r="C14" s="106" t="e">
        <f t="shared" si="38"/>
        <v>#DIV/0!</v>
      </c>
      <c r="D14" s="85">
        <v>0</v>
      </c>
      <c r="E14" s="106">
        <f t="shared" si="25"/>
        <v>0</v>
      </c>
      <c r="F14" s="85">
        <v>0</v>
      </c>
      <c r="G14" s="106">
        <f t="shared" si="26"/>
        <v>0</v>
      </c>
      <c r="H14" s="85">
        <v>0</v>
      </c>
      <c r="I14" s="106">
        <f t="shared" si="27"/>
        <v>0</v>
      </c>
      <c r="J14" s="85">
        <v>0</v>
      </c>
      <c r="K14" s="106">
        <f t="shared" si="28"/>
        <v>0</v>
      </c>
      <c r="L14" s="85">
        <v>0</v>
      </c>
      <c r="M14" s="106">
        <f t="shared" si="29"/>
        <v>0</v>
      </c>
      <c r="N14" s="85">
        <v>0</v>
      </c>
      <c r="O14" s="106">
        <f t="shared" si="30"/>
        <v>0</v>
      </c>
      <c r="P14" s="85">
        <v>0</v>
      </c>
      <c r="Q14" s="106">
        <f t="shared" si="31"/>
        <v>0</v>
      </c>
      <c r="R14" s="85">
        <v>0</v>
      </c>
      <c r="S14" s="106">
        <f t="shared" si="32"/>
        <v>0</v>
      </c>
      <c r="T14" s="85">
        <v>0</v>
      </c>
      <c r="U14" s="106">
        <f t="shared" si="33"/>
        <v>0</v>
      </c>
      <c r="V14" s="85">
        <v>0</v>
      </c>
      <c r="W14" s="106">
        <f t="shared" si="34"/>
        <v>0</v>
      </c>
      <c r="X14" s="85">
        <v>0</v>
      </c>
      <c r="Y14" s="106">
        <f t="shared" si="35"/>
        <v>0</v>
      </c>
      <c r="Z14" s="85">
        <v>0</v>
      </c>
      <c r="AA14" s="106">
        <f t="shared" si="36"/>
        <v>0</v>
      </c>
      <c r="AB14" s="85">
        <v>0</v>
      </c>
      <c r="AC14" s="58">
        <f t="shared" si="37"/>
        <v>0</v>
      </c>
      <c r="AD14" s="44"/>
    </row>
    <row r="15" spans="1:30" s="48" customFormat="1" ht="15" customHeight="1" outlineLevel="1" thickBot="1" x14ac:dyDescent="0.25">
      <c r="A15" s="28" t="s">
        <v>6</v>
      </c>
      <c r="B15" s="182">
        <v>0</v>
      </c>
      <c r="C15" s="183">
        <f>IFERROR(IF(C$7="% of Revenue",(B15/B$9),IF(C$7="% of Change","N/A","N/A")),0)</f>
        <v>0</v>
      </c>
      <c r="D15" s="182"/>
      <c r="E15" s="183">
        <f t="shared" si="25"/>
        <v>0</v>
      </c>
      <c r="F15" s="182"/>
      <c r="G15" s="183">
        <f t="shared" si="26"/>
        <v>0</v>
      </c>
      <c r="H15" s="182"/>
      <c r="I15" s="183">
        <f t="shared" si="27"/>
        <v>0</v>
      </c>
      <c r="J15" s="182"/>
      <c r="K15" s="183">
        <f t="shared" si="28"/>
        <v>0</v>
      </c>
      <c r="L15" s="182"/>
      <c r="M15" s="183">
        <f t="shared" si="29"/>
        <v>0</v>
      </c>
      <c r="N15" s="182"/>
      <c r="O15" s="183">
        <f t="shared" si="30"/>
        <v>0</v>
      </c>
      <c r="P15" s="182"/>
      <c r="Q15" s="183">
        <f t="shared" si="31"/>
        <v>0</v>
      </c>
      <c r="R15" s="182"/>
      <c r="S15" s="183">
        <f t="shared" si="32"/>
        <v>0</v>
      </c>
      <c r="T15" s="182"/>
      <c r="U15" s="183">
        <f t="shared" si="33"/>
        <v>0</v>
      </c>
      <c r="V15" s="182"/>
      <c r="W15" s="183">
        <f t="shared" si="34"/>
        <v>0</v>
      </c>
      <c r="X15" s="182"/>
      <c r="Y15" s="183">
        <f t="shared" si="35"/>
        <v>0</v>
      </c>
      <c r="Z15" s="182"/>
      <c r="AA15" s="183">
        <f t="shared" si="36"/>
        <v>0</v>
      </c>
      <c r="AB15" s="182"/>
      <c r="AC15" s="184">
        <f t="shared" si="37"/>
        <v>0</v>
      </c>
      <c r="AD15" s="28"/>
    </row>
    <row r="16" spans="1:30" s="1" customFormat="1" ht="15" customHeight="1" thickBot="1" x14ac:dyDescent="0.25">
      <c r="A16" s="22" t="s">
        <v>7</v>
      </c>
      <c r="B16" s="98">
        <f>B9+B15</f>
        <v>0</v>
      </c>
      <c r="C16" s="91">
        <f>IFERROR(IF(C$7="% of Revenue",(B16/B$9),IF(C$7="% of Change","N/A","N/A")),0)</f>
        <v>0</v>
      </c>
      <c r="D16" s="98">
        <f t="shared" ref="D16:E16" si="39">D9+D15</f>
        <v>0</v>
      </c>
      <c r="E16" s="185">
        <f>IF(D$5="",0,IF(D$7="","",IF(E$7="% of Revenue",(D16/D$9),IF(E$7="% of Change",IFERROR(((D16-B16)/B16),0),"N/A"))))</f>
        <v>0</v>
      </c>
      <c r="F16" s="98">
        <f t="shared" ref="F16:G16" si="40">F9+F15</f>
        <v>0</v>
      </c>
      <c r="G16" s="185">
        <f>IF(F$5="",0,IF(F$7="","",IF(G$7="% of Revenue",(F16/F$9),IF(G$7="% of Change",IFERROR(((F16-D16)/D16),0),"N/A"))))</f>
        <v>0</v>
      </c>
      <c r="H16" s="98">
        <f t="shared" ref="D16:H16" si="41">H9+H15</f>
        <v>0</v>
      </c>
      <c r="I16" s="185">
        <f>IF(H$5="",0,IF(H$7="","",IF(I$7="% of Revenue",(H16/H$9),IF(I$7="% of Change",IFERROR(((H16-F16)/F16),0),"N/A"))))</f>
        <v>0</v>
      </c>
      <c r="J16" s="98">
        <f t="shared" ref="J16" si="42">J9+J15</f>
        <v>0</v>
      </c>
      <c r="K16" s="185">
        <f>IF(J$5="",0,IF(J$7="","",IF(K$7="% of Revenue",(J16/J$9),IF(K$7="% of Change",IFERROR(((J16-H16)/H16),0),"N/A"))))</f>
        <v>0</v>
      </c>
      <c r="L16" s="98">
        <f t="shared" ref="L16" si="43">L9+L15</f>
        <v>0</v>
      </c>
      <c r="M16" s="185">
        <f>IF(L$5="",0,IF(L$7="","",IF(M$7="% of Revenue",(L16/L$9),IF(M$7="% of Change",IFERROR(((L16-J16)/J16),0),"N/A"))))</f>
        <v>0</v>
      </c>
      <c r="N16" s="98">
        <f t="shared" ref="N16" si="44">N9+N15</f>
        <v>0</v>
      </c>
      <c r="O16" s="185">
        <f>IF(N$5="",0,IF(N$7="","",IF(O$7="% of Revenue",(N16/N$9),IF(O$7="% of Change",IFERROR(((N16-L16)/L16),0),"N/A"))))</f>
        <v>0</v>
      </c>
      <c r="P16" s="98">
        <f t="shared" ref="P16" si="45">P9+P15</f>
        <v>0</v>
      </c>
      <c r="Q16" s="185">
        <f>IF(P$5="",0,IF(P$7="","",IF(Q$7="% of Revenue",(P16/P$9),IF(Q$7="% of Change",IFERROR(((P16-N16)/N16),0),"N/A"))))</f>
        <v>0</v>
      </c>
      <c r="R16" s="98">
        <f t="shared" ref="R16" si="46">R9+R15</f>
        <v>0</v>
      </c>
      <c r="S16" s="185">
        <f>IF(R$5="",0,IF(R$7="","",IF(S$7="% of Revenue",(R16/R$9),IF(S$7="% of Change",IFERROR(((R16-P16)/P16),0),"N/A"))))</f>
        <v>0</v>
      </c>
      <c r="T16" s="98">
        <f t="shared" ref="T16" si="47">T9+T15</f>
        <v>0</v>
      </c>
      <c r="U16" s="185">
        <f>IF(T$5="",0,IF(T$7="","",IF(U$7="% of Revenue",(T16/T$9),IF(U$7="% of Change",IFERROR(((T16-R16)/R16),0),"N/A"))))</f>
        <v>0</v>
      </c>
      <c r="V16" s="98">
        <f t="shared" ref="V16" si="48">V9+V15</f>
        <v>0</v>
      </c>
      <c r="W16" s="185">
        <f>IF(V$5="",0,IF(V$7="","",IF(W$7="% of Revenue",(V16/V$9),IF(W$7="% of Change",IFERROR(((V16-T16)/T16),0),"N/A"))))</f>
        <v>0</v>
      </c>
      <c r="X16" s="98">
        <f t="shared" ref="X16" si="49">X9+X15</f>
        <v>0</v>
      </c>
      <c r="Y16" s="185">
        <f>IF(X$5="",0,IF(X$7="","",IF(Y$7="% of Revenue",(X16/X$9),IF(Y$7="% of Change",IFERROR(((X16-V16)/V16),0),"N/A"))))</f>
        <v>0</v>
      </c>
      <c r="Z16" s="98">
        <f t="shared" ref="Z16" si="50">Z9+Z15</f>
        <v>0</v>
      </c>
      <c r="AA16" s="185">
        <f>IF(Z$5="",0,IF(Z$7="","",IF(AA$7="% of Revenue",(Z16/Z$9),IF(AA$7="% of Change",IFERROR(((Z16-X16)/X16),0),"N/A"))))</f>
        <v>0</v>
      </c>
      <c r="AB16" s="98">
        <f t="shared" ref="AB16" si="51">AB9+AB15</f>
        <v>0</v>
      </c>
      <c r="AC16" s="186">
        <f>IF(AB$5="",0,IF(AB$7="","",IF(AC$7="% of Revenue",(AB16/AB$9),IF(AC$7="% of Change",IFERROR(((AB16-Z16)/Z16),0),"N/A"))))</f>
        <v>0</v>
      </c>
      <c r="AD16" s="26"/>
    </row>
    <row r="17" spans="1:30" s="48" customFormat="1" x14ac:dyDescent="0.25">
      <c r="A17" s="28" t="s">
        <v>256</v>
      </c>
      <c r="B17" s="130">
        <f>SUBTOTAL(9,B18:B19)</f>
        <v>0</v>
      </c>
      <c r="C17" s="131">
        <f>IFERROR(IF(C$7="% of Revenue",(B17/B$9),IF(C$7="% of Change","N/A","N/A")),0)</f>
        <v>0</v>
      </c>
      <c r="D17" s="130">
        <f t="shared" ref="D17:E17" si="52">SUBTOTAL(9,D18:D19)</f>
        <v>0</v>
      </c>
      <c r="E17" s="131">
        <f>IFERROR(IF(E$7="% of Revenue",(D17/D$9),IF(E$7="% of Change","N/A","N/A")),0)</f>
        <v>0</v>
      </c>
      <c r="F17" s="130">
        <f t="shared" ref="F17:G17" si="53">SUBTOTAL(9,F18:F19)</f>
        <v>0</v>
      </c>
      <c r="G17" s="131">
        <f>IFERROR(IF(G$7="% of Revenue",(F17/F$9),IF(G$7="% of Change","N/A","N/A")),0)</f>
        <v>0</v>
      </c>
      <c r="H17" s="130">
        <f t="shared" ref="D17:H17" si="54">SUBTOTAL(9,H18:H19)</f>
        <v>0</v>
      </c>
      <c r="I17" s="131">
        <f>IFERROR(IF(I$7="% of Revenue",(H17/H$9),IF(I$7="% of Change","N/A","N/A")),0)</f>
        <v>0</v>
      </c>
      <c r="J17" s="130">
        <f t="shared" ref="J17" si="55">SUBTOTAL(9,J18:J19)</f>
        <v>0</v>
      </c>
      <c r="K17" s="131">
        <f>IFERROR(IF(K$7="% of Revenue",(J17/J$9),IF(K$7="% of Change","N/A","N/A")),0)</f>
        <v>0</v>
      </c>
      <c r="L17" s="130">
        <f t="shared" ref="L17" si="56">SUBTOTAL(9,L18:L19)</f>
        <v>0</v>
      </c>
      <c r="M17" s="131">
        <f>IFERROR(IF(M$7="% of Revenue",(L17/L$9),IF(M$7="% of Change","N/A","N/A")),0)</f>
        <v>0</v>
      </c>
      <c r="N17" s="130">
        <f t="shared" ref="N17" si="57">SUBTOTAL(9,N18:N19)</f>
        <v>0</v>
      </c>
      <c r="O17" s="131">
        <f>IFERROR(IF(O$7="% of Revenue",(N17/N$9),IF(O$7="% of Change","N/A","N/A")),0)</f>
        <v>0</v>
      </c>
      <c r="P17" s="130">
        <f t="shared" ref="P17" si="58">SUBTOTAL(9,P18:P19)</f>
        <v>0</v>
      </c>
      <c r="Q17" s="131">
        <f>IFERROR(IF(Q$7="% of Revenue",(P17/P$9),IF(Q$7="% of Change","N/A","N/A")),0)</f>
        <v>0</v>
      </c>
      <c r="R17" s="130">
        <f t="shared" ref="R17" si="59">SUBTOTAL(9,R18:R19)</f>
        <v>0</v>
      </c>
      <c r="S17" s="131">
        <f>IFERROR(IF(S$7="% of Revenue",(R17/R$9),IF(S$7="% of Change","N/A","N/A")),0)</f>
        <v>0</v>
      </c>
      <c r="T17" s="130">
        <f t="shared" ref="T17" si="60">SUBTOTAL(9,T18:T19)</f>
        <v>0</v>
      </c>
      <c r="U17" s="131">
        <f>IFERROR(IF(U$7="% of Revenue",(T17/T$9),IF(U$7="% of Change","N/A","N/A")),0)</f>
        <v>0</v>
      </c>
      <c r="V17" s="130">
        <f t="shared" ref="V17" si="61">SUBTOTAL(9,V18:V19)</f>
        <v>0</v>
      </c>
      <c r="W17" s="131">
        <f>IFERROR(IF(W$7="% of Revenue",(V17/V$9),IF(W$7="% of Change","N/A","N/A")),0)</f>
        <v>0</v>
      </c>
      <c r="X17" s="130">
        <f t="shared" ref="X17" si="62">SUBTOTAL(9,X18:X19)</f>
        <v>0</v>
      </c>
      <c r="Y17" s="131">
        <f>IFERROR(IF(Y$7="% of Revenue",(X17/X$9),IF(Y$7="% of Change","N/A","N/A")),0)</f>
        <v>0</v>
      </c>
      <c r="Z17" s="130">
        <f t="shared" ref="Z17" si="63">SUBTOTAL(9,Z18:Z19)</f>
        <v>0</v>
      </c>
      <c r="AA17" s="131">
        <f>IFERROR(IF(AA$7="% of Revenue",(Z17/Z$9),IF(AA$7="% of Change","N/A","N/A")),0)</f>
        <v>0</v>
      </c>
      <c r="AB17" s="130">
        <f t="shared" ref="AB17" si="64">SUBTOTAL(9,AB18:AB19)</f>
        <v>0</v>
      </c>
      <c r="AC17" s="132">
        <f>IFERROR(IF(AC$7="% of Revenue",(AB17/AB$9),IF(AC$7="% of Change","N/A","N/A")),0)</f>
        <v>0</v>
      </c>
      <c r="AD17" s="28"/>
    </row>
    <row r="18" spans="1:30" s="4" customFormat="1" ht="15.75" customHeight="1" outlineLevel="1" x14ac:dyDescent="0.25">
      <c r="A18" s="33" t="s">
        <v>8</v>
      </c>
      <c r="B18" s="102">
        <v>0</v>
      </c>
      <c r="C18" s="153">
        <f>IFERROR(IF(C$7="% of Revenue",(B18/#REF!),IF(C$7="% of Change",IFERROR(((B18-#REF!)/#REF!),0),"N/A")),0)</f>
        <v>0</v>
      </c>
      <c r="D18" s="102">
        <v>0</v>
      </c>
      <c r="E18" s="153">
        <f>IFERROR(IF(E$7="% of Revenue",(D18/D$9),IF(E$7="% of Change","N/A","N/A")),0)</f>
        <v>0</v>
      </c>
      <c r="F18" s="102">
        <v>0</v>
      </c>
      <c r="G18" s="153">
        <f>IFERROR(IF(G$7="% of Revenue",(F18/F$9),IF(G$7="% of Change","N/A","N/A")),0)</f>
        <v>0</v>
      </c>
      <c r="H18" s="102">
        <v>0</v>
      </c>
      <c r="I18" s="153">
        <f>IFERROR(IF(I$7="% of Revenue",(H18/H$9),IF(I$7="% of Change","N/A","N/A")),0)</f>
        <v>0</v>
      </c>
      <c r="J18" s="102">
        <v>0</v>
      </c>
      <c r="K18" s="153">
        <f>IFERROR(IF(K$7="% of Revenue",(J18/J$9),IF(K$7="% of Change","N/A","N/A")),0)</f>
        <v>0</v>
      </c>
      <c r="L18" s="102">
        <v>0</v>
      </c>
      <c r="M18" s="153">
        <f>IFERROR(IF(M$7="% of Revenue",(L18/L$9),IF(M$7="% of Change","N/A","N/A")),0)</f>
        <v>0</v>
      </c>
      <c r="N18" s="102">
        <v>0</v>
      </c>
      <c r="O18" s="153">
        <f>IFERROR(IF(O$7="% of Revenue",(N18/N$9),IF(O$7="% of Change","N/A","N/A")),0)</f>
        <v>0</v>
      </c>
      <c r="P18" s="102">
        <v>0</v>
      </c>
      <c r="Q18" s="153">
        <f>IFERROR(IF(Q$7="% of Revenue",(P18/P$9),IF(Q$7="% of Change","N/A","N/A")),0)</f>
        <v>0</v>
      </c>
      <c r="R18" s="102">
        <v>0</v>
      </c>
      <c r="S18" s="153">
        <f>IFERROR(IF(S$7="% of Revenue",(R18/R$9),IF(S$7="% of Change","N/A","N/A")),0)</f>
        <v>0</v>
      </c>
      <c r="T18" s="102">
        <v>0</v>
      </c>
      <c r="U18" s="153">
        <f>IFERROR(IF(U$7="% of Revenue",(T18/T$9),IF(U$7="% of Change","N/A","N/A")),0)</f>
        <v>0</v>
      </c>
      <c r="V18" s="102">
        <v>0</v>
      </c>
      <c r="W18" s="153">
        <f>IFERROR(IF(W$7="% of Revenue",(V18/V$9),IF(W$7="% of Change","N/A","N/A")),0)</f>
        <v>0</v>
      </c>
      <c r="X18" s="102">
        <v>0</v>
      </c>
      <c r="Y18" s="153">
        <f>IFERROR(IF(Y$7="% of Revenue",(X18/X$9),IF(Y$7="% of Change","N/A","N/A")),0)</f>
        <v>0</v>
      </c>
      <c r="Z18" s="102">
        <v>0</v>
      </c>
      <c r="AA18" s="153">
        <f>IFERROR(IF(AA$7="% of Revenue",(Z18/Z$9),IF(AA$7="% of Change","N/A","N/A")),0)</f>
        <v>0</v>
      </c>
      <c r="AB18" s="102">
        <v>0</v>
      </c>
      <c r="AC18" s="200">
        <f>IFERROR(IF(AC$7="% of Revenue",(AB18/AB$9),IF(AC$7="% of Change","N/A","N/A")),0)</f>
        <v>0</v>
      </c>
      <c r="AD18" s="46"/>
    </row>
    <row r="19" spans="1:30" s="4" customFormat="1" ht="15.75" customHeight="1" outlineLevel="1" thickBot="1" x14ac:dyDescent="0.3">
      <c r="A19" s="33" t="s">
        <v>9</v>
      </c>
      <c r="B19" s="102">
        <v>0</v>
      </c>
      <c r="C19" s="153">
        <f>IFERROR(IF(C$7="% of Revenue",(B19/#REF!),IF(C$7="% of Change",IFERROR(((B19-#REF!)/#REF!),0),"N/A")),0)</f>
        <v>0</v>
      </c>
      <c r="D19" s="154">
        <v>0</v>
      </c>
      <c r="E19" s="156">
        <f>IFERROR(IF(E$7="% of Revenue",(D19/D$9),IF(E$7="% of Change","N/A","N/A")),0)</f>
        <v>0</v>
      </c>
      <c r="F19" s="154">
        <v>0</v>
      </c>
      <c r="G19" s="156">
        <f>IFERROR(IF(G$7="% of Revenue",(F19/F$9),IF(G$7="% of Change","N/A","N/A")),0)</f>
        <v>0</v>
      </c>
      <c r="H19" s="154">
        <v>0</v>
      </c>
      <c r="I19" s="156">
        <f>IFERROR(IF(I$7="% of Revenue",(H19/H$9),IF(I$7="% of Change","N/A","N/A")),0)</f>
        <v>0</v>
      </c>
      <c r="J19" s="154">
        <v>0</v>
      </c>
      <c r="K19" s="156">
        <f>IFERROR(IF(K$7="% of Revenue",(J19/J$9),IF(K$7="% of Change","N/A","N/A")),0)</f>
        <v>0</v>
      </c>
      <c r="L19" s="154">
        <v>0</v>
      </c>
      <c r="M19" s="156">
        <f>IFERROR(IF(M$7="% of Revenue",(L19/L$9),IF(M$7="% of Change","N/A","N/A")),0)</f>
        <v>0</v>
      </c>
      <c r="N19" s="154">
        <v>0</v>
      </c>
      <c r="O19" s="156">
        <f>IFERROR(IF(O$7="% of Revenue",(N19/N$9),IF(O$7="% of Change","N/A","N/A")),0)</f>
        <v>0</v>
      </c>
      <c r="P19" s="154">
        <v>0</v>
      </c>
      <c r="Q19" s="156">
        <f>IFERROR(IF(Q$7="% of Revenue",(P19/P$9),IF(Q$7="% of Change","N/A","N/A")),0)</f>
        <v>0</v>
      </c>
      <c r="R19" s="154">
        <v>0</v>
      </c>
      <c r="S19" s="156">
        <f>IFERROR(IF(S$7="% of Revenue",(R19/R$9),IF(S$7="% of Change","N/A","N/A")),0)</f>
        <v>0</v>
      </c>
      <c r="T19" s="154">
        <v>0</v>
      </c>
      <c r="U19" s="156">
        <f>IFERROR(IF(U$7="% of Revenue",(T19/T$9),IF(U$7="% of Change","N/A","N/A")),0)</f>
        <v>0</v>
      </c>
      <c r="V19" s="154">
        <v>0</v>
      </c>
      <c r="W19" s="156">
        <f>IFERROR(IF(W$7="% of Revenue",(V19/V$9),IF(W$7="% of Change","N/A","N/A")),0)</f>
        <v>0</v>
      </c>
      <c r="X19" s="154">
        <v>0</v>
      </c>
      <c r="Y19" s="156">
        <f>IFERROR(IF(Y$7="% of Revenue",(X19/X$9),IF(Y$7="% of Change","N/A","N/A")),0)</f>
        <v>0</v>
      </c>
      <c r="Z19" s="154">
        <v>0</v>
      </c>
      <c r="AA19" s="156">
        <f>IFERROR(IF(AA$7="% of Revenue",(Z19/Z$9),IF(AA$7="% of Change","N/A","N/A")),0)</f>
        <v>0</v>
      </c>
      <c r="AB19" s="154">
        <v>0</v>
      </c>
      <c r="AC19" s="201">
        <f>IFERROR(IF(AC$7="% of Revenue",(AB19/AB$9),IF(AC$7="% of Change","N/A","N/A")),0)</f>
        <v>0</v>
      </c>
      <c r="AD19" s="46"/>
    </row>
    <row r="20" spans="1:30" s="1" customFormat="1" thickBot="1" x14ac:dyDescent="0.25">
      <c r="A20" s="7" t="s">
        <v>227</v>
      </c>
      <c r="B20" s="86">
        <f>B16-B17</f>
        <v>0</v>
      </c>
      <c r="C20" s="87">
        <f>IFERROR(IF(C$7="% of Revenue",(B20/B$9),IF(C$7="% of Change","N/A","N/A")),0)</f>
        <v>0</v>
      </c>
      <c r="D20" s="8">
        <f t="shared" ref="D20" si="65">D16-D17</f>
        <v>0</v>
      </c>
      <c r="E20" s="42">
        <f>IFERROR(IF(E$7="% of Revenue",(D20/D$9),IF(E$7="% of Change",IFERROR(((D20-B20)/B20),0),"N/A")),0)</f>
        <v>0</v>
      </c>
      <c r="F20" s="8">
        <f t="shared" ref="F20:H20" si="66">F16-F17</f>
        <v>0</v>
      </c>
      <c r="G20" s="42">
        <f>IFERROR(IF(G$7="% of Revenue",(F20/F$9),IF(G$7="% of Change",IFERROR(((F20-D20)/D20),0),"N/A")),0)</f>
        <v>0</v>
      </c>
      <c r="H20" s="8">
        <f t="shared" si="66"/>
        <v>0</v>
      </c>
      <c r="I20" s="42">
        <f>IFERROR(IF(I$7="% of Revenue",(H20/H$9),IF(I$7="% of Change",IFERROR(((H20-F20)/F20),0),"N/A")),0)</f>
        <v>0</v>
      </c>
      <c r="J20" s="8">
        <f t="shared" ref="J20" si="67">J16-J17</f>
        <v>0</v>
      </c>
      <c r="K20" s="42">
        <f>IFERROR(IF(K$7="% of Revenue",(J20/J$9),IF(K$7="% of Change",IFERROR(((J20-H20)/H20),0),"N/A")),0)</f>
        <v>0</v>
      </c>
      <c r="L20" s="8">
        <f t="shared" ref="L20" si="68">L16-L17</f>
        <v>0</v>
      </c>
      <c r="M20" s="42">
        <f>IFERROR(IF(M$7="% of Revenue",(L20/L$9),IF(M$7="% of Change",IFERROR(((L20-J20)/J20),0),"N/A")),0)</f>
        <v>0</v>
      </c>
      <c r="N20" s="8">
        <f t="shared" ref="N20" si="69">N16-N17</f>
        <v>0</v>
      </c>
      <c r="O20" s="42">
        <f>IFERROR(IF(O$7="% of Revenue",(N20/N$9),IF(O$7="% of Change",IFERROR(((N20-L20)/L20),0),"N/A")),0)</f>
        <v>0</v>
      </c>
      <c r="P20" s="8">
        <f t="shared" ref="P20" si="70">P16-P17</f>
        <v>0</v>
      </c>
      <c r="Q20" s="42">
        <f>IFERROR(IF(Q$7="% of Revenue",(P20/P$9),IF(Q$7="% of Change",IFERROR(((P20-N20)/N20),0),"N/A")),0)</f>
        <v>0</v>
      </c>
      <c r="R20" s="8">
        <f t="shared" ref="R20" si="71">R16-R17</f>
        <v>0</v>
      </c>
      <c r="S20" s="42">
        <f>IFERROR(IF(S$7="% of Revenue",(R20/R$9),IF(S$7="% of Change",IFERROR(((R20-P20)/P20),0),"N/A")),0)</f>
        <v>0</v>
      </c>
      <c r="T20" s="8">
        <f t="shared" ref="T20" si="72">T16-T17</f>
        <v>0</v>
      </c>
      <c r="U20" s="42">
        <f>IFERROR(IF(U$7="% of Revenue",(T20/T$9),IF(U$7="% of Change",IFERROR(((T20-R20)/R20),0),"N/A")),0)</f>
        <v>0</v>
      </c>
      <c r="V20" s="8">
        <f t="shared" ref="V20" si="73">V16-V17</f>
        <v>0</v>
      </c>
      <c r="W20" s="42">
        <f>IFERROR(IF(W$7="% of Revenue",(V20/V$9),IF(W$7="% of Change",IFERROR(((V20-T20)/T20),0),"N/A")),0)</f>
        <v>0</v>
      </c>
      <c r="X20" s="8">
        <f t="shared" ref="X20" si="74">X16-X17</f>
        <v>0</v>
      </c>
      <c r="Y20" s="42">
        <f>IFERROR(IF(Y$7="% of Revenue",(X20/X$9),IF(Y$7="% of Change",IFERROR(((X20-V20)/V20),0),"N/A")),0)</f>
        <v>0</v>
      </c>
      <c r="Z20" s="8">
        <f t="shared" ref="Z20" si="75">Z16-Z17</f>
        <v>0</v>
      </c>
      <c r="AA20" s="42">
        <f>IFERROR(IF(AA$7="% of Revenue",(Z20/Z$9),IF(AA$7="% of Change",IFERROR(((Z20-X20)/X20),0),"N/A")),0)</f>
        <v>0</v>
      </c>
      <c r="AB20" s="8">
        <f t="shared" ref="AB20" si="76">AB16-AB17</f>
        <v>0</v>
      </c>
      <c r="AC20" s="43">
        <f>IFERROR(IF(AC$7="% of Revenue",(AB20/AB$9),IF(AC$7="% of Change",IFERROR(((AB20-Z20)/Z20),0),"N/A")),0)</f>
        <v>0</v>
      </c>
      <c r="AD20" s="26"/>
    </row>
    <row r="21" spans="1:30" s="1" customFormat="1" ht="15.75" customHeight="1" thickBot="1" x14ac:dyDescent="0.25">
      <c r="A21" s="22" t="s">
        <v>10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60"/>
      <c r="AD21" s="26"/>
    </row>
    <row r="22" spans="1:30" s="1" customFormat="1" ht="14.25" x14ac:dyDescent="0.2">
      <c r="A22" s="26" t="s">
        <v>11</v>
      </c>
      <c r="B22" s="101">
        <v>0</v>
      </c>
      <c r="C22" s="105">
        <f>IFERROR(IF(C$7="% of Revenue",(B22/B$9),IF(C$7="% of Change","N/A","N/A")),0)</f>
        <v>0</v>
      </c>
      <c r="D22" s="32">
        <v>0</v>
      </c>
      <c r="E22" s="133">
        <f>IFERROR(IF(E$7="% of Revenue",(D22/D$9),IF(E$7="% of Change","N/A","N/A")),0)</f>
        <v>0</v>
      </c>
      <c r="F22" s="32">
        <v>0</v>
      </c>
      <c r="G22" s="133">
        <f>IFERROR(IF(G$7="% of Revenue",(F22/F$9),IF(G$7="% of Change","N/A","N/A")),0)</f>
        <v>0</v>
      </c>
      <c r="H22" s="32">
        <v>0</v>
      </c>
      <c r="I22" s="133">
        <f>IFERROR(IF(I$7="% of Revenue",(H22/H$9),IF(I$7="% of Change","N/A","N/A")),0)</f>
        <v>0</v>
      </c>
      <c r="J22" s="32">
        <v>0</v>
      </c>
      <c r="K22" s="133">
        <f>IFERROR(IF(K$7="% of Revenue",(J22/J$9),IF(K$7="% of Change","N/A","N/A")),0)</f>
        <v>0</v>
      </c>
      <c r="L22" s="32">
        <v>0</v>
      </c>
      <c r="M22" s="133">
        <f>IFERROR(IF(M$7="% of Revenue",(L22/L$9),IF(M$7="% of Change","N/A","N/A")),0)</f>
        <v>0</v>
      </c>
      <c r="N22" s="32">
        <v>0</v>
      </c>
      <c r="O22" s="133">
        <f>IFERROR(IF(O$7="% of Revenue",(N22/N$9),IF(O$7="% of Change","N/A","N/A")),0)</f>
        <v>0</v>
      </c>
      <c r="P22" s="32">
        <v>0</v>
      </c>
      <c r="Q22" s="133">
        <f>IFERROR(IF(Q$7="% of Revenue",(P22/P$9),IF(Q$7="% of Change","N/A","N/A")),0)</f>
        <v>0</v>
      </c>
      <c r="R22" s="32">
        <v>0</v>
      </c>
      <c r="S22" s="133">
        <f>IFERROR(IF(S$7="% of Revenue",(R22/R$9),IF(S$7="% of Change","N/A","N/A")),0)</f>
        <v>0</v>
      </c>
      <c r="T22" s="32">
        <v>0</v>
      </c>
      <c r="U22" s="133">
        <f>IFERROR(IF(U$7="% of Revenue",(T22/T$9),IF(U$7="% of Change","N/A","N/A")),0)</f>
        <v>0</v>
      </c>
      <c r="V22" s="32">
        <v>0</v>
      </c>
      <c r="W22" s="133">
        <f>IFERROR(IF(W$7="% of Revenue",(V22/V$9),IF(W$7="% of Change","N/A","N/A")),0)</f>
        <v>0</v>
      </c>
      <c r="X22" s="32">
        <v>0</v>
      </c>
      <c r="Y22" s="133">
        <f>IFERROR(IF(Y$7="% of Revenue",(X22/X$9),IF(Y$7="% of Change","N/A","N/A")),0)</f>
        <v>0</v>
      </c>
      <c r="Z22" s="32">
        <v>0</v>
      </c>
      <c r="AA22" s="133">
        <f>IFERROR(IF(AA$7="% of Revenue",(Z22/Z$9),IF(AA$7="% of Change","N/A","N/A")),0)</f>
        <v>0</v>
      </c>
      <c r="AB22" s="32">
        <v>0</v>
      </c>
      <c r="AC22" s="162">
        <f>IFERROR(IF(AC$7="% of Revenue",(AB22/AB$9),IF(AC$7="% of Change","N/A","N/A")),0)</f>
        <v>0</v>
      </c>
      <c r="AD22" s="26"/>
    </row>
    <row r="23" spans="1:30" s="263" customFormat="1" ht="15" customHeight="1" x14ac:dyDescent="0.2">
      <c r="A23" s="262" t="s">
        <v>12</v>
      </c>
      <c r="B23" s="101">
        <v>0</v>
      </c>
      <c r="C23" s="105">
        <f>IFERROR(IF(C$7="% of Revenue",(B23/B$9),IF(C$7="% of Change","N/A","N/A")),0)</f>
        <v>0</v>
      </c>
      <c r="D23" s="32">
        <v>0</v>
      </c>
      <c r="E23" s="105">
        <f>IFERROR(IF(E$7="% of Revenue",(D23/D$9),IF(E$7="% of Change","N/A","N/A")),0)</f>
        <v>0</v>
      </c>
      <c r="F23" s="32">
        <v>0</v>
      </c>
      <c r="G23" s="105">
        <f>IFERROR(IF(G$7="% of Revenue",(F23/F$9),IF(G$7="% of Change","N/A","N/A")),0)</f>
        <v>0</v>
      </c>
      <c r="H23" s="32">
        <v>0</v>
      </c>
      <c r="I23" s="105">
        <f>IFERROR(IF(I$7="% of Revenue",(H23/H$9),IF(I$7="% of Change","N/A","N/A")),0)</f>
        <v>0</v>
      </c>
      <c r="J23" s="32">
        <v>0</v>
      </c>
      <c r="K23" s="105">
        <f>IFERROR(IF(K$7="% of Revenue",(J23/J$9),IF(K$7="% of Change","N/A","N/A")),0)</f>
        <v>0</v>
      </c>
      <c r="L23" s="32">
        <v>0</v>
      </c>
      <c r="M23" s="105">
        <f>IFERROR(IF(M$7="% of Revenue",(L23/L$9),IF(M$7="% of Change","N/A","N/A")),0)</f>
        <v>0</v>
      </c>
      <c r="N23" s="32">
        <v>0</v>
      </c>
      <c r="O23" s="105">
        <f>IFERROR(IF(O$7="% of Revenue",(N23/N$9),IF(O$7="% of Change","N/A","N/A")),0)</f>
        <v>0</v>
      </c>
      <c r="P23" s="32">
        <v>0</v>
      </c>
      <c r="Q23" s="105">
        <f>IFERROR(IF(Q$7="% of Revenue",(P23/P$9),IF(Q$7="% of Change","N/A","N/A")),0)</f>
        <v>0</v>
      </c>
      <c r="R23" s="32">
        <v>0</v>
      </c>
      <c r="S23" s="105">
        <f>IFERROR(IF(S$7="% of Revenue",(R23/R$9),IF(S$7="% of Change","N/A","N/A")),0)</f>
        <v>0</v>
      </c>
      <c r="T23" s="32">
        <v>0</v>
      </c>
      <c r="U23" s="105">
        <f>IFERROR(IF(U$7="% of Revenue",(T23/T$9),IF(U$7="% of Change","N/A","N/A")),0)</f>
        <v>0</v>
      </c>
      <c r="V23" s="32">
        <v>0</v>
      </c>
      <c r="W23" s="105">
        <f>IFERROR(IF(W$7="% of Revenue",(V23/V$9),IF(W$7="% of Change","N/A","N/A")),0)</f>
        <v>0</v>
      </c>
      <c r="X23" s="32">
        <v>0</v>
      </c>
      <c r="Y23" s="105">
        <f>IFERROR(IF(Y$7="% of Revenue",(X23/X$9),IF(Y$7="% of Change","N/A","N/A")),0)</f>
        <v>0</v>
      </c>
      <c r="Z23" s="32">
        <v>0</v>
      </c>
      <c r="AA23" s="105">
        <f>IFERROR(IF(AA$7="% of Revenue",(Z23/Z$9),IF(AA$7="% of Change","N/A","N/A")),0)</f>
        <v>0</v>
      </c>
      <c r="AB23" s="32">
        <v>0</v>
      </c>
      <c r="AC23" s="105">
        <f>IFERROR(IF(AC$7="% of Revenue",(AB23/AB$9),IF(AC$7="% of Change","N/A","N/A")),0)</f>
        <v>0</v>
      </c>
      <c r="AD23" s="262"/>
    </row>
    <row r="24" spans="1:30" s="263" customFormat="1" ht="15" customHeight="1" x14ac:dyDescent="0.2">
      <c r="A24" s="262" t="s">
        <v>13</v>
      </c>
      <c r="B24" s="101">
        <v>0</v>
      </c>
      <c r="C24" s="105">
        <f>IFERROR(IF(C$7="% of Revenue",(B24/B$9),IF(C$7="% of Change","N/A","N/A")),0)</f>
        <v>0</v>
      </c>
      <c r="D24" s="32">
        <v>0</v>
      </c>
      <c r="E24" s="105">
        <f>IFERROR(IF(E$7="% of Revenue",(D24/D$9),IF(E$7="% of Change","N/A","N/A")),0)</f>
        <v>0</v>
      </c>
      <c r="F24" s="32">
        <v>0</v>
      </c>
      <c r="G24" s="105">
        <f>IFERROR(IF(G$7="% of Revenue",(F24/F$9),IF(G$7="% of Change","N/A","N/A")),0)</f>
        <v>0</v>
      </c>
      <c r="H24" s="32">
        <v>0</v>
      </c>
      <c r="I24" s="105">
        <f>IFERROR(IF(I$7="% of Revenue",(H24/H$9),IF(I$7="% of Change","N/A","N/A")),0)</f>
        <v>0</v>
      </c>
      <c r="J24" s="32">
        <v>0</v>
      </c>
      <c r="K24" s="105">
        <f>IFERROR(IF(K$7="% of Revenue",(J24/J$9),IF(K$7="% of Change","N/A","N/A")),0)</f>
        <v>0</v>
      </c>
      <c r="L24" s="32">
        <v>0</v>
      </c>
      <c r="M24" s="105">
        <f>IFERROR(IF(M$7="% of Revenue",(L24/L$9),IF(M$7="% of Change","N/A","N/A")),0)</f>
        <v>0</v>
      </c>
      <c r="N24" s="32">
        <v>0</v>
      </c>
      <c r="O24" s="105">
        <f>IFERROR(IF(O$7="% of Revenue",(N24/N$9),IF(O$7="% of Change","N/A","N/A")),0)</f>
        <v>0</v>
      </c>
      <c r="P24" s="32">
        <v>0</v>
      </c>
      <c r="Q24" s="105">
        <f>IFERROR(IF(Q$7="% of Revenue",(P24/P$9),IF(Q$7="% of Change","N/A","N/A")),0)</f>
        <v>0</v>
      </c>
      <c r="R24" s="32">
        <v>0</v>
      </c>
      <c r="S24" s="105">
        <f>IFERROR(IF(S$7="% of Revenue",(R24/R$9),IF(S$7="% of Change","N/A","N/A")),0)</f>
        <v>0</v>
      </c>
      <c r="T24" s="32">
        <v>0</v>
      </c>
      <c r="U24" s="105">
        <f>IFERROR(IF(U$7="% of Revenue",(T24/T$9),IF(U$7="% of Change","N/A","N/A")),0)</f>
        <v>0</v>
      </c>
      <c r="V24" s="32">
        <v>0</v>
      </c>
      <c r="W24" s="105">
        <f>IFERROR(IF(W$7="% of Revenue",(V24/V$9),IF(W$7="% of Change","N/A","N/A")),0)</f>
        <v>0</v>
      </c>
      <c r="X24" s="32">
        <v>0</v>
      </c>
      <c r="Y24" s="105">
        <f>IFERROR(IF(Y$7="% of Revenue",(X24/X$9),IF(Y$7="% of Change","N/A","N/A")),0)</f>
        <v>0</v>
      </c>
      <c r="Z24" s="32">
        <v>0</v>
      </c>
      <c r="AA24" s="105">
        <f>IFERROR(IF(AA$7="% of Revenue",(Z24/Z$9),IF(AA$7="% of Change","N/A","N/A")),0)</f>
        <v>0</v>
      </c>
      <c r="AB24" s="32">
        <v>0</v>
      </c>
      <c r="AC24" s="105">
        <f>IFERROR(IF(AC$7="% of Revenue",(AB24/AB$9),IF(AC$7="% of Change","N/A","N/A")),0)</f>
        <v>0</v>
      </c>
      <c r="AD24" s="262"/>
    </row>
    <row r="25" spans="1:30" s="263" customFormat="1" ht="15" customHeight="1" x14ac:dyDescent="0.2">
      <c r="A25" s="262" t="s">
        <v>14</v>
      </c>
      <c r="B25" s="101">
        <v>0</v>
      </c>
      <c r="C25" s="105">
        <f>IFERROR(IF(C$7="% of Revenue",(B25/B$9),IF(C$7="% of Change","N/A","N/A")),0)</f>
        <v>0</v>
      </c>
      <c r="D25" s="32">
        <v>0</v>
      </c>
      <c r="E25" s="105">
        <f>IFERROR(IF(E$7="% of Revenue",(D25/D$9),IF(E$7="% of Change","N/A","N/A")),0)</f>
        <v>0</v>
      </c>
      <c r="F25" s="32">
        <v>0</v>
      </c>
      <c r="G25" s="105">
        <f>IFERROR(IF(G$7="% of Revenue",(F25/F$9),IF(G$7="% of Change","N/A","N/A")),0)</f>
        <v>0</v>
      </c>
      <c r="H25" s="32">
        <v>0</v>
      </c>
      <c r="I25" s="105">
        <f>IFERROR(IF(I$7="% of Revenue",(H25/H$9),IF(I$7="% of Change","N/A","N/A")),0)</f>
        <v>0</v>
      </c>
      <c r="J25" s="32">
        <v>0</v>
      </c>
      <c r="K25" s="105">
        <f>IFERROR(IF(K$7="% of Revenue",(J25/J$9),IF(K$7="% of Change","N/A","N/A")),0)</f>
        <v>0</v>
      </c>
      <c r="L25" s="32">
        <v>0</v>
      </c>
      <c r="M25" s="105">
        <f>IFERROR(IF(M$7="% of Revenue",(L25/L$9),IF(M$7="% of Change","N/A","N/A")),0)</f>
        <v>0</v>
      </c>
      <c r="N25" s="32">
        <v>0</v>
      </c>
      <c r="O25" s="105">
        <f>IFERROR(IF(O$7="% of Revenue",(N25/N$9),IF(O$7="% of Change","N/A","N/A")),0)</f>
        <v>0</v>
      </c>
      <c r="P25" s="32">
        <v>0</v>
      </c>
      <c r="Q25" s="105">
        <f>IFERROR(IF(Q$7="% of Revenue",(P25/P$9),IF(Q$7="% of Change","N/A","N/A")),0)</f>
        <v>0</v>
      </c>
      <c r="R25" s="32">
        <v>0</v>
      </c>
      <c r="S25" s="105">
        <f>IFERROR(IF(S$7="% of Revenue",(R25/R$9),IF(S$7="% of Change","N/A","N/A")),0)</f>
        <v>0</v>
      </c>
      <c r="T25" s="32">
        <v>0</v>
      </c>
      <c r="U25" s="105">
        <f>IFERROR(IF(U$7="% of Revenue",(T25/T$9),IF(U$7="% of Change","N/A","N/A")),0)</f>
        <v>0</v>
      </c>
      <c r="V25" s="32">
        <v>0</v>
      </c>
      <c r="W25" s="105">
        <f>IFERROR(IF(W$7="% of Revenue",(V25/V$9),IF(W$7="% of Change","N/A","N/A")),0)</f>
        <v>0</v>
      </c>
      <c r="X25" s="32">
        <v>0</v>
      </c>
      <c r="Y25" s="105">
        <f>IFERROR(IF(Y$7="% of Revenue",(X25/X$9),IF(Y$7="% of Change","N/A","N/A")),0)</f>
        <v>0</v>
      </c>
      <c r="Z25" s="32">
        <v>0</v>
      </c>
      <c r="AA25" s="105">
        <f>IFERROR(IF(AA$7="% of Revenue",(Z25/Z$9),IF(AA$7="% of Change","N/A","N/A")),0)</f>
        <v>0</v>
      </c>
      <c r="AB25" s="32">
        <v>0</v>
      </c>
      <c r="AC25" s="105">
        <f>IFERROR(IF(AC$7="% of Revenue",(AB25/AB$9),IF(AC$7="% of Change","N/A","N/A")),0)</f>
        <v>0</v>
      </c>
      <c r="AD25" s="262"/>
    </row>
    <row r="26" spans="1:30" s="1" customFormat="1" x14ac:dyDescent="0.25">
      <c r="A26" s="26" t="s">
        <v>206</v>
      </c>
      <c r="B26" s="101">
        <f>SUBTOTAL(9,B27:B29)</f>
        <v>0</v>
      </c>
      <c r="C26" s="105">
        <f>IFERROR(IF(C$7="% of Revenue",(B26/B$9),IF(C$7="% of Change","N/A","N/A")),0)</f>
        <v>0</v>
      </c>
      <c r="D26" s="32">
        <f t="shared" ref="D26" si="77">SUBTOTAL(9,D27:D29)</f>
        <v>0</v>
      </c>
      <c r="E26" s="105">
        <f>IFERROR(IF(E$7="% of Revenue",(D26/D$9),IF(E$7="% of Change","N/A","N/A")),0)</f>
        <v>0</v>
      </c>
      <c r="F26" s="32">
        <f t="shared" ref="F26:H26" si="78">SUBTOTAL(9,F27:F29)</f>
        <v>0</v>
      </c>
      <c r="G26" s="105">
        <f>IFERROR(IF(G$7="% of Revenue",(F26/F$9),IF(G$7="% of Change","N/A","N/A")),0)</f>
        <v>0</v>
      </c>
      <c r="H26" s="32">
        <f t="shared" si="78"/>
        <v>0</v>
      </c>
      <c r="I26" s="105">
        <f>IFERROR(IF(I$7="% of Revenue",(H26/H$9),IF(I$7="% of Change","N/A","N/A")),0)</f>
        <v>0</v>
      </c>
      <c r="J26" s="32">
        <f t="shared" ref="J26" si="79">SUBTOTAL(9,J27:J29)</f>
        <v>0</v>
      </c>
      <c r="K26" s="105">
        <f>IFERROR(IF(K$7="% of Revenue",(J26/J$9),IF(K$7="% of Change","N/A","N/A")),0)</f>
        <v>0</v>
      </c>
      <c r="L26" s="32">
        <f t="shared" ref="L26" si="80">SUBTOTAL(9,L27:L29)</f>
        <v>0</v>
      </c>
      <c r="M26" s="105">
        <f>IFERROR(IF(M$7="% of Revenue",(L26/L$9),IF(M$7="% of Change","N/A","N/A")),0)</f>
        <v>0</v>
      </c>
      <c r="N26" s="32">
        <f t="shared" ref="N26" si="81">SUBTOTAL(9,N27:N29)</f>
        <v>0</v>
      </c>
      <c r="O26" s="105">
        <f>IFERROR(IF(O$7="% of Revenue",(N26/N$9),IF(O$7="% of Change","N/A","N/A")),0)</f>
        <v>0</v>
      </c>
      <c r="P26" s="32">
        <f t="shared" ref="P26" si="82">SUBTOTAL(9,P27:P29)</f>
        <v>0</v>
      </c>
      <c r="Q26" s="105">
        <f>IFERROR(IF(Q$7="% of Revenue",(P26/P$9),IF(Q$7="% of Change","N/A","N/A")),0)</f>
        <v>0</v>
      </c>
      <c r="R26" s="32">
        <f t="shared" ref="R26" si="83">SUBTOTAL(9,R27:R29)</f>
        <v>0</v>
      </c>
      <c r="S26" s="105">
        <f>IFERROR(IF(S$7="% of Revenue",(R26/R$9),IF(S$7="% of Change","N/A","N/A")),0)</f>
        <v>0</v>
      </c>
      <c r="T26" s="32">
        <f t="shared" ref="T26" si="84">SUBTOTAL(9,T27:T29)</f>
        <v>0</v>
      </c>
      <c r="U26" s="105">
        <f>IFERROR(IF(U$7="% of Revenue",(T26/T$9),IF(U$7="% of Change","N/A","N/A")),0)</f>
        <v>0</v>
      </c>
      <c r="V26" s="32">
        <f t="shared" ref="V26" si="85">SUBTOTAL(9,V27:V29)</f>
        <v>0</v>
      </c>
      <c r="W26" s="105">
        <f>IFERROR(IF(W$7="% of Revenue",(V26/V$9),IF(W$7="% of Change","N/A","N/A")),0)</f>
        <v>0</v>
      </c>
      <c r="X26" s="32">
        <f t="shared" ref="X26" si="86">SUBTOTAL(9,X27:X29)</f>
        <v>0</v>
      </c>
      <c r="Y26" s="105">
        <f>IFERROR(IF(Y$7="% of Revenue",(X26/X$9),IF(Y$7="% of Change","N/A","N/A")),0)</f>
        <v>0</v>
      </c>
      <c r="Z26" s="32">
        <f t="shared" ref="Z26" si="87">SUBTOTAL(9,Z27:Z29)</f>
        <v>0</v>
      </c>
      <c r="AA26" s="105">
        <f>IFERROR(IF(AA$7="% of Revenue",(Z26/Z$9),IF(AA$7="% of Change","N/A","N/A")),0)</f>
        <v>0</v>
      </c>
      <c r="AB26" s="32">
        <f t="shared" ref="AB26" si="88">SUBTOTAL(9,AB27:AB29)</f>
        <v>0</v>
      </c>
      <c r="AC26" s="57">
        <f>IFERROR(IF(AC$7="% of Revenue",(AB26/AB$9),IF(AC$7="% of Change","N/A","N/A")),0)</f>
        <v>0</v>
      </c>
      <c r="AD26" s="26"/>
    </row>
    <row r="27" spans="1:30" s="3" customFormat="1" ht="15" customHeight="1" outlineLevel="1" x14ac:dyDescent="0.25">
      <c r="A27" s="27" t="s">
        <v>279</v>
      </c>
      <c r="B27" s="85">
        <v>0</v>
      </c>
      <c r="C27" s="106">
        <f>IFERROR(IF(C$7="% of Revenue",(B27/B$9),IF(C$7="% of Change","N/A","N/A")),0)</f>
        <v>0</v>
      </c>
      <c r="D27" s="189">
        <v>0</v>
      </c>
      <c r="E27" s="106">
        <f>IFERROR(IF(E$7="% of Revenue",(D27/D$9),IF(E$7="% of Change","N/A","N/A")),0)</f>
        <v>0</v>
      </c>
      <c r="F27" s="189">
        <v>0</v>
      </c>
      <c r="G27" s="106">
        <f>IFERROR(IF(G$7="% of Revenue",(F27/F$9),IF(G$7="% of Change","N/A","N/A")),0)</f>
        <v>0</v>
      </c>
      <c r="H27" s="189">
        <v>0</v>
      </c>
      <c r="I27" s="106">
        <f>IFERROR(IF(I$7="% of Revenue",(H27/H$9),IF(I$7="% of Change","N/A","N/A")),0)</f>
        <v>0</v>
      </c>
      <c r="J27" s="189">
        <v>0</v>
      </c>
      <c r="K27" s="106">
        <f>IFERROR(IF(K$7="% of Revenue",(J27/J$9),IF(K$7="% of Change","N/A","N/A")),0)</f>
        <v>0</v>
      </c>
      <c r="L27" s="189">
        <v>0</v>
      </c>
      <c r="M27" s="106">
        <f>IFERROR(IF(M$7="% of Revenue",(L27/L$9),IF(M$7="% of Change","N/A","N/A")),0)</f>
        <v>0</v>
      </c>
      <c r="N27" s="189">
        <v>0</v>
      </c>
      <c r="O27" s="106">
        <f>IFERROR(IF(O$7="% of Revenue",(N27/N$9),IF(O$7="% of Change","N/A","N/A")),0)</f>
        <v>0</v>
      </c>
      <c r="P27" s="189">
        <v>0</v>
      </c>
      <c r="Q27" s="106">
        <f>IFERROR(IF(Q$7="% of Revenue",(P27/P$9),IF(Q$7="% of Change","N/A","N/A")),0)</f>
        <v>0</v>
      </c>
      <c r="R27" s="189">
        <v>0</v>
      </c>
      <c r="S27" s="106">
        <f>IFERROR(IF(S$7="% of Revenue",(R27/R$9),IF(S$7="% of Change","N/A","N/A")),0)</f>
        <v>0</v>
      </c>
      <c r="T27" s="189">
        <v>0</v>
      </c>
      <c r="U27" s="106">
        <f>IFERROR(IF(U$7="% of Revenue",(T27/T$9),IF(U$7="% of Change","N/A","N/A")),0)</f>
        <v>0</v>
      </c>
      <c r="V27" s="189">
        <v>0</v>
      </c>
      <c r="W27" s="106">
        <f>IFERROR(IF(W$7="% of Revenue",(V27/V$9),IF(W$7="% of Change","N/A","N/A")),0)</f>
        <v>0</v>
      </c>
      <c r="X27" s="189">
        <v>0</v>
      </c>
      <c r="Y27" s="106">
        <f>IFERROR(IF(Y$7="% of Revenue",(X27/X$9),IF(Y$7="% of Change","N/A","N/A")),0)</f>
        <v>0</v>
      </c>
      <c r="Z27" s="189">
        <v>0</v>
      </c>
      <c r="AA27" s="106">
        <f>IFERROR(IF(AA$7="% of Revenue",(Z27/Z$9),IF(AA$7="% of Change","N/A","N/A")),0)</f>
        <v>0</v>
      </c>
      <c r="AB27" s="189">
        <v>0</v>
      </c>
      <c r="AC27" s="58">
        <f>IFERROR(IF(AC$7="% of Revenue",(AB27/AB$9),IF(AC$7="% of Change","N/A","N/A")),0)</f>
        <v>0</v>
      </c>
      <c r="AD27" s="44"/>
    </row>
    <row r="28" spans="1:30" s="3" customFormat="1" ht="15" customHeight="1" outlineLevel="1" x14ac:dyDescent="0.25">
      <c r="A28" s="27" t="s">
        <v>280</v>
      </c>
      <c r="B28" s="85">
        <v>0</v>
      </c>
      <c r="C28" s="106">
        <f>IFERROR(IF(C$7="% of Revenue",(B28/B$9),IF(C$7="% of Change","N/A","N/A")),0)</f>
        <v>0</v>
      </c>
      <c r="D28" s="189">
        <v>0</v>
      </c>
      <c r="E28" s="106">
        <f t="shared" ref="E28:E29" si="89">IFERROR(IF(E$7="% of Revenue",(D28/D$9),IF(E$7="% of Change","N/A","N/A")),0)</f>
        <v>0</v>
      </c>
      <c r="F28" s="189">
        <v>0</v>
      </c>
      <c r="G28" s="106">
        <f t="shared" ref="G28:G29" si="90">IFERROR(IF(G$7="% of Revenue",(F28/F$9),IF(G$7="% of Change","N/A","N/A")),0)</f>
        <v>0</v>
      </c>
      <c r="H28" s="189">
        <v>0</v>
      </c>
      <c r="I28" s="106">
        <f t="shared" ref="I28:I29" si="91">IFERROR(IF(I$7="% of Revenue",(H28/H$9),IF(I$7="% of Change","N/A","N/A")),0)</f>
        <v>0</v>
      </c>
      <c r="J28" s="189">
        <v>0</v>
      </c>
      <c r="K28" s="106">
        <f t="shared" ref="K28" si="92">IFERROR(IF(K$7="% of Revenue",(J28/J$9),IF(K$7="% of Change","N/A","N/A")),0)</f>
        <v>0</v>
      </c>
      <c r="L28" s="189">
        <v>0</v>
      </c>
      <c r="M28" s="106">
        <f t="shared" ref="M28" si="93">IFERROR(IF(M$7="% of Revenue",(L28/L$9),IF(M$7="% of Change","N/A","N/A")),0)</f>
        <v>0</v>
      </c>
      <c r="N28" s="189">
        <v>0</v>
      </c>
      <c r="O28" s="106">
        <f t="shared" ref="O28" si="94">IFERROR(IF(O$7="% of Revenue",(N28/N$9),IF(O$7="% of Change","N/A","N/A")),0)</f>
        <v>0</v>
      </c>
      <c r="P28" s="189">
        <v>0</v>
      </c>
      <c r="Q28" s="106">
        <f t="shared" ref="Q28" si="95">IFERROR(IF(Q$7="% of Revenue",(P28/P$9),IF(Q$7="% of Change","N/A","N/A")),0)</f>
        <v>0</v>
      </c>
      <c r="R28" s="189">
        <v>0</v>
      </c>
      <c r="S28" s="106">
        <f t="shared" ref="S28" si="96">IFERROR(IF(S$7="% of Revenue",(R28/R$9),IF(S$7="% of Change","N/A","N/A")),0)</f>
        <v>0</v>
      </c>
      <c r="T28" s="189">
        <v>0</v>
      </c>
      <c r="U28" s="106">
        <f t="shared" ref="U28" si="97">IFERROR(IF(U$7="% of Revenue",(T28/T$9),IF(U$7="% of Change","N/A","N/A")),0)</f>
        <v>0</v>
      </c>
      <c r="V28" s="189">
        <v>0</v>
      </c>
      <c r="W28" s="106">
        <f t="shared" ref="W28" si="98">IFERROR(IF(W$7="% of Revenue",(V28/V$9),IF(W$7="% of Change","N/A","N/A")),0)</f>
        <v>0</v>
      </c>
      <c r="X28" s="189">
        <v>0</v>
      </c>
      <c r="Y28" s="106">
        <f t="shared" ref="Y28" si="99">IFERROR(IF(Y$7="% of Revenue",(X28/X$9),IF(Y$7="% of Change","N/A","N/A")),0)</f>
        <v>0</v>
      </c>
      <c r="Z28" s="189">
        <v>0</v>
      </c>
      <c r="AA28" s="106">
        <f t="shared" ref="AA28" si="100">IFERROR(IF(AA$7="% of Revenue",(Z28/Z$9),IF(AA$7="% of Change","N/A","N/A")),0)</f>
        <v>0</v>
      </c>
      <c r="AB28" s="189">
        <v>0</v>
      </c>
      <c r="AC28" s="58">
        <f t="shared" ref="AC28" si="101">IFERROR(IF(AC$7="% of Revenue",(AB28/AB$9),IF(AC$7="% of Change","N/A","N/A")),0)</f>
        <v>0</v>
      </c>
      <c r="AD28" s="44"/>
    </row>
    <row r="29" spans="1:30" s="3" customFormat="1" ht="15" customHeight="1" outlineLevel="1" x14ac:dyDescent="0.25">
      <c r="A29" s="27" t="s">
        <v>15</v>
      </c>
      <c r="B29" s="85">
        <v>0</v>
      </c>
      <c r="C29" s="106">
        <f>IFERROR(IF(C$7="% of Revenue",(B29/B$9),IF(C$7="% of Change","N/A","N/A")),0)</f>
        <v>0</v>
      </c>
      <c r="D29" s="189">
        <v>0</v>
      </c>
      <c r="E29" s="106">
        <f t="shared" si="89"/>
        <v>0</v>
      </c>
      <c r="F29" s="189">
        <v>0</v>
      </c>
      <c r="G29" s="106">
        <f t="shared" si="90"/>
        <v>0</v>
      </c>
      <c r="H29" s="189">
        <v>0</v>
      </c>
      <c r="I29" s="106">
        <f t="shared" si="91"/>
        <v>0</v>
      </c>
      <c r="J29" s="189">
        <v>0</v>
      </c>
      <c r="K29" s="106">
        <f t="shared" ref="K29" si="102">IFERROR(IF(K$7="% of Revenue",(J29/J$9),IF(K$7="% of Change","N/A","N/A")),0)</f>
        <v>0</v>
      </c>
      <c r="L29" s="189">
        <v>0</v>
      </c>
      <c r="M29" s="106">
        <f t="shared" ref="M29" si="103">IFERROR(IF(M$7="% of Revenue",(L29/L$9),IF(M$7="% of Change","N/A","N/A")),0)</f>
        <v>0</v>
      </c>
      <c r="N29" s="189">
        <v>0</v>
      </c>
      <c r="O29" s="106">
        <f t="shared" ref="O29" si="104">IFERROR(IF(O$7="% of Revenue",(N29/N$9),IF(O$7="% of Change","N/A","N/A")),0)</f>
        <v>0</v>
      </c>
      <c r="P29" s="189">
        <v>0</v>
      </c>
      <c r="Q29" s="106">
        <f t="shared" ref="Q29" si="105">IFERROR(IF(Q$7="% of Revenue",(P29/P$9),IF(Q$7="% of Change","N/A","N/A")),0)</f>
        <v>0</v>
      </c>
      <c r="R29" s="189">
        <v>0</v>
      </c>
      <c r="S29" s="106">
        <f t="shared" ref="S29" si="106">IFERROR(IF(S$7="% of Revenue",(R29/R$9),IF(S$7="% of Change","N/A","N/A")),0)</f>
        <v>0</v>
      </c>
      <c r="T29" s="189">
        <v>0</v>
      </c>
      <c r="U29" s="106">
        <f t="shared" ref="U29" si="107">IFERROR(IF(U$7="% of Revenue",(T29/T$9),IF(U$7="% of Change","N/A","N/A")),0)</f>
        <v>0</v>
      </c>
      <c r="V29" s="189">
        <v>0</v>
      </c>
      <c r="W29" s="106">
        <f t="shared" ref="W29" si="108">IFERROR(IF(W$7="% of Revenue",(V29/V$9),IF(W$7="% of Change","N/A","N/A")),0)</f>
        <v>0</v>
      </c>
      <c r="X29" s="189">
        <v>0</v>
      </c>
      <c r="Y29" s="106">
        <f t="shared" ref="Y29" si="109">IFERROR(IF(Y$7="% of Revenue",(X29/X$9),IF(Y$7="% of Change","N/A","N/A")),0)</f>
        <v>0</v>
      </c>
      <c r="Z29" s="189">
        <v>0</v>
      </c>
      <c r="AA29" s="106">
        <f t="shared" ref="AA29" si="110">IFERROR(IF(AA$7="% of Revenue",(Z29/Z$9),IF(AA$7="% of Change","N/A","N/A")),0)</f>
        <v>0</v>
      </c>
      <c r="AB29" s="189">
        <v>0</v>
      </c>
      <c r="AC29" s="58">
        <f t="shared" ref="AC29" si="111">IFERROR(IF(AC$7="% of Revenue",(AB29/AB$9),IF(AC$7="% of Change","N/A","N/A")),0)</f>
        <v>0</v>
      </c>
      <c r="AD29" s="44"/>
    </row>
    <row r="30" spans="1:30" s="1" customFormat="1" x14ac:dyDescent="0.25">
      <c r="A30" s="26" t="s">
        <v>209</v>
      </c>
      <c r="B30" s="101">
        <f>SUBTOTAL(9,B31:B34)</f>
        <v>0</v>
      </c>
      <c r="C30" s="105">
        <f>IFERROR(IF(C$7="% of Revenue",(B30/B$9),IF(C$7="% of Change","N/A","N/A")),0)</f>
        <v>0</v>
      </c>
      <c r="D30" s="32">
        <f t="shared" ref="D30" si="112">SUBTOTAL(9,D31:D34)</f>
        <v>0</v>
      </c>
      <c r="E30" s="105">
        <f>IFERROR(IF(E$7="% of Revenue",(D30/D$9),IF(E$7="% of Change","N/A","N/A")),0)</f>
        <v>0</v>
      </c>
      <c r="F30" s="32">
        <f t="shared" ref="F30:H30" si="113">SUBTOTAL(9,F31:F34)</f>
        <v>0</v>
      </c>
      <c r="G30" s="105">
        <f>IFERROR(IF(G$7="% of Revenue",(F30/F$9),IF(G$7="% of Change","N/A","N/A")),0)</f>
        <v>0</v>
      </c>
      <c r="H30" s="32">
        <f t="shared" si="113"/>
        <v>0</v>
      </c>
      <c r="I30" s="105">
        <f>IFERROR(IF(I$7="% of Revenue",(H30/H$9),IF(I$7="% of Change","N/A","N/A")),0)</f>
        <v>0</v>
      </c>
      <c r="J30" s="32">
        <f t="shared" ref="J30" si="114">SUBTOTAL(9,J31:J34)</f>
        <v>0</v>
      </c>
      <c r="K30" s="105">
        <f>IFERROR(IF(K$7="% of Revenue",(J30/J$9),IF(K$7="% of Change","N/A","N/A")),0)</f>
        <v>0</v>
      </c>
      <c r="L30" s="32">
        <f t="shared" ref="L30" si="115">SUBTOTAL(9,L31:L34)</f>
        <v>0</v>
      </c>
      <c r="M30" s="105">
        <f>IFERROR(IF(M$7="% of Revenue",(L30/L$9),IF(M$7="% of Change","N/A","N/A")),0)</f>
        <v>0</v>
      </c>
      <c r="N30" s="32">
        <f t="shared" ref="N30" si="116">SUBTOTAL(9,N31:N34)</f>
        <v>0</v>
      </c>
      <c r="O30" s="105">
        <f>IFERROR(IF(O$7="% of Revenue",(N30/N$9),IF(O$7="% of Change","N/A","N/A")),0)</f>
        <v>0</v>
      </c>
      <c r="P30" s="32">
        <f t="shared" ref="P30" si="117">SUBTOTAL(9,P31:P34)</f>
        <v>0</v>
      </c>
      <c r="Q30" s="105">
        <f>IFERROR(IF(Q$7="% of Revenue",(P30/P$9),IF(Q$7="% of Change","N/A","N/A")),0)</f>
        <v>0</v>
      </c>
      <c r="R30" s="32">
        <f t="shared" ref="R30" si="118">SUBTOTAL(9,R31:R34)</f>
        <v>0</v>
      </c>
      <c r="S30" s="105">
        <f>IFERROR(IF(S$7="% of Revenue",(R30/R$9),IF(S$7="% of Change","N/A","N/A")),0)</f>
        <v>0</v>
      </c>
      <c r="T30" s="32">
        <f t="shared" ref="T30" si="119">SUBTOTAL(9,T31:T34)</f>
        <v>0</v>
      </c>
      <c r="U30" s="105">
        <f>IFERROR(IF(U$7="% of Revenue",(T30/T$9),IF(U$7="% of Change","N/A","N/A")),0)</f>
        <v>0</v>
      </c>
      <c r="V30" s="32">
        <f t="shared" ref="V30" si="120">SUBTOTAL(9,V31:V34)</f>
        <v>0</v>
      </c>
      <c r="W30" s="105">
        <f>IFERROR(IF(W$7="% of Revenue",(V30/V$9),IF(W$7="% of Change","N/A","N/A")),0)</f>
        <v>0</v>
      </c>
      <c r="X30" s="32">
        <f t="shared" ref="X30" si="121">SUBTOTAL(9,X31:X34)</f>
        <v>0</v>
      </c>
      <c r="Y30" s="105">
        <f>IFERROR(IF(Y$7="% of Revenue",(X30/X$9),IF(Y$7="% of Change","N/A","N/A")),0)</f>
        <v>0</v>
      </c>
      <c r="Z30" s="32">
        <f t="shared" ref="Z30" si="122">SUBTOTAL(9,Z31:Z34)</f>
        <v>0</v>
      </c>
      <c r="AA30" s="105">
        <f>IFERROR(IF(AA$7="% of Revenue",(Z30/Z$9),IF(AA$7="% of Change","N/A","N/A")),0)</f>
        <v>0</v>
      </c>
      <c r="AB30" s="32">
        <f t="shared" ref="AB30" si="123">SUBTOTAL(9,AB31:AB34)</f>
        <v>0</v>
      </c>
      <c r="AC30" s="57">
        <f>IFERROR(IF(AC$7="% of Revenue",(AB30/AB$9),IF(AC$7="% of Change","N/A","N/A")),0)</f>
        <v>0</v>
      </c>
      <c r="AD30" s="26"/>
    </row>
    <row r="31" spans="1:30" s="3" customFormat="1" ht="15" customHeight="1" outlineLevel="1" x14ac:dyDescent="0.25">
      <c r="A31" s="29" t="s">
        <v>16</v>
      </c>
      <c r="B31" s="85">
        <v>0</v>
      </c>
      <c r="C31" s="106">
        <f>IFERROR(IF(C$7="% of Revenue",(B31/B$9),IF(C$7="% of Change","N/A","N/A")),0)</f>
        <v>0</v>
      </c>
      <c r="D31" s="189">
        <v>0</v>
      </c>
      <c r="E31" s="106">
        <f>IFERROR(IF(E$7="% of Revenue",(D31/D$9),IF(E$7="% of Change","N/A","N/A")),0)</f>
        <v>0</v>
      </c>
      <c r="F31" s="189">
        <v>0</v>
      </c>
      <c r="G31" s="106">
        <f>IFERROR(IF(G$7="% of Revenue",(F31/F$9),IF(G$7="% of Change","N/A","N/A")),0)</f>
        <v>0</v>
      </c>
      <c r="H31" s="189">
        <v>0</v>
      </c>
      <c r="I31" s="106">
        <f>IFERROR(IF(I$7="% of Revenue",(H31/H$9),IF(I$7="% of Change","N/A","N/A")),0)</f>
        <v>0</v>
      </c>
      <c r="J31" s="189">
        <v>0</v>
      </c>
      <c r="K31" s="106">
        <f>IFERROR(IF(K$7="% of Revenue",(J31/J$9),IF(K$7="% of Change","N/A","N/A")),0)</f>
        <v>0</v>
      </c>
      <c r="L31" s="189">
        <v>0</v>
      </c>
      <c r="M31" s="106">
        <f>IFERROR(IF(M$7="% of Revenue",(L31/L$9),IF(M$7="% of Change","N/A","N/A")),0)</f>
        <v>0</v>
      </c>
      <c r="N31" s="189">
        <v>0</v>
      </c>
      <c r="O31" s="106">
        <f>IFERROR(IF(O$7="% of Revenue",(N31/N$9),IF(O$7="% of Change","N/A","N/A")),0)</f>
        <v>0</v>
      </c>
      <c r="P31" s="189">
        <v>0</v>
      </c>
      <c r="Q31" s="106">
        <f>IFERROR(IF(Q$7="% of Revenue",(P31/P$9),IF(Q$7="% of Change","N/A","N/A")),0)</f>
        <v>0</v>
      </c>
      <c r="R31" s="189">
        <v>0</v>
      </c>
      <c r="S31" s="106">
        <f>IFERROR(IF(S$7="% of Revenue",(R31/R$9),IF(S$7="% of Change","N/A","N/A")),0)</f>
        <v>0</v>
      </c>
      <c r="T31" s="189">
        <v>0</v>
      </c>
      <c r="U31" s="106">
        <f>IFERROR(IF(U$7="% of Revenue",(T31/T$9),IF(U$7="% of Change","N/A","N/A")),0)</f>
        <v>0</v>
      </c>
      <c r="V31" s="189">
        <v>0</v>
      </c>
      <c r="W31" s="106">
        <f>IFERROR(IF(W$7="% of Revenue",(V31/V$9),IF(W$7="% of Change","N/A","N/A")),0)</f>
        <v>0</v>
      </c>
      <c r="X31" s="189">
        <v>0</v>
      </c>
      <c r="Y31" s="106">
        <f>IFERROR(IF(Y$7="% of Revenue",(X31/X$9),IF(Y$7="% of Change","N/A","N/A")),0)</f>
        <v>0</v>
      </c>
      <c r="Z31" s="189">
        <v>0</v>
      </c>
      <c r="AA31" s="106">
        <f>IFERROR(IF(AA$7="% of Revenue",(Z31/Z$9),IF(AA$7="% of Change","N/A","N/A")),0)</f>
        <v>0</v>
      </c>
      <c r="AB31" s="189">
        <v>0</v>
      </c>
      <c r="AC31" s="58">
        <f>IFERROR(IF(AC$7="% of Revenue",(AB31/AB$9),IF(AC$7="% of Change","N/A","N/A")),0)</f>
        <v>0</v>
      </c>
      <c r="AD31" s="44"/>
    </row>
    <row r="32" spans="1:30" s="3" customFormat="1" ht="15" customHeight="1" outlineLevel="1" x14ac:dyDescent="0.25">
      <c r="A32" s="29" t="s">
        <v>17</v>
      </c>
      <c r="B32" s="85">
        <v>0</v>
      </c>
      <c r="C32" s="106">
        <f>IFERROR(IF(C$7="% of Revenue",(B32/B$9),IF(C$7="% of Change","N/A","N/A")),0)</f>
        <v>0</v>
      </c>
      <c r="D32" s="189">
        <v>0</v>
      </c>
      <c r="E32" s="106">
        <f t="shared" ref="E32:E34" si="124">IFERROR(IF(E$7="% of Revenue",(D32/D$9),IF(E$7="% of Change","N/A","N/A")),0)</f>
        <v>0</v>
      </c>
      <c r="F32" s="189">
        <v>0</v>
      </c>
      <c r="G32" s="106">
        <f t="shared" ref="G32:G34" si="125">IFERROR(IF(G$7="% of Revenue",(F32/F$9),IF(G$7="% of Change","N/A","N/A")),0)</f>
        <v>0</v>
      </c>
      <c r="H32" s="189">
        <v>0</v>
      </c>
      <c r="I32" s="106">
        <f t="shared" ref="I32:I34" si="126">IFERROR(IF(I$7="% of Revenue",(H32/H$9),IF(I$7="% of Change","N/A","N/A")),0)</f>
        <v>0</v>
      </c>
      <c r="J32" s="189">
        <v>0</v>
      </c>
      <c r="K32" s="106">
        <f t="shared" ref="K32" si="127">IFERROR(IF(K$7="% of Revenue",(J32/J$9),IF(K$7="% of Change","N/A","N/A")),0)</f>
        <v>0</v>
      </c>
      <c r="L32" s="189">
        <v>0</v>
      </c>
      <c r="M32" s="106">
        <f t="shared" ref="M32" si="128">IFERROR(IF(M$7="% of Revenue",(L32/L$9),IF(M$7="% of Change","N/A","N/A")),0)</f>
        <v>0</v>
      </c>
      <c r="N32" s="189">
        <v>0</v>
      </c>
      <c r="O32" s="106">
        <f t="shared" ref="O32" si="129">IFERROR(IF(O$7="% of Revenue",(N32/N$9),IF(O$7="% of Change","N/A","N/A")),0)</f>
        <v>0</v>
      </c>
      <c r="P32" s="189">
        <v>0</v>
      </c>
      <c r="Q32" s="106">
        <f t="shared" ref="Q32" si="130">IFERROR(IF(Q$7="% of Revenue",(P32/P$9),IF(Q$7="% of Change","N/A","N/A")),0)</f>
        <v>0</v>
      </c>
      <c r="R32" s="189">
        <v>0</v>
      </c>
      <c r="S32" s="106">
        <f t="shared" ref="S32" si="131">IFERROR(IF(S$7="% of Revenue",(R32/R$9),IF(S$7="% of Change","N/A","N/A")),0)</f>
        <v>0</v>
      </c>
      <c r="T32" s="189">
        <v>0</v>
      </c>
      <c r="U32" s="106">
        <f t="shared" ref="U32" si="132">IFERROR(IF(U$7="% of Revenue",(T32/T$9),IF(U$7="% of Change","N/A","N/A")),0)</f>
        <v>0</v>
      </c>
      <c r="V32" s="189">
        <v>0</v>
      </c>
      <c r="W32" s="106">
        <f t="shared" ref="W32" si="133">IFERROR(IF(W$7="% of Revenue",(V32/V$9),IF(W$7="% of Change","N/A","N/A")),0)</f>
        <v>0</v>
      </c>
      <c r="X32" s="189">
        <v>0</v>
      </c>
      <c r="Y32" s="106">
        <f t="shared" ref="Y32" si="134">IFERROR(IF(Y$7="% of Revenue",(X32/X$9),IF(Y$7="% of Change","N/A","N/A")),0)</f>
        <v>0</v>
      </c>
      <c r="Z32" s="189">
        <v>0</v>
      </c>
      <c r="AA32" s="106">
        <f t="shared" ref="AA32" si="135">IFERROR(IF(AA$7="% of Revenue",(Z32/Z$9),IF(AA$7="% of Change","N/A","N/A")),0)</f>
        <v>0</v>
      </c>
      <c r="AB32" s="189">
        <v>0</v>
      </c>
      <c r="AC32" s="58">
        <f t="shared" ref="AC32" si="136">IFERROR(IF(AC$7="% of Revenue",(AB32/AB$9),IF(AC$7="% of Change","N/A","N/A")),0)</f>
        <v>0</v>
      </c>
      <c r="AD32" s="44"/>
    </row>
    <row r="33" spans="1:30" s="3" customFormat="1" ht="15" customHeight="1" outlineLevel="1" x14ac:dyDescent="0.25">
      <c r="A33" s="27" t="s">
        <v>132</v>
      </c>
      <c r="B33" s="85">
        <v>0</v>
      </c>
      <c r="C33" s="106">
        <f>IFERROR(IF(C$7="% of Revenue",(B33/B$9),IF(C$7="% of Change","N/A","N/A")),0)</f>
        <v>0</v>
      </c>
      <c r="D33" s="189">
        <v>0</v>
      </c>
      <c r="E33" s="106">
        <f t="shared" si="124"/>
        <v>0</v>
      </c>
      <c r="F33" s="189">
        <v>0</v>
      </c>
      <c r="G33" s="106">
        <f t="shared" si="125"/>
        <v>0</v>
      </c>
      <c r="H33" s="189">
        <v>0</v>
      </c>
      <c r="I33" s="106">
        <f t="shared" si="126"/>
        <v>0</v>
      </c>
      <c r="J33" s="189">
        <v>0</v>
      </c>
      <c r="K33" s="106">
        <f t="shared" ref="K33" si="137">IFERROR(IF(K$7="% of Revenue",(J33/J$9),IF(K$7="% of Change","N/A","N/A")),0)</f>
        <v>0</v>
      </c>
      <c r="L33" s="189">
        <v>0</v>
      </c>
      <c r="M33" s="106">
        <f t="shared" ref="M33" si="138">IFERROR(IF(M$7="% of Revenue",(L33/L$9),IF(M$7="% of Change","N/A","N/A")),0)</f>
        <v>0</v>
      </c>
      <c r="N33" s="189">
        <v>0</v>
      </c>
      <c r="O33" s="106">
        <f t="shared" ref="O33" si="139">IFERROR(IF(O$7="% of Revenue",(N33/N$9),IF(O$7="% of Change","N/A","N/A")),0)</f>
        <v>0</v>
      </c>
      <c r="P33" s="189">
        <v>0</v>
      </c>
      <c r="Q33" s="106">
        <f t="shared" ref="Q33" si="140">IFERROR(IF(Q$7="% of Revenue",(P33/P$9),IF(Q$7="% of Change","N/A","N/A")),0)</f>
        <v>0</v>
      </c>
      <c r="R33" s="189">
        <v>0</v>
      </c>
      <c r="S33" s="106">
        <f t="shared" ref="S33" si="141">IFERROR(IF(S$7="% of Revenue",(R33/R$9),IF(S$7="% of Change","N/A","N/A")),0)</f>
        <v>0</v>
      </c>
      <c r="T33" s="189">
        <v>0</v>
      </c>
      <c r="U33" s="106">
        <f t="shared" ref="U33" si="142">IFERROR(IF(U$7="% of Revenue",(T33/T$9),IF(U$7="% of Change","N/A","N/A")),0)</f>
        <v>0</v>
      </c>
      <c r="V33" s="189">
        <v>0</v>
      </c>
      <c r="W33" s="106">
        <f t="shared" ref="W33" si="143">IFERROR(IF(W$7="% of Revenue",(V33/V$9),IF(W$7="% of Change","N/A","N/A")),0)</f>
        <v>0</v>
      </c>
      <c r="X33" s="189">
        <v>0</v>
      </c>
      <c r="Y33" s="106">
        <f t="shared" ref="Y33" si="144">IFERROR(IF(Y$7="% of Revenue",(X33/X$9),IF(Y$7="% of Change","N/A","N/A")),0)</f>
        <v>0</v>
      </c>
      <c r="Z33" s="189">
        <v>0</v>
      </c>
      <c r="AA33" s="106">
        <f t="shared" ref="AA33" si="145">IFERROR(IF(AA$7="% of Revenue",(Z33/Z$9),IF(AA$7="% of Change","N/A","N/A")),0)</f>
        <v>0</v>
      </c>
      <c r="AB33" s="189">
        <v>0</v>
      </c>
      <c r="AC33" s="58">
        <f t="shared" ref="AC33" si="146">IFERROR(IF(AC$7="% of Revenue",(AB33/AB$9),IF(AC$7="% of Change","N/A","N/A")),0)</f>
        <v>0</v>
      </c>
      <c r="AD33" s="44"/>
    </row>
    <row r="34" spans="1:30" s="3" customFormat="1" ht="15" customHeight="1" outlineLevel="1" x14ac:dyDescent="0.25">
      <c r="A34" s="29" t="s">
        <v>18</v>
      </c>
      <c r="B34" s="85">
        <v>0</v>
      </c>
      <c r="C34" s="106">
        <f>IFERROR(IF(C$7="% of Revenue",(B34/B$9),IF(C$7="% of Change","N/A","N/A")),0)</f>
        <v>0</v>
      </c>
      <c r="D34" s="189">
        <v>0</v>
      </c>
      <c r="E34" s="106">
        <f t="shared" si="124"/>
        <v>0</v>
      </c>
      <c r="F34" s="189">
        <v>0</v>
      </c>
      <c r="G34" s="106">
        <f t="shared" si="125"/>
        <v>0</v>
      </c>
      <c r="H34" s="189">
        <v>0</v>
      </c>
      <c r="I34" s="106">
        <f t="shared" si="126"/>
        <v>0</v>
      </c>
      <c r="J34" s="189">
        <v>0</v>
      </c>
      <c r="K34" s="106">
        <f t="shared" ref="K34" si="147">IFERROR(IF(K$7="% of Revenue",(J34/J$9),IF(K$7="% of Change","N/A","N/A")),0)</f>
        <v>0</v>
      </c>
      <c r="L34" s="189">
        <v>0</v>
      </c>
      <c r="M34" s="106">
        <f t="shared" ref="M34" si="148">IFERROR(IF(M$7="% of Revenue",(L34/L$9),IF(M$7="% of Change","N/A","N/A")),0)</f>
        <v>0</v>
      </c>
      <c r="N34" s="189">
        <v>0</v>
      </c>
      <c r="O34" s="106">
        <f t="shared" ref="O34" si="149">IFERROR(IF(O$7="% of Revenue",(N34/N$9),IF(O$7="% of Change","N/A","N/A")),0)</f>
        <v>0</v>
      </c>
      <c r="P34" s="189">
        <v>0</v>
      </c>
      <c r="Q34" s="106">
        <f t="shared" ref="Q34" si="150">IFERROR(IF(Q$7="% of Revenue",(P34/P$9),IF(Q$7="% of Change","N/A","N/A")),0)</f>
        <v>0</v>
      </c>
      <c r="R34" s="189">
        <v>0</v>
      </c>
      <c r="S34" s="106">
        <f t="shared" ref="S34" si="151">IFERROR(IF(S$7="% of Revenue",(R34/R$9),IF(S$7="% of Change","N/A","N/A")),0)</f>
        <v>0</v>
      </c>
      <c r="T34" s="189">
        <v>0</v>
      </c>
      <c r="U34" s="106">
        <f t="shared" ref="U34" si="152">IFERROR(IF(U$7="% of Revenue",(T34/T$9),IF(U$7="% of Change","N/A","N/A")),0)</f>
        <v>0</v>
      </c>
      <c r="V34" s="189">
        <v>0</v>
      </c>
      <c r="W34" s="106">
        <f t="shared" ref="W34" si="153">IFERROR(IF(W$7="% of Revenue",(V34/V$9),IF(W$7="% of Change","N/A","N/A")),0)</f>
        <v>0</v>
      </c>
      <c r="X34" s="189">
        <v>0</v>
      </c>
      <c r="Y34" s="106">
        <f t="shared" ref="Y34" si="154">IFERROR(IF(Y$7="% of Revenue",(X34/X$9),IF(Y$7="% of Change","N/A","N/A")),0)</f>
        <v>0</v>
      </c>
      <c r="Z34" s="189">
        <v>0</v>
      </c>
      <c r="AA34" s="106">
        <f t="shared" ref="AA34" si="155">IFERROR(IF(AA$7="% of Revenue",(Z34/Z$9),IF(AA$7="% of Change","N/A","N/A")),0)</f>
        <v>0</v>
      </c>
      <c r="AB34" s="189">
        <v>0</v>
      </c>
      <c r="AC34" s="58">
        <f t="shared" ref="AC34" si="156">IFERROR(IF(AC$7="% of Revenue",(AB34/AB$9),IF(AC$7="% of Change","N/A","N/A")),0)</f>
        <v>0</v>
      </c>
      <c r="AD34" s="44"/>
    </row>
    <row r="35" spans="1:30" s="1" customFormat="1" ht="14.25" x14ac:dyDescent="0.2">
      <c r="A35" s="26" t="s">
        <v>19</v>
      </c>
      <c r="B35" s="101">
        <v>0</v>
      </c>
      <c r="C35" s="105">
        <f>IFERROR(IF(C$7="% of Revenue",(B35/B$9),IF(C$7="% of Change","N/A","N/A")),0)</f>
        <v>0</v>
      </c>
      <c r="D35" s="32">
        <v>0</v>
      </c>
      <c r="E35" s="105">
        <f>IFERROR(IF(E$7="% of Revenue",(D35/D$9),IF(E$7="% of Change","N/A","N/A")),0)</f>
        <v>0</v>
      </c>
      <c r="F35" s="32">
        <v>0</v>
      </c>
      <c r="G35" s="105">
        <f>IFERROR(IF(G$7="% of Revenue",(F35/F$9),IF(G$7="% of Change","N/A","N/A")),0)</f>
        <v>0</v>
      </c>
      <c r="H35" s="32">
        <v>0</v>
      </c>
      <c r="I35" s="105">
        <f>IFERROR(IF(I$7="% of Revenue",(H35/H$9),IF(I$7="% of Change","N/A","N/A")),0)</f>
        <v>0</v>
      </c>
      <c r="J35" s="32">
        <v>0</v>
      </c>
      <c r="K35" s="105">
        <f>IFERROR(IF(K$7="% of Revenue",(J35/J$9),IF(K$7="% of Change","N/A","N/A")),0)</f>
        <v>0</v>
      </c>
      <c r="L35" s="32">
        <v>0</v>
      </c>
      <c r="M35" s="105">
        <f>IFERROR(IF(M$7="% of Revenue",(L35/L$9),IF(M$7="% of Change","N/A","N/A")),0)</f>
        <v>0</v>
      </c>
      <c r="N35" s="32">
        <v>0</v>
      </c>
      <c r="O35" s="105">
        <f>IFERROR(IF(O$7="% of Revenue",(N35/N$9),IF(O$7="% of Change","N/A","N/A")),0)</f>
        <v>0</v>
      </c>
      <c r="P35" s="32">
        <v>0</v>
      </c>
      <c r="Q35" s="105">
        <f>IFERROR(IF(Q$7="% of Revenue",(P35/P$9),IF(Q$7="% of Change","N/A","N/A")),0)</f>
        <v>0</v>
      </c>
      <c r="R35" s="32">
        <v>0</v>
      </c>
      <c r="S35" s="105">
        <f>IFERROR(IF(S$7="% of Revenue",(R35/R$9),IF(S$7="% of Change","N/A","N/A")),0)</f>
        <v>0</v>
      </c>
      <c r="T35" s="32">
        <v>0</v>
      </c>
      <c r="U35" s="105">
        <f>IFERROR(IF(U$7="% of Revenue",(T35/T$9),IF(U$7="% of Change","N/A","N/A")),0)</f>
        <v>0</v>
      </c>
      <c r="V35" s="32">
        <v>0</v>
      </c>
      <c r="W35" s="105">
        <f>IFERROR(IF(W$7="% of Revenue",(V35/V$9),IF(W$7="% of Change","N/A","N/A")),0)</f>
        <v>0</v>
      </c>
      <c r="X35" s="32">
        <v>0</v>
      </c>
      <c r="Y35" s="105">
        <f>IFERROR(IF(Y$7="% of Revenue",(X35/X$9),IF(Y$7="% of Change","N/A","N/A")),0)</f>
        <v>0</v>
      </c>
      <c r="Z35" s="32">
        <v>0</v>
      </c>
      <c r="AA35" s="105">
        <f>IFERROR(IF(AA$7="% of Revenue",(Z35/Z$9),IF(AA$7="% of Change","N/A","N/A")),0)</f>
        <v>0</v>
      </c>
      <c r="AB35" s="32">
        <v>0</v>
      </c>
      <c r="AC35" s="57">
        <f>IFERROR(IF(AC$7="% of Revenue",(AB35/AB$9),IF(AC$7="% of Change","N/A","N/A")),0)</f>
        <v>0</v>
      </c>
      <c r="AD35" s="26"/>
    </row>
    <row r="36" spans="1:30" s="1" customFormat="1" ht="14.25" x14ac:dyDescent="0.2">
      <c r="A36" s="26" t="s">
        <v>20</v>
      </c>
      <c r="B36" s="101">
        <v>0</v>
      </c>
      <c r="C36" s="105">
        <f>IFERROR(IF(C$7="% of Revenue",(B36/B$9),IF(C$7="% of Change","N/A","N/A")),0)</f>
        <v>0</v>
      </c>
      <c r="D36" s="32">
        <v>0</v>
      </c>
      <c r="E36" s="105">
        <f>IFERROR(IF(E$7="% of Revenue",(D36/D$9),IF(E$7="% of Change","N/A","N/A")),0)</f>
        <v>0</v>
      </c>
      <c r="F36" s="32">
        <v>0</v>
      </c>
      <c r="G36" s="105">
        <f>IFERROR(IF(G$7="% of Revenue",(F36/F$9),IF(G$7="% of Change","N/A","N/A")),0)</f>
        <v>0</v>
      </c>
      <c r="H36" s="32">
        <v>0</v>
      </c>
      <c r="I36" s="105">
        <f>IFERROR(IF(I$7="% of Revenue",(H36/H$9),IF(I$7="% of Change","N/A","N/A")),0)</f>
        <v>0</v>
      </c>
      <c r="J36" s="32">
        <v>0</v>
      </c>
      <c r="K36" s="105">
        <f>IFERROR(IF(K$7="% of Revenue",(J36/J$9),IF(K$7="% of Change","N/A","N/A")),0)</f>
        <v>0</v>
      </c>
      <c r="L36" s="32">
        <v>0</v>
      </c>
      <c r="M36" s="105">
        <f>IFERROR(IF(M$7="% of Revenue",(L36/L$9),IF(M$7="% of Change","N/A","N/A")),0)</f>
        <v>0</v>
      </c>
      <c r="N36" s="32">
        <v>0</v>
      </c>
      <c r="O36" s="105">
        <f>IFERROR(IF(O$7="% of Revenue",(N36/N$9),IF(O$7="% of Change","N/A","N/A")),0)</f>
        <v>0</v>
      </c>
      <c r="P36" s="32">
        <v>0</v>
      </c>
      <c r="Q36" s="105">
        <f>IFERROR(IF(Q$7="% of Revenue",(P36/P$9),IF(Q$7="% of Change","N/A","N/A")),0)</f>
        <v>0</v>
      </c>
      <c r="R36" s="32">
        <v>0</v>
      </c>
      <c r="S36" s="105">
        <f>IFERROR(IF(S$7="% of Revenue",(R36/R$9),IF(S$7="% of Change","N/A","N/A")),0)</f>
        <v>0</v>
      </c>
      <c r="T36" s="32">
        <v>0</v>
      </c>
      <c r="U36" s="105">
        <f>IFERROR(IF(U$7="% of Revenue",(T36/T$9),IF(U$7="% of Change","N/A","N/A")),0)</f>
        <v>0</v>
      </c>
      <c r="V36" s="32">
        <v>0</v>
      </c>
      <c r="W36" s="105">
        <f>IFERROR(IF(W$7="% of Revenue",(V36/V$9),IF(W$7="% of Change","N/A","N/A")),0)</f>
        <v>0</v>
      </c>
      <c r="X36" s="32">
        <v>0</v>
      </c>
      <c r="Y36" s="105">
        <f>IFERROR(IF(Y$7="% of Revenue",(X36/X$9),IF(Y$7="% of Change","N/A","N/A")),0)</f>
        <v>0</v>
      </c>
      <c r="Z36" s="32">
        <v>0</v>
      </c>
      <c r="AA36" s="105">
        <f>IFERROR(IF(AA$7="% of Revenue",(Z36/Z$9),IF(AA$7="% of Change","N/A","N/A")),0)</f>
        <v>0</v>
      </c>
      <c r="AB36" s="32">
        <v>0</v>
      </c>
      <c r="AC36" s="57">
        <f>IFERROR(IF(AC$7="% of Revenue",(AB36/AB$9),IF(AC$7="% of Change","N/A","N/A")),0)</f>
        <v>0</v>
      </c>
      <c r="AD36" s="26"/>
    </row>
    <row r="37" spans="1:30" s="1" customFormat="1" ht="14.25" x14ac:dyDescent="0.2">
      <c r="A37" s="26" t="s">
        <v>131</v>
      </c>
      <c r="B37" s="101">
        <v>0</v>
      </c>
      <c r="C37" s="105">
        <f>IFERROR(IF(C$7="% of Revenue",(B37/B$9),IF(C$7="% of Change","N/A","N/A")),0)</f>
        <v>0</v>
      </c>
      <c r="D37" s="32">
        <v>0</v>
      </c>
      <c r="E37" s="105">
        <f>IFERROR(IF(E$7="% of Revenue",(D37/D$9),IF(E$7="% of Change","N/A","N/A")),0)</f>
        <v>0</v>
      </c>
      <c r="F37" s="32">
        <v>0</v>
      </c>
      <c r="G37" s="105">
        <f>IFERROR(IF(G$7="% of Revenue",(F37/F$9),IF(G$7="% of Change","N/A","N/A")),0)</f>
        <v>0</v>
      </c>
      <c r="H37" s="32">
        <v>0</v>
      </c>
      <c r="I37" s="105">
        <f>IFERROR(IF(I$7="% of Revenue",(H37/H$9),IF(I$7="% of Change","N/A","N/A")),0)</f>
        <v>0</v>
      </c>
      <c r="J37" s="32">
        <v>0</v>
      </c>
      <c r="K37" s="105">
        <f>IFERROR(IF(K$7="% of Revenue",(J37/J$9),IF(K$7="% of Change","N/A","N/A")),0)</f>
        <v>0</v>
      </c>
      <c r="L37" s="32">
        <v>0</v>
      </c>
      <c r="M37" s="105">
        <f>IFERROR(IF(M$7="% of Revenue",(L37/L$9),IF(M$7="% of Change","N/A","N/A")),0)</f>
        <v>0</v>
      </c>
      <c r="N37" s="32">
        <v>0</v>
      </c>
      <c r="O37" s="105">
        <f>IFERROR(IF(O$7="% of Revenue",(N37/N$9),IF(O$7="% of Change","N/A","N/A")),0)</f>
        <v>0</v>
      </c>
      <c r="P37" s="32">
        <v>0</v>
      </c>
      <c r="Q37" s="105">
        <f>IFERROR(IF(Q$7="% of Revenue",(P37/P$9),IF(Q$7="% of Change","N/A","N/A")),0)</f>
        <v>0</v>
      </c>
      <c r="R37" s="32">
        <v>0</v>
      </c>
      <c r="S37" s="105">
        <f>IFERROR(IF(S$7="% of Revenue",(R37/R$9),IF(S$7="% of Change","N/A","N/A")),0)</f>
        <v>0</v>
      </c>
      <c r="T37" s="32">
        <v>0</v>
      </c>
      <c r="U37" s="105">
        <f>IFERROR(IF(U$7="% of Revenue",(T37/T$9),IF(U$7="% of Change","N/A","N/A")),0)</f>
        <v>0</v>
      </c>
      <c r="V37" s="32">
        <v>0</v>
      </c>
      <c r="W37" s="105">
        <f>IFERROR(IF(W$7="% of Revenue",(V37/V$9),IF(W$7="% of Change","N/A","N/A")),0)</f>
        <v>0</v>
      </c>
      <c r="X37" s="32">
        <v>0</v>
      </c>
      <c r="Y37" s="105">
        <f>IFERROR(IF(Y$7="% of Revenue",(X37/X$9),IF(Y$7="% of Change","N/A","N/A")),0)</f>
        <v>0</v>
      </c>
      <c r="Z37" s="32">
        <v>0</v>
      </c>
      <c r="AA37" s="105">
        <f>IFERROR(IF(AA$7="% of Revenue",(Z37/Z$9),IF(AA$7="% of Change","N/A","N/A")),0)</f>
        <v>0</v>
      </c>
      <c r="AB37" s="32">
        <v>0</v>
      </c>
      <c r="AC37" s="57">
        <f>IFERROR(IF(AC$7="% of Revenue",(AB37/AB$9),IF(AC$7="% of Change","N/A","N/A")),0)</f>
        <v>0</v>
      </c>
      <c r="AD37" s="26"/>
    </row>
    <row r="38" spans="1:30" ht="15" hidden="1" customHeight="1" x14ac:dyDescent="0.25">
      <c r="A38" s="26" t="s">
        <v>21</v>
      </c>
      <c r="B38" s="83"/>
      <c r="C38" s="84" t="e">
        <f t="shared" ref="C26:C47" si="157">IF(C$7="% of Revenue",(B38/B$9),IF(C$7="% of Change","N/A","N/A"))</f>
        <v>#DIV/0!</v>
      </c>
      <c r="D38" s="191"/>
      <c r="E38" s="84" t="e">
        <f>IF(E$7="% of Revenue",(D38/D$9),IF(E$7="% of Change",IFERROR(((D38-B38)/B38),0),"N/A"))</f>
        <v>#DIV/0!</v>
      </c>
      <c r="F38" s="191"/>
      <c r="G38" s="84" t="e">
        <f>IF(G$7="% of Revenue",(F38/F$9),IF(G$7="% of Change",IFERROR(((F38-D38)/D38),0),"N/A"))</f>
        <v>#DIV/0!</v>
      </c>
      <c r="H38" s="191"/>
      <c r="I38" s="84" t="e">
        <f>IF(I$7="% of Revenue",(H38/H$9),IF(I$7="% of Change",IFERROR(((H38-F38)/F38),0),"N/A"))</f>
        <v>#DIV/0!</v>
      </c>
      <c r="J38" s="191"/>
      <c r="K38" s="84" t="e">
        <f>IF(K$7="% of Revenue",(J38/J$9),IF(K$7="% of Change",IFERROR(((J38-H38)/H38),0),"N/A"))</f>
        <v>#DIV/0!</v>
      </c>
      <c r="L38" s="191"/>
      <c r="M38" s="84" t="e">
        <f>IF(M$7="% of Revenue",(L38/L$9),IF(M$7="% of Change",IFERROR(((L38-J38)/J38),0),"N/A"))</f>
        <v>#DIV/0!</v>
      </c>
      <c r="N38" s="191"/>
      <c r="O38" s="84" t="e">
        <f>IF(O$7="% of Revenue",(N38/N$9),IF(O$7="% of Change",IFERROR(((N38-L38)/L38),0),"N/A"))</f>
        <v>#DIV/0!</v>
      </c>
      <c r="P38" s="191"/>
      <c r="Q38" s="84" t="e">
        <f>IF(Q$7="% of Revenue",(P38/P$9),IF(Q$7="% of Change",IFERROR(((P38-N38)/N38),0),"N/A"))</f>
        <v>#DIV/0!</v>
      </c>
      <c r="R38" s="191"/>
      <c r="S38" s="84" t="e">
        <f>IF(S$7="% of Revenue",(R38/R$9),IF(S$7="% of Change",IFERROR(((R38-P38)/P38),0),"N/A"))</f>
        <v>#DIV/0!</v>
      </c>
      <c r="T38" s="191"/>
      <c r="U38" s="84" t="e">
        <f>IF(U$7="% of Revenue",(T38/T$9),IF(U$7="% of Change",IFERROR(((T38-R38)/R38),0),"N/A"))</f>
        <v>#DIV/0!</v>
      </c>
      <c r="V38" s="191"/>
      <c r="W38" s="84" t="e">
        <f>IF(W$7="% of Revenue",(V38/V$9),IF(W$7="% of Change",IFERROR(((V38-T38)/T38),0),"N/A"))</f>
        <v>#DIV/0!</v>
      </c>
      <c r="X38" s="191"/>
      <c r="Y38" s="84" t="e">
        <f>IF(Y$7="% of Revenue",(X38/X$9),IF(Y$7="% of Change",IFERROR(((X38-V38)/V38),0),"N/A"))</f>
        <v>#DIV/0!</v>
      </c>
      <c r="Z38" s="191"/>
      <c r="AA38" s="84" t="e">
        <f>IF(AA$7="% of Revenue",(Z38/Z$9),IF(AA$7="% of Change",IFERROR(((Z38-X38)/X38),0),"N/A"))</f>
        <v>#DIV/0!</v>
      </c>
      <c r="AB38" s="191"/>
      <c r="AC38" s="40" t="e">
        <f>IF(AC$7="% of Revenue",(AB38/AB$9),IF(AC$7="% of Change",IFERROR(((AB38-Z38)/Z38),0),"N/A"))</f>
        <v>#DIV/0!</v>
      </c>
      <c r="AD38" s="25"/>
    </row>
    <row r="39" spans="1:30" s="1" customFormat="1" ht="14.25" x14ac:dyDescent="0.2">
      <c r="A39" s="26" t="s">
        <v>211</v>
      </c>
      <c r="B39" s="101">
        <v>0</v>
      </c>
      <c r="C39" s="105">
        <f>IFERROR(IF(C$7="% of Revenue",(B39/B$9),IF(C$7="% of Change","N/A","N/A")),0)</f>
        <v>0</v>
      </c>
      <c r="D39" s="32">
        <v>0</v>
      </c>
      <c r="E39" s="105">
        <f>IFERROR(IF(E$7="% of Revenue",(D39/D$9),IF(E$7="% of Change","N/A","N/A")),0)</f>
        <v>0</v>
      </c>
      <c r="F39" s="32">
        <v>0</v>
      </c>
      <c r="G39" s="105">
        <f>IFERROR(IF(G$7="% of Revenue",(F39/F$9),IF(G$7="% of Change","N/A","N/A")),0)</f>
        <v>0</v>
      </c>
      <c r="H39" s="32">
        <v>0</v>
      </c>
      <c r="I39" s="105">
        <f>IFERROR(IF(I$7="% of Revenue",(H39/H$9),IF(I$7="% of Change","N/A","N/A")),0)</f>
        <v>0</v>
      </c>
      <c r="J39" s="32">
        <v>0</v>
      </c>
      <c r="K39" s="105">
        <f>IFERROR(IF(K$7="% of Revenue",(J39/J$9),IF(K$7="% of Change","N/A","N/A")),0)</f>
        <v>0</v>
      </c>
      <c r="L39" s="32">
        <v>0</v>
      </c>
      <c r="M39" s="105">
        <f>IFERROR(IF(M$7="% of Revenue",(L39/L$9),IF(M$7="% of Change","N/A","N/A")),0)</f>
        <v>0</v>
      </c>
      <c r="N39" s="32">
        <v>0</v>
      </c>
      <c r="O39" s="105">
        <f>IFERROR(IF(O$7="% of Revenue",(N39/N$9),IF(O$7="% of Change","N/A","N/A")),0)</f>
        <v>0</v>
      </c>
      <c r="P39" s="32">
        <v>0</v>
      </c>
      <c r="Q39" s="105">
        <f>IFERROR(IF(Q$7="% of Revenue",(P39/P$9),IF(Q$7="% of Change","N/A","N/A")),0)</f>
        <v>0</v>
      </c>
      <c r="R39" s="32">
        <v>0</v>
      </c>
      <c r="S39" s="105">
        <f>IFERROR(IF(S$7="% of Revenue",(R39/R$9),IF(S$7="% of Change","N/A","N/A")),0)</f>
        <v>0</v>
      </c>
      <c r="T39" s="32">
        <v>0</v>
      </c>
      <c r="U39" s="105">
        <f>IFERROR(IF(U$7="% of Revenue",(T39/T$9),IF(U$7="% of Change","N/A","N/A")),0)</f>
        <v>0</v>
      </c>
      <c r="V39" s="32">
        <v>0</v>
      </c>
      <c r="W39" s="105">
        <f>IFERROR(IF(W$7="% of Revenue",(V39/V$9),IF(W$7="% of Change","N/A","N/A")),0)</f>
        <v>0</v>
      </c>
      <c r="X39" s="32">
        <v>0</v>
      </c>
      <c r="Y39" s="105">
        <f>IFERROR(IF(Y$7="% of Revenue",(X39/X$9),IF(Y$7="% of Change","N/A","N/A")),0)</f>
        <v>0</v>
      </c>
      <c r="Z39" s="32">
        <v>0</v>
      </c>
      <c r="AA39" s="105">
        <f>IFERROR(IF(AA$7="% of Revenue",(Z39/Z$9),IF(AA$7="% of Change","N/A","N/A")),0)</f>
        <v>0</v>
      </c>
      <c r="AB39" s="32">
        <v>0</v>
      </c>
      <c r="AC39" s="57">
        <f>IFERROR(IF(AC$7="% of Revenue",(AB39/AB$9),IF(AC$7="% of Change","N/A","N/A")),0)</f>
        <v>0</v>
      </c>
      <c r="AD39" s="26"/>
    </row>
    <row r="40" spans="1:30" s="1" customFormat="1" x14ac:dyDescent="0.25">
      <c r="A40" s="26" t="s">
        <v>208</v>
      </c>
      <c r="B40" s="101">
        <f>SUBTOTAL(9,B41:B45)</f>
        <v>0</v>
      </c>
      <c r="C40" s="105">
        <f>IFERROR(IF(C$7="% of Revenue",(B40/B$9),IF(C$7="% of Change","N/A","N/A")),0)</f>
        <v>0</v>
      </c>
      <c r="D40" s="32">
        <f t="shared" ref="D40:E40" si="158">SUBTOTAL(9,D41:D45)</f>
        <v>0</v>
      </c>
      <c r="E40" s="105">
        <f>IFERROR(IF(E$7="% of Revenue",(D40/D$9),IF(E$7="% of Change","N/A","N/A")),0)</f>
        <v>0</v>
      </c>
      <c r="F40" s="32">
        <f t="shared" ref="F40:G40" si="159">SUBTOTAL(9,F41:F45)</f>
        <v>0</v>
      </c>
      <c r="G40" s="105">
        <f>IFERROR(IF(G$7="% of Revenue",(F40/F$9),IF(G$7="% of Change","N/A","N/A")),0)</f>
        <v>0</v>
      </c>
      <c r="H40" s="32">
        <f t="shared" ref="D40:H40" si="160">SUBTOTAL(9,H41:H45)</f>
        <v>0</v>
      </c>
      <c r="I40" s="105">
        <f>IFERROR(IF(I$7="% of Revenue",(H40/H$9),IF(I$7="% of Change","N/A","N/A")),0)</f>
        <v>0</v>
      </c>
      <c r="J40" s="32">
        <f t="shared" ref="J40" si="161">SUBTOTAL(9,J41:J45)</f>
        <v>0</v>
      </c>
      <c r="K40" s="105">
        <f>IFERROR(IF(K$7="% of Revenue",(J40/J$9),IF(K$7="% of Change","N/A","N/A")),0)</f>
        <v>0</v>
      </c>
      <c r="L40" s="32">
        <f t="shared" ref="L40" si="162">SUBTOTAL(9,L41:L45)</f>
        <v>0</v>
      </c>
      <c r="M40" s="105">
        <f>IFERROR(IF(M$7="% of Revenue",(L40/L$9),IF(M$7="% of Change","N/A","N/A")),0)</f>
        <v>0</v>
      </c>
      <c r="N40" s="32">
        <f t="shared" ref="N40" si="163">SUBTOTAL(9,N41:N45)</f>
        <v>0</v>
      </c>
      <c r="O40" s="105">
        <f>IFERROR(IF(O$7="% of Revenue",(N40/N$9),IF(O$7="% of Change","N/A","N/A")),0)</f>
        <v>0</v>
      </c>
      <c r="P40" s="32">
        <f t="shared" ref="P40" si="164">SUBTOTAL(9,P41:P45)</f>
        <v>0</v>
      </c>
      <c r="Q40" s="105">
        <f>IFERROR(IF(Q$7="% of Revenue",(P40/P$9),IF(Q$7="% of Change","N/A","N/A")),0)</f>
        <v>0</v>
      </c>
      <c r="R40" s="32">
        <f t="shared" ref="R40" si="165">SUBTOTAL(9,R41:R45)</f>
        <v>0</v>
      </c>
      <c r="S40" s="105">
        <f>IFERROR(IF(S$7="% of Revenue",(R40/R$9),IF(S$7="% of Change","N/A","N/A")),0)</f>
        <v>0</v>
      </c>
      <c r="T40" s="32">
        <f t="shared" ref="T40" si="166">SUBTOTAL(9,T41:T45)</f>
        <v>0</v>
      </c>
      <c r="U40" s="105">
        <f>IFERROR(IF(U$7="% of Revenue",(T40/T$9),IF(U$7="% of Change","N/A","N/A")),0)</f>
        <v>0</v>
      </c>
      <c r="V40" s="32">
        <f t="shared" ref="V40" si="167">SUBTOTAL(9,V41:V45)</f>
        <v>0</v>
      </c>
      <c r="W40" s="105">
        <f>IFERROR(IF(W$7="% of Revenue",(V40/V$9),IF(W$7="% of Change","N/A","N/A")),0)</f>
        <v>0</v>
      </c>
      <c r="X40" s="32">
        <f t="shared" ref="X40" si="168">SUBTOTAL(9,X41:X45)</f>
        <v>0</v>
      </c>
      <c r="Y40" s="105">
        <f>IFERROR(IF(Y$7="% of Revenue",(X40/X$9),IF(Y$7="% of Change","N/A","N/A")),0)</f>
        <v>0</v>
      </c>
      <c r="Z40" s="32">
        <f t="shared" ref="Z40" si="169">SUBTOTAL(9,Z41:Z45)</f>
        <v>0</v>
      </c>
      <c r="AA40" s="105">
        <f>IFERROR(IF(AA$7="% of Revenue",(Z40/Z$9),IF(AA$7="% of Change","N/A","N/A")),0)</f>
        <v>0</v>
      </c>
      <c r="AB40" s="32">
        <f t="shared" ref="AB40" si="170">SUBTOTAL(9,AB41:AB45)</f>
        <v>0</v>
      </c>
      <c r="AC40" s="57">
        <f>IFERROR(IF(AC$7="% of Revenue",(AB40/AB$9),IF(AC$7="% of Change","N/A","N/A")),0)</f>
        <v>0</v>
      </c>
      <c r="AD40" s="26"/>
    </row>
    <row r="41" spans="1:30" s="3" customFormat="1" ht="15.75" customHeight="1" outlineLevel="1" x14ac:dyDescent="0.25">
      <c r="A41" s="27" t="s">
        <v>128</v>
      </c>
      <c r="B41" s="85">
        <v>0</v>
      </c>
      <c r="C41" s="106">
        <f>IFERROR(IF(C$7="% of Revenue",(B41/B$9),IF(C$7="% of Change","N/A","N/A")),0)</f>
        <v>0</v>
      </c>
      <c r="D41" s="189">
        <v>0</v>
      </c>
      <c r="E41" s="106">
        <f t="shared" ref="E41:E45" si="171">IFERROR(IF(E$7="% of Revenue",(D41/D$9),IF(E$7="% of Change","N/A","N/A")),0)</f>
        <v>0</v>
      </c>
      <c r="F41" s="189">
        <v>0</v>
      </c>
      <c r="G41" s="106">
        <f t="shared" ref="G41:G45" si="172">IFERROR(IF(G$7="% of Revenue",(F41/F$9),IF(G$7="% of Change","N/A","N/A")),0)</f>
        <v>0</v>
      </c>
      <c r="H41" s="189">
        <v>0</v>
      </c>
      <c r="I41" s="106">
        <f t="shared" ref="I41:I45" si="173">IFERROR(IF(I$7="% of Revenue",(H41/H$9),IF(I$7="% of Change","N/A","N/A")),0)</f>
        <v>0</v>
      </c>
      <c r="J41" s="189">
        <v>0</v>
      </c>
      <c r="K41" s="106">
        <f t="shared" ref="K41" si="174">IFERROR(IF(K$7="% of Revenue",(J41/J$9),IF(K$7="% of Change","N/A","N/A")),0)</f>
        <v>0</v>
      </c>
      <c r="L41" s="189">
        <v>0</v>
      </c>
      <c r="M41" s="106">
        <f t="shared" ref="M41" si="175">IFERROR(IF(M$7="% of Revenue",(L41/L$9),IF(M$7="% of Change","N/A","N/A")),0)</f>
        <v>0</v>
      </c>
      <c r="N41" s="189">
        <v>0</v>
      </c>
      <c r="O41" s="106">
        <f t="shared" ref="O41" si="176">IFERROR(IF(O$7="% of Revenue",(N41/N$9),IF(O$7="% of Change","N/A","N/A")),0)</f>
        <v>0</v>
      </c>
      <c r="P41" s="189">
        <v>0</v>
      </c>
      <c r="Q41" s="106">
        <f t="shared" ref="Q41" si="177">IFERROR(IF(Q$7="% of Revenue",(P41/P$9),IF(Q$7="% of Change","N/A","N/A")),0)</f>
        <v>0</v>
      </c>
      <c r="R41" s="189">
        <v>0</v>
      </c>
      <c r="S41" s="106">
        <f t="shared" ref="S41" si="178">IFERROR(IF(S$7="% of Revenue",(R41/R$9),IF(S$7="% of Change","N/A","N/A")),0)</f>
        <v>0</v>
      </c>
      <c r="T41" s="189">
        <v>0</v>
      </c>
      <c r="U41" s="106">
        <f t="shared" ref="U41" si="179">IFERROR(IF(U$7="% of Revenue",(T41/T$9),IF(U$7="% of Change","N/A","N/A")),0)</f>
        <v>0</v>
      </c>
      <c r="V41" s="189">
        <v>0</v>
      </c>
      <c r="W41" s="106">
        <f t="shared" ref="W41" si="180">IFERROR(IF(W$7="% of Revenue",(V41/V$9),IF(W$7="% of Change","N/A","N/A")),0)</f>
        <v>0</v>
      </c>
      <c r="X41" s="189">
        <v>0</v>
      </c>
      <c r="Y41" s="106">
        <f t="shared" ref="Y41" si="181">IFERROR(IF(Y$7="% of Revenue",(X41/X$9),IF(Y$7="% of Change","N/A","N/A")),0)</f>
        <v>0</v>
      </c>
      <c r="Z41" s="189">
        <v>0</v>
      </c>
      <c r="AA41" s="106">
        <f t="shared" ref="AA41" si="182">IFERROR(IF(AA$7="% of Revenue",(Z41/Z$9),IF(AA$7="% of Change","N/A","N/A")),0)</f>
        <v>0</v>
      </c>
      <c r="AB41" s="189">
        <v>0</v>
      </c>
      <c r="AC41" s="58">
        <f t="shared" ref="AC41" si="183">IFERROR(IF(AC$7="% of Revenue",(AB41/AB$9),IF(AC$7="% of Change","N/A","N/A")),0)</f>
        <v>0</v>
      </c>
      <c r="AD41" s="44"/>
    </row>
    <row r="42" spans="1:30" s="3" customFormat="1" ht="15.75" customHeight="1" outlineLevel="1" x14ac:dyDescent="0.25">
      <c r="A42" s="27" t="s">
        <v>129</v>
      </c>
      <c r="B42" s="85">
        <v>0</v>
      </c>
      <c r="C42" s="106">
        <f>IFERROR(IF(C$7="% of Revenue",(B42/B$9),IF(C$7="% of Change","N/A","N/A")),0)</f>
        <v>0</v>
      </c>
      <c r="D42" s="189">
        <v>0</v>
      </c>
      <c r="E42" s="106">
        <f t="shared" si="171"/>
        <v>0</v>
      </c>
      <c r="F42" s="189">
        <v>0</v>
      </c>
      <c r="G42" s="106">
        <f t="shared" si="172"/>
        <v>0</v>
      </c>
      <c r="H42" s="189">
        <v>0</v>
      </c>
      <c r="I42" s="106">
        <f t="shared" si="173"/>
        <v>0</v>
      </c>
      <c r="J42" s="189">
        <v>0</v>
      </c>
      <c r="K42" s="106">
        <f t="shared" ref="K42" si="184">IFERROR(IF(K$7="% of Revenue",(J42/J$9),IF(K$7="% of Change","N/A","N/A")),0)</f>
        <v>0</v>
      </c>
      <c r="L42" s="189">
        <v>0</v>
      </c>
      <c r="M42" s="106">
        <f t="shared" ref="M42" si="185">IFERROR(IF(M$7="% of Revenue",(L42/L$9),IF(M$7="% of Change","N/A","N/A")),0)</f>
        <v>0</v>
      </c>
      <c r="N42" s="189">
        <v>0</v>
      </c>
      <c r="O42" s="106">
        <f t="shared" ref="O42" si="186">IFERROR(IF(O$7="% of Revenue",(N42/N$9),IF(O$7="% of Change","N/A","N/A")),0)</f>
        <v>0</v>
      </c>
      <c r="P42" s="189">
        <v>0</v>
      </c>
      <c r="Q42" s="106">
        <f t="shared" ref="Q42" si="187">IFERROR(IF(Q$7="% of Revenue",(P42/P$9),IF(Q$7="% of Change","N/A","N/A")),0)</f>
        <v>0</v>
      </c>
      <c r="R42" s="189">
        <v>0</v>
      </c>
      <c r="S42" s="106">
        <f t="shared" ref="S42" si="188">IFERROR(IF(S$7="% of Revenue",(R42/R$9),IF(S$7="% of Change","N/A","N/A")),0)</f>
        <v>0</v>
      </c>
      <c r="T42" s="189">
        <v>0</v>
      </c>
      <c r="U42" s="106">
        <f t="shared" ref="U42" si="189">IFERROR(IF(U$7="% of Revenue",(T42/T$9),IF(U$7="% of Change","N/A","N/A")),0)</f>
        <v>0</v>
      </c>
      <c r="V42" s="189">
        <v>0</v>
      </c>
      <c r="W42" s="106">
        <f t="shared" ref="W42" si="190">IFERROR(IF(W$7="% of Revenue",(V42/V$9),IF(W$7="% of Change","N/A","N/A")),0)</f>
        <v>0</v>
      </c>
      <c r="X42" s="189">
        <v>0</v>
      </c>
      <c r="Y42" s="106">
        <f t="shared" ref="Y42" si="191">IFERROR(IF(Y$7="% of Revenue",(X42/X$9),IF(Y$7="% of Change","N/A","N/A")),0)</f>
        <v>0</v>
      </c>
      <c r="Z42" s="189">
        <v>0</v>
      </c>
      <c r="AA42" s="106">
        <f t="shared" ref="AA42" si="192">IFERROR(IF(AA$7="% of Revenue",(Z42/Z$9),IF(AA$7="% of Change","N/A","N/A")),0)</f>
        <v>0</v>
      </c>
      <c r="AB42" s="189">
        <v>0</v>
      </c>
      <c r="AC42" s="58">
        <f t="shared" ref="AC42" si="193">IFERROR(IF(AC$7="% of Revenue",(AB42/AB$9),IF(AC$7="% of Change","N/A","N/A")),0)</f>
        <v>0</v>
      </c>
      <c r="AD42" s="44"/>
    </row>
    <row r="43" spans="1:30" s="3" customFormat="1" ht="15.75" customHeight="1" outlineLevel="1" x14ac:dyDescent="0.25">
      <c r="A43" s="27" t="s">
        <v>130</v>
      </c>
      <c r="B43" s="85">
        <v>0</v>
      </c>
      <c r="C43" s="106">
        <f>IFERROR(IF(C$7="% of Revenue",(B43/B$9),IF(C$7="% of Change","N/A","N/A")),0)</f>
        <v>0</v>
      </c>
      <c r="D43" s="189">
        <v>0</v>
      </c>
      <c r="E43" s="106">
        <f t="shared" si="171"/>
        <v>0</v>
      </c>
      <c r="F43" s="189">
        <v>0</v>
      </c>
      <c r="G43" s="106">
        <f t="shared" si="172"/>
        <v>0</v>
      </c>
      <c r="H43" s="189">
        <v>0</v>
      </c>
      <c r="I43" s="106">
        <f t="shared" si="173"/>
        <v>0</v>
      </c>
      <c r="J43" s="189">
        <v>0</v>
      </c>
      <c r="K43" s="106">
        <f t="shared" ref="K43" si="194">IFERROR(IF(K$7="% of Revenue",(J43/J$9),IF(K$7="% of Change","N/A","N/A")),0)</f>
        <v>0</v>
      </c>
      <c r="L43" s="189">
        <v>0</v>
      </c>
      <c r="M43" s="106">
        <f t="shared" ref="M43" si="195">IFERROR(IF(M$7="% of Revenue",(L43/L$9),IF(M$7="% of Change","N/A","N/A")),0)</f>
        <v>0</v>
      </c>
      <c r="N43" s="189">
        <v>0</v>
      </c>
      <c r="O43" s="106">
        <f t="shared" ref="O43" si="196">IFERROR(IF(O$7="% of Revenue",(N43/N$9),IF(O$7="% of Change","N/A","N/A")),0)</f>
        <v>0</v>
      </c>
      <c r="P43" s="189">
        <v>0</v>
      </c>
      <c r="Q43" s="106">
        <f t="shared" ref="Q43" si="197">IFERROR(IF(Q$7="% of Revenue",(P43/P$9),IF(Q$7="% of Change","N/A","N/A")),0)</f>
        <v>0</v>
      </c>
      <c r="R43" s="189">
        <v>0</v>
      </c>
      <c r="S43" s="106">
        <f t="shared" ref="S43" si="198">IFERROR(IF(S$7="% of Revenue",(R43/R$9),IF(S$7="% of Change","N/A","N/A")),0)</f>
        <v>0</v>
      </c>
      <c r="T43" s="189">
        <v>0</v>
      </c>
      <c r="U43" s="106">
        <f t="shared" ref="U43" si="199">IFERROR(IF(U$7="% of Revenue",(T43/T$9),IF(U$7="% of Change","N/A","N/A")),0)</f>
        <v>0</v>
      </c>
      <c r="V43" s="189">
        <v>0</v>
      </c>
      <c r="W43" s="106">
        <f t="shared" ref="W43" si="200">IFERROR(IF(W$7="% of Revenue",(V43/V$9),IF(W$7="% of Change","N/A","N/A")),0)</f>
        <v>0</v>
      </c>
      <c r="X43" s="189">
        <v>0</v>
      </c>
      <c r="Y43" s="106">
        <f t="shared" ref="Y43" si="201">IFERROR(IF(Y$7="% of Revenue",(X43/X$9),IF(Y$7="% of Change","N/A","N/A")),0)</f>
        <v>0</v>
      </c>
      <c r="Z43" s="189">
        <v>0</v>
      </c>
      <c r="AA43" s="106">
        <f t="shared" ref="AA43" si="202">IFERROR(IF(AA$7="% of Revenue",(Z43/Z$9),IF(AA$7="% of Change","N/A","N/A")),0)</f>
        <v>0</v>
      </c>
      <c r="AB43" s="189">
        <v>0</v>
      </c>
      <c r="AC43" s="58">
        <f t="shared" ref="AC43" si="203">IFERROR(IF(AC$7="% of Revenue",(AB43/AB$9),IF(AC$7="% of Change","N/A","N/A")),0)</f>
        <v>0</v>
      </c>
      <c r="AD43" s="44"/>
    </row>
    <row r="44" spans="1:30" s="3" customFormat="1" ht="15.75" customHeight="1" outlineLevel="1" x14ac:dyDescent="0.25">
      <c r="A44" s="27" t="s">
        <v>22</v>
      </c>
      <c r="B44" s="85">
        <v>0</v>
      </c>
      <c r="C44" s="106">
        <f>IFERROR(IF(C$7="% of Revenue",(B44/B$9),IF(C$7="% of Change","N/A","N/A")),0)</f>
        <v>0</v>
      </c>
      <c r="D44" s="189">
        <v>0</v>
      </c>
      <c r="E44" s="106">
        <f t="shared" si="171"/>
        <v>0</v>
      </c>
      <c r="F44" s="189">
        <v>0</v>
      </c>
      <c r="G44" s="106">
        <f t="shared" si="172"/>
        <v>0</v>
      </c>
      <c r="H44" s="189">
        <v>0</v>
      </c>
      <c r="I44" s="106">
        <f t="shared" si="173"/>
        <v>0</v>
      </c>
      <c r="J44" s="189">
        <v>0</v>
      </c>
      <c r="K44" s="106">
        <f t="shared" ref="K44" si="204">IFERROR(IF(K$7="% of Revenue",(J44/J$9),IF(K$7="% of Change","N/A","N/A")),0)</f>
        <v>0</v>
      </c>
      <c r="L44" s="189">
        <v>0</v>
      </c>
      <c r="M44" s="106">
        <f t="shared" ref="M44" si="205">IFERROR(IF(M$7="% of Revenue",(L44/L$9),IF(M$7="% of Change","N/A","N/A")),0)</f>
        <v>0</v>
      </c>
      <c r="N44" s="189">
        <v>0</v>
      </c>
      <c r="O44" s="106">
        <f t="shared" ref="O44" si="206">IFERROR(IF(O$7="% of Revenue",(N44/N$9),IF(O$7="% of Change","N/A","N/A")),0)</f>
        <v>0</v>
      </c>
      <c r="P44" s="189">
        <v>0</v>
      </c>
      <c r="Q44" s="106">
        <f t="shared" ref="Q44" si="207">IFERROR(IF(Q$7="% of Revenue",(P44/P$9),IF(Q$7="% of Change","N/A","N/A")),0)</f>
        <v>0</v>
      </c>
      <c r="R44" s="189">
        <v>0</v>
      </c>
      <c r="S44" s="106">
        <f t="shared" ref="S44" si="208">IFERROR(IF(S$7="% of Revenue",(R44/R$9),IF(S$7="% of Change","N/A","N/A")),0)</f>
        <v>0</v>
      </c>
      <c r="T44" s="189">
        <v>0</v>
      </c>
      <c r="U44" s="106">
        <f t="shared" ref="U44" si="209">IFERROR(IF(U$7="% of Revenue",(T44/T$9),IF(U$7="% of Change","N/A","N/A")),0)</f>
        <v>0</v>
      </c>
      <c r="V44" s="189">
        <v>0</v>
      </c>
      <c r="W44" s="106">
        <f t="shared" ref="W44" si="210">IFERROR(IF(W$7="% of Revenue",(V44/V$9),IF(W$7="% of Change","N/A","N/A")),0)</f>
        <v>0</v>
      </c>
      <c r="X44" s="189">
        <v>0</v>
      </c>
      <c r="Y44" s="106">
        <f t="shared" ref="Y44" si="211">IFERROR(IF(Y$7="% of Revenue",(X44/X$9),IF(Y$7="% of Change","N/A","N/A")),0)</f>
        <v>0</v>
      </c>
      <c r="Z44" s="189">
        <v>0</v>
      </c>
      <c r="AA44" s="106">
        <f t="shared" ref="AA44" si="212">IFERROR(IF(AA$7="% of Revenue",(Z44/Z$9),IF(AA$7="% of Change","N/A","N/A")),0)</f>
        <v>0</v>
      </c>
      <c r="AB44" s="189">
        <v>0</v>
      </c>
      <c r="AC44" s="58">
        <f t="shared" ref="AC44" si="213">IFERROR(IF(AC$7="% of Revenue",(AB44/AB$9),IF(AC$7="% of Change","N/A","N/A")),0)</f>
        <v>0</v>
      </c>
      <c r="AD44" s="44"/>
    </row>
    <row r="45" spans="1:30" s="3" customFormat="1" ht="15.75" customHeight="1" outlineLevel="1" thickBot="1" x14ac:dyDescent="0.3">
      <c r="A45" s="27" t="s">
        <v>23</v>
      </c>
      <c r="B45" s="85">
        <v>0</v>
      </c>
      <c r="C45" s="106">
        <f>IFERROR(IF(C$7="% of Revenue",(B45/B$9),IF(C$7="% of Change","N/A","N/A")),0)</f>
        <v>0</v>
      </c>
      <c r="D45" s="189">
        <v>0</v>
      </c>
      <c r="E45" s="106">
        <f t="shared" si="171"/>
        <v>0</v>
      </c>
      <c r="F45" s="189">
        <v>0</v>
      </c>
      <c r="G45" s="106">
        <f t="shared" si="172"/>
        <v>0</v>
      </c>
      <c r="H45" s="189">
        <v>0</v>
      </c>
      <c r="I45" s="106">
        <f t="shared" si="173"/>
        <v>0</v>
      </c>
      <c r="J45" s="189">
        <v>0</v>
      </c>
      <c r="K45" s="106">
        <f t="shared" ref="K45" si="214">IFERROR(IF(K$7="% of Revenue",(J45/J$9),IF(K$7="% of Change","N/A","N/A")),0)</f>
        <v>0</v>
      </c>
      <c r="L45" s="189">
        <v>0</v>
      </c>
      <c r="M45" s="106">
        <f t="shared" ref="M45" si="215">IFERROR(IF(M$7="% of Revenue",(L45/L$9),IF(M$7="% of Change","N/A","N/A")),0)</f>
        <v>0</v>
      </c>
      <c r="N45" s="189">
        <v>0</v>
      </c>
      <c r="O45" s="106">
        <f t="shared" ref="O45" si="216">IFERROR(IF(O$7="% of Revenue",(N45/N$9),IF(O$7="% of Change","N/A","N/A")),0)</f>
        <v>0</v>
      </c>
      <c r="P45" s="189">
        <v>0</v>
      </c>
      <c r="Q45" s="106">
        <f t="shared" ref="Q45" si="217">IFERROR(IF(Q$7="% of Revenue",(P45/P$9),IF(Q$7="% of Change","N/A","N/A")),0)</f>
        <v>0</v>
      </c>
      <c r="R45" s="189">
        <v>0</v>
      </c>
      <c r="S45" s="106">
        <f t="shared" ref="S45" si="218">IFERROR(IF(S$7="% of Revenue",(R45/R$9),IF(S$7="% of Change","N/A","N/A")),0)</f>
        <v>0</v>
      </c>
      <c r="T45" s="189">
        <v>0</v>
      </c>
      <c r="U45" s="106">
        <f t="shared" ref="U45" si="219">IFERROR(IF(U$7="% of Revenue",(T45/T$9),IF(U$7="% of Change","N/A","N/A")),0)</f>
        <v>0</v>
      </c>
      <c r="V45" s="189">
        <v>0</v>
      </c>
      <c r="W45" s="106">
        <f t="shared" ref="W45" si="220">IFERROR(IF(W$7="% of Revenue",(V45/V$9),IF(W$7="% of Change","N/A","N/A")),0)</f>
        <v>0</v>
      </c>
      <c r="X45" s="189">
        <v>0</v>
      </c>
      <c r="Y45" s="106">
        <f t="shared" ref="Y45" si="221">IFERROR(IF(Y$7="% of Revenue",(X45/X$9),IF(Y$7="% of Change","N/A","N/A")),0)</f>
        <v>0</v>
      </c>
      <c r="Z45" s="189">
        <v>0</v>
      </c>
      <c r="AA45" s="106">
        <f t="shared" ref="AA45" si="222">IFERROR(IF(AA$7="% of Revenue",(Z45/Z$9),IF(AA$7="% of Change","N/A","N/A")),0)</f>
        <v>0</v>
      </c>
      <c r="AB45" s="189">
        <v>0</v>
      </c>
      <c r="AC45" s="58">
        <f t="shared" ref="AC45" si="223">IFERROR(IF(AC$7="% of Revenue",(AB45/AB$9),IF(AC$7="% of Change","N/A","N/A")),0)</f>
        <v>0</v>
      </c>
      <c r="AD45" s="44"/>
    </row>
    <row r="46" spans="1:30" s="1" customFormat="1" thickBot="1" x14ac:dyDescent="0.25">
      <c r="A46" s="7" t="s">
        <v>24</v>
      </c>
      <c r="B46" s="86">
        <f>SUM(B22:B26)+B30+SUM(B35:B40)</f>
        <v>0</v>
      </c>
      <c r="C46" s="87">
        <f>IFERROR(IF(C$7="% of Revenue",(B46/B$9),IF(C$7="% of Change","N/A","N/A")),0)</f>
        <v>0</v>
      </c>
      <c r="D46" s="86">
        <f t="shared" ref="D46" si="224">SUM(D22:D26)+D30+SUM(D35:D40)</f>
        <v>0</v>
      </c>
      <c r="E46" s="42">
        <f>IFERROR(IF(E$7="% of Revenue",(D46/D$9),IF(E$7="% of Change",IFERROR(((D46-B46)/B46),0),"N/A")),0)</f>
        <v>0</v>
      </c>
      <c r="F46" s="86">
        <f t="shared" ref="F46:H46" si="225">SUM(F22:F26)+F30+SUM(F35:F40)</f>
        <v>0</v>
      </c>
      <c r="G46" s="42">
        <f>IFERROR(IF(G$7="% of Revenue",(F46/F$9),IF(G$7="% of Change",IFERROR(((F46-D46)/D46),0),"N/A")),0)</f>
        <v>0</v>
      </c>
      <c r="H46" s="86">
        <f t="shared" si="225"/>
        <v>0</v>
      </c>
      <c r="I46" s="42">
        <f>IFERROR(IF(I$7="% of Revenue",(H46/H$9),IF(I$7="% of Change",IFERROR(((H46-F46)/F46),0),"N/A")),0)</f>
        <v>0</v>
      </c>
      <c r="J46" s="86">
        <f t="shared" ref="J46" si="226">SUM(J22:J26)+J30+SUM(J35:J40)</f>
        <v>0</v>
      </c>
      <c r="K46" s="42">
        <f>IFERROR(IF(K$7="% of Revenue",(J46/J$9),IF(K$7="% of Change",IFERROR(((J46-H46)/H46),0),"N/A")),0)</f>
        <v>0</v>
      </c>
      <c r="L46" s="86">
        <f t="shared" ref="L46" si="227">SUM(L22:L26)+L30+SUM(L35:L40)</f>
        <v>0</v>
      </c>
      <c r="M46" s="42">
        <f>IFERROR(IF(M$7="% of Revenue",(L46/L$9),IF(M$7="% of Change",IFERROR(((L46-J46)/J46),0),"N/A")),0)</f>
        <v>0</v>
      </c>
      <c r="N46" s="86">
        <f t="shared" ref="N46" si="228">SUM(N22:N26)+N30+SUM(N35:N40)</f>
        <v>0</v>
      </c>
      <c r="O46" s="42">
        <f>IFERROR(IF(O$7="% of Revenue",(N46/N$9),IF(O$7="% of Change",IFERROR(((N46-L46)/L46),0),"N/A")),0)</f>
        <v>0</v>
      </c>
      <c r="P46" s="86">
        <f t="shared" ref="P46" si="229">SUM(P22:P26)+P30+SUM(P35:P40)</f>
        <v>0</v>
      </c>
      <c r="Q46" s="42">
        <f>IFERROR(IF(Q$7="% of Revenue",(P46/P$9),IF(Q$7="% of Change",IFERROR(((P46-N46)/N46),0),"N/A")),0)</f>
        <v>0</v>
      </c>
      <c r="R46" s="86">
        <f t="shared" ref="R46" si="230">SUM(R22:R26)+R30+SUM(R35:R40)</f>
        <v>0</v>
      </c>
      <c r="S46" s="42">
        <f>IFERROR(IF(S$7="% of Revenue",(R46/R$9),IF(S$7="% of Change",IFERROR(((R46-P46)/P46),0),"N/A")),0)</f>
        <v>0</v>
      </c>
      <c r="T46" s="86">
        <f t="shared" ref="T46" si="231">SUM(T22:T26)+T30+SUM(T35:T40)</f>
        <v>0</v>
      </c>
      <c r="U46" s="42">
        <f>IFERROR(IF(U$7="% of Revenue",(T46/T$9),IF(U$7="% of Change",IFERROR(((T46-R46)/R46),0),"N/A")),0)</f>
        <v>0</v>
      </c>
      <c r="V46" s="86">
        <f t="shared" ref="V46" si="232">SUM(V22:V26)+V30+SUM(V35:V40)</f>
        <v>0</v>
      </c>
      <c r="W46" s="42">
        <f>IFERROR(IF(W$7="% of Revenue",(V46/V$9),IF(W$7="% of Change",IFERROR(((V46-T46)/T46),0),"N/A")),0)</f>
        <v>0</v>
      </c>
      <c r="X46" s="86">
        <f t="shared" ref="X46" si="233">SUM(X22:X26)+X30+SUM(X35:X40)</f>
        <v>0</v>
      </c>
      <c r="Y46" s="42">
        <f>IFERROR(IF(Y$7="% of Revenue",(X46/X$9),IF(Y$7="% of Change",IFERROR(((X46-V46)/V46),0),"N/A")),0)</f>
        <v>0</v>
      </c>
      <c r="Z46" s="86">
        <f t="shared" ref="Z46" si="234">SUM(Z22:Z26)+Z30+SUM(Z35:Z40)</f>
        <v>0</v>
      </c>
      <c r="AA46" s="42">
        <f>IFERROR(IF(AA$7="% of Revenue",(Z46/Z$9),IF(AA$7="% of Change",IFERROR(((Z46-X46)/X46),0),"N/A")),0)</f>
        <v>0</v>
      </c>
      <c r="AB46" s="86">
        <f t="shared" ref="AB46" si="235">SUM(AB22:AB26)+AB30+SUM(AB35:AB40)</f>
        <v>0</v>
      </c>
      <c r="AC46" s="43">
        <f>IFERROR(IF(AC$7="% of Revenue",(AB46/AB$9),IF(AC$7="% of Change",IFERROR(((AB46-Z46)/Z46),0),"N/A")),0)</f>
        <v>0</v>
      </c>
      <c r="AD46" s="26"/>
    </row>
    <row r="47" spans="1:30" s="1" customFormat="1" thickBot="1" x14ac:dyDescent="0.25">
      <c r="A47" s="7" t="str">
        <f>IF(B47&lt;0,"Net Operating Loss","Net Operating Income")</f>
        <v>Net Operating Income</v>
      </c>
      <c r="B47" s="86">
        <f>B20-B46</f>
        <v>0</v>
      </c>
      <c r="C47" s="87">
        <f>IFERROR(IF(C$7="% of Revenue",(B47/B$9),IF(C$7="% of Change","N/A","N/A")),0)</f>
        <v>0</v>
      </c>
      <c r="D47" s="86">
        <f>D20-D46</f>
        <v>0</v>
      </c>
      <c r="E47" s="42">
        <f>IFERROR(IF(E$7="% of Revenue",(D47/D$9),IF(E$7="% of Change",IFERROR(((D47-B47)/B47),0),"N/A")),0)</f>
        <v>0</v>
      </c>
      <c r="F47" s="86">
        <f>F20-F46</f>
        <v>0</v>
      </c>
      <c r="G47" s="42">
        <f>IFERROR(IF(G$7="% of Revenue",(F47/F$9),IF(G$7="% of Change",IFERROR(((F47-D47)/D47),0),"N/A")),0)</f>
        <v>0</v>
      </c>
      <c r="H47" s="86">
        <f>H20-H46</f>
        <v>0</v>
      </c>
      <c r="I47" s="42">
        <f>IFERROR(IF(I$7="% of Revenue",(H47/H$9),IF(I$7="% of Change",IFERROR(((H47-F47)/F47),0),"N/A")),0)</f>
        <v>0</v>
      </c>
      <c r="J47" s="86">
        <f>J20-J46</f>
        <v>0</v>
      </c>
      <c r="K47" s="42">
        <f>IFERROR(IF(K$7="% of Revenue",(J47/J$9),IF(K$7="% of Change",IFERROR(((J47-H47)/H47),0),"N/A")),0)</f>
        <v>0</v>
      </c>
      <c r="L47" s="86">
        <f>L20-L46</f>
        <v>0</v>
      </c>
      <c r="M47" s="42">
        <f>IFERROR(IF(M$7="% of Revenue",(L47/L$9),IF(M$7="% of Change",IFERROR(((L47-J47)/J47),0),"N/A")),0)</f>
        <v>0</v>
      </c>
      <c r="N47" s="86">
        <f>N20-N46</f>
        <v>0</v>
      </c>
      <c r="O47" s="42">
        <f>IFERROR(IF(O$7="% of Revenue",(N47/N$9),IF(O$7="% of Change",IFERROR(((N47-L47)/L47),0),"N/A")),0)</f>
        <v>0</v>
      </c>
      <c r="P47" s="86">
        <f>P20-P46</f>
        <v>0</v>
      </c>
      <c r="Q47" s="42">
        <f>IFERROR(IF(Q$7="% of Revenue",(P47/P$9),IF(Q$7="% of Change",IFERROR(((P47-N47)/N47),0),"N/A")),0)</f>
        <v>0</v>
      </c>
      <c r="R47" s="86">
        <f>R20-R46</f>
        <v>0</v>
      </c>
      <c r="S47" s="42">
        <f>IFERROR(IF(S$7="% of Revenue",(R47/R$9),IF(S$7="% of Change",IFERROR(((R47-P47)/P47),0),"N/A")),0)</f>
        <v>0</v>
      </c>
      <c r="T47" s="86">
        <f>T20-T46</f>
        <v>0</v>
      </c>
      <c r="U47" s="42">
        <f>IFERROR(IF(U$7="% of Revenue",(T47/T$9),IF(U$7="% of Change",IFERROR(((T47-R47)/R47),0),"N/A")),0)</f>
        <v>0</v>
      </c>
      <c r="V47" s="86">
        <f>V20-V46</f>
        <v>0</v>
      </c>
      <c r="W47" s="42">
        <f>IFERROR(IF(W$7="% of Revenue",(V47/V$9),IF(W$7="% of Change",IFERROR(((V47-T47)/T47),0),"N/A")),0)</f>
        <v>0</v>
      </c>
      <c r="X47" s="86">
        <f>X20-X46</f>
        <v>0</v>
      </c>
      <c r="Y47" s="42">
        <f>IFERROR(IF(Y$7="% of Revenue",(X47/X$9),IF(Y$7="% of Change",IFERROR(((X47-V47)/V47),0),"N/A")),0)</f>
        <v>0</v>
      </c>
      <c r="Z47" s="86">
        <f>Z20-Z46</f>
        <v>0</v>
      </c>
      <c r="AA47" s="42">
        <f>IFERROR(IF(AA$7="% of Revenue",(Z47/Z$9),IF(AA$7="% of Change",IFERROR(((Z47-X47)/X47),0),"N/A")),0)</f>
        <v>0</v>
      </c>
      <c r="AB47" s="86">
        <f>AB20-AB46</f>
        <v>0</v>
      </c>
      <c r="AC47" s="43">
        <f>IFERROR(IF(AC$7="% of Revenue",(AB47/AB$9),IF(AC$7="% of Change",IFERROR(((AB47-Z47)/Z47),0),"N/A")),0)</f>
        <v>0</v>
      </c>
      <c r="AD47" s="26"/>
    </row>
    <row r="48" spans="1:30" ht="15.75" thickBot="1" x14ac:dyDescent="0.3">
      <c r="A48" s="208" t="s">
        <v>25</v>
      </c>
      <c r="B48" s="209"/>
      <c r="C48" s="209"/>
      <c r="D48" s="209"/>
      <c r="E48" s="209"/>
      <c r="F48" s="209"/>
      <c r="G48" s="209"/>
      <c r="H48" s="21"/>
      <c r="I48" s="36"/>
      <c r="J48" s="21"/>
      <c r="K48" s="36"/>
      <c r="L48" s="21"/>
      <c r="M48" s="36"/>
      <c r="N48" s="21"/>
      <c r="O48" s="36"/>
      <c r="P48" s="21"/>
      <c r="Q48" s="36"/>
      <c r="R48" s="21"/>
      <c r="S48" s="36"/>
      <c r="T48" s="21"/>
      <c r="U48" s="36"/>
      <c r="V48" s="21"/>
      <c r="W48" s="36"/>
      <c r="X48" s="21"/>
      <c r="Y48" s="36"/>
      <c r="Z48" s="21"/>
      <c r="AA48" s="36"/>
      <c r="AB48" s="21"/>
      <c r="AC48" s="39"/>
      <c r="AD48" s="25"/>
    </row>
    <row r="49" spans="1:30" s="1" customFormat="1" ht="14.25" x14ac:dyDescent="0.2">
      <c r="A49" s="26" t="s">
        <v>26</v>
      </c>
      <c r="B49" s="94">
        <v>0</v>
      </c>
      <c r="C49" s="105">
        <f>IFERROR(IF(C$7="% of Revenue",(B49/B$9),IF(C$7="% of Change","N/A","N/A")),0)</f>
        <v>0</v>
      </c>
      <c r="D49" s="32">
        <v>0</v>
      </c>
      <c r="E49" s="105">
        <f>IFERROR(IF(E$7="% of Revenue",(D49/D$9),IF(E$7="% of Change","N/A","N/A")),0)</f>
        <v>0</v>
      </c>
      <c r="F49" s="32">
        <v>0</v>
      </c>
      <c r="G49" s="105">
        <f>IFERROR(IF(G$7="% of Revenue",(F49/F$9),IF(G$7="% of Change","N/A","N/A")),0)</f>
        <v>0</v>
      </c>
      <c r="H49" s="32">
        <v>0</v>
      </c>
      <c r="I49" s="105">
        <f>IFERROR(IF(I$7="% of Revenue",(H49/H$9),IF(I$7="% of Change","N/A","N/A")),0)</f>
        <v>0</v>
      </c>
      <c r="J49" s="32">
        <v>0</v>
      </c>
      <c r="K49" s="105">
        <f>IFERROR(IF(K$7="% of Revenue",(J49/J$9),IF(K$7="% of Change","N/A","N/A")),0)</f>
        <v>0</v>
      </c>
      <c r="L49" s="32">
        <v>0</v>
      </c>
      <c r="M49" s="105">
        <f>IFERROR(IF(M$7="% of Revenue",(L49/L$9),IF(M$7="% of Change","N/A","N/A")),0)</f>
        <v>0</v>
      </c>
      <c r="N49" s="32">
        <v>0</v>
      </c>
      <c r="O49" s="105">
        <f>IFERROR(IF(O$7="% of Revenue",(N49/N$9),IF(O$7="% of Change","N/A","N/A")),0)</f>
        <v>0</v>
      </c>
      <c r="P49" s="32">
        <v>0</v>
      </c>
      <c r="Q49" s="105">
        <f>IFERROR(IF(Q$7="% of Revenue",(P49/P$9),IF(Q$7="% of Change","N/A","N/A")),0)</f>
        <v>0</v>
      </c>
      <c r="R49" s="32">
        <v>0</v>
      </c>
      <c r="S49" s="105">
        <f>IFERROR(IF(S$7="% of Revenue",(R49/R$9),IF(S$7="% of Change","N/A","N/A")),0)</f>
        <v>0</v>
      </c>
      <c r="T49" s="32">
        <v>0</v>
      </c>
      <c r="U49" s="105">
        <f>IFERROR(IF(U$7="% of Revenue",(T49/T$9),IF(U$7="% of Change","N/A","N/A")),0)</f>
        <v>0</v>
      </c>
      <c r="V49" s="32">
        <v>0</v>
      </c>
      <c r="W49" s="105">
        <f>IFERROR(IF(W$7="% of Revenue",(V49/V$9),IF(W$7="% of Change","N/A","N/A")),0)</f>
        <v>0</v>
      </c>
      <c r="X49" s="32">
        <v>0</v>
      </c>
      <c r="Y49" s="105">
        <f>IFERROR(IF(Y$7="% of Revenue",(X49/X$9),IF(Y$7="% of Change","N/A","N/A")),0)</f>
        <v>0</v>
      </c>
      <c r="Z49" s="32">
        <v>0</v>
      </c>
      <c r="AA49" s="105">
        <f>IFERROR(IF(AA$7="% of Revenue",(Z49/Z$9),IF(AA$7="% of Change","N/A","N/A")),0)</f>
        <v>0</v>
      </c>
      <c r="AB49" s="32">
        <v>0</v>
      </c>
      <c r="AC49" s="57">
        <f>IFERROR(IF(AC$7="% of Revenue",(AB49/AB$9),IF(AC$7="% of Change","N/A","N/A")),0)</f>
        <v>0</v>
      </c>
      <c r="AD49" s="26"/>
    </row>
    <row r="50" spans="1:30" s="48" customFormat="1" ht="14.25" x14ac:dyDescent="0.2">
      <c r="A50" s="28" t="s">
        <v>27</v>
      </c>
      <c r="B50" s="130">
        <v>0</v>
      </c>
      <c r="C50" s="131">
        <f>IFERROR(IF(C$7="% of Revenue",(B50/B$9),IF(C$7="% of Change","N/A","N/A")),0)</f>
        <v>0</v>
      </c>
      <c r="D50" s="190">
        <v>0</v>
      </c>
      <c r="E50" s="131">
        <f>IFERROR(IF(E$7="% of Revenue",(D50/D$9),IF(E$7="% of Change","N/A","N/A")),0)</f>
        <v>0</v>
      </c>
      <c r="F50" s="190">
        <v>0</v>
      </c>
      <c r="G50" s="131">
        <f>IFERROR(IF(G$7="% of Revenue",(F50/F$9),IF(G$7="% of Change","N/A","N/A")),0)</f>
        <v>0</v>
      </c>
      <c r="H50" s="190">
        <v>0</v>
      </c>
      <c r="I50" s="131">
        <f>IFERROR(IF(I$7="% of Revenue",(H50/H$9),IF(I$7="% of Change","N/A","N/A")),0)</f>
        <v>0</v>
      </c>
      <c r="J50" s="190">
        <v>0</v>
      </c>
      <c r="K50" s="131">
        <f>IFERROR(IF(K$7="% of Revenue",(J50/J$9),IF(K$7="% of Change","N/A","N/A")),0)</f>
        <v>0</v>
      </c>
      <c r="L50" s="190">
        <v>0</v>
      </c>
      <c r="M50" s="131">
        <f>IFERROR(IF(M$7="% of Revenue",(L50/L$9),IF(M$7="% of Change","N/A","N/A")),0)</f>
        <v>0</v>
      </c>
      <c r="N50" s="190">
        <v>0</v>
      </c>
      <c r="O50" s="131">
        <f>IFERROR(IF(O$7="% of Revenue",(N50/N$9),IF(O$7="% of Change","N/A","N/A")),0)</f>
        <v>0</v>
      </c>
      <c r="P50" s="190">
        <v>0</v>
      </c>
      <c r="Q50" s="131">
        <f>IFERROR(IF(Q$7="% of Revenue",(P50/P$9),IF(Q$7="% of Change","N/A","N/A")),0)</f>
        <v>0</v>
      </c>
      <c r="R50" s="190">
        <v>0</v>
      </c>
      <c r="S50" s="131">
        <f>IFERROR(IF(S$7="% of Revenue",(R50/R$9),IF(S$7="% of Change","N/A","N/A")),0)</f>
        <v>0</v>
      </c>
      <c r="T50" s="190">
        <v>0</v>
      </c>
      <c r="U50" s="131">
        <f>IFERROR(IF(U$7="% of Revenue",(T50/T$9),IF(U$7="% of Change","N/A","N/A")),0)</f>
        <v>0</v>
      </c>
      <c r="V50" s="190">
        <v>0</v>
      </c>
      <c r="W50" s="131">
        <f>IFERROR(IF(W$7="% of Revenue",(V50/V$9),IF(W$7="% of Change","N/A","N/A")),0)</f>
        <v>0</v>
      </c>
      <c r="X50" s="190">
        <v>0</v>
      </c>
      <c r="Y50" s="131">
        <f>IFERROR(IF(Y$7="% of Revenue",(X50/X$9),IF(Y$7="% of Change","N/A","N/A")),0)</f>
        <v>0</v>
      </c>
      <c r="Z50" s="190">
        <v>0</v>
      </c>
      <c r="AA50" s="131">
        <f>IFERROR(IF(AA$7="% of Revenue",(Z50/Z$9),IF(AA$7="% of Change","N/A","N/A")),0)</f>
        <v>0</v>
      </c>
      <c r="AB50" s="190">
        <v>0</v>
      </c>
      <c r="AC50" s="132">
        <f>IFERROR(IF(AC$7="% of Revenue",(AB50/AB$9),IF(AC$7="% of Change","N/A","N/A")),0)</f>
        <v>0</v>
      </c>
      <c r="AD50" s="28"/>
    </row>
    <row r="51" spans="1:30" s="1" customFormat="1" ht="14.25" x14ac:dyDescent="0.2">
      <c r="A51" s="26" t="s">
        <v>28</v>
      </c>
      <c r="B51" s="101">
        <v>0</v>
      </c>
      <c r="C51" s="105">
        <f>IFERROR(IF(C$7="% of Revenue",(B51/B$9),IF(C$7="% of Change","N/A","N/A")),0)</f>
        <v>0</v>
      </c>
      <c r="D51" s="32">
        <v>0</v>
      </c>
      <c r="E51" s="105">
        <f>IFERROR(IF(E$7="% of Revenue",(D51/D$9),IF(E$7="% of Change","N/A","N/A")),0)</f>
        <v>0</v>
      </c>
      <c r="F51" s="32">
        <v>0</v>
      </c>
      <c r="G51" s="105">
        <f>IFERROR(IF(G$7="% of Revenue",(F51/F$9),IF(G$7="% of Change","N/A","N/A")),0)</f>
        <v>0</v>
      </c>
      <c r="H51" s="32">
        <v>0</v>
      </c>
      <c r="I51" s="105">
        <f>IFERROR(IF(I$7="% of Revenue",(H51/H$9),IF(I$7="% of Change","N/A","N/A")),0)</f>
        <v>0</v>
      </c>
      <c r="J51" s="32">
        <v>0</v>
      </c>
      <c r="K51" s="105">
        <f>IFERROR(IF(K$7="% of Revenue",(J51/J$9),IF(K$7="% of Change","N/A","N/A")),0)</f>
        <v>0</v>
      </c>
      <c r="L51" s="32">
        <v>0</v>
      </c>
      <c r="M51" s="105">
        <f>IFERROR(IF(M$7="% of Revenue",(L51/L$9),IF(M$7="% of Change","N/A","N/A")),0)</f>
        <v>0</v>
      </c>
      <c r="N51" s="32">
        <v>0</v>
      </c>
      <c r="O51" s="105">
        <f>IFERROR(IF(O$7="% of Revenue",(N51/N$9),IF(O$7="% of Change","N/A","N/A")),0)</f>
        <v>0</v>
      </c>
      <c r="P51" s="32">
        <v>0</v>
      </c>
      <c r="Q51" s="105">
        <f>IFERROR(IF(Q$7="% of Revenue",(P51/P$9),IF(Q$7="% of Change","N/A","N/A")),0)</f>
        <v>0</v>
      </c>
      <c r="R51" s="32">
        <v>0</v>
      </c>
      <c r="S51" s="105">
        <f>IFERROR(IF(S$7="% of Revenue",(R51/R$9),IF(S$7="% of Change","N/A","N/A")),0)</f>
        <v>0</v>
      </c>
      <c r="T51" s="32">
        <v>0</v>
      </c>
      <c r="U51" s="105">
        <f>IFERROR(IF(U$7="% of Revenue",(T51/T$9),IF(U$7="% of Change","N/A","N/A")),0)</f>
        <v>0</v>
      </c>
      <c r="V51" s="32">
        <v>0</v>
      </c>
      <c r="W51" s="105">
        <f>IFERROR(IF(W$7="% of Revenue",(V51/V$9),IF(W$7="% of Change","N/A","N/A")),0)</f>
        <v>0</v>
      </c>
      <c r="X51" s="32">
        <v>0</v>
      </c>
      <c r="Y51" s="105">
        <f>IFERROR(IF(Y$7="% of Revenue",(X51/X$9),IF(Y$7="% of Change","N/A","N/A")),0)</f>
        <v>0</v>
      </c>
      <c r="Z51" s="32">
        <v>0</v>
      </c>
      <c r="AA51" s="105">
        <f>IFERROR(IF(AA$7="% of Revenue",(Z51/Z$9),IF(AA$7="% of Change","N/A","N/A")),0)</f>
        <v>0</v>
      </c>
      <c r="AB51" s="32">
        <v>0</v>
      </c>
      <c r="AC51" s="57">
        <f>IFERROR(IF(AC$7="% of Revenue",(AB51/AB$9),IF(AC$7="% of Change","N/A","N/A")),0)</f>
        <v>0</v>
      </c>
      <c r="AD51" s="26"/>
    </row>
    <row r="52" spans="1:30" s="48" customFormat="1" ht="14.25" x14ac:dyDescent="0.2">
      <c r="A52" s="28" t="s">
        <v>29</v>
      </c>
      <c r="B52" s="130">
        <v>0</v>
      </c>
      <c r="C52" s="131">
        <f>IFERROR(IF(C$7="% of Revenue",(B52/B$9),IF(C$7="% of Change","N/A","N/A")),0)</f>
        <v>0</v>
      </c>
      <c r="D52" s="190">
        <v>0</v>
      </c>
      <c r="E52" s="131">
        <f>IFERROR(IF(E$7="% of Revenue",(D52/D$9),IF(E$7="% of Change","N/A","N/A")),0)</f>
        <v>0</v>
      </c>
      <c r="F52" s="190">
        <v>0</v>
      </c>
      <c r="G52" s="131">
        <f>IFERROR(IF(G$7="% of Revenue",(F52/F$9),IF(G$7="% of Change","N/A","N/A")),0)</f>
        <v>0</v>
      </c>
      <c r="H52" s="190">
        <v>0</v>
      </c>
      <c r="I52" s="131">
        <f>IFERROR(IF(I$7="% of Revenue",(H52/H$9),IF(I$7="% of Change","N/A","N/A")),0)</f>
        <v>0</v>
      </c>
      <c r="J52" s="190">
        <v>0</v>
      </c>
      <c r="K52" s="131">
        <f>IFERROR(IF(K$7="% of Revenue",(J52/J$9),IF(K$7="% of Change","N/A","N/A")),0)</f>
        <v>0</v>
      </c>
      <c r="L52" s="190">
        <v>0</v>
      </c>
      <c r="M52" s="131">
        <f>IFERROR(IF(M$7="% of Revenue",(L52/L$9),IF(M$7="% of Change","N/A","N/A")),0)</f>
        <v>0</v>
      </c>
      <c r="N52" s="190">
        <v>0</v>
      </c>
      <c r="O52" s="131">
        <f>IFERROR(IF(O$7="% of Revenue",(N52/N$9),IF(O$7="% of Change","N/A","N/A")),0)</f>
        <v>0</v>
      </c>
      <c r="P52" s="190">
        <v>0</v>
      </c>
      <c r="Q52" s="131">
        <f>IFERROR(IF(Q$7="% of Revenue",(P52/P$9),IF(Q$7="% of Change","N/A","N/A")),0)</f>
        <v>0</v>
      </c>
      <c r="R52" s="190">
        <v>0</v>
      </c>
      <c r="S52" s="131">
        <f>IFERROR(IF(S$7="% of Revenue",(R52/R$9),IF(S$7="% of Change","N/A","N/A")),0)</f>
        <v>0</v>
      </c>
      <c r="T52" s="190">
        <v>0</v>
      </c>
      <c r="U52" s="131">
        <f>IFERROR(IF(U$7="% of Revenue",(T52/T$9),IF(U$7="% of Change","N/A","N/A")),0)</f>
        <v>0</v>
      </c>
      <c r="V52" s="190">
        <v>0</v>
      </c>
      <c r="W52" s="131">
        <f>IFERROR(IF(W$7="% of Revenue",(V52/V$9),IF(W$7="% of Change","N/A","N/A")),0)</f>
        <v>0</v>
      </c>
      <c r="X52" s="190">
        <v>0</v>
      </c>
      <c r="Y52" s="131">
        <f>IFERROR(IF(Y$7="% of Revenue",(X52/X$9),IF(Y$7="% of Change","N/A","N/A")),0)</f>
        <v>0</v>
      </c>
      <c r="Z52" s="190">
        <v>0</v>
      </c>
      <c r="AA52" s="131">
        <f>IFERROR(IF(AA$7="% of Revenue",(Z52/Z$9),IF(AA$7="% of Change","N/A","N/A")),0)</f>
        <v>0</v>
      </c>
      <c r="AB52" s="190">
        <v>0</v>
      </c>
      <c r="AC52" s="132">
        <f>IFERROR(IF(AC$7="% of Revenue",(AB52/AB$9),IF(AC$7="% of Change","N/A","N/A")),0)</f>
        <v>0</v>
      </c>
      <c r="AD52" s="28"/>
    </row>
    <row r="53" spans="1:30" s="1" customFormat="1" x14ac:dyDescent="0.25">
      <c r="A53" s="26" t="s">
        <v>224</v>
      </c>
      <c r="B53" s="101">
        <f>SUBTOTAL(9,B54:B58)</f>
        <v>0</v>
      </c>
      <c r="C53" s="105">
        <f>IFERROR(IF(C$7="% of Revenue",(B53/B$9),IF(C$7="% of Change","N/A","N/A")),0)</f>
        <v>0</v>
      </c>
      <c r="D53" s="32">
        <f>SUBTOTAL(9,D54:D58)</f>
        <v>0</v>
      </c>
      <c r="E53" s="106">
        <f t="shared" ref="E53:E58" si="236">IFERROR(IF(E$7="% of Revenue",(D53/D$9),IF(E$7="% of Change","N/A","N/A")),0)</f>
        <v>0</v>
      </c>
      <c r="F53" s="32">
        <f>SUBTOTAL(9,F54:F58)</f>
        <v>0</v>
      </c>
      <c r="G53" s="106">
        <f t="shared" ref="G53:G58" si="237">IFERROR(IF(G$7="% of Revenue",(F53/F$9),IF(G$7="% of Change","N/A","N/A")),0)</f>
        <v>0</v>
      </c>
      <c r="H53" s="32">
        <f>SUBTOTAL(9,H54:H58)</f>
        <v>0</v>
      </c>
      <c r="I53" s="106">
        <f t="shared" ref="G53:I58" si="238">IFERROR(IF(I$7="% of Revenue",(H53/H$9),IF(I$7="% of Change","N/A","N/A")),0)</f>
        <v>0</v>
      </c>
      <c r="J53" s="32">
        <f>SUBTOTAL(9,J54:J58)</f>
        <v>0</v>
      </c>
      <c r="K53" s="106">
        <f t="shared" ref="K53" si="239">IFERROR(IF(K$7="% of Revenue",(J53/J$9),IF(K$7="% of Change","N/A","N/A")),0)</f>
        <v>0</v>
      </c>
      <c r="L53" s="32">
        <f>SUBTOTAL(9,L54:L58)</f>
        <v>0</v>
      </c>
      <c r="M53" s="106">
        <f t="shared" ref="M53" si="240">IFERROR(IF(M$7="% of Revenue",(L53/L$9),IF(M$7="% of Change","N/A","N/A")),0)</f>
        <v>0</v>
      </c>
      <c r="N53" s="32">
        <f>SUBTOTAL(9,N54:N58)</f>
        <v>0</v>
      </c>
      <c r="O53" s="106">
        <f t="shared" ref="O53" si="241">IFERROR(IF(O$7="% of Revenue",(N53/N$9),IF(O$7="% of Change","N/A","N/A")),0)</f>
        <v>0</v>
      </c>
      <c r="P53" s="32">
        <f>SUBTOTAL(9,P54:P58)</f>
        <v>0</v>
      </c>
      <c r="Q53" s="106">
        <f t="shared" ref="Q53" si="242">IFERROR(IF(Q$7="% of Revenue",(P53/P$9),IF(Q$7="% of Change","N/A","N/A")),0)</f>
        <v>0</v>
      </c>
      <c r="R53" s="32">
        <f>SUBTOTAL(9,R54:R58)</f>
        <v>0</v>
      </c>
      <c r="S53" s="106">
        <f t="shared" ref="S53" si="243">IFERROR(IF(S$7="% of Revenue",(R53/R$9),IF(S$7="% of Change","N/A","N/A")),0)</f>
        <v>0</v>
      </c>
      <c r="T53" s="32">
        <f>SUBTOTAL(9,T54:T58)</f>
        <v>0</v>
      </c>
      <c r="U53" s="106">
        <f t="shared" ref="U53" si="244">IFERROR(IF(U$7="% of Revenue",(T53/T$9),IF(U$7="% of Change","N/A","N/A")),0)</f>
        <v>0</v>
      </c>
      <c r="V53" s="32">
        <f>SUBTOTAL(9,V54:V58)</f>
        <v>0</v>
      </c>
      <c r="W53" s="106">
        <f t="shared" ref="W53" si="245">IFERROR(IF(W$7="% of Revenue",(V53/V$9),IF(W$7="% of Change","N/A","N/A")),0)</f>
        <v>0</v>
      </c>
      <c r="X53" s="32">
        <f>SUBTOTAL(9,X54:X58)</f>
        <v>0</v>
      </c>
      <c r="Y53" s="106">
        <f t="shared" ref="Y53" si="246">IFERROR(IF(Y$7="% of Revenue",(X53/X$9),IF(Y$7="% of Change","N/A","N/A")),0)</f>
        <v>0</v>
      </c>
      <c r="Z53" s="32">
        <f>SUBTOTAL(9,Z54:Z58)</f>
        <v>0</v>
      </c>
      <c r="AA53" s="106">
        <f t="shared" ref="AA53" si="247">IFERROR(IF(AA$7="% of Revenue",(Z53/Z$9),IF(AA$7="% of Change","N/A","N/A")),0)</f>
        <v>0</v>
      </c>
      <c r="AB53" s="32">
        <f>SUBTOTAL(9,AB54:AB58)</f>
        <v>0</v>
      </c>
      <c r="AC53" s="58">
        <f t="shared" ref="AC53" si="248">IFERROR(IF(AC$7="% of Revenue",(AB53/AB$9),IF(AC$7="% of Change","N/A","N/A")),0)</f>
        <v>0</v>
      </c>
      <c r="AD53" s="26"/>
    </row>
    <row r="54" spans="1:30" s="3" customFormat="1" ht="15.75" customHeight="1" outlineLevel="1" x14ac:dyDescent="0.25">
      <c r="A54" s="27" t="s">
        <v>30</v>
      </c>
      <c r="B54" s="85">
        <v>0</v>
      </c>
      <c r="C54" s="106">
        <f>IFERROR(IF(C$7="% of Revenue",(B54/B$9),IF(C$7="% of Change","N/A","N/A")),0)</f>
        <v>0</v>
      </c>
      <c r="D54" s="189">
        <v>0</v>
      </c>
      <c r="E54" s="106">
        <f>IFERROR(IF(E$7="% of Revenue",(D54/D$9),IF(E$7="% of Change","N/A","N/A")),0)</f>
        <v>0</v>
      </c>
      <c r="F54" s="189">
        <v>0</v>
      </c>
      <c r="G54" s="106">
        <f>IFERROR(IF(G$7="% of Revenue",(F54/F$9),IF(G$7="% of Change","N/A","N/A")),0)</f>
        <v>0</v>
      </c>
      <c r="H54" s="189">
        <v>0</v>
      </c>
      <c r="I54" s="106">
        <f>IFERROR(IF(I$7="% of Revenue",(H54/H$9),IF(I$7="% of Change","N/A","N/A")),0)</f>
        <v>0</v>
      </c>
      <c r="J54" s="189">
        <v>0</v>
      </c>
      <c r="K54" s="106">
        <f>IFERROR(IF(K$7="% of Revenue",(J54/J$9),IF(K$7="% of Change","N/A","N/A")),0)</f>
        <v>0</v>
      </c>
      <c r="L54" s="189">
        <v>0</v>
      </c>
      <c r="M54" s="106">
        <f>IFERROR(IF(M$7="% of Revenue",(L54/L$9),IF(M$7="% of Change","N/A","N/A")),0)</f>
        <v>0</v>
      </c>
      <c r="N54" s="189">
        <v>0</v>
      </c>
      <c r="O54" s="106">
        <f>IFERROR(IF(O$7="% of Revenue",(N54/N$9),IF(O$7="% of Change","N/A","N/A")),0)</f>
        <v>0</v>
      </c>
      <c r="P54" s="189">
        <v>0</v>
      </c>
      <c r="Q54" s="106">
        <f>IFERROR(IF(Q$7="% of Revenue",(P54/P$9),IF(Q$7="% of Change","N/A","N/A")),0)</f>
        <v>0</v>
      </c>
      <c r="R54" s="189">
        <v>0</v>
      </c>
      <c r="S54" s="106">
        <f>IFERROR(IF(S$7="% of Revenue",(R54/R$9),IF(S$7="% of Change","N/A","N/A")),0)</f>
        <v>0</v>
      </c>
      <c r="T54" s="189">
        <v>0</v>
      </c>
      <c r="U54" s="106">
        <f>IFERROR(IF(U$7="% of Revenue",(T54/T$9),IF(U$7="% of Change","N/A","N/A")),0)</f>
        <v>0</v>
      </c>
      <c r="V54" s="189">
        <v>0</v>
      </c>
      <c r="W54" s="106">
        <f>IFERROR(IF(W$7="% of Revenue",(V54/V$9),IF(W$7="% of Change","N/A","N/A")),0)</f>
        <v>0</v>
      </c>
      <c r="X54" s="189">
        <v>0</v>
      </c>
      <c r="Y54" s="106">
        <f>IFERROR(IF(Y$7="% of Revenue",(X54/X$9),IF(Y$7="% of Change","N/A","N/A")),0)</f>
        <v>0</v>
      </c>
      <c r="Z54" s="189">
        <v>0</v>
      </c>
      <c r="AA54" s="106">
        <f>IFERROR(IF(AA$7="% of Revenue",(Z54/Z$9),IF(AA$7="% of Change","N/A","N/A")),0)</f>
        <v>0</v>
      </c>
      <c r="AB54" s="189">
        <v>0</v>
      </c>
      <c r="AC54" s="58">
        <f>IFERROR(IF(AC$7="% of Revenue",(AB54/AB$9),IF(AC$7="% of Change","N/A","N/A")),0)</f>
        <v>0</v>
      </c>
      <c r="AD54" s="44"/>
    </row>
    <row r="55" spans="1:30" s="3" customFormat="1" ht="15.75" customHeight="1" outlineLevel="1" x14ac:dyDescent="0.25">
      <c r="A55" s="27" t="s">
        <v>31</v>
      </c>
      <c r="B55" s="85">
        <v>0</v>
      </c>
      <c r="C55" s="106">
        <f>IFERROR(IF(C$7="% of Revenue",(B55/B$9),IF(C$7="% of Change","N/A","N/A")),0)</f>
        <v>0</v>
      </c>
      <c r="D55" s="189">
        <v>0</v>
      </c>
      <c r="E55" s="106">
        <f t="shared" ref="E55:E60" si="249">IFERROR(IF(E$7="% of Revenue",(D55/D$9),IF(E$7="% of Change","N/A","N/A")),0)</f>
        <v>0</v>
      </c>
      <c r="F55" s="189">
        <v>0</v>
      </c>
      <c r="G55" s="106">
        <f t="shared" ref="G55:G60" si="250">IFERROR(IF(G$7="% of Revenue",(F55/F$9),IF(G$7="% of Change","N/A","N/A")),0)</f>
        <v>0</v>
      </c>
      <c r="H55" s="189">
        <v>0</v>
      </c>
      <c r="I55" s="106">
        <f t="shared" si="238"/>
        <v>0</v>
      </c>
      <c r="J55" s="189">
        <v>0</v>
      </c>
      <c r="K55" s="106">
        <f t="shared" ref="K55" si="251">IFERROR(IF(K$7="% of Revenue",(J55/J$9),IF(K$7="% of Change","N/A","N/A")),0)</f>
        <v>0</v>
      </c>
      <c r="L55" s="189">
        <v>0</v>
      </c>
      <c r="M55" s="106">
        <f t="shared" ref="M55" si="252">IFERROR(IF(M$7="% of Revenue",(L55/L$9),IF(M$7="% of Change","N/A","N/A")),0)</f>
        <v>0</v>
      </c>
      <c r="N55" s="189">
        <v>0</v>
      </c>
      <c r="O55" s="106">
        <f t="shared" ref="O55" si="253">IFERROR(IF(O$7="% of Revenue",(N55/N$9),IF(O$7="% of Change","N/A","N/A")),0)</f>
        <v>0</v>
      </c>
      <c r="P55" s="189">
        <v>0</v>
      </c>
      <c r="Q55" s="106">
        <f t="shared" ref="Q55" si="254">IFERROR(IF(Q$7="% of Revenue",(P55/P$9),IF(Q$7="% of Change","N/A","N/A")),0)</f>
        <v>0</v>
      </c>
      <c r="R55" s="189">
        <v>0</v>
      </c>
      <c r="S55" s="106">
        <f t="shared" ref="S55" si="255">IFERROR(IF(S$7="% of Revenue",(R55/R$9),IF(S$7="% of Change","N/A","N/A")),0)</f>
        <v>0</v>
      </c>
      <c r="T55" s="189">
        <v>0</v>
      </c>
      <c r="U55" s="106">
        <f t="shared" ref="U55" si="256">IFERROR(IF(U$7="% of Revenue",(T55/T$9),IF(U$7="% of Change","N/A","N/A")),0)</f>
        <v>0</v>
      </c>
      <c r="V55" s="189">
        <v>0</v>
      </c>
      <c r="W55" s="106">
        <f t="shared" ref="W55" si="257">IFERROR(IF(W$7="% of Revenue",(V55/V$9),IF(W$7="% of Change","N/A","N/A")),0)</f>
        <v>0</v>
      </c>
      <c r="X55" s="189">
        <v>0</v>
      </c>
      <c r="Y55" s="106">
        <f t="shared" ref="Y55" si="258">IFERROR(IF(Y$7="% of Revenue",(X55/X$9),IF(Y$7="% of Change","N/A","N/A")),0)</f>
        <v>0</v>
      </c>
      <c r="Z55" s="189">
        <v>0</v>
      </c>
      <c r="AA55" s="106">
        <f t="shared" ref="AA55" si="259">IFERROR(IF(AA$7="% of Revenue",(Z55/Z$9),IF(AA$7="% of Change","N/A","N/A")),0)</f>
        <v>0</v>
      </c>
      <c r="AB55" s="189">
        <v>0</v>
      </c>
      <c r="AC55" s="58">
        <f t="shared" ref="AC55" si="260">IFERROR(IF(AC$7="% of Revenue",(AB55/AB$9),IF(AC$7="% of Change","N/A","N/A")),0)</f>
        <v>0</v>
      </c>
      <c r="AD55" s="44"/>
    </row>
    <row r="56" spans="1:30" s="3" customFormat="1" ht="15.75" customHeight="1" outlineLevel="1" x14ac:dyDescent="0.25">
      <c r="A56" s="27" t="s">
        <v>32</v>
      </c>
      <c r="B56" s="85">
        <v>0</v>
      </c>
      <c r="C56" s="106">
        <f>IFERROR(IF(C$7="% of Revenue",(B56/B$9),IF(C$7="% of Change","N/A","N/A")),0)</f>
        <v>0</v>
      </c>
      <c r="D56" s="189">
        <v>0</v>
      </c>
      <c r="E56" s="106">
        <f t="shared" si="249"/>
        <v>0</v>
      </c>
      <c r="F56" s="189">
        <v>0</v>
      </c>
      <c r="G56" s="106">
        <f t="shared" si="250"/>
        <v>0</v>
      </c>
      <c r="H56" s="189">
        <v>0</v>
      </c>
      <c r="I56" s="106">
        <f t="shared" si="238"/>
        <v>0</v>
      </c>
      <c r="J56" s="189">
        <v>0</v>
      </c>
      <c r="K56" s="106">
        <f t="shared" ref="K56" si="261">IFERROR(IF(K$7="% of Revenue",(J56/J$9),IF(K$7="% of Change","N/A","N/A")),0)</f>
        <v>0</v>
      </c>
      <c r="L56" s="189">
        <v>0</v>
      </c>
      <c r="M56" s="106">
        <f t="shared" ref="M56" si="262">IFERROR(IF(M$7="% of Revenue",(L56/L$9),IF(M$7="% of Change","N/A","N/A")),0)</f>
        <v>0</v>
      </c>
      <c r="N56" s="189">
        <v>0</v>
      </c>
      <c r="O56" s="106">
        <f t="shared" ref="O56" si="263">IFERROR(IF(O$7="% of Revenue",(N56/N$9),IF(O$7="% of Change","N/A","N/A")),0)</f>
        <v>0</v>
      </c>
      <c r="P56" s="189">
        <v>0</v>
      </c>
      <c r="Q56" s="106">
        <f t="shared" ref="Q56" si="264">IFERROR(IF(Q$7="% of Revenue",(P56/P$9),IF(Q$7="% of Change","N/A","N/A")),0)</f>
        <v>0</v>
      </c>
      <c r="R56" s="189">
        <v>0</v>
      </c>
      <c r="S56" s="106">
        <f t="shared" ref="S56" si="265">IFERROR(IF(S$7="% of Revenue",(R56/R$9),IF(S$7="% of Change","N/A","N/A")),0)</f>
        <v>0</v>
      </c>
      <c r="T56" s="189">
        <v>0</v>
      </c>
      <c r="U56" s="106">
        <f t="shared" ref="U56" si="266">IFERROR(IF(U$7="% of Revenue",(T56/T$9),IF(U$7="% of Change","N/A","N/A")),0)</f>
        <v>0</v>
      </c>
      <c r="V56" s="189">
        <v>0</v>
      </c>
      <c r="W56" s="106">
        <f t="shared" ref="W56" si="267">IFERROR(IF(W$7="% of Revenue",(V56/V$9),IF(W$7="% of Change","N/A","N/A")),0)</f>
        <v>0</v>
      </c>
      <c r="X56" s="189">
        <v>0</v>
      </c>
      <c r="Y56" s="106">
        <f t="shared" ref="Y56" si="268">IFERROR(IF(Y$7="% of Revenue",(X56/X$9),IF(Y$7="% of Change","N/A","N/A")),0)</f>
        <v>0</v>
      </c>
      <c r="Z56" s="189">
        <v>0</v>
      </c>
      <c r="AA56" s="106">
        <f t="shared" ref="AA56" si="269">IFERROR(IF(AA$7="% of Revenue",(Z56/Z$9),IF(AA$7="% of Change","N/A","N/A")),0)</f>
        <v>0</v>
      </c>
      <c r="AB56" s="189">
        <v>0</v>
      </c>
      <c r="AC56" s="58">
        <f t="shared" ref="AC56" si="270">IFERROR(IF(AC$7="% of Revenue",(AB56/AB$9),IF(AC$7="% of Change","N/A","N/A")),0)</f>
        <v>0</v>
      </c>
      <c r="AD56" s="44"/>
    </row>
    <row r="57" spans="1:30" s="3" customFormat="1" ht="15.75" customHeight="1" outlineLevel="1" x14ac:dyDescent="0.25">
      <c r="A57" s="27" t="s">
        <v>33</v>
      </c>
      <c r="B57" s="85">
        <v>0</v>
      </c>
      <c r="C57" s="106">
        <f>IFERROR(IF(C$7="% of Revenue",(B57/B$9),IF(C$7="% of Change","N/A","N/A")),0)</f>
        <v>0</v>
      </c>
      <c r="D57" s="189">
        <v>0</v>
      </c>
      <c r="E57" s="106">
        <f t="shared" si="249"/>
        <v>0</v>
      </c>
      <c r="F57" s="189">
        <v>0</v>
      </c>
      <c r="G57" s="106">
        <f t="shared" si="250"/>
        <v>0</v>
      </c>
      <c r="H57" s="189">
        <v>0</v>
      </c>
      <c r="I57" s="106">
        <f t="shared" si="238"/>
        <v>0</v>
      </c>
      <c r="J57" s="189">
        <v>0</v>
      </c>
      <c r="K57" s="106">
        <f t="shared" ref="K57" si="271">IFERROR(IF(K$7="% of Revenue",(J57/J$9),IF(K$7="% of Change","N/A","N/A")),0)</f>
        <v>0</v>
      </c>
      <c r="L57" s="189">
        <v>0</v>
      </c>
      <c r="M57" s="106">
        <f t="shared" ref="M57" si="272">IFERROR(IF(M$7="% of Revenue",(L57/L$9),IF(M$7="% of Change","N/A","N/A")),0)</f>
        <v>0</v>
      </c>
      <c r="N57" s="189">
        <v>0</v>
      </c>
      <c r="O57" s="106">
        <f t="shared" ref="O57" si="273">IFERROR(IF(O$7="% of Revenue",(N57/N$9),IF(O$7="% of Change","N/A","N/A")),0)</f>
        <v>0</v>
      </c>
      <c r="P57" s="189">
        <v>0</v>
      </c>
      <c r="Q57" s="106">
        <f t="shared" ref="Q57" si="274">IFERROR(IF(Q$7="% of Revenue",(P57/P$9),IF(Q$7="% of Change","N/A","N/A")),0)</f>
        <v>0</v>
      </c>
      <c r="R57" s="189">
        <v>0</v>
      </c>
      <c r="S57" s="106">
        <f t="shared" ref="S57" si="275">IFERROR(IF(S$7="% of Revenue",(R57/R$9),IF(S$7="% of Change","N/A","N/A")),0)</f>
        <v>0</v>
      </c>
      <c r="T57" s="189">
        <v>0</v>
      </c>
      <c r="U57" s="106">
        <f t="shared" ref="U57" si="276">IFERROR(IF(U$7="% of Revenue",(T57/T$9),IF(U$7="% of Change","N/A","N/A")),0)</f>
        <v>0</v>
      </c>
      <c r="V57" s="189">
        <v>0</v>
      </c>
      <c r="W57" s="106">
        <f t="shared" ref="W57" si="277">IFERROR(IF(W$7="% of Revenue",(V57/V$9),IF(W$7="% of Change","N/A","N/A")),0)</f>
        <v>0</v>
      </c>
      <c r="X57" s="189">
        <v>0</v>
      </c>
      <c r="Y57" s="106">
        <f t="shared" ref="Y57" si="278">IFERROR(IF(Y$7="% of Revenue",(X57/X$9),IF(Y$7="% of Change","N/A","N/A")),0)</f>
        <v>0</v>
      </c>
      <c r="Z57" s="189">
        <v>0</v>
      </c>
      <c r="AA57" s="106">
        <f t="shared" ref="AA57" si="279">IFERROR(IF(AA$7="% of Revenue",(Z57/Z$9),IF(AA$7="% of Change","N/A","N/A")),0)</f>
        <v>0</v>
      </c>
      <c r="AB57" s="189">
        <v>0</v>
      </c>
      <c r="AC57" s="58">
        <f t="shared" ref="AC57" si="280">IFERROR(IF(AC$7="% of Revenue",(AB57/AB$9),IF(AC$7="% of Change","N/A","N/A")),0)</f>
        <v>0</v>
      </c>
      <c r="AD57" s="44"/>
    </row>
    <row r="58" spans="1:30" s="3" customFormat="1" ht="15.75" customHeight="1" outlineLevel="1" thickBot="1" x14ac:dyDescent="0.3">
      <c r="A58" s="27" t="s">
        <v>34</v>
      </c>
      <c r="B58" s="169">
        <v>0</v>
      </c>
      <c r="C58" s="106">
        <f>IFERROR(IF(C$7="% of Revenue",(B58/B$9),IF(C$7="% of Change","N/A","N/A")),0)</f>
        <v>0</v>
      </c>
      <c r="D58" s="189">
        <v>0</v>
      </c>
      <c r="E58" s="106">
        <f t="shared" si="249"/>
        <v>0</v>
      </c>
      <c r="F58" s="189">
        <v>0</v>
      </c>
      <c r="G58" s="106">
        <f t="shared" si="250"/>
        <v>0</v>
      </c>
      <c r="H58" s="189">
        <v>0</v>
      </c>
      <c r="I58" s="106">
        <f t="shared" si="238"/>
        <v>0</v>
      </c>
      <c r="J58" s="189">
        <v>0</v>
      </c>
      <c r="K58" s="106">
        <f t="shared" ref="K58" si="281">IFERROR(IF(K$7="% of Revenue",(J58/J$9),IF(K$7="% of Change","N/A","N/A")),0)</f>
        <v>0</v>
      </c>
      <c r="L58" s="189">
        <v>0</v>
      </c>
      <c r="M58" s="106">
        <f t="shared" ref="M58" si="282">IFERROR(IF(M$7="% of Revenue",(L58/L$9),IF(M$7="% of Change","N/A","N/A")),0)</f>
        <v>0</v>
      </c>
      <c r="N58" s="189">
        <v>0</v>
      </c>
      <c r="O58" s="106">
        <f t="shared" ref="O58" si="283">IFERROR(IF(O$7="% of Revenue",(N58/N$9),IF(O$7="% of Change","N/A","N/A")),0)</f>
        <v>0</v>
      </c>
      <c r="P58" s="189">
        <v>0</v>
      </c>
      <c r="Q58" s="106">
        <f t="shared" ref="Q58" si="284">IFERROR(IF(Q$7="% of Revenue",(P58/P$9),IF(Q$7="% of Change","N/A","N/A")),0)</f>
        <v>0</v>
      </c>
      <c r="R58" s="189">
        <v>0</v>
      </c>
      <c r="S58" s="106">
        <f t="shared" ref="S58" si="285">IFERROR(IF(S$7="% of Revenue",(R58/R$9),IF(S$7="% of Change","N/A","N/A")),0)</f>
        <v>0</v>
      </c>
      <c r="T58" s="189">
        <v>0</v>
      </c>
      <c r="U58" s="106">
        <f t="shared" ref="U58" si="286">IFERROR(IF(U$7="% of Revenue",(T58/T$9),IF(U$7="% of Change","N/A","N/A")),0)</f>
        <v>0</v>
      </c>
      <c r="V58" s="189">
        <v>0</v>
      </c>
      <c r="W58" s="106">
        <f t="shared" ref="W58" si="287">IFERROR(IF(W$7="% of Revenue",(V58/V$9),IF(W$7="% of Change","N/A","N/A")),0)</f>
        <v>0</v>
      </c>
      <c r="X58" s="189">
        <v>0</v>
      </c>
      <c r="Y58" s="106">
        <f t="shared" ref="Y58" si="288">IFERROR(IF(Y$7="% of Revenue",(X58/X$9),IF(Y$7="% of Change","N/A","N/A")),0)</f>
        <v>0</v>
      </c>
      <c r="Z58" s="189">
        <v>0</v>
      </c>
      <c r="AA58" s="106">
        <f t="shared" ref="AA58" si="289">IFERROR(IF(AA$7="% of Revenue",(Z58/Z$9),IF(AA$7="% of Change","N/A","N/A")),0)</f>
        <v>0</v>
      </c>
      <c r="AB58" s="189">
        <v>0</v>
      </c>
      <c r="AC58" s="58">
        <f t="shared" ref="AC58" si="290">IFERROR(IF(AC$7="% of Revenue",(AB58/AB$9),IF(AC$7="% of Change","N/A","N/A")),0)</f>
        <v>0</v>
      </c>
      <c r="AD58" s="44"/>
    </row>
    <row r="59" spans="1:30" s="1" customFormat="1" thickBot="1" x14ac:dyDescent="0.25">
      <c r="A59" s="9" t="s">
        <v>35</v>
      </c>
      <c r="B59" s="86">
        <f>SUM(B49:B54)</f>
        <v>0</v>
      </c>
      <c r="C59" s="87">
        <f>IFERROR(IF(C$7="% of Revenue",(ABS(B59)/B$9),IF(C$7="% of Change","N/A","N/A")),0)</f>
        <v>0</v>
      </c>
      <c r="D59" s="86">
        <f t="shared" ref="D59" si="291">SUM(D49:D53)</f>
        <v>0</v>
      </c>
      <c r="E59" s="42">
        <f>IFERROR(IF(E$7="% of Revenue",(D59/D$9),IF(E$7="% of Change",IFERROR(((D59-B59)/B59),0),"N/A")),0)</f>
        <v>0</v>
      </c>
      <c r="F59" s="86">
        <f t="shared" ref="F59:H59" si="292">SUM(F49:F53)</f>
        <v>0</v>
      </c>
      <c r="G59" s="42">
        <f>IFERROR(IF(G$7="% of Revenue",(F59/F$9),IF(G$7="% of Change",IFERROR(((F59-D59)/D59),0),"N/A")),0)</f>
        <v>0</v>
      </c>
      <c r="H59" s="86">
        <f t="shared" si="292"/>
        <v>0</v>
      </c>
      <c r="I59" s="42">
        <f>IFERROR(IF(I$7="% of Revenue",(H59/H$9),IF(I$7="% of Change",IFERROR(((H59-F59)/F59),0),"N/A")),0)</f>
        <v>0</v>
      </c>
      <c r="J59" s="86">
        <f t="shared" ref="J59" si="293">SUM(J49:J53)</f>
        <v>0</v>
      </c>
      <c r="K59" s="42">
        <f>IFERROR(IF(K$7="% of Revenue",(J59/J$9),IF(K$7="% of Change",IFERROR(((J59-H59)/H59),0),"N/A")),0)</f>
        <v>0</v>
      </c>
      <c r="L59" s="86">
        <f t="shared" ref="L59" si="294">SUM(L49:L53)</f>
        <v>0</v>
      </c>
      <c r="M59" s="42">
        <f>IFERROR(IF(M$7="% of Revenue",(L59/L$9),IF(M$7="% of Change",IFERROR(((L59-J59)/J59),0),"N/A")),0)</f>
        <v>0</v>
      </c>
      <c r="N59" s="86">
        <f t="shared" ref="N59" si="295">SUM(N49:N53)</f>
        <v>0</v>
      </c>
      <c r="O59" s="42">
        <f>IFERROR(IF(O$7="% of Revenue",(N59/N$9),IF(O$7="% of Change",IFERROR(((N59-L59)/L59),0),"N/A")),0)</f>
        <v>0</v>
      </c>
      <c r="P59" s="86">
        <f t="shared" ref="P59" si="296">SUM(P49:P53)</f>
        <v>0</v>
      </c>
      <c r="Q59" s="42">
        <f>IFERROR(IF(Q$7="% of Revenue",(P59/P$9),IF(Q$7="% of Change",IFERROR(((P59-N59)/N59),0),"N/A")),0)</f>
        <v>0</v>
      </c>
      <c r="R59" s="86">
        <f t="shared" ref="R59" si="297">SUM(R49:R53)</f>
        <v>0</v>
      </c>
      <c r="S59" s="42">
        <f>IFERROR(IF(S$7="% of Revenue",(R59/R$9),IF(S$7="% of Change",IFERROR(((R59-P59)/P59),0),"N/A")),0)</f>
        <v>0</v>
      </c>
      <c r="T59" s="86">
        <f t="shared" ref="T59" si="298">SUM(T49:T53)</f>
        <v>0</v>
      </c>
      <c r="U59" s="42">
        <f>IFERROR(IF(U$7="% of Revenue",(T59/T$9),IF(U$7="% of Change",IFERROR(((T59-R59)/R59),0),"N/A")),0)</f>
        <v>0</v>
      </c>
      <c r="V59" s="86">
        <f t="shared" ref="V59" si="299">SUM(V49:V53)</f>
        <v>0</v>
      </c>
      <c r="W59" s="42">
        <f>IFERROR(IF(W$7="% of Revenue",(V59/V$9),IF(W$7="% of Change",IFERROR(((V59-T59)/T59),0),"N/A")),0)</f>
        <v>0</v>
      </c>
      <c r="X59" s="86">
        <f t="shared" ref="X59" si="300">SUM(X49:X53)</f>
        <v>0</v>
      </c>
      <c r="Y59" s="42">
        <f>IFERROR(IF(Y$7="% of Revenue",(X59/X$9),IF(Y$7="% of Change",IFERROR(((X59-V59)/V59),0),"N/A")),0)</f>
        <v>0</v>
      </c>
      <c r="Z59" s="86">
        <f t="shared" ref="Z59" si="301">SUM(Z49:Z53)</f>
        <v>0</v>
      </c>
      <c r="AA59" s="42">
        <f>IFERROR(IF(AA$7="% of Revenue",(Z59/Z$9),IF(AA$7="% of Change",IFERROR(((Z59-X59)/X59),0),"N/A")),0)</f>
        <v>0</v>
      </c>
      <c r="AB59" s="86">
        <f t="shared" ref="AB59" si="302">SUM(AB49:AB53)</f>
        <v>0</v>
      </c>
      <c r="AC59" s="43">
        <f>IFERROR(IF(AC$7="% of Revenue",(AB59/AB$9),IF(AC$7="% of Change",IFERROR(((AB59-Z59)/Z59),0),"N/A")),0)</f>
        <v>0</v>
      </c>
      <c r="AD59" s="26"/>
    </row>
    <row r="60" spans="1:30" s="1" customFormat="1" thickBot="1" x14ac:dyDescent="0.25">
      <c r="A60" s="9" t="s">
        <v>231</v>
      </c>
      <c r="B60" s="86">
        <f>B47+B59</f>
        <v>0</v>
      </c>
      <c r="C60" s="87">
        <f>IFERROR(IF(C$7="% of Revenue",(ABS(B60)/B$9),IF(C$7="% of Change","N/A","N/A")),0)</f>
        <v>0</v>
      </c>
      <c r="D60" s="86">
        <f>D47+D59</f>
        <v>0</v>
      </c>
      <c r="E60" s="42">
        <f>IFERROR(IF(E$7="% of Revenue",(D60/D$9),IF(E$7="% of Change",IFERROR(((D60-B60)/B60),0),"N/A")),0)</f>
        <v>0</v>
      </c>
      <c r="F60" s="86">
        <f>F47+F59</f>
        <v>0</v>
      </c>
      <c r="G60" s="42">
        <f>IFERROR(IF(G$7="% of Revenue",(F60/F$9),IF(G$7="% of Change",IFERROR(((F60-D60)/D60),0),"N/A")),0)</f>
        <v>0</v>
      </c>
      <c r="H60" s="86">
        <f>H47+H59</f>
        <v>0</v>
      </c>
      <c r="I60" s="42">
        <f>IFERROR(IF(I$7="% of Revenue",(H60/H$9),IF(I$7="% of Change",IFERROR(((H60-F60)/F60),0),"N/A")),0)</f>
        <v>0</v>
      </c>
      <c r="J60" s="86">
        <f>J47+J59</f>
        <v>0</v>
      </c>
      <c r="K60" s="42">
        <f>IFERROR(IF(K$7="% of Revenue",(J60/J$9),IF(K$7="% of Change",IFERROR(((J60-H60)/H60),0),"N/A")),0)</f>
        <v>0</v>
      </c>
      <c r="L60" s="86">
        <f>L47+L59</f>
        <v>0</v>
      </c>
      <c r="M60" s="42">
        <f>IFERROR(IF(M$7="% of Revenue",(L60/L$9),IF(M$7="% of Change",IFERROR(((L60-J60)/J60),0),"N/A")),0)</f>
        <v>0</v>
      </c>
      <c r="N60" s="86">
        <f>N47+N59</f>
        <v>0</v>
      </c>
      <c r="O60" s="42">
        <f>IFERROR(IF(O$7="% of Revenue",(N60/N$9),IF(O$7="% of Change",IFERROR(((N60-L60)/L60),0),"N/A")),0)</f>
        <v>0</v>
      </c>
      <c r="P60" s="86">
        <f>P47+P59</f>
        <v>0</v>
      </c>
      <c r="Q60" s="42">
        <f>IFERROR(IF(Q$7="% of Revenue",(P60/P$9),IF(Q$7="% of Change",IFERROR(((P60-N60)/N60),0),"N/A")),0)</f>
        <v>0</v>
      </c>
      <c r="R60" s="86">
        <f>R47+R59</f>
        <v>0</v>
      </c>
      <c r="S60" s="42">
        <f>IFERROR(IF(S$7="% of Revenue",(R60/R$9),IF(S$7="% of Change",IFERROR(((R60-P60)/P60),0),"N/A")),0)</f>
        <v>0</v>
      </c>
      <c r="T60" s="86">
        <f>T47+T59</f>
        <v>0</v>
      </c>
      <c r="U60" s="42">
        <f>IFERROR(IF(U$7="% of Revenue",(T60/T$9),IF(U$7="% of Change",IFERROR(((T60-R60)/R60),0),"N/A")),0)</f>
        <v>0</v>
      </c>
      <c r="V60" s="86">
        <f>V47+V59</f>
        <v>0</v>
      </c>
      <c r="W60" s="42">
        <f>IFERROR(IF(W$7="% of Revenue",(V60/V$9),IF(W$7="% of Change",IFERROR(((V60-T60)/T60),0),"N/A")),0)</f>
        <v>0</v>
      </c>
      <c r="X60" s="86">
        <f>X47+X59</f>
        <v>0</v>
      </c>
      <c r="Y60" s="42">
        <f>IFERROR(IF(Y$7="% of Revenue",(X60/X$9),IF(Y$7="% of Change",IFERROR(((X60-V60)/V60),0),"N/A")),0)</f>
        <v>0</v>
      </c>
      <c r="Z60" s="86">
        <f>Z47+Z59</f>
        <v>0</v>
      </c>
      <c r="AA60" s="42">
        <f>IFERROR(IF(AA$7="% of Revenue",(Z60/Z$9),IF(AA$7="% of Change",IFERROR(((Z60-X60)/X60),0),"N/A")),0)</f>
        <v>0</v>
      </c>
      <c r="AB60" s="86">
        <f>AB47+AB59</f>
        <v>0</v>
      </c>
      <c r="AC60" s="43">
        <f>IFERROR(IF(AC$7="% of Revenue",(AB60/AB$9),IF(AC$7="% of Change",IFERROR(((AB60-Z60)/Z60),0),"N/A")),0)</f>
        <v>0</v>
      </c>
      <c r="AD60" s="26"/>
    </row>
    <row r="61" spans="1:30" ht="15.75" customHeight="1" outlineLevel="1" thickBot="1" x14ac:dyDescent="0.3">
      <c r="A61" s="206" t="s">
        <v>229</v>
      </c>
      <c r="B61" s="207"/>
      <c r="C61" s="207"/>
      <c r="D61" s="207"/>
      <c r="E61" s="207"/>
      <c r="F61" s="207"/>
      <c r="G61" s="37"/>
      <c r="H61" s="38"/>
      <c r="I61" s="37"/>
      <c r="J61" s="38"/>
      <c r="K61" s="37"/>
      <c r="L61" s="38"/>
      <c r="M61" s="37"/>
      <c r="N61" s="38"/>
      <c r="O61" s="37"/>
      <c r="P61" s="38"/>
      <c r="Q61" s="37"/>
      <c r="R61" s="38"/>
      <c r="S61" s="37"/>
      <c r="T61" s="38"/>
      <c r="U61" s="37"/>
      <c r="V61" s="38"/>
      <c r="W61" s="37"/>
      <c r="X61" s="38"/>
      <c r="Y61" s="37"/>
      <c r="Z61" s="38"/>
      <c r="AA61" s="37"/>
      <c r="AB61" s="38"/>
      <c r="AC61" s="41"/>
      <c r="AD61" s="25"/>
    </row>
    <row r="62" spans="1:30" s="48" customFormat="1" ht="15" customHeight="1" outlineLevel="1" x14ac:dyDescent="0.2">
      <c r="A62" s="28" t="s">
        <v>36</v>
      </c>
      <c r="B62" s="158">
        <v>0</v>
      </c>
      <c r="C62" s="105">
        <f>IFERROR(IF(C$7="% of Revenue",(B62/B$9),IF(C$7="% of Change","N/A","N/A")),0)</f>
        <v>0</v>
      </c>
      <c r="D62" s="158">
        <v>0</v>
      </c>
      <c r="E62" s="131">
        <f>IF(D$7="",0,IF(E$7="% of Revenue",(D62/D$9),IF(E$7="% of Change",IFERROR(((D62-B62)/B62),0),"N/A")))</f>
        <v>0</v>
      </c>
      <c r="F62" s="158">
        <v>0</v>
      </c>
      <c r="G62" s="131">
        <f>IF(F$7="",0,IF(G$7="% of Revenue",(F62/F$9),IF(G$7="% of Change",IFERROR(((F62-D62)/D62),0),"N/A")))</f>
        <v>0</v>
      </c>
      <c r="H62" s="158">
        <v>0</v>
      </c>
      <c r="I62" s="131">
        <f>IF(H$7="",0,IF(I$7="% of Revenue",(H62/H$9),IF(I$7="% of Change",IFERROR(((H62-F62)/F62),0),"N/A")))</f>
        <v>0</v>
      </c>
      <c r="J62" s="158">
        <v>0</v>
      </c>
      <c r="K62" s="131">
        <f>IF(J$7="",0,IF(K$7="% of Revenue",(J62/J$9),IF(K$7="% of Change",IFERROR(((J62-H62)/H62),0),"N/A")))</f>
        <v>0</v>
      </c>
      <c r="L62" s="158">
        <v>0</v>
      </c>
      <c r="M62" s="131">
        <f>IF(L$7="",0,IF(M$7="% of Revenue",(L62/L$9),IF(M$7="% of Change",IFERROR(((L62-J62)/J62),0),"N/A")))</f>
        <v>0</v>
      </c>
      <c r="N62" s="158">
        <v>0</v>
      </c>
      <c r="O62" s="131">
        <f>IF(N$7="",0,IF(O$7="% of Revenue",(N62/N$9),IF(O$7="% of Change",IFERROR(((N62-L62)/L62),0),"N/A")))</f>
        <v>0</v>
      </c>
      <c r="P62" s="158">
        <v>0</v>
      </c>
      <c r="Q62" s="131">
        <f>IF(P$7="",0,IF(Q$7="% of Revenue",(P62/P$9),IF(Q$7="% of Change",IFERROR(((P62-N62)/N62),0),"N/A")))</f>
        <v>0</v>
      </c>
      <c r="R62" s="158">
        <v>0</v>
      </c>
      <c r="S62" s="131">
        <f>IF(R$7="",0,IF(S$7="% of Revenue",(R62/R$9),IF(S$7="% of Change",IFERROR(((R62-P62)/P62),0),"N/A")))</f>
        <v>0</v>
      </c>
      <c r="T62" s="158">
        <v>0</v>
      </c>
      <c r="U62" s="131">
        <f>IF(T$7="",0,IF(U$7="% of Revenue",(T62/T$9),IF(U$7="% of Change",IFERROR(((T62-R62)/R62),0),"N/A")))</f>
        <v>0</v>
      </c>
      <c r="V62" s="158">
        <v>0</v>
      </c>
      <c r="W62" s="131">
        <f>IF(V$7="",0,IF(W$7="% of Revenue",(V62/V$9),IF(W$7="% of Change",IFERROR(((V62-T62)/T62),0),"N/A")))</f>
        <v>0</v>
      </c>
      <c r="X62" s="158">
        <v>0</v>
      </c>
      <c r="Y62" s="131">
        <f>IF(X$7="",0,IF(Y$7="% of Revenue",(X62/X$9),IF(Y$7="% of Change",IFERROR(((X62-V62)/V62),0),"N/A")))</f>
        <v>0</v>
      </c>
      <c r="Z62" s="158">
        <v>0</v>
      </c>
      <c r="AA62" s="131">
        <f>IF(Z$7="",0,IF(AA$7="% of Revenue",(Z62/Z$9),IF(AA$7="% of Change",IFERROR(((Z62-X62)/X62),0),"N/A")))</f>
        <v>0</v>
      </c>
      <c r="AB62" s="158">
        <v>0</v>
      </c>
      <c r="AC62" s="132">
        <f>IF(AB$7="",0,IF(AC$7="% of Revenue",(AB62/AB$9),IF(AC$7="% of Change",IFERROR(((AB62-Z62)/Z62),0),"N/A")))</f>
        <v>0</v>
      </c>
      <c r="AD62" s="28"/>
    </row>
    <row r="63" spans="1:30" s="1" customFormat="1" ht="15.75" customHeight="1" outlineLevel="1" thickBot="1" x14ac:dyDescent="0.3">
      <c r="A63" s="26" t="s">
        <v>225</v>
      </c>
      <c r="B63" s="157">
        <v>0</v>
      </c>
      <c r="C63" s="105">
        <f>IFERROR(IF(C$7="% of Revenue",(B63/B$9),IF(C$7="% of Change","N/A","N/A")),0)</f>
        <v>0</v>
      </c>
      <c r="D63" s="157">
        <v>0</v>
      </c>
      <c r="E63" s="105">
        <f t="shared" ref="E63:E64" si="303">IFERROR(IF(E$7="% of Revenue",(D63/D$9),IF(E$7="% of Change",IFERROR(((D63-B63)/B63),0),"N/A")),0)</f>
        <v>0</v>
      </c>
      <c r="F63" s="157">
        <v>0</v>
      </c>
      <c r="G63" s="105">
        <f t="shared" ref="G63:G64" si="304">IFERROR(IF(G$7="% of Revenue",(F63/F$9),IF(G$7="% of Change",IFERROR(((F63-D63)/D63),0),"N/A")),0)</f>
        <v>0</v>
      </c>
      <c r="H63" s="157">
        <v>0</v>
      </c>
      <c r="I63" s="105">
        <f t="shared" ref="I63:I64" si="305">IFERROR(IF(I$7="% of Revenue",(H63/H$9),IF(I$7="% of Change",IFERROR(((H63-F63)/F63),0),"N/A")),0)</f>
        <v>0</v>
      </c>
      <c r="J63" s="157">
        <v>0</v>
      </c>
      <c r="K63" s="105">
        <f t="shared" ref="K63:K64" si="306">IFERROR(IF(K$7="% of Revenue",(J63/J$9),IF(K$7="% of Change",IFERROR(((J63-H63)/H63),0),"N/A")),0)</f>
        <v>0</v>
      </c>
      <c r="L63" s="157">
        <v>0</v>
      </c>
      <c r="M63" s="105">
        <f t="shared" ref="M63:M64" si="307">IFERROR(IF(M$7="% of Revenue",(L63/L$9),IF(M$7="% of Change",IFERROR(((L63-J63)/J63),0),"N/A")),0)</f>
        <v>0</v>
      </c>
      <c r="N63" s="157">
        <v>0</v>
      </c>
      <c r="O63" s="105">
        <f t="shared" ref="O63:O64" si="308">IFERROR(IF(O$7="% of Revenue",(N63/N$9),IF(O$7="% of Change",IFERROR(((N63-L63)/L63),0),"N/A")),0)</f>
        <v>0</v>
      </c>
      <c r="P63" s="157">
        <v>0</v>
      </c>
      <c r="Q63" s="105">
        <f t="shared" ref="Q63:Q64" si="309">IFERROR(IF(Q$7="% of Revenue",(P63/P$9),IF(Q$7="% of Change",IFERROR(((P63-N63)/N63),0),"N/A")),0)</f>
        <v>0</v>
      </c>
      <c r="R63" s="157">
        <v>0</v>
      </c>
      <c r="S63" s="105">
        <f t="shared" ref="S63:S64" si="310">IFERROR(IF(S$7="% of Revenue",(R63/R$9),IF(S$7="% of Change",IFERROR(((R63-P63)/P63),0),"N/A")),0)</f>
        <v>0</v>
      </c>
      <c r="T63" s="157">
        <v>0</v>
      </c>
      <c r="U63" s="105">
        <f t="shared" ref="U63:U64" si="311">IFERROR(IF(U$7="% of Revenue",(T63/T$9),IF(U$7="% of Change",IFERROR(((T63-R63)/R63),0),"N/A")),0)</f>
        <v>0</v>
      </c>
      <c r="V63" s="157">
        <v>0</v>
      </c>
      <c r="W63" s="105">
        <f t="shared" ref="W63:W64" si="312">IFERROR(IF(W$7="% of Revenue",(V63/V$9),IF(W$7="% of Change",IFERROR(((V63-T63)/T63),0),"N/A")),0)</f>
        <v>0</v>
      </c>
      <c r="X63" s="157">
        <v>0</v>
      </c>
      <c r="Y63" s="105">
        <f t="shared" ref="Y63:Y64" si="313">IFERROR(IF(Y$7="% of Revenue",(X63/X$9),IF(Y$7="% of Change",IFERROR(((X63-V63)/V63),0),"N/A")),0)</f>
        <v>0</v>
      </c>
      <c r="Z63" s="157">
        <v>0</v>
      </c>
      <c r="AA63" s="105">
        <f t="shared" ref="AA63:AA64" si="314">IFERROR(IF(AA$7="% of Revenue",(Z63/Z$9),IF(AA$7="% of Change",IFERROR(((Z63-X63)/X63),0),"N/A")),0)</f>
        <v>0</v>
      </c>
      <c r="AB63" s="157">
        <v>0</v>
      </c>
      <c r="AC63" s="57">
        <f t="shared" ref="AC63:AC64" si="315">IFERROR(IF(AC$7="% of Revenue",(AB63/AB$9),IF(AC$7="% of Change",IFERROR(((AB63-Z63)/Z63),0),"N/A")),0)</f>
        <v>0</v>
      </c>
      <c r="AD63" s="26"/>
    </row>
    <row r="64" spans="1:30" s="1" customFormat="1" ht="15" customHeight="1" outlineLevel="1" thickBot="1" x14ac:dyDescent="0.25">
      <c r="A64" s="7" t="s">
        <v>230</v>
      </c>
      <c r="B64" s="8">
        <f>B60+SUM(B62:B63)</f>
        <v>0</v>
      </c>
      <c r="C64" s="42">
        <f>IFERROR(IF(C$7="% of Revenue",(ABS(B64)/B$9),IF(C$7="% of Change","N/A","N/A")),0)</f>
        <v>0</v>
      </c>
      <c r="D64" s="8">
        <f t="shared" ref="D64" si="316">D60+SUM(D62:D63)</f>
        <v>0</v>
      </c>
      <c r="E64" s="87">
        <f t="shared" si="303"/>
        <v>0</v>
      </c>
      <c r="F64" s="8">
        <f t="shared" ref="F64:H64" si="317">F60+SUM(F62:F63)</f>
        <v>0</v>
      </c>
      <c r="G64" s="87">
        <f t="shared" si="304"/>
        <v>0</v>
      </c>
      <c r="H64" s="8">
        <f t="shared" si="317"/>
        <v>0</v>
      </c>
      <c r="I64" s="87">
        <f t="shared" si="305"/>
        <v>0</v>
      </c>
      <c r="J64" s="8">
        <f t="shared" ref="J64" si="318">J60+SUM(J62:J63)</f>
        <v>0</v>
      </c>
      <c r="K64" s="87">
        <f t="shared" si="306"/>
        <v>0</v>
      </c>
      <c r="L64" s="8">
        <f t="shared" ref="L64" si="319">L60+SUM(L62:L63)</f>
        <v>0</v>
      </c>
      <c r="M64" s="87">
        <f t="shared" si="307"/>
        <v>0</v>
      </c>
      <c r="N64" s="8">
        <f t="shared" ref="N64" si="320">N60+SUM(N62:N63)</f>
        <v>0</v>
      </c>
      <c r="O64" s="87">
        <f t="shared" si="308"/>
        <v>0</v>
      </c>
      <c r="P64" s="8">
        <f t="shared" ref="P64" si="321">P60+SUM(P62:P63)</f>
        <v>0</v>
      </c>
      <c r="Q64" s="87">
        <f t="shared" si="309"/>
        <v>0</v>
      </c>
      <c r="R64" s="8">
        <f t="shared" ref="R64" si="322">R60+SUM(R62:R63)</f>
        <v>0</v>
      </c>
      <c r="S64" s="87">
        <f t="shared" si="310"/>
        <v>0</v>
      </c>
      <c r="T64" s="8">
        <f t="shared" ref="T64" si="323">T60+SUM(T62:T63)</f>
        <v>0</v>
      </c>
      <c r="U64" s="87">
        <f t="shared" si="311"/>
        <v>0</v>
      </c>
      <c r="V64" s="8">
        <f t="shared" ref="V64" si="324">V60+SUM(V62:V63)</f>
        <v>0</v>
      </c>
      <c r="W64" s="87">
        <f t="shared" si="312"/>
        <v>0</v>
      </c>
      <c r="X64" s="8">
        <f t="shared" ref="X64" si="325">X60+SUM(X62:X63)</f>
        <v>0</v>
      </c>
      <c r="Y64" s="87">
        <f t="shared" si="313"/>
        <v>0</v>
      </c>
      <c r="Z64" s="8">
        <f t="shared" ref="Z64" si="326">Z60+SUM(Z62:Z63)</f>
        <v>0</v>
      </c>
      <c r="AA64" s="87">
        <f t="shared" si="314"/>
        <v>0</v>
      </c>
      <c r="AB64" s="8">
        <f t="shared" ref="AB64" si="327">AB60+SUM(AB62:AB63)</f>
        <v>0</v>
      </c>
      <c r="AC64" s="43">
        <f t="shared" si="315"/>
        <v>0</v>
      </c>
      <c r="AD64" s="26"/>
    </row>
    <row r="65" spans="1:30" ht="15.75" thickBot="1" x14ac:dyDescent="0.3">
      <c r="A65" s="22" t="s">
        <v>37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60"/>
      <c r="AD65" s="25"/>
    </row>
    <row r="66" spans="1:30" s="1" customFormat="1" x14ac:dyDescent="0.25">
      <c r="A66" s="26" t="s">
        <v>207</v>
      </c>
      <c r="B66" s="94">
        <f>SUBTOTAL(9,B67:B71)</f>
        <v>0</v>
      </c>
      <c r="C66" s="105">
        <f>IFERROR(IF(C$7="% of Revenue",(B66/B$9),IF(C$7="% of Change","N/A","N/A")),0)</f>
        <v>0</v>
      </c>
      <c r="D66" s="94">
        <f t="shared" ref="D66" si="328">SUBTOTAL(9,D67:D71)</f>
        <v>0</v>
      </c>
      <c r="E66" s="105">
        <f t="shared" ref="E66:E75" si="329">IFERROR(IF(E$7="% of Revenue",(D66/D$9),IF(E$7="% of Change",IFERROR(((D66-B66)/B66),0),"N/A")),0)</f>
        <v>0</v>
      </c>
      <c r="F66" s="94">
        <f t="shared" ref="F66:H66" si="330">SUBTOTAL(9,F67:F71)</f>
        <v>0</v>
      </c>
      <c r="G66" s="105">
        <f t="shared" ref="G66:G75" si="331">IFERROR(IF(G$7="% of Revenue",(F66/F$9),IF(G$7="% of Change",IFERROR(((F66-D66)/D66),0),"N/A")),0)</f>
        <v>0</v>
      </c>
      <c r="H66" s="94">
        <f t="shared" si="330"/>
        <v>0</v>
      </c>
      <c r="I66" s="105">
        <f t="shared" ref="I66:I75" si="332">IFERROR(IF(I$7="% of Revenue",(H66/H$9),IF(I$7="% of Change",IFERROR(((H66-F66)/F66),0),"N/A")),0)</f>
        <v>0</v>
      </c>
      <c r="J66" s="94">
        <f t="shared" ref="J66" si="333">SUBTOTAL(9,J67:J71)</f>
        <v>0</v>
      </c>
      <c r="K66" s="105">
        <f t="shared" ref="K66:K75" si="334">IFERROR(IF(K$7="% of Revenue",(J66/J$9),IF(K$7="% of Change",IFERROR(((J66-H66)/H66),0),"N/A")),0)</f>
        <v>0</v>
      </c>
      <c r="L66" s="94">
        <f t="shared" ref="L66" si="335">SUBTOTAL(9,L67:L71)</f>
        <v>0</v>
      </c>
      <c r="M66" s="105">
        <f t="shared" ref="M66:M75" si="336">IFERROR(IF(M$7="% of Revenue",(L66/L$9),IF(M$7="% of Change",IFERROR(((L66-J66)/J66),0),"N/A")),0)</f>
        <v>0</v>
      </c>
      <c r="N66" s="94">
        <f t="shared" ref="N66" si="337">SUBTOTAL(9,N67:N71)</f>
        <v>0</v>
      </c>
      <c r="O66" s="105">
        <f t="shared" ref="O66:O75" si="338">IFERROR(IF(O$7="% of Revenue",(N66/N$9),IF(O$7="% of Change",IFERROR(((N66-L66)/L66),0),"N/A")),0)</f>
        <v>0</v>
      </c>
      <c r="P66" s="94">
        <f t="shared" ref="P66" si="339">SUBTOTAL(9,P67:P71)</f>
        <v>0</v>
      </c>
      <c r="Q66" s="105">
        <f t="shared" ref="Q66:Q75" si="340">IFERROR(IF(Q$7="% of Revenue",(P66/P$9),IF(Q$7="% of Change",IFERROR(((P66-N66)/N66),0),"N/A")),0)</f>
        <v>0</v>
      </c>
      <c r="R66" s="94">
        <f t="shared" ref="R66" si="341">SUBTOTAL(9,R67:R71)</f>
        <v>0</v>
      </c>
      <c r="S66" s="105">
        <f t="shared" ref="S66:S75" si="342">IFERROR(IF(S$7="% of Revenue",(R66/R$9),IF(S$7="% of Change",IFERROR(((R66-P66)/P66),0),"N/A")),0)</f>
        <v>0</v>
      </c>
      <c r="T66" s="94">
        <f t="shared" ref="T66" si="343">SUBTOTAL(9,T67:T71)</f>
        <v>0</v>
      </c>
      <c r="U66" s="105">
        <f t="shared" ref="U66:U75" si="344">IFERROR(IF(U$7="% of Revenue",(T66/T$9),IF(U$7="% of Change",IFERROR(((T66-R66)/R66),0),"N/A")),0)</f>
        <v>0</v>
      </c>
      <c r="V66" s="94">
        <f t="shared" ref="V66" si="345">SUBTOTAL(9,V67:V71)</f>
        <v>0</v>
      </c>
      <c r="W66" s="105">
        <f t="shared" ref="W66:W75" si="346">IFERROR(IF(W$7="% of Revenue",(V66/V$9),IF(W$7="% of Change",IFERROR(((V66-T66)/T66),0),"N/A")),0)</f>
        <v>0</v>
      </c>
      <c r="X66" s="94">
        <f t="shared" ref="X66" si="347">SUBTOTAL(9,X67:X71)</f>
        <v>0</v>
      </c>
      <c r="Y66" s="105">
        <f t="shared" ref="Y66:Y75" si="348">IFERROR(IF(Y$7="% of Revenue",(X66/X$9),IF(Y$7="% of Change",IFERROR(((X66-V66)/V66),0),"N/A")),0)</f>
        <v>0</v>
      </c>
      <c r="Z66" s="94">
        <f t="shared" ref="Z66" si="349">SUBTOTAL(9,Z67:Z71)</f>
        <v>0</v>
      </c>
      <c r="AA66" s="105">
        <f t="shared" ref="AA66:AA75" si="350">IFERROR(IF(AA$7="% of Revenue",(Z66/Z$9),IF(AA$7="% of Change",IFERROR(((Z66-X66)/X66),0),"N/A")),0)</f>
        <v>0</v>
      </c>
      <c r="AB66" s="94">
        <f t="shared" ref="AB66" si="351">SUBTOTAL(9,AB67:AB71)</f>
        <v>0</v>
      </c>
      <c r="AC66" s="57">
        <f t="shared" ref="AC66:AC75" si="352">IFERROR(IF(AC$7="% of Revenue",(AB66/AB$9),IF(AC$7="% of Change",IFERROR(((AB66-Z66)/Z66),0),"N/A")),0)</f>
        <v>0</v>
      </c>
      <c r="AD66" s="26"/>
    </row>
    <row r="67" spans="1:30" s="3" customFormat="1" ht="15.75" customHeight="1" outlineLevel="1" x14ac:dyDescent="0.25">
      <c r="A67" s="27" t="s">
        <v>39</v>
      </c>
      <c r="B67" s="85">
        <v>0</v>
      </c>
      <c r="C67" s="106">
        <f>IFERROR(IF(C$7="% of Revenue",(B67/B$9),IF(C$7="% of Change","N/A","N/A")),0)</f>
        <v>0</v>
      </c>
      <c r="D67" s="85">
        <v>0</v>
      </c>
      <c r="E67" s="106">
        <f t="shared" si="329"/>
        <v>0</v>
      </c>
      <c r="F67" s="85">
        <v>0</v>
      </c>
      <c r="G67" s="106">
        <f t="shared" si="331"/>
        <v>0</v>
      </c>
      <c r="H67" s="85">
        <v>0</v>
      </c>
      <c r="I67" s="106">
        <f t="shared" si="332"/>
        <v>0</v>
      </c>
      <c r="J67" s="85">
        <v>0</v>
      </c>
      <c r="K67" s="106">
        <f t="shared" si="334"/>
        <v>0</v>
      </c>
      <c r="L67" s="85">
        <v>0</v>
      </c>
      <c r="M67" s="106">
        <f t="shared" si="336"/>
        <v>0</v>
      </c>
      <c r="N67" s="85">
        <v>0</v>
      </c>
      <c r="O67" s="106">
        <f t="shared" si="338"/>
        <v>0</v>
      </c>
      <c r="P67" s="85">
        <v>0</v>
      </c>
      <c r="Q67" s="106">
        <f t="shared" si="340"/>
        <v>0</v>
      </c>
      <c r="R67" s="85">
        <v>0</v>
      </c>
      <c r="S67" s="106">
        <f t="shared" si="342"/>
        <v>0</v>
      </c>
      <c r="T67" s="85">
        <v>0</v>
      </c>
      <c r="U67" s="106">
        <f t="shared" si="344"/>
        <v>0</v>
      </c>
      <c r="V67" s="85">
        <v>0</v>
      </c>
      <c r="W67" s="106">
        <f t="shared" si="346"/>
        <v>0</v>
      </c>
      <c r="X67" s="85">
        <v>0</v>
      </c>
      <c r="Y67" s="106">
        <f t="shared" si="348"/>
        <v>0</v>
      </c>
      <c r="Z67" s="85">
        <v>0</v>
      </c>
      <c r="AA67" s="106">
        <f t="shared" si="350"/>
        <v>0</v>
      </c>
      <c r="AB67" s="85">
        <v>0</v>
      </c>
      <c r="AC67" s="58">
        <f t="shared" si="352"/>
        <v>0</v>
      </c>
      <c r="AD67" s="44"/>
    </row>
    <row r="68" spans="1:30" s="3" customFormat="1" ht="15.75" customHeight="1" outlineLevel="1" x14ac:dyDescent="0.25">
      <c r="A68" s="27" t="s">
        <v>40</v>
      </c>
      <c r="B68" s="85">
        <v>0</v>
      </c>
      <c r="C68" s="106">
        <f>IFERROR(IF(C$7="% of Revenue",(B68/B$9),IF(C$7="% of Change","N/A","N/A")),0)</f>
        <v>0</v>
      </c>
      <c r="D68" s="85">
        <v>0</v>
      </c>
      <c r="E68" s="106">
        <f t="shared" si="329"/>
        <v>0</v>
      </c>
      <c r="F68" s="85">
        <v>0</v>
      </c>
      <c r="G68" s="106">
        <f t="shared" si="331"/>
        <v>0</v>
      </c>
      <c r="H68" s="85">
        <v>0</v>
      </c>
      <c r="I68" s="106">
        <f t="shared" si="332"/>
        <v>0</v>
      </c>
      <c r="J68" s="85">
        <v>0</v>
      </c>
      <c r="K68" s="106">
        <f t="shared" si="334"/>
        <v>0</v>
      </c>
      <c r="L68" s="85">
        <v>0</v>
      </c>
      <c r="M68" s="106">
        <f t="shared" si="336"/>
        <v>0</v>
      </c>
      <c r="N68" s="85">
        <v>0</v>
      </c>
      <c r="O68" s="106">
        <f t="shared" si="338"/>
        <v>0</v>
      </c>
      <c r="P68" s="85">
        <v>0</v>
      </c>
      <c r="Q68" s="106">
        <f t="shared" si="340"/>
        <v>0</v>
      </c>
      <c r="R68" s="85">
        <v>0</v>
      </c>
      <c r="S68" s="106">
        <f t="shared" si="342"/>
        <v>0</v>
      </c>
      <c r="T68" s="85">
        <v>0</v>
      </c>
      <c r="U68" s="106">
        <f t="shared" si="344"/>
        <v>0</v>
      </c>
      <c r="V68" s="85">
        <v>0</v>
      </c>
      <c r="W68" s="106">
        <f t="shared" si="346"/>
        <v>0</v>
      </c>
      <c r="X68" s="85">
        <v>0</v>
      </c>
      <c r="Y68" s="106">
        <f t="shared" si="348"/>
        <v>0</v>
      </c>
      <c r="Z68" s="85">
        <v>0</v>
      </c>
      <c r="AA68" s="106">
        <f t="shared" si="350"/>
        <v>0</v>
      </c>
      <c r="AB68" s="85">
        <v>0</v>
      </c>
      <c r="AC68" s="58">
        <f t="shared" si="352"/>
        <v>0</v>
      </c>
      <c r="AD68" s="44"/>
    </row>
    <row r="69" spans="1:30" s="3" customFormat="1" ht="15.75" customHeight="1" outlineLevel="1" x14ac:dyDescent="0.25">
      <c r="A69" s="27" t="s">
        <v>41</v>
      </c>
      <c r="B69" s="85">
        <v>0</v>
      </c>
      <c r="C69" s="106">
        <f>IFERROR(IF(C$7="% of Revenue",(B69/B$9),IF(C$7="% of Change","N/A","N/A")),0)</f>
        <v>0</v>
      </c>
      <c r="D69" s="85">
        <v>0</v>
      </c>
      <c r="E69" s="106">
        <f t="shared" si="329"/>
        <v>0</v>
      </c>
      <c r="F69" s="85">
        <v>0</v>
      </c>
      <c r="G69" s="106">
        <f t="shared" si="331"/>
        <v>0</v>
      </c>
      <c r="H69" s="85">
        <v>0</v>
      </c>
      <c r="I69" s="106">
        <f t="shared" si="332"/>
        <v>0</v>
      </c>
      <c r="J69" s="85">
        <v>0</v>
      </c>
      <c r="K69" s="106">
        <f t="shared" si="334"/>
        <v>0</v>
      </c>
      <c r="L69" s="85">
        <v>0</v>
      </c>
      <c r="M69" s="106">
        <f t="shared" si="336"/>
        <v>0</v>
      </c>
      <c r="N69" s="85">
        <v>0</v>
      </c>
      <c r="O69" s="106">
        <f t="shared" si="338"/>
        <v>0</v>
      </c>
      <c r="P69" s="85">
        <v>0</v>
      </c>
      <c r="Q69" s="106">
        <f t="shared" si="340"/>
        <v>0</v>
      </c>
      <c r="R69" s="85">
        <v>0</v>
      </c>
      <c r="S69" s="106">
        <f t="shared" si="342"/>
        <v>0</v>
      </c>
      <c r="T69" s="85">
        <v>0</v>
      </c>
      <c r="U69" s="106">
        <f t="shared" si="344"/>
        <v>0</v>
      </c>
      <c r="V69" s="85">
        <v>0</v>
      </c>
      <c r="W69" s="106">
        <f t="shared" si="346"/>
        <v>0</v>
      </c>
      <c r="X69" s="85">
        <v>0</v>
      </c>
      <c r="Y69" s="106">
        <f t="shared" si="348"/>
        <v>0</v>
      </c>
      <c r="Z69" s="85">
        <v>0</v>
      </c>
      <c r="AA69" s="106">
        <f t="shared" si="350"/>
        <v>0</v>
      </c>
      <c r="AB69" s="85">
        <v>0</v>
      </c>
      <c r="AC69" s="58">
        <f t="shared" si="352"/>
        <v>0</v>
      </c>
      <c r="AD69" s="44"/>
    </row>
    <row r="70" spans="1:30" s="3" customFormat="1" ht="15.75" customHeight="1" outlineLevel="1" x14ac:dyDescent="0.25">
      <c r="A70" s="27" t="s">
        <v>42</v>
      </c>
      <c r="B70" s="85">
        <v>0</v>
      </c>
      <c r="C70" s="106">
        <f>IFERROR(IF(C$7="% of Revenue",(B70/B$9),IF(C$7="% of Change","N/A","N/A")),0)</f>
        <v>0</v>
      </c>
      <c r="D70" s="85">
        <v>0</v>
      </c>
      <c r="E70" s="106">
        <f t="shared" si="329"/>
        <v>0</v>
      </c>
      <c r="F70" s="85">
        <v>0</v>
      </c>
      <c r="G70" s="106">
        <f t="shared" si="331"/>
        <v>0</v>
      </c>
      <c r="H70" s="85">
        <v>0</v>
      </c>
      <c r="I70" s="106">
        <f t="shared" si="332"/>
        <v>0</v>
      </c>
      <c r="J70" s="85">
        <v>0</v>
      </c>
      <c r="K70" s="106">
        <f t="shared" si="334"/>
        <v>0</v>
      </c>
      <c r="L70" s="85">
        <v>0</v>
      </c>
      <c r="M70" s="106">
        <f t="shared" si="336"/>
        <v>0</v>
      </c>
      <c r="N70" s="85">
        <v>0</v>
      </c>
      <c r="O70" s="106">
        <f t="shared" si="338"/>
        <v>0</v>
      </c>
      <c r="P70" s="85">
        <v>0</v>
      </c>
      <c r="Q70" s="106">
        <f t="shared" si="340"/>
        <v>0</v>
      </c>
      <c r="R70" s="85">
        <v>0</v>
      </c>
      <c r="S70" s="106">
        <f t="shared" si="342"/>
        <v>0</v>
      </c>
      <c r="T70" s="85">
        <v>0</v>
      </c>
      <c r="U70" s="106">
        <f t="shared" si="344"/>
        <v>0</v>
      </c>
      <c r="V70" s="85">
        <v>0</v>
      </c>
      <c r="W70" s="106">
        <f t="shared" si="346"/>
        <v>0</v>
      </c>
      <c r="X70" s="85">
        <v>0</v>
      </c>
      <c r="Y70" s="106">
        <f t="shared" si="348"/>
        <v>0</v>
      </c>
      <c r="Z70" s="85">
        <v>0</v>
      </c>
      <c r="AA70" s="106">
        <f t="shared" si="350"/>
        <v>0</v>
      </c>
      <c r="AB70" s="85">
        <v>0</v>
      </c>
      <c r="AC70" s="58">
        <f t="shared" si="352"/>
        <v>0</v>
      </c>
      <c r="AD70" s="44"/>
    </row>
    <row r="71" spans="1:30" s="3" customFormat="1" ht="15.75" customHeight="1" outlineLevel="1" thickBot="1" x14ac:dyDescent="0.3">
      <c r="A71" s="27" t="s">
        <v>43</v>
      </c>
      <c r="B71" s="85">
        <v>0</v>
      </c>
      <c r="C71" s="106">
        <f>IFERROR(IF(C$7="% of Revenue",(B71/B$9),IF(C$7="% of Change","N/A","N/A")),0)</f>
        <v>0</v>
      </c>
      <c r="D71" s="169">
        <v>0</v>
      </c>
      <c r="E71" s="106">
        <f t="shared" si="329"/>
        <v>0</v>
      </c>
      <c r="F71" s="169">
        <v>0</v>
      </c>
      <c r="G71" s="106">
        <f t="shared" si="331"/>
        <v>0</v>
      </c>
      <c r="H71" s="169">
        <v>0</v>
      </c>
      <c r="I71" s="106">
        <f t="shared" si="332"/>
        <v>0</v>
      </c>
      <c r="J71" s="169">
        <v>0</v>
      </c>
      <c r="K71" s="106">
        <f t="shared" si="334"/>
        <v>0</v>
      </c>
      <c r="L71" s="169">
        <v>0</v>
      </c>
      <c r="M71" s="106">
        <f t="shared" si="336"/>
        <v>0</v>
      </c>
      <c r="N71" s="169">
        <v>0</v>
      </c>
      <c r="O71" s="106">
        <f t="shared" si="338"/>
        <v>0</v>
      </c>
      <c r="P71" s="169">
        <v>0</v>
      </c>
      <c r="Q71" s="106">
        <f t="shared" si="340"/>
        <v>0</v>
      </c>
      <c r="R71" s="169">
        <v>0</v>
      </c>
      <c r="S71" s="106">
        <f t="shared" si="342"/>
        <v>0</v>
      </c>
      <c r="T71" s="169">
        <v>0</v>
      </c>
      <c r="U71" s="106">
        <f t="shared" si="344"/>
        <v>0</v>
      </c>
      <c r="V71" s="169">
        <v>0</v>
      </c>
      <c r="W71" s="106">
        <f t="shared" si="346"/>
        <v>0</v>
      </c>
      <c r="X71" s="169">
        <v>0</v>
      </c>
      <c r="Y71" s="106">
        <f t="shared" si="348"/>
        <v>0</v>
      </c>
      <c r="Z71" s="169">
        <v>0</v>
      </c>
      <c r="AA71" s="106">
        <f t="shared" si="350"/>
        <v>0</v>
      </c>
      <c r="AB71" s="169">
        <v>0</v>
      </c>
      <c r="AC71" s="58">
        <f t="shared" si="352"/>
        <v>0</v>
      </c>
      <c r="AD71" s="44"/>
    </row>
    <row r="72" spans="1:30" s="1" customFormat="1" ht="14.25" x14ac:dyDescent="0.2">
      <c r="A72" s="10" t="s">
        <v>44</v>
      </c>
      <c r="B72" s="268">
        <f>B64+ABS(B52)+ABS(B62)+(ABS(B63)*-1)+B66</f>
        <v>0</v>
      </c>
      <c r="C72" s="59">
        <f>IFERROR(IF(C$7="% of Revenue",(ABS(B72)/B$9),IF(C$7="% of Change","N/A","N/A")),0)</f>
        <v>0</v>
      </c>
      <c r="D72" s="11">
        <f>D64+ABS(D52)+ABS(D62)+(ABS(D63)*-1)+D66</f>
        <v>0</v>
      </c>
      <c r="E72" s="88">
        <f t="shared" si="329"/>
        <v>0</v>
      </c>
      <c r="F72" s="95">
        <f>F64+ABS(F52)+ABS(F62)+(ABS(F63)*-1)+F66</f>
        <v>0</v>
      </c>
      <c r="G72" s="88">
        <f t="shared" si="331"/>
        <v>0</v>
      </c>
      <c r="H72" s="95">
        <f>H64+ABS(H52)+ABS(H62)+(ABS(H63)*-1)+H66</f>
        <v>0</v>
      </c>
      <c r="I72" s="88">
        <f t="shared" si="332"/>
        <v>0</v>
      </c>
      <c r="J72" s="95">
        <f>J64+ABS(J52)+ABS(J62)+(ABS(J63)*-1)+J66</f>
        <v>0</v>
      </c>
      <c r="K72" s="88">
        <f t="shared" si="334"/>
        <v>0</v>
      </c>
      <c r="L72" s="95">
        <f>L64+ABS(L52)+ABS(L62)+(ABS(L63)*-1)+L66</f>
        <v>0</v>
      </c>
      <c r="M72" s="88">
        <f t="shared" si="336"/>
        <v>0</v>
      </c>
      <c r="N72" s="95">
        <f>N64+ABS(N52)+ABS(N62)+(ABS(N63)*-1)+N66</f>
        <v>0</v>
      </c>
      <c r="O72" s="88">
        <f t="shared" si="338"/>
        <v>0</v>
      </c>
      <c r="P72" s="95">
        <f>P64+ABS(P52)+ABS(P62)+(ABS(P63)*-1)+P66</f>
        <v>0</v>
      </c>
      <c r="Q72" s="88">
        <f t="shared" si="340"/>
        <v>0</v>
      </c>
      <c r="R72" s="95">
        <f>R64+ABS(R52)+ABS(R62)+(ABS(R63)*-1)+R66</f>
        <v>0</v>
      </c>
      <c r="S72" s="88">
        <f t="shared" si="342"/>
        <v>0</v>
      </c>
      <c r="T72" s="95">
        <f>T64+ABS(T52)+ABS(T62)+(ABS(T63)*-1)+T66</f>
        <v>0</v>
      </c>
      <c r="U72" s="88">
        <f t="shared" si="344"/>
        <v>0</v>
      </c>
      <c r="V72" s="95">
        <f>V64+ABS(V52)+ABS(V62)+(ABS(V63)*-1)+V66</f>
        <v>0</v>
      </c>
      <c r="W72" s="88">
        <f t="shared" si="346"/>
        <v>0</v>
      </c>
      <c r="X72" s="95">
        <f>X64+ABS(X52)+ABS(X62)+(ABS(X63)*-1)+X66</f>
        <v>0</v>
      </c>
      <c r="Y72" s="88">
        <f t="shared" si="348"/>
        <v>0</v>
      </c>
      <c r="Z72" s="95">
        <f>Z64+ABS(Z52)+ABS(Z62)+(ABS(Z63)*-1)+Z66</f>
        <v>0</v>
      </c>
      <c r="AA72" s="88">
        <f t="shared" si="350"/>
        <v>0</v>
      </c>
      <c r="AB72" s="95">
        <f>AB64+ABS(AB52)+ABS(AB62)+(ABS(AB63)*-1)+AB66</f>
        <v>0</v>
      </c>
      <c r="AC72" s="59">
        <f t="shared" si="352"/>
        <v>0</v>
      </c>
      <c r="AD72" s="26"/>
    </row>
    <row r="73" spans="1:30" s="1" customFormat="1" ht="14.25" x14ac:dyDescent="0.2">
      <c r="A73" s="12" t="s">
        <v>45</v>
      </c>
      <c r="B73" s="269">
        <f>B72+B35+B36+ABS(B19)</f>
        <v>0</v>
      </c>
      <c r="C73" s="163">
        <f>IFERROR(IF(C$7="% of Revenue",(ABS(B73)/B$9),IF(C$7="% of Change","N/A","N/A")),0)</f>
        <v>0</v>
      </c>
      <c r="D73" s="265">
        <f>D72+D35+D36+ABS(D19)</f>
        <v>0</v>
      </c>
      <c r="E73" s="89">
        <f t="shared" si="329"/>
        <v>0</v>
      </c>
      <c r="F73" s="96">
        <f>F72+F35+F36+ABS(F19)</f>
        <v>0</v>
      </c>
      <c r="G73" s="89">
        <f t="shared" si="331"/>
        <v>0</v>
      </c>
      <c r="H73" s="96">
        <f>H72+H35+H36+ABS(H19)</f>
        <v>0</v>
      </c>
      <c r="I73" s="89">
        <f t="shared" si="332"/>
        <v>0</v>
      </c>
      <c r="J73" s="96">
        <f>J72+J35+J36+ABS(J19)</f>
        <v>0</v>
      </c>
      <c r="K73" s="89">
        <f t="shared" si="334"/>
        <v>0</v>
      </c>
      <c r="L73" s="96">
        <f>L72+L35+L36+ABS(L19)</f>
        <v>0</v>
      </c>
      <c r="M73" s="89">
        <f t="shared" si="336"/>
        <v>0</v>
      </c>
      <c r="N73" s="96">
        <f>N72+N35+N36+ABS(N19)</f>
        <v>0</v>
      </c>
      <c r="O73" s="89">
        <f t="shared" si="338"/>
        <v>0</v>
      </c>
      <c r="P73" s="96">
        <f>P72+P35+P36+ABS(P19)</f>
        <v>0</v>
      </c>
      <c r="Q73" s="89">
        <f t="shared" si="340"/>
        <v>0</v>
      </c>
      <c r="R73" s="96">
        <f>R72+R35+R36+ABS(R19)</f>
        <v>0</v>
      </c>
      <c r="S73" s="89">
        <f t="shared" si="342"/>
        <v>0</v>
      </c>
      <c r="T73" s="96">
        <f>T72+T35+T36+ABS(T19)</f>
        <v>0</v>
      </c>
      <c r="U73" s="89">
        <f t="shared" si="344"/>
        <v>0</v>
      </c>
      <c r="V73" s="96">
        <f>V72+V35+V36+ABS(V19)</f>
        <v>0</v>
      </c>
      <c r="W73" s="89">
        <f t="shared" si="346"/>
        <v>0</v>
      </c>
      <c r="X73" s="96">
        <f>X72+X35+X36+ABS(X19)</f>
        <v>0</v>
      </c>
      <c r="Y73" s="89">
        <f t="shared" si="348"/>
        <v>0</v>
      </c>
      <c r="Z73" s="96">
        <f>Z72+Z35+Z36+ABS(Z19)</f>
        <v>0</v>
      </c>
      <c r="AA73" s="89">
        <f t="shared" si="350"/>
        <v>0</v>
      </c>
      <c r="AB73" s="96">
        <f>AB72+AB35+AB36+ABS(AB19)</f>
        <v>0</v>
      </c>
      <c r="AC73" s="163">
        <f t="shared" si="352"/>
        <v>0</v>
      </c>
      <c r="AD73" s="26"/>
    </row>
    <row r="74" spans="1:30" s="1" customFormat="1" ht="14.25" x14ac:dyDescent="0.2">
      <c r="A74" s="12" t="s">
        <v>46</v>
      </c>
      <c r="B74" s="269">
        <f>B73+B27</f>
        <v>0</v>
      </c>
      <c r="C74" s="163">
        <f>IFERROR(IF(C$7="% of Revenue",(ABS(B74)/B$9),IF(C$7="% of Change","N/A","N/A")),0)</f>
        <v>0</v>
      </c>
      <c r="D74" s="265">
        <f>D73+D27</f>
        <v>0</v>
      </c>
      <c r="E74" s="89">
        <f t="shared" si="329"/>
        <v>0</v>
      </c>
      <c r="F74" s="96">
        <f>F73+F27</f>
        <v>0</v>
      </c>
      <c r="G74" s="89">
        <f t="shared" si="331"/>
        <v>0</v>
      </c>
      <c r="H74" s="96">
        <f>H73+H27</f>
        <v>0</v>
      </c>
      <c r="I74" s="89">
        <f t="shared" si="332"/>
        <v>0</v>
      </c>
      <c r="J74" s="96">
        <f>J73+J27</f>
        <v>0</v>
      </c>
      <c r="K74" s="89">
        <f t="shared" si="334"/>
        <v>0</v>
      </c>
      <c r="L74" s="96">
        <f>L73+L27</f>
        <v>0</v>
      </c>
      <c r="M74" s="89">
        <f t="shared" si="336"/>
        <v>0</v>
      </c>
      <c r="N74" s="96">
        <f>N73+N27</f>
        <v>0</v>
      </c>
      <c r="O74" s="89">
        <f t="shared" si="338"/>
        <v>0</v>
      </c>
      <c r="P74" s="96">
        <f>P73+P27</f>
        <v>0</v>
      </c>
      <c r="Q74" s="89">
        <f t="shared" si="340"/>
        <v>0</v>
      </c>
      <c r="R74" s="96">
        <f>R73+R27</f>
        <v>0</v>
      </c>
      <c r="S74" s="89">
        <f t="shared" si="342"/>
        <v>0</v>
      </c>
      <c r="T74" s="96">
        <f>T73+T27</f>
        <v>0</v>
      </c>
      <c r="U74" s="89">
        <f t="shared" si="344"/>
        <v>0</v>
      </c>
      <c r="V74" s="96">
        <f>V73+V27</f>
        <v>0</v>
      </c>
      <c r="W74" s="89">
        <f t="shared" si="346"/>
        <v>0</v>
      </c>
      <c r="X74" s="96">
        <f>X73+X27</f>
        <v>0</v>
      </c>
      <c r="Y74" s="89">
        <f t="shared" si="348"/>
        <v>0</v>
      </c>
      <c r="Z74" s="96">
        <f>Z73+Z27</f>
        <v>0</v>
      </c>
      <c r="AA74" s="89">
        <f t="shared" si="350"/>
        <v>0</v>
      </c>
      <c r="AB74" s="96">
        <f>AB73+AB27</f>
        <v>0</v>
      </c>
      <c r="AC74" s="163">
        <f t="shared" si="352"/>
        <v>0</v>
      </c>
      <c r="AD74" s="26"/>
    </row>
    <row r="75" spans="1:30" s="1" customFormat="1" thickBot="1" x14ac:dyDescent="0.25">
      <c r="A75" s="12" t="s">
        <v>265</v>
      </c>
      <c r="B75" s="270">
        <f>B74+B91</f>
        <v>0</v>
      </c>
      <c r="C75" s="60">
        <f>IFERROR(IF(C$7="% of Revenue",(ABS(B75)/B$9),IF(C$7="% of Change","N/A","N/A")),0)</f>
        <v>0</v>
      </c>
      <c r="D75" s="266">
        <f>D74+D91</f>
        <v>0</v>
      </c>
      <c r="E75" s="90">
        <f t="shared" si="329"/>
        <v>0</v>
      </c>
      <c r="F75" s="97">
        <f>F74+F91</f>
        <v>0</v>
      </c>
      <c r="G75" s="90">
        <f t="shared" si="331"/>
        <v>0</v>
      </c>
      <c r="H75" s="97">
        <f>H74+H91</f>
        <v>0</v>
      </c>
      <c r="I75" s="90">
        <f t="shared" si="332"/>
        <v>0</v>
      </c>
      <c r="J75" s="97">
        <f>J74+J91</f>
        <v>0</v>
      </c>
      <c r="K75" s="90">
        <f t="shared" si="334"/>
        <v>0</v>
      </c>
      <c r="L75" s="97">
        <f>L74+L91</f>
        <v>0</v>
      </c>
      <c r="M75" s="90">
        <f t="shared" si="336"/>
        <v>0</v>
      </c>
      <c r="N75" s="97">
        <f>N74+N91</f>
        <v>0</v>
      </c>
      <c r="O75" s="90">
        <f t="shared" si="338"/>
        <v>0</v>
      </c>
      <c r="P75" s="97">
        <f>P74+P91</f>
        <v>0</v>
      </c>
      <c r="Q75" s="90">
        <f t="shared" si="340"/>
        <v>0</v>
      </c>
      <c r="R75" s="97">
        <f>R74+R91</f>
        <v>0</v>
      </c>
      <c r="S75" s="90">
        <f t="shared" si="342"/>
        <v>0</v>
      </c>
      <c r="T75" s="97">
        <f>T74+T91</f>
        <v>0</v>
      </c>
      <c r="U75" s="90">
        <f t="shared" si="344"/>
        <v>0</v>
      </c>
      <c r="V75" s="97">
        <f>V74+V91</f>
        <v>0</v>
      </c>
      <c r="W75" s="90">
        <f t="shared" si="346"/>
        <v>0</v>
      </c>
      <c r="X75" s="97">
        <f>X74+X91</f>
        <v>0</v>
      </c>
      <c r="Y75" s="90">
        <f t="shared" si="348"/>
        <v>0</v>
      </c>
      <c r="Z75" s="97">
        <f>Z74+Z91</f>
        <v>0</v>
      </c>
      <c r="AA75" s="90">
        <f t="shared" si="350"/>
        <v>0</v>
      </c>
      <c r="AB75" s="97">
        <f>AB74+AB91</f>
        <v>0</v>
      </c>
      <c r="AC75" s="60">
        <f t="shared" si="352"/>
        <v>0</v>
      </c>
      <c r="AD75" s="26"/>
    </row>
    <row r="76" spans="1:30" ht="15.75" thickBot="1" x14ac:dyDescent="0.3">
      <c r="A76" s="23" t="s">
        <v>293</v>
      </c>
      <c r="B76" s="267"/>
      <c r="C76" s="267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6"/>
      <c r="AD76" s="25"/>
    </row>
    <row r="77" spans="1:30" s="1" customFormat="1" x14ac:dyDescent="0.25">
      <c r="A77" s="167" t="s">
        <v>255</v>
      </c>
      <c r="B77" s="94">
        <f>SUBTOTAL(9,B78:B82)</f>
        <v>0</v>
      </c>
      <c r="C77" s="133">
        <f>IFERROR(IF(C$7="% of Revenue",(ABS(B77)/$B$9),IF(C$7="% of Change","N/A","N/A")),0)</f>
        <v>0</v>
      </c>
      <c r="D77" s="94">
        <f t="shared" ref="D77:F77" si="353">SUBTOTAL(9,D78:D82)</f>
        <v>0</v>
      </c>
      <c r="E77" s="133">
        <f>IFERROR(IF(E$7="% of Revenue",(D77/D$9),IF(E$7="% of Change",IFERROR(((D77-B77)/B77),0),"N/A")),0)</f>
        <v>0</v>
      </c>
      <c r="F77" s="94">
        <f t="shared" si="353"/>
        <v>0</v>
      </c>
      <c r="G77" s="133">
        <f>IFERROR(IF(G$7="% of Revenue",(F77/F$9),IF(G$7="% of Change",IFERROR(((F77-D77)/D77),0),"N/A")),0)</f>
        <v>0</v>
      </c>
      <c r="H77" s="94">
        <f t="shared" ref="H77:I77" si="354">SUBTOTAL(9,H78:H82)</f>
        <v>0</v>
      </c>
      <c r="I77" s="133">
        <f>IFERROR(IF(I$7="% of Revenue",(H77/H$9),IF(I$7="% of Change",IFERROR(((H77-F77)/F77),0),"N/A")),0)</f>
        <v>0</v>
      </c>
      <c r="J77" s="94">
        <f t="shared" ref="J77:AC77" si="355">SUBTOTAL(9,J78:J82)</f>
        <v>0</v>
      </c>
      <c r="K77" s="133">
        <f t="shared" ref="K77:K82" si="356">IFERROR(IF(K$7="% of Revenue",(J77/J$9),IF(K$7="% of Change",IFERROR(((J77-H77)/H77),0),"N/A")),0)</f>
        <v>0</v>
      </c>
      <c r="L77" s="94">
        <f t="shared" ref="L77:AC77" si="357">SUBTOTAL(9,L78:L82)</f>
        <v>0</v>
      </c>
      <c r="M77" s="133">
        <f t="shared" ref="M77:M82" si="358">IFERROR(IF(M$7="% of Revenue",(L77/L$9),IF(M$7="% of Change",IFERROR(((L77-J77)/J77),0),"N/A")),0)</f>
        <v>0</v>
      </c>
      <c r="N77" s="94">
        <f t="shared" ref="N77:AC77" si="359">SUBTOTAL(9,N78:N82)</f>
        <v>0</v>
      </c>
      <c r="O77" s="133">
        <f t="shared" ref="O77:O82" si="360">IFERROR(IF(O$7="% of Revenue",(N77/N$9),IF(O$7="% of Change",IFERROR(((N77-L77)/L77),0),"N/A")),0)</f>
        <v>0</v>
      </c>
      <c r="P77" s="94">
        <f t="shared" ref="P77:AC77" si="361">SUBTOTAL(9,P78:P82)</f>
        <v>0</v>
      </c>
      <c r="Q77" s="133">
        <f t="shared" ref="Q77:Q82" si="362">IFERROR(IF(Q$7="% of Revenue",(P77/P$9),IF(Q$7="% of Change",IFERROR(((P77-N77)/N77),0),"N/A")),0)</f>
        <v>0</v>
      </c>
      <c r="R77" s="94">
        <f t="shared" ref="R77:AC77" si="363">SUBTOTAL(9,R78:R82)</f>
        <v>0</v>
      </c>
      <c r="S77" s="133">
        <f t="shared" ref="S77:S82" si="364">IFERROR(IF(S$7="% of Revenue",(R77/R$9),IF(S$7="% of Change",IFERROR(((R77-P77)/P77),0),"N/A")),0)</f>
        <v>0</v>
      </c>
      <c r="T77" s="94">
        <f t="shared" ref="T77:AC77" si="365">SUBTOTAL(9,T78:T82)</f>
        <v>0</v>
      </c>
      <c r="U77" s="133">
        <f t="shared" ref="U77:U82" si="366">IFERROR(IF(U$7="% of Revenue",(T77/T$9),IF(U$7="% of Change",IFERROR(((T77-R77)/R77),0),"N/A")),0)</f>
        <v>0</v>
      </c>
      <c r="V77" s="94">
        <f t="shared" ref="V77:AC77" si="367">SUBTOTAL(9,V78:V82)</f>
        <v>0</v>
      </c>
      <c r="W77" s="133">
        <f t="shared" ref="W77:W82" si="368">IFERROR(IF(W$7="% of Revenue",(V77/V$9),IF(W$7="% of Change",IFERROR(((V77-T77)/T77),0),"N/A")),0)</f>
        <v>0</v>
      </c>
      <c r="X77" s="94">
        <f t="shared" ref="X77:AC77" si="369">SUBTOTAL(9,X78:X82)</f>
        <v>0</v>
      </c>
      <c r="Y77" s="133">
        <f t="shared" ref="Y77:Y82" si="370">IFERROR(IF(Y$7="% of Revenue",(X77/X$9),IF(Y$7="% of Change",IFERROR(((X77-V77)/V77),0),"N/A")),0)</f>
        <v>0</v>
      </c>
      <c r="Z77" s="94">
        <f t="shared" ref="Z77:AC77" si="371">SUBTOTAL(9,Z78:Z82)</f>
        <v>0</v>
      </c>
      <c r="AA77" s="133">
        <f t="shared" ref="AA77:AA82" si="372">IFERROR(IF(AA$7="% of Revenue",(Z77/Z$9),IF(AA$7="% of Change",IFERROR(((Z77-X77)/X77),0),"N/A")),0)</f>
        <v>0</v>
      </c>
      <c r="AB77" s="94">
        <f t="shared" ref="AB77:AC77" si="373">SUBTOTAL(9,AB78:AB82)</f>
        <v>0</v>
      </c>
      <c r="AC77" s="133">
        <f t="shared" ref="AC77:AC82" si="374">IFERROR(IF(AC$7="% of Revenue",(AB77/AB$9),IF(AC$7="% of Change",IFERROR(((AB77-Z77)/Z77),0),"N/A")),0)</f>
        <v>0</v>
      </c>
      <c r="AD77" s="26"/>
    </row>
    <row r="78" spans="1:30" s="3" customFormat="1" ht="15" customHeight="1" outlineLevel="1" x14ac:dyDescent="0.25">
      <c r="A78" s="27" t="s">
        <v>318</v>
      </c>
      <c r="B78" s="85">
        <v>0</v>
      </c>
      <c r="C78" s="106">
        <f>IFERROR(IF(C$7="% of Revenue",(B78/B$9),IF(C$7="% of Change","N/A","N/A")),0)</f>
        <v>0</v>
      </c>
      <c r="D78" s="85">
        <v>0</v>
      </c>
      <c r="E78" s="106">
        <f>IFERROR(IF(E$7="% of Revenue",(D78/D$9),IF(E$7="% of Change",IFERROR(((D78-B78)/B78),0),"N/A")),0)</f>
        <v>0</v>
      </c>
      <c r="F78" s="85">
        <v>0</v>
      </c>
      <c r="G78" s="106">
        <f>IFERROR(IF(G$7="% of Revenue",(F78/F$9),IF(G$7="% of Change",IFERROR(((F78-D78)/D78),0),"N/A")),0)</f>
        <v>0</v>
      </c>
      <c r="H78" s="85">
        <v>0</v>
      </c>
      <c r="I78" s="106">
        <f>IFERROR(IF(I$7="% of Revenue",(H78/H$9),IF(I$7="% of Change",IFERROR(((H78-F78)/F78),0),"N/A")),0)</f>
        <v>0</v>
      </c>
      <c r="J78" s="85">
        <v>0</v>
      </c>
      <c r="K78" s="106">
        <f t="shared" si="356"/>
        <v>0</v>
      </c>
      <c r="L78" s="85">
        <v>0</v>
      </c>
      <c r="M78" s="106">
        <f t="shared" si="358"/>
        <v>0</v>
      </c>
      <c r="N78" s="85">
        <v>0</v>
      </c>
      <c r="O78" s="106">
        <f t="shared" si="360"/>
        <v>0</v>
      </c>
      <c r="P78" s="85">
        <v>0</v>
      </c>
      <c r="Q78" s="106">
        <f t="shared" si="362"/>
        <v>0</v>
      </c>
      <c r="R78" s="85">
        <v>0</v>
      </c>
      <c r="S78" s="106">
        <f t="shared" si="364"/>
        <v>0</v>
      </c>
      <c r="T78" s="85">
        <v>0</v>
      </c>
      <c r="U78" s="106">
        <f t="shared" si="366"/>
        <v>0</v>
      </c>
      <c r="V78" s="85">
        <v>0</v>
      </c>
      <c r="W78" s="106">
        <f t="shared" si="368"/>
        <v>0</v>
      </c>
      <c r="X78" s="85">
        <v>0</v>
      </c>
      <c r="Y78" s="106">
        <f t="shared" si="370"/>
        <v>0</v>
      </c>
      <c r="Z78" s="85">
        <v>0</v>
      </c>
      <c r="AA78" s="106">
        <f t="shared" si="372"/>
        <v>0</v>
      </c>
      <c r="AB78" s="85">
        <v>0</v>
      </c>
      <c r="AC78" s="106">
        <f t="shared" si="374"/>
        <v>0</v>
      </c>
      <c r="AD78" s="44"/>
    </row>
    <row r="79" spans="1:30" s="3" customFormat="1" ht="15" customHeight="1" outlineLevel="1" x14ac:dyDescent="0.25">
      <c r="A79" s="27" t="s">
        <v>319</v>
      </c>
      <c r="B79" s="85">
        <v>0</v>
      </c>
      <c r="C79" s="106">
        <f>IFERROR(IF(C$7="% of Revenue",(B79/B$9),IF(C$7="% of Change","N/A","N/A")),0)</f>
        <v>0</v>
      </c>
      <c r="D79" s="85">
        <v>0</v>
      </c>
      <c r="E79" s="106">
        <f>IFERROR(IF(E$7="% of Revenue",(D79/D$9),IF(E$7="% of Change",IFERROR(((D79-B79)/B79),0),"N/A")),0)</f>
        <v>0</v>
      </c>
      <c r="F79" s="85">
        <v>0</v>
      </c>
      <c r="G79" s="106">
        <f>IFERROR(IF(G$7="% of Revenue",(F79/F$9),IF(G$7="% of Change",IFERROR(((F79-D79)/D79),0),"N/A")),0)</f>
        <v>0</v>
      </c>
      <c r="H79" s="85">
        <v>0</v>
      </c>
      <c r="I79" s="106">
        <f>IFERROR(IF(I$7="% of Revenue",(H79/H$9),IF(I$7="% of Change",IFERROR(((H79-F79)/F79),0),"N/A")),0)</f>
        <v>0</v>
      </c>
      <c r="J79" s="85">
        <v>0</v>
      </c>
      <c r="K79" s="106">
        <f t="shared" si="356"/>
        <v>0</v>
      </c>
      <c r="L79" s="85">
        <v>0</v>
      </c>
      <c r="M79" s="106">
        <f t="shared" si="358"/>
        <v>0</v>
      </c>
      <c r="N79" s="85">
        <v>0</v>
      </c>
      <c r="O79" s="106">
        <f t="shared" si="360"/>
        <v>0</v>
      </c>
      <c r="P79" s="85">
        <v>0</v>
      </c>
      <c r="Q79" s="106">
        <f t="shared" si="362"/>
        <v>0</v>
      </c>
      <c r="R79" s="85">
        <v>0</v>
      </c>
      <c r="S79" s="106">
        <f t="shared" si="364"/>
        <v>0</v>
      </c>
      <c r="T79" s="85">
        <v>0</v>
      </c>
      <c r="U79" s="106">
        <f t="shared" si="366"/>
        <v>0</v>
      </c>
      <c r="V79" s="85">
        <v>0</v>
      </c>
      <c r="W79" s="106">
        <f t="shared" si="368"/>
        <v>0</v>
      </c>
      <c r="X79" s="85">
        <v>0</v>
      </c>
      <c r="Y79" s="106">
        <f t="shared" si="370"/>
        <v>0</v>
      </c>
      <c r="Z79" s="85">
        <v>0</v>
      </c>
      <c r="AA79" s="106">
        <f t="shared" si="372"/>
        <v>0</v>
      </c>
      <c r="AB79" s="85">
        <v>0</v>
      </c>
      <c r="AC79" s="106">
        <f t="shared" si="374"/>
        <v>0</v>
      </c>
      <c r="AD79" s="44"/>
    </row>
    <row r="80" spans="1:30" s="3" customFormat="1" ht="15" customHeight="1" outlineLevel="1" x14ac:dyDescent="0.25">
      <c r="A80" s="27" t="s">
        <v>47</v>
      </c>
      <c r="B80" s="85">
        <v>0</v>
      </c>
      <c r="C80" s="106">
        <f>IFERROR(IF(C$7="% of Revenue",(B80/B$9),IF(C$7="% of Change","N/A","N/A")),0)</f>
        <v>0</v>
      </c>
      <c r="D80" s="85">
        <v>0</v>
      </c>
      <c r="E80" s="106">
        <f>IFERROR(IF(E$7="% of Revenue",(D80/D$9),IF(E$7="% of Change",IFERROR(((D80-B80)/B80),0),"N/A")),0)</f>
        <v>0</v>
      </c>
      <c r="F80" s="85">
        <v>0</v>
      </c>
      <c r="G80" s="106">
        <f>IFERROR(IF(G$7="% of Revenue",(F80/F$9),IF(G$7="% of Change",IFERROR(((F80-D80)/D80),0),"N/A")),0)</f>
        <v>0</v>
      </c>
      <c r="H80" s="85">
        <v>0</v>
      </c>
      <c r="I80" s="106">
        <f>IFERROR(IF(I$7="% of Revenue",(H80/H$9),IF(I$7="% of Change",IFERROR(((H80-F80)/F80),0),"N/A")),0)</f>
        <v>0</v>
      </c>
      <c r="J80" s="85">
        <v>0</v>
      </c>
      <c r="K80" s="106">
        <f t="shared" si="356"/>
        <v>0</v>
      </c>
      <c r="L80" s="85">
        <v>0</v>
      </c>
      <c r="M80" s="106">
        <f t="shared" si="358"/>
        <v>0</v>
      </c>
      <c r="N80" s="85">
        <v>0</v>
      </c>
      <c r="O80" s="106">
        <f t="shared" si="360"/>
        <v>0</v>
      </c>
      <c r="P80" s="85">
        <v>0</v>
      </c>
      <c r="Q80" s="106">
        <f t="shared" si="362"/>
        <v>0</v>
      </c>
      <c r="R80" s="85">
        <v>0</v>
      </c>
      <c r="S80" s="106">
        <f t="shared" si="364"/>
        <v>0</v>
      </c>
      <c r="T80" s="85">
        <v>0</v>
      </c>
      <c r="U80" s="106">
        <f t="shared" si="366"/>
        <v>0</v>
      </c>
      <c r="V80" s="85">
        <v>0</v>
      </c>
      <c r="W80" s="106">
        <f t="shared" si="368"/>
        <v>0</v>
      </c>
      <c r="X80" s="85">
        <v>0</v>
      </c>
      <c r="Y80" s="106">
        <f t="shared" si="370"/>
        <v>0</v>
      </c>
      <c r="Z80" s="85">
        <v>0</v>
      </c>
      <c r="AA80" s="106">
        <f t="shared" si="372"/>
        <v>0</v>
      </c>
      <c r="AB80" s="85">
        <v>0</v>
      </c>
      <c r="AC80" s="106">
        <f t="shared" si="374"/>
        <v>0</v>
      </c>
      <c r="AD80" s="44"/>
    </row>
    <row r="81" spans="1:30" s="3" customFormat="1" ht="15" customHeight="1" outlineLevel="1" x14ac:dyDescent="0.25">
      <c r="A81" s="27" t="s">
        <v>48</v>
      </c>
      <c r="B81" s="85">
        <v>0</v>
      </c>
      <c r="C81" s="106">
        <f>IFERROR(IF(C$7="% of Revenue",(B81/B$9),IF(C$7="% of Change","N/A","N/A")),0)</f>
        <v>0</v>
      </c>
      <c r="D81" s="85">
        <v>0</v>
      </c>
      <c r="E81" s="106">
        <f>IFERROR(IF(E$7="% of Revenue",(D81/D$9),IF(E$7="% of Change",IFERROR(((D81-B81)/B81),0),"N/A")),0)</f>
        <v>0</v>
      </c>
      <c r="F81" s="85">
        <v>0</v>
      </c>
      <c r="G81" s="106">
        <f>IFERROR(IF(G$7="% of Revenue",(F81/F$9),IF(G$7="% of Change",IFERROR(((F81-D81)/D81),0),"N/A")),0)</f>
        <v>0</v>
      </c>
      <c r="H81" s="85">
        <v>0</v>
      </c>
      <c r="I81" s="106">
        <f>IFERROR(IF(I$7="% of Revenue",(H81/H$9),IF(I$7="% of Change",IFERROR(((H81-F81)/F81),0),"N/A")),0)</f>
        <v>0</v>
      </c>
      <c r="J81" s="85">
        <v>0</v>
      </c>
      <c r="K81" s="106">
        <f t="shared" si="356"/>
        <v>0</v>
      </c>
      <c r="L81" s="85">
        <v>0</v>
      </c>
      <c r="M81" s="106">
        <f t="shared" si="358"/>
        <v>0</v>
      </c>
      <c r="N81" s="85">
        <v>0</v>
      </c>
      <c r="O81" s="106">
        <f t="shared" si="360"/>
        <v>0</v>
      </c>
      <c r="P81" s="85">
        <v>0</v>
      </c>
      <c r="Q81" s="106">
        <f t="shared" si="362"/>
        <v>0</v>
      </c>
      <c r="R81" s="85">
        <v>0</v>
      </c>
      <c r="S81" s="106">
        <f t="shared" si="364"/>
        <v>0</v>
      </c>
      <c r="T81" s="85">
        <v>0</v>
      </c>
      <c r="U81" s="106">
        <f t="shared" si="366"/>
        <v>0</v>
      </c>
      <c r="V81" s="85">
        <v>0</v>
      </c>
      <c r="W81" s="106">
        <f t="shared" si="368"/>
        <v>0</v>
      </c>
      <c r="X81" s="85">
        <v>0</v>
      </c>
      <c r="Y81" s="106">
        <f t="shared" si="370"/>
        <v>0</v>
      </c>
      <c r="Z81" s="85">
        <v>0</v>
      </c>
      <c r="AA81" s="106">
        <f t="shared" si="372"/>
        <v>0</v>
      </c>
      <c r="AB81" s="85">
        <v>0</v>
      </c>
      <c r="AC81" s="106">
        <f t="shared" si="374"/>
        <v>0</v>
      </c>
      <c r="AD81" s="44"/>
    </row>
    <row r="82" spans="1:30" s="3" customFormat="1" ht="15" customHeight="1" outlineLevel="1" thickBot="1" x14ac:dyDescent="0.3">
      <c r="A82" s="168" t="s">
        <v>49</v>
      </c>
      <c r="B82" s="85">
        <v>0</v>
      </c>
      <c r="C82" s="106">
        <f>IFERROR(IF(C$7="% of Revenue",(B82/B$9),IF(C$7="% of Change","N/A","N/A")),0)</f>
        <v>0</v>
      </c>
      <c r="D82" s="85">
        <v>0</v>
      </c>
      <c r="E82" s="106">
        <f>IFERROR(IF(E$7="% of Revenue",(D82/D$9),IF(E$7="% of Change",IFERROR(((D82-B82)/B82),0),"N/A")),0)</f>
        <v>0</v>
      </c>
      <c r="F82" s="85">
        <v>0</v>
      </c>
      <c r="G82" s="106">
        <f>IFERROR(IF(G$7="% of Revenue",(F82/F$9),IF(G$7="% of Change",IFERROR(((F82-D82)/D82),0),"N/A")),0)</f>
        <v>0</v>
      </c>
      <c r="H82" s="85">
        <v>0</v>
      </c>
      <c r="I82" s="106">
        <f>IFERROR(IF(I$7="% of Revenue",(H82/H$9),IF(I$7="% of Change",IFERROR(((H82-F82)/F82),0),"N/A")),0)</f>
        <v>0</v>
      </c>
      <c r="J82" s="85">
        <v>0</v>
      </c>
      <c r="K82" s="106">
        <f t="shared" si="356"/>
        <v>0</v>
      </c>
      <c r="L82" s="85">
        <v>0</v>
      </c>
      <c r="M82" s="106">
        <f t="shared" si="358"/>
        <v>0</v>
      </c>
      <c r="N82" s="85">
        <v>0</v>
      </c>
      <c r="O82" s="106">
        <f t="shared" si="360"/>
        <v>0</v>
      </c>
      <c r="P82" s="85">
        <v>0</v>
      </c>
      <c r="Q82" s="106">
        <f t="shared" si="362"/>
        <v>0</v>
      </c>
      <c r="R82" s="85">
        <v>0</v>
      </c>
      <c r="S82" s="106">
        <f t="shared" si="364"/>
        <v>0</v>
      </c>
      <c r="T82" s="85">
        <v>0</v>
      </c>
      <c r="U82" s="106">
        <f t="shared" si="366"/>
        <v>0</v>
      </c>
      <c r="V82" s="85">
        <v>0</v>
      </c>
      <c r="W82" s="106">
        <f t="shared" si="368"/>
        <v>0</v>
      </c>
      <c r="X82" s="85">
        <v>0</v>
      </c>
      <c r="Y82" s="106">
        <f t="shared" si="370"/>
        <v>0</v>
      </c>
      <c r="Z82" s="85">
        <v>0</v>
      </c>
      <c r="AA82" s="106">
        <f t="shared" si="372"/>
        <v>0</v>
      </c>
      <c r="AB82" s="85">
        <v>0</v>
      </c>
      <c r="AC82" s="106">
        <f t="shared" si="374"/>
        <v>0</v>
      </c>
      <c r="AD82" s="44"/>
    </row>
    <row r="83" spans="1:30" s="1" customFormat="1" outlineLevel="1" thickBot="1" x14ac:dyDescent="0.25">
      <c r="A83" s="50" t="s">
        <v>262</v>
      </c>
      <c r="B83" s="264">
        <f>B77/12</f>
        <v>0</v>
      </c>
      <c r="C83" s="52">
        <f>IFERROR(IF(C$7="% of Revenue",(ABS(B83)/$B$9),IF(C$7="% of Change","N/A","N/A")),0)</f>
        <v>0</v>
      </c>
      <c r="D83" s="20">
        <f>D77/12</f>
        <v>0</v>
      </c>
      <c r="E83" s="52">
        <f>IFERROR(IF(E$7="% of Revenue",(D83/D$9),IF(E$7="% of Change",IFERROR(((D83-B83)/B83),0),"N/A")),0)</f>
        <v>0</v>
      </c>
      <c r="F83" s="20">
        <f>F77/12</f>
        <v>0</v>
      </c>
      <c r="G83" s="91">
        <f>IFERROR(IF(G$7="% of Revenue",(F83/F$9),IF(G$7="% of Change",IFERROR(((F83-D83)/D83),0),"N/A")),0)</f>
        <v>0</v>
      </c>
      <c r="H83" s="20">
        <f>H77/12</f>
        <v>0</v>
      </c>
      <c r="I83" s="91">
        <f>IFERROR(IF(I$7="% of Revenue",(H83/H$9),IF(I$7="% of Change",IFERROR(((H83-F83)/F83),0),"N/A")),0)</f>
        <v>0</v>
      </c>
      <c r="J83" s="20">
        <f>J77/12</f>
        <v>0</v>
      </c>
      <c r="K83" s="91">
        <f>IFERROR(IF(K$7="% of Revenue",(J83/J$9),IF(K$7="% of Change",IFERROR(((J83-H83)/H83),0),"N/A")),0)</f>
        <v>0</v>
      </c>
      <c r="L83" s="20">
        <f>L77/12</f>
        <v>0</v>
      </c>
      <c r="M83" s="91">
        <f>IFERROR(IF(M$7="% of Revenue",(L83/L$9),IF(M$7="% of Change",IFERROR(((L83-J83)/J83),0),"N/A")),0)</f>
        <v>0</v>
      </c>
      <c r="N83" s="20">
        <f>N77/12</f>
        <v>0</v>
      </c>
      <c r="O83" s="91">
        <f>IFERROR(IF(O$7="% of Revenue",(N83/N$9),IF(O$7="% of Change",IFERROR(((N83-L83)/L83),0),"N/A")),0)</f>
        <v>0</v>
      </c>
      <c r="P83" s="20">
        <f>P77/12</f>
        <v>0</v>
      </c>
      <c r="Q83" s="91">
        <f>IFERROR(IF(Q$7="% of Revenue",(P83/P$9),IF(Q$7="% of Change",IFERROR(((P83-N83)/N83),0),"N/A")),0)</f>
        <v>0</v>
      </c>
      <c r="R83" s="20">
        <f>R77/12</f>
        <v>0</v>
      </c>
      <c r="S83" s="91">
        <f>IFERROR(IF(S$7="% of Revenue",(R83/R$9),IF(S$7="% of Change",IFERROR(((R83-P83)/P83),0),"N/A")),0)</f>
        <v>0</v>
      </c>
      <c r="T83" s="20">
        <f>T77/12</f>
        <v>0</v>
      </c>
      <c r="U83" s="91">
        <f>IFERROR(IF(U$7="% of Revenue",(T83/T$9),IF(U$7="% of Change",IFERROR(((T83-R83)/R83),0),"N/A")),0)</f>
        <v>0</v>
      </c>
      <c r="V83" s="20">
        <f>V77/12</f>
        <v>0</v>
      </c>
      <c r="W83" s="91">
        <f>IFERROR(IF(W$7="% of Revenue",(V83/V$9),IF(W$7="% of Change",IFERROR(((V83-T83)/T83),0),"N/A")),0)</f>
        <v>0</v>
      </c>
      <c r="X83" s="20">
        <f>X77/12</f>
        <v>0</v>
      </c>
      <c r="Y83" s="91">
        <f>IFERROR(IF(Y$7="% of Revenue",(X83/X$9),IF(Y$7="% of Change",IFERROR(((X83-V83)/V83),0),"N/A")),0)</f>
        <v>0</v>
      </c>
      <c r="Z83" s="20">
        <f>Z77/12</f>
        <v>0</v>
      </c>
      <c r="AA83" s="91">
        <f>IFERROR(IF(AA$7="% of Revenue",(Z83/Z$9),IF(AA$7="% of Change",IFERROR(((Z83-X83)/X83),0),"N/A")),0)</f>
        <v>0</v>
      </c>
      <c r="AB83" s="20">
        <f>AB77/12</f>
        <v>0</v>
      </c>
      <c r="AC83" s="52">
        <f>IFERROR(IF(AC$7="% of Revenue",(AB83/AB$9),IF(AC$7="% of Change",IFERROR(((AB83-Z83)/Z83),0),"N/A")),0)</f>
        <v>0</v>
      </c>
      <c r="AD83" s="26"/>
    </row>
    <row r="84" spans="1:30" s="1" customFormat="1" outlineLevel="1" thickBot="1" x14ac:dyDescent="0.25">
      <c r="A84" s="30" t="s">
        <v>300</v>
      </c>
      <c r="B84" s="271" t="str">
        <f>B7</f>
        <v/>
      </c>
      <c r="C84" s="272"/>
      <c r="D84" s="202" t="str">
        <f>D7</f>
        <v/>
      </c>
      <c r="E84" s="203"/>
      <c r="F84" s="202" t="str">
        <f>F7</f>
        <v/>
      </c>
      <c r="G84" s="203"/>
      <c r="H84" s="202" t="str">
        <f>H7</f>
        <v/>
      </c>
      <c r="I84" s="203"/>
      <c r="J84" s="202" t="str">
        <f>J7</f>
        <v/>
      </c>
      <c r="K84" s="203"/>
      <c r="L84" s="202" t="str">
        <f>L7</f>
        <v/>
      </c>
      <c r="M84" s="203"/>
      <c r="N84" s="202" t="str">
        <f>N7</f>
        <v/>
      </c>
      <c r="O84" s="203"/>
      <c r="P84" s="202" t="str">
        <f>P7</f>
        <v/>
      </c>
      <c r="Q84" s="203"/>
      <c r="R84" s="202" t="str">
        <f>R7</f>
        <v/>
      </c>
      <c r="S84" s="203"/>
      <c r="T84" s="202" t="str">
        <f>T7</f>
        <v/>
      </c>
      <c r="U84" s="203"/>
      <c r="V84" s="202" t="str">
        <f>V7</f>
        <v/>
      </c>
      <c r="W84" s="203"/>
      <c r="X84" s="202" t="str">
        <f>X7</f>
        <v/>
      </c>
      <c r="Y84" s="203"/>
      <c r="Z84" s="202" t="str">
        <f>Z7</f>
        <v/>
      </c>
      <c r="AA84" s="203"/>
      <c r="AB84" s="202" t="str">
        <f>AB7</f>
        <v/>
      </c>
      <c r="AC84" s="212"/>
      <c r="AD84" s="26"/>
    </row>
    <row r="85" spans="1:30" s="6" customFormat="1" ht="15.75" outlineLevel="1" thickBot="1" x14ac:dyDescent="0.3">
      <c r="A85" s="19" t="s">
        <v>50</v>
      </c>
      <c r="B85" s="99">
        <f>IFERROR((B77/12)*B7,0)</f>
        <v>0</v>
      </c>
      <c r="C85" s="91">
        <f>IFERROR(IF(C$7="% of Revenue",(ABS(B85)/$B$9),IF(C$7="% of Change","N/A","N/A")),0)</f>
        <v>0</v>
      </c>
      <c r="D85" s="45">
        <f>IFERROR((D77/12)*D7,0)</f>
        <v>0</v>
      </c>
      <c r="E85" s="91">
        <f>IFERROR(IF(E$7="% of Revenue",(D85/D$9),IF(E$7="% of Change",IFERROR(((D85-B85)/B85),0),"N/A")),0)</f>
        <v>0</v>
      </c>
      <c r="F85" s="45">
        <f>IFERROR((F77/12)*F7,0)</f>
        <v>0</v>
      </c>
      <c r="G85" s="91">
        <f>IFERROR(IF(G$7="% of Revenue",(F85/F$9),IF(G$7="% of Change",IFERROR(((F85-D85)/D85),0),"N/A")),0)</f>
        <v>0</v>
      </c>
      <c r="H85" s="45">
        <f>IFERROR((H77/12)*H7,0)</f>
        <v>0</v>
      </c>
      <c r="I85" s="91">
        <f>IFERROR(IF(I$7="% of Revenue",(H85/H$9),IF(I$7="% of Change",IFERROR(((H85-F85)/F85),0),"N/A")),0)</f>
        <v>0</v>
      </c>
      <c r="J85" s="45">
        <f>IFERROR((J77/12)*J7,0)</f>
        <v>0</v>
      </c>
      <c r="K85" s="91">
        <f>IFERROR(IF(K$7="% of Revenue",(J85/J$9),IF(K$7="% of Change",IFERROR(((J85-H85)/H85),0),"N/A")),0)</f>
        <v>0</v>
      </c>
      <c r="L85" s="45">
        <f>IFERROR((L77/12)*L7,0)</f>
        <v>0</v>
      </c>
      <c r="M85" s="91">
        <f>IFERROR(IF(M$7="% of Revenue",(L85/L$9),IF(M$7="% of Change",IFERROR(((L85-J85)/J85),0),"N/A")),0)</f>
        <v>0</v>
      </c>
      <c r="N85" s="45">
        <f>IFERROR((N77/12)*N7,0)</f>
        <v>0</v>
      </c>
      <c r="O85" s="91">
        <f>IFERROR(IF(O$7="% of Revenue",(N85/N$9),IF(O$7="% of Change",IFERROR(((N85-L85)/L85),0),"N/A")),0)</f>
        <v>0</v>
      </c>
      <c r="P85" s="45">
        <f>IFERROR((P77/12)*P7,0)</f>
        <v>0</v>
      </c>
      <c r="Q85" s="91">
        <f>IFERROR(IF(Q$7="% of Revenue",(P85/P$9),IF(Q$7="% of Change",IFERROR(((P85-N85)/N85),0),"N/A")),0)</f>
        <v>0</v>
      </c>
      <c r="R85" s="45">
        <f>IFERROR((R77/12)*R7,0)</f>
        <v>0</v>
      </c>
      <c r="S85" s="91">
        <f>IFERROR(IF(S$7="% of Revenue",(R85/R$9),IF(S$7="% of Change",IFERROR(((R85-P85)/P85),0),"N/A")),0)</f>
        <v>0</v>
      </c>
      <c r="T85" s="45">
        <f>IFERROR((T77/12)*T7,0)</f>
        <v>0</v>
      </c>
      <c r="U85" s="91">
        <f>IFERROR(IF(U$7="% of Revenue",(T85/T$9),IF(U$7="% of Change",IFERROR(((T85-R85)/R85),0),"N/A")),0)</f>
        <v>0</v>
      </c>
      <c r="V85" s="45">
        <f>IFERROR((V77/12)*V7,0)</f>
        <v>0</v>
      </c>
      <c r="W85" s="91">
        <f>IFERROR(IF(W$7="% of Revenue",(V85/V$9),IF(W$7="% of Change",IFERROR(((V85-T85)/T85),0),"N/A")),0)</f>
        <v>0</v>
      </c>
      <c r="X85" s="45">
        <f>IFERROR((X77/12)*X7,0)</f>
        <v>0</v>
      </c>
      <c r="Y85" s="91">
        <f>IFERROR(IF(Y$7="% of Revenue",(X85/X$9),IF(Y$7="% of Change",IFERROR(((X85-V85)/V85),0),"N/A")),0)</f>
        <v>0</v>
      </c>
      <c r="Z85" s="45">
        <f>IFERROR((Z77/12)*Z7,0)</f>
        <v>0</v>
      </c>
      <c r="AA85" s="91">
        <f>IFERROR(IF(AA$7="% of Revenue",(Z85/Z$9),IF(AA$7="% of Change",IFERROR(((Z85-X85)/X85),0),"N/A")),0)</f>
        <v>0</v>
      </c>
      <c r="AB85" s="45">
        <f>IFERROR((AB77/12)*AB7,0)</f>
        <v>0</v>
      </c>
      <c r="AC85" s="52">
        <f>IFERROR(IF(AC$7="% of Revenue",(AB85/AB$9),IF(AC$7="% of Change",IFERROR(((AB85-Z85)/Z85),0),"N/A")),0)</f>
        <v>0</v>
      </c>
      <c r="AD85" s="47"/>
    </row>
    <row r="86" spans="1:30" s="1" customFormat="1" ht="15" customHeight="1" outlineLevel="1" thickBot="1" x14ac:dyDescent="0.25">
      <c r="A86" s="170" t="s">
        <v>301</v>
      </c>
      <c r="B86" s="134">
        <f>B52*-1</f>
        <v>0</v>
      </c>
      <c r="C86" s="135">
        <f>IFERROR(IF(C$7="% of Revenue",(ABS(B86)/$B$9),IF(C$7="% of Change","N/A","N/A")),0)</f>
        <v>0</v>
      </c>
      <c r="D86" s="157">
        <f>D52*-1</f>
        <v>0</v>
      </c>
      <c r="E86" s="159">
        <f>IFERROR(IF(E$7="% of Revenue",(ABS(D86)/$B$9),IF(E$7="% of Change","N/A","N/A")),0)</f>
        <v>0</v>
      </c>
      <c r="F86" s="157">
        <f t="shared" ref="F86:AC86" si="375">F52*-1</f>
        <v>0</v>
      </c>
      <c r="G86" s="159">
        <f t="shared" ref="G86:AC86" si="376">IFERROR(IF(G$7="% of Revenue",(ABS(F86)/$B$9),IF(G$7="% of Change","N/A","N/A")),0)</f>
        <v>0</v>
      </c>
      <c r="H86" s="157">
        <f t="shared" ref="H86:AC86" si="377">H52*-1</f>
        <v>0</v>
      </c>
      <c r="I86" s="159">
        <f t="shared" ref="I86:AC86" si="378">IFERROR(IF(I$7="% of Revenue",(ABS(H86)/$B$9),IF(I$7="% of Change","N/A","N/A")),0)</f>
        <v>0</v>
      </c>
      <c r="J86" s="157">
        <f t="shared" ref="J86:AC86" si="379">J52*-1</f>
        <v>0</v>
      </c>
      <c r="K86" s="159">
        <f t="shared" ref="K86:AC86" si="380">IFERROR(IF(K$7="% of Revenue",(ABS(J86)/$B$9),IF(K$7="% of Change","N/A","N/A")),0)</f>
        <v>0</v>
      </c>
      <c r="L86" s="157">
        <f t="shared" ref="L86:AC86" si="381">L52*-1</f>
        <v>0</v>
      </c>
      <c r="M86" s="159">
        <f t="shared" ref="M86:AC86" si="382">IFERROR(IF(M$7="% of Revenue",(ABS(L86)/$B$9),IF(M$7="% of Change","N/A","N/A")),0)</f>
        <v>0</v>
      </c>
      <c r="N86" s="157">
        <f t="shared" ref="N86:AC86" si="383">N52*-1</f>
        <v>0</v>
      </c>
      <c r="O86" s="159">
        <f t="shared" ref="O86:AC86" si="384">IFERROR(IF(O$7="% of Revenue",(ABS(N86)/$B$9),IF(O$7="% of Change","N/A","N/A")),0)</f>
        <v>0</v>
      </c>
      <c r="P86" s="157">
        <f t="shared" ref="P86:AC86" si="385">P52*-1</f>
        <v>0</v>
      </c>
      <c r="Q86" s="159">
        <f t="shared" ref="Q86:AC86" si="386">IFERROR(IF(Q$7="% of Revenue",(ABS(P86)/$B$9),IF(Q$7="% of Change","N/A","N/A")),0)</f>
        <v>0</v>
      </c>
      <c r="R86" s="157">
        <f t="shared" ref="R86:AC86" si="387">R52*-1</f>
        <v>0</v>
      </c>
      <c r="S86" s="159">
        <f t="shared" ref="S86:AC86" si="388">IFERROR(IF(S$7="% of Revenue",(ABS(R86)/$B$9),IF(S$7="% of Change","N/A","N/A")),0)</f>
        <v>0</v>
      </c>
      <c r="T86" s="157">
        <f t="shared" ref="T86:AC86" si="389">T52*-1</f>
        <v>0</v>
      </c>
      <c r="U86" s="159">
        <f t="shared" ref="U86:AC86" si="390">IFERROR(IF(U$7="% of Revenue",(ABS(T86)/$B$9),IF(U$7="% of Change","N/A","N/A")),0)</f>
        <v>0</v>
      </c>
      <c r="V86" s="157">
        <f t="shared" ref="V86:AC86" si="391">V52*-1</f>
        <v>0</v>
      </c>
      <c r="W86" s="159">
        <f t="shared" ref="W86:AC86" si="392">IFERROR(IF(W$7="% of Revenue",(ABS(V86)/$B$9),IF(W$7="% of Change","N/A","N/A")),0)</f>
        <v>0</v>
      </c>
      <c r="X86" s="157">
        <f t="shared" ref="X86:AC86" si="393">X52*-1</f>
        <v>0</v>
      </c>
      <c r="Y86" s="159">
        <f t="shared" ref="Y86:AC86" si="394">IFERROR(IF(Y$7="% of Revenue",(ABS(X86)/$B$9),IF(Y$7="% of Change","N/A","N/A")),0)</f>
        <v>0</v>
      </c>
      <c r="Z86" s="157">
        <f t="shared" ref="Z86:AC86" si="395">Z52*-1</f>
        <v>0</v>
      </c>
      <c r="AA86" s="159">
        <f t="shared" ref="AA86:AC86" si="396">IFERROR(IF(AA$7="% of Revenue",(ABS(Z86)/$B$9),IF(AA$7="% of Change","N/A","N/A")),0)</f>
        <v>0</v>
      </c>
      <c r="AB86" s="157">
        <f t="shared" ref="AB86:AC86" si="397">AB52*-1</f>
        <v>0</v>
      </c>
      <c r="AC86" s="159">
        <f t="shared" ref="AC86" si="398">IFERROR(IF(AC$7="% of Revenue",(ABS(AB86)/$B$9),IF(AC$7="% of Change","N/A","N/A")),0)</f>
        <v>0</v>
      </c>
      <c r="AD86" s="26"/>
    </row>
    <row r="87" spans="1:30" s="1" customFormat="1" ht="15" customHeight="1" outlineLevel="1" thickBot="1" x14ac:dyDescent="0.25">
      <c r="A87" s="19" t="s">
        <v>264</v>
      </c>
      <c r="B87" s="98">
        <f>SUM(B85:B86)</f>
        <v>0</v>
      </c>
      <c r="C87" s="91">
        <f>IFERROR(IF(C$7="% of Revenue",(ABS(B87)/$B$9),IF(C$7="% of Change","N/A","N/A")),0)</f>
        <v>0</v>
      </c>
      <c r="D87" s="20">
        <f>SUM(D85:D86)</f>
        <v>0</v>
      </c>
      <c r="E87" s="91">
        <f>IFERROR(IF(E$7="% of Revenue",(D87/D$9),IF(E$7="% of Change",IFERROR(((D87-B87)/B87),0),"N/A")),0)</f>
        <v>0</v>
      </c>
      <c r="F87" s="20">
        <f>SUM(F85:F86)</f>
        <v>0</v>
      </c>
      <c r="G87" s="91">
        <f>IFERROR(IF(G$7="% of Revenue",(F87/F$9),IF(G$7="% of Change",IFERROR(((F87-D87)/D87),0),"N/A")),0)</f>
        <v>0</v>
      </c>
      <c r="H87" s="20">
        <f>SUM(H85:H86)</f>
        <v>0</v>
      </c>
      <c r="I87" s="91">
        <f>IFERROR(IF(I$7="% of Revenue",(H87/H$9),IF(I$7="% of Change",IFERROR(((H87-F87)/F87),0),"N/A")),0)</f>
        <v>0</v>
      </c>
      <c r="J87" s="20">
        <f>SUM(J85:J86)</f>
        <v>0</v>
      </c>
      <c r="K87" s="91">
        <f>IFERROR(IF(K$7="% of Revenue",(J87/J$9),IF(K$7="% of Change",IFERROR(((J87-H87)/H87),0),"N/A")),0)</f>
        <v>0</v>
      </c>
      <c r="L87" s="20">
        <f>SUM(L85:L86)</f>
        <v>0</v>
      </c>
      <c r="M87" s="91">
        <f>IFERROR(IF(M$7="% of Revenue",(L87/L$9),IF(M$7="% of Change",IFERROR(((L87-J87)/J87),0),"N/A")),0)</f>
        <v>0</v>
      </c>
      <c r="N87" s="20">
        <f>SUM(N85:N86)</f>
        <v>0</v>
      </c>
      <c r="O87" s="91">
        <f>IFERROR(IF(O$7="% of Revenue",(N87/N$9),IF(O$7="% of Change",IFERROR(((N87-L87)/L87),0),"N/A")),0)</f>
        <v>0</v>
      </c>
      <c r="P87" s="20">
        <f>SUM(P85:P86)</f>
        <v>0</v>
      </c>
      <c r="Q87" s="91">
        <f>IFERROR(IF(Q$7="% of Revenue",(P87/P$9),IF(Q$7="% of Change",IFERROR(((P87-N87)/N87),0),"N/A")),0)</f>
        <v>0</v>
      </c>
      <c r="R87" s="20">
        <f>SUM(R85:R86)</f>
        <v>0</v>
      </c>
      <c r="S87" s="91">
        <f>IFERROR(IF(S$7="% of Revenue",(R87/R$9),IF(S$7="% of Change",IFERROR(((R87-P87)/P87),0),"N/A")),0)</f>
        <v>0</v>
      </c>
      <c r="T87" s="20">
        <f>SUM(T85:T86)</f>
        <v>0</v>
      </c>
      <c r="U87" s="91">
        <f>IFERROR(IF(U$7="% of Revenue",(T87/T$9),IF(U$7="% of Change",IFERROR(((T87-R87)/R87),0),"N/A")),0)</f>
        <v>0</v>
      </c>
      <c r="V87" s="20">
        <f>SUM(V85:V86)</f>
        <v>0</v>
      </c>
      <c r="W87" s="91">
        <f>IFERROR(IF(W$7="% of Revenue",(V87/V$9),IF(W$7="% of Change",IFERROR(((V87-T87)/T87),0),"N/A")),0)</f>
        <v>0</v>
      </c>
      <c r="X87" s="20">
        <f>SUM(X85:X86)</f>
        <v>0</v>
      </c>
      <c r="Y87" s="91">
        <f>IFERROR(IF(Y$7="% of Revenue",(X87/X$9),IF(Y$7="% of Change",IFERROR(((X87-V87)/V87),0),"N/A")),0)</f>
        <v>0</v>
      </c>
      <c r="Z87" s="20">
        <f>SUM(Z85:Z86)</f>
        <v>0</v>
      </c>
      <c r="AA87" s="91">
        <f>IFERROR(IF(AA$7="% of Revenue",(Z87/Z$9),IF(AA$7="% of Change",IFERROR(((Z87-X87)/X87),0),"N/A")),0)</f>
        <v>0</v>
      </c>
      <c r="AB87" s="20">
        <f>SUM(AB85:AB86)</f>
        <v>0</v>
      </c>
      <c r="AC87" s="52">
        <f>IFERROR(IF(AC$7="% of Revenue",(AB87/AB$9),IF(AC$7="% of Change",IFERROR(((AB87-Z87)/Z87),0),"N/A")),0)</f>
        <v>0</v>
      </c>
      <c r="AD87" s="26"/>
    </row>
    <row r="88" spans="1:30" s="1" customFormat="1" ht="14.25" x14ac:dyDescent="0.2">
      <c r="A88" s="14" t="s">
        <v>51</v>
      </c>
      <c r="B88" s="220" t="str">
        <f>IFERROR(B72/B$87,"N/A")</f>
        <v>N/A</v>
      </c>
      <c r="C88" s="221"/>
      <c r="D88" s="222" t="str">
        <f>IFERROR(D72/D$87,"N/A")</f>
        <v>N/A</v>
      </c>
      <c r="E88" s="223"/>
      <c r="F88" s="222" t="str">
        <f>IFERROR(F72/F$87,"N/A")</f>
        <v>N/A</v>
      </c>
      <c r="G88" s="223"/>
      <c r="H88" s="222" t="str">
        <f>IFERROR(H72/H$87,"N/A")</f>
        <v>N/A</v>
      </c>
      <c r="I88" s="223"/>
      <c r="J88" s="222" t="str">
        <f>IFERROR(J72/J$87,"N/A")</f>
        <v>N/A</v>
      </c>
      <c r="K88" s="223"/>
      <c r="L88" s="222" t="str">
        <f>IFERROR(L72/L$87,"N/A")</f>
        <v>N/A</v>
      </c>
      <c r="M88" s="223"/>
      <c r="N88" s="222" t="str">
        <f>IFERROR(N72/N$87,"N/A")</f>
        <v>N/A</v>
      </c>
      <c r="O88" s="223"/>
      <c r="P88" s="222" t="str">
        <f>IFERROR(P72/P$87,"N/A")</f>
        <v>N/A</v>
      </c>
      <c r="Q88" s="223"/>
      <c r="R88" s="222" t="str">
        <f>IFERROR(R72/R$87,"N/A")</f>
        <v>N/A</v>
      </c>
      <c r="S88" s="223"/>
      <c r="T88" s="222" t="str">
        <f>IFERROR(T72/T$87,"N/A")</f>
        <v>N/A</v>
      </c>
      <c r="U88" s="223"/>
      <c r="V88" s="222" t="str">
        <f>IFERROR(V72/V$87,"N/A")</f>
        <v>N/A</v>
      </c>
      <c r="W88" s="223"/>
      <c r="X88" s="222" t="str">
        <f>IFERROR(X72/X$87,"N/A")</f>
        <v>N/A</v>
      </c>
      <c r="Y88" s="223"/>
      <c r="Z88" s="222" t="str">
        <f>IFERROR(Z72/Z$87,"N/A")</f>
        <v>N/A</v>
      </c>
      <c r="AA88" s="223"/>
      <c r="AB88" s="222" t="str">
        <f>IFERROR(AB72/AB$87,"N/A")</f>
        <v>N/A</v>
      </c>
      <c r="AC88" s="233"/>
      <c r="AD88" s="26"/>
    </row>
    <row r="89" spans="1:30" s="1" customFormat="1" ht="14.25" x14ac:dyDescent="0.2">
      <c r="A89" s="15" t="s">
        <v>52</v>
      </c>
      <c r="B89" s="222" t="str">
        <f>IFERROR(B73/B$87,"N/A")</f>
        <v>N/A</v>
      </c>
      <c r="C89" s="223"/>
      <c r="D89" s="222" t="str">
        <f>IFERROR(D73/D$87,"N/A")</f>
        <v>N/A</v>
      </c>
      <c r="E89" s="223"/>
      <c r="F89" s="222" t="str">
        <f>IFERROR(F73/F$87,"N/A")</f>
        <v>N/A</v>
      </c>
      <c r="G89" s="223"/>
      <c r="H89" s="222" t="str">
        <f>IFERROR(H73/H$87,"N/A")</f>
        <v>N/A</v>
      </c>
      <c r="I89" s="223"/>
      <c r="J89" s="222" t="str">
        <f>IFERROR(J73/J$87,"N/A")</f>
        <v>N/A</v>
      </c>
      <c r="K89" s="223"/>
      <c r="L89" s="222" t="str">
        <f>IFERROR(L73/L$87,"N/A")</f>
        <v>N/A</v>
      </c>
      <c r="M89" s="223"/>
      <c r="N89" s="222" t="str">
        <f>IFERROR(N73/N$87,"N/A")</f>
        <v>N/A</v>
      </c>
      <c r="O89" s="223"/>
      <c r="P89" s="222" t="str">
        <f>IFERROR(P73/P$87,"N/A")</f>
        <v>N/A</v>
      </c>
      <c r="Q89" s="223"/>
      <c r="R89" s="222" t="str">
        <f>IFERROR(R73/R$87,"N/A")</f>
        <v>N/A</v>
      </c>
      <c r="S89" s="223"/>
      <c r="T89" s="222" t="str">
        <f>IFERROR(T73/T$87,"N/A")</f>
        <v>N/A</v>
      </c>
      <c r="U89" s="223"/>
      <c r="V89" s="222" t="str">
        <f>IFERROR(V73/V$87,"N/A")</f>
        <v>N/A</v>
      </c>
      <c r="W89" s="223"/>
      <c r="X89" s="222" t="str">
        <f>IFERROR(X73/X$87,"N/A")</f>
        <v>N/A</v>
      </c>
      <c r="Y89" s="223"/>
      <c r="Z89" s="222" t="str">
        <f>IFERROR(Z73/Z$87,"N/A")</f>
        <v>N/A</v>
      </c>
      <c r="AA89" s="223"/>
      <c r="AB89" s="222" t="str">
        <f>IFERROR(AB73/AB$87,"N/A")</f>
        <v>N/A</v>
      </c>
      <c r="AC89" s="233"/>
      <c r="AD89" s="26"/>
    </row>
    <row r="90" spans="1:30" s="1" customFormat="1" thickBot="1" x14ac:dyDescent="0.25">
      <c r="A90" s="15" t="s">
        <v>53</v>
      </c>
      <c r="B90" s="204" t="str">
        <f>IFERROR(B74/B$87,"N/A")</f>
        <v>N/A</v>
      </c>
      <c r="C90" s="205"/>
      <c r="D90" s="204" t="str">
        <f t="shared" ref="D90" si="399">IFERROR(D74/D$87,"N/A")</f>
        <v>N/A</v>
      </c>
      <c r="E90" s="205"/>
      <c r="F90" s="204" t="str">
        <f t="shared" ref="F90:H90" si="400">IFERROR(F74/F$87,"N/A")</f>
        <v>N/A</v>
      </c>
      <c r="G90" s="205"/>
      <c r="H90" s="204" t="str">
        <f t="shared" si="400"/>
        <v>N/A</v>
      </c>
      <c r="I90" s="205"/>
      <c r="J90" s="204" t="str">
        <f t="shared" ref="J90" si="401">IFERROR(J74/J$87,"N/A")</f>
        <v>N/A</v>
      </c>
      <c r="K90" s="205"/>
      <c r="L90" s="204" t="str">
        <f t="shared" ref="L90" si="402">IFERROR(L74/L$87,"N/A")</f>
        <v>N/A</v>
      </c>
      <c r="M90" s="205"/>
      <c r="N90" s="204" t="str">
        <f t="shared" ref="N90" si="403">IFERROR(N74/N$87,"N/A")</f>
        <v>N/A</v>
      </c>
      <c r="O90" s="205"/>
      <c r="P90" s="204" t="str">
        <f t="shared" ref="P90" si="404">IFERROR(P74/P$87,"N/A")</f>
        <v>N/A</v>
      </c>
      <c r="Q90" s="205"/>
      <c r="R90" s="204" t="str">
        <f t="shared" ref="R90" si="405">IFERROR(R74/R$87,"N/A")</f>
        <v>N/A</v>
      </c>
      <c r="S90" s="205"/>
      <c r="T90" s="204" t="str">
        <f t="shared" ref="T90" si="406">IFERROR(T74/T$87,"N/A")</f>
        <v>N/A</v>
      </c>
      <c r="U90" s="205"/>
      <c r="V90" s="204" t="str">
        <f t="shared" ref="V90" si="407">IFERROR(V74/V$87,"N/A")</f>
        <v>N/A</v>
      </c>
      <c r="W90" s="205"/>
      <c r="X90" s="204" t="str">
        <f t="shared" ref="X90" si="408">IFERROR(X74/X$87,"N/A")</f>
        <v>N/A</v>
      </c>
      <c r="Y90" s="205"/>
      <c r="Z90" s="204" t="str">
        <f t="shared" ref="Z90" si="409">IFERROR(Z74/Z$87,"N/A")</f>
        <v>N/A</v>
      </c>
      <c r="AA90" s="205"/>
      <c r="AB90" s="204" t="str">
        <f t="shared" ref="AB90" si="410">IFERROR(AB74/AB$87,"N/A")</f>
        <v>N/A</v>
      </c>
      <c r="AC90" s="213"/>
      <c r="AD90" s="26"/>
    </row>
    <row r="91" spans="1:30" s="1" customFormat="1" thickBot="1" x14ac:dyDescent="0.25">
      <c r="A91" s="69" t="s">
        <v>38</v>
      </c>
      <c r="B91" s="93">
        <v>0</v>
      </c>
      <c r="C91" s="92">
        <f>IFERROR(IF(C$7="% of Revenue",(ABS(B91)/B$9),IF(C$7="% of Change","N/A","N/A")),0)</f>
        <v>0</v>
      </c>
      <c r="D91" s="93">
        <v>0</v>
      </c>
      <c r="E91" s="92">
        <f>IFERROR(IF(E$7="% of Revenue",(D91/D$9),IF(E$7="% of Change",IFERROR(((D57-B57)/B57),0),"N/A")),0)</f>
        <v>0</v>
      </c>
      <c r="F91" s="93">
        <v>0</v>
      </c>
      <c r="G91" s="92">
        <f>IFERROR(IF(G$7="% of Revenue",(F91/F$9),IF(G$7="% of Change",IFERROR(((F57-D57)/D57),0),"N/A")),0)</f>
        <v>0</v>
      </c>
      <c r="H91" s="93">
        <v>0</v>
      </c>
      <c r="I91" s="92">
        <f>IFERROR(IF(I$7="% of Revenue",(H91/H$9),IF(I$7="% of Change",IFERROR(((H57-F57)/F57),0),"N/A")),0)</f>
        <v>0</v>
      </c>
      <c r="J91" s="93">
        <v>0</v>
      </c>
      <c r="K91" s="92">
        <f>IFERROR(IF(K$7="% of Revenue",(J91/J$9),IF(K$7="% of Change",IFERROR(((J57-H57)/H57),0),"N/A")),0)</f>
        <v>0</v>
      </c>
      <c r="L91" s="93">
        <v>0</v>
      </c>
      <c r="M91" s="92">
        <f>IFERROR(IF(M$7="% of Revenue",(L91/L$9),IF(M$7="% of Change",IFERROR(((L57-J57)/J57),0),"N/A")),0)</f>
        <v>0</v>
      </c>
      <c r="N91" s="93">
        <v>0</v>
      </c>
      <c r="O91" s="92">
        <f>IFERROR(IF(O$7="% of Revenue",(N91/N$9),IF(O$7="% of Change",IFERROR(((N57-L57)/L57),0),"N/A")),0)</f>
        <v>0</v>
      </c>
      <c r="P91" s="93">
        <v>0</v>
      </c>
      <c r="Q91" s="92">
        <f>IFERROR(IF(Q$7="% of Revenue",(P91/P$9),IF(Q$7="% of Change",IFERROR(((P57-N57)/N57),0),"N/A")),0)</f>
        <v>0</v>
      </c>
      <c r="R91" s="93">
        <v>0</v>
      </c>
      <c r="S91" s="92">
        <f>IFERROR(IF(S$7="% of Revenue",(R91/R$9),IF(S$7="% of Change",IFERROR(((R57-P57)/P57),0),"N/A")),0)</f>
        <v>0</v>
      </c>
      <c r="T91" s="93">
        <v>0</v>
      </c>
      <c r="U91" s="92">
        <f>IFERROR(IF(U$7="% of Revenue",(T91/T$9),IF(U$7="% of Change",IFERROR(((T57-R57)/R57),0),"N/A")),0)</f>
        <v>0</v>
      </c>
      <c r="V91" s="93">
        <v>0</v>
      </c>
      <c r="W91" s="92">
        <f>IFERROR(IF(W$7="% of Revenue",(V91/V$9),IF(W$7="% of Change",IFERROR(((V57-T57)/T57),0),"N/A")),0)</f>
        <v>0</v>
      </c>
      <c r="X91" s="93">
        <v>0</v>
      </c>
      <c r="Y91" s="92">
        <f>IFERROR(IF(Y$7="% of Revenue",(X91/X$9),IF(Y$7="% of Change",IFERROR(((X57-V57)/V57),0),"N/A")),0)</f>
        <v>0</v>
      </c>
      <c r="Z91" s="93">
        <v>0</v>
      </c>
      <c r="AA91" s="92">
        <f>IFERROR(IF(AA$7="% of Revenue",(Z91/Z$9),IF(AA$7="% of Change",IFERROR(((Z57-X57)/X57),0),"N/A")),0)</f>
        <v>0</v>
      </c>
      <c r="AB91" s="93">
        <v>0</v>
      </c>
      <c r="AC91" s="70">
        <f>IFERROR(IF(AC$7="% of Revenue",(AB91/AB$9),IF(AC$7="% of Change",IFERROR(((AB57-Z57)/Z57),0),"N/A")),0)</f>
        <v>0</v>
      </c>
      <c r="AD91" s="26"/>
    </row>
    <row r="92" spans="1:30" s="1" customFormat="1" ht="15.75" thickBot="1" x14ac:dyDescent="0.3">
      <c r="A92" s="16" t="s">
        <v>278</v>
      </c>
      <c r="B92" s="231" t="str">
        <f>IFERROR(B75/B$87,"N/A")</f>
        <v>N/A</v>
      </c>
      <c r="C92" s="232"/>
      <c r="D92" s="231" t="str">
        <f t="shared" ref="D92" si="411">IFERROR(D75/D$87,"N/A")</f>
        <v>N/A</v>
      </c>
      <c r="E92" s="232"/>
      <c r="F92" s="231" t="str">
        <f t="shared" ref="F92:H92" si="412">IFERROR(F75/F$87,"N/A")</f>
        <v>N/A</v>
      </c>
      <c r="G92" s="232"/>
      <c r="H92" s="231" t="str">
        <f t="shared" si="412"/>
        <v>N/A</v>
      </c>
      <c r="I92" s="232"/>
      <c r="J92" s="231" t="str">
        <f t="shared" ref="J92" si="413">IFERROR(J75/J$87,"N/A")</f>
        <v>N/A</v>
      </c>
      <c r="K92" s="232"/>
      <c r="L92" s="231" t="str">
        <f t="shared" ref="L92" si="414">IFERROR(L75/L$87,"N/A")</f>
        <v>N/A</v>
      </c>
      <c r="M92" s="232"/>
      <c r="N92" s="231" t="str">
        <f t="shared" ref="N92" si="415">IFERROR(N75/N$87,"N/A")</f>
        <v>N/A</v>
      </c>
      <c r="O92" s="232"/>
      <c r="P92" s="231" t="str">
        <f t="shared" ref="P92" si="416">IFERROR(P75/P$87,"N/A")</f>
        <v>N/A</v>
      </c>
      <c r="Q92" s="232"/>
      <c r="R92" s="231" t="str">
        <f t="shared" ref="R92" si="417">IFERROR(R75/R$87,"N/A")</f>
        <v>N/A</v>
      </c>
      <c r="S92" s="232"/>
      <c r="T92" s="231" t="str">
        <f t="shared" ref="T92" si="418">IFERROR(T75/T$87,"N/A")</f>
        <v>N/A</v>
      </c>
      <c r="U92" s="232"/>
      <c r="V92" s="231" t="str">
        <f t="shared" ref="V92" si="419">IFERROR(V75/V$87,"N/A")</f>
        <v>N/A</v>
      </c>
      <c r="W92" s="232"/>
      <c r="X92" s="231" t="str">
        <f t="shared" ref="X92" si="420">IFERROR(X75/X$87,"N/A")</f>
        <v>N/A</v>
      </c>
      <c r="Y92" s="232"/>
      <c r="Z92" s="231" t="str">
        <f t="shared" ref="Z92" si="421">IFERROR(Z75/Z$87,"N/A")</f>
        <v>N/A</v>
      </c>
      <c r="AA92" s="232"/>
      <c r="AB92" s="231" t="str">
        <f t="shared" ref="AB92" si="422">IFERROR(AB75/AB$87,"N/A")</f>
        <v>N/A</v>
      </c>
      <c r="AC92" s="234"/>
      <c r="AD92" s="26"/>
    </row>
  </sheetData>
  <mergeCells count="104">
    <mergeCell ref="AB92:AC92"/>
    <mergeCell ref="L6:M6"/>
    <mergeCell ref="N5:O5"/>
    <mergeCell ref="N6:O6"/>
    <mergeCell ref="P5:Q5"/>
    <mergeCell ref="P6:Q6"/>
    <mergeCell ref="R6:S6"/>
    <mergeCell ref="T5:U5"/>
    <mergeCell ref="T6:U6"/>
    <mergeCell ref="V5:W5"/>
    <mergeCell ref="V6:W6"/>
    <mergeCell ref="X6:Y6"/>
    <mergeCell ref="Z5:AA5"/>
    <mergeCell ref="Z6:AA6"/>
    <mergeCell ref="AB5:AC5"/>
    <mergeCell ref="AB6:AC6"/>
    <mergeCell ref="P92:Q92"/>
    <mergeCell ref="R88:S88"/>
    <mergeCell ref="T92:U92"/>
    <mergeCell ref="V88:W88"/>
    <mergeCell ref="V89:W89"/>
    <mergeCell ref="V92:W92"/>
    <mergeCell ref="H92:I92"/>
    <mergeCell ref="X92:Y92"/>
    <mergeCell ref="Z88:AA88"/>
    <mergeCell ref="Z89:AA89"/>
    <mergeCell ref="Z92:AA92"/>
    <mergeCell ref="J92:K92"/>
    <mergeCell ref="L88:M88"/>
    <mergeCell ref="L89:M89"/>
    <mergeCell ref="L92:M92"/>
    <mergeCell ref="N88:O88"/>
    <mergeCell ref="N89:O89"/>
    <mergeCell ref="N92:O92"/>
    <mergeCell ref="R89:S89"/>
    <mergeCell ref="R92:S92"/>
    <mergeCell ref="B92:C92"/>
    <mergeCell ref="D88:E88"/>
    <mergeCell ref="D89:E89"/>
    <mergeCell ref="D92:E92"/>
    <mergeCell ref="B90:C90"/>
    <mergeCell ref="D90:E90"/>
    <mergeCell ref="F88:G88"/>
    <mergeCell ref="F89:G89"/>
    <mergeCell ref="F92:G92"/>
    <mergeCell ref="F90:G90"/>
    <mergeCell ref="A1:AC1"/>
    <mergeCell ref="F5:G5"/>
    <mergeCell ref="H5:I5"/>
    <mergeCell ref="J5:K5"/>
    <mergeCell ref="L5:M5"/>
    <mergeCell ref="R5:S5"/>
    <mergeCell ref="X5:Y5"/>
    <mergeCell ref="B88:C88"/>
    <mergeCell ref="B89:C89"/>
    <mergeCell ref="H88:I88"/>
    <mergeCell ref="H89:I89"/>
    <mergeCell ref="P88:Q88"/>
    <mergeCell ref="P89:Q89"/>
    <mergeCell ref="X88:Y88"/>
    <mergeCell ref="X89:Y89"/>
    <mergeCell ref="D84:E84"/>
    <mergeCell ref="F84:G84"/>
    <mergeCell ref="H6:I6"/>
    <mergeCell ref="J6:K6"/>
    <mergeCell ref="A2:F2"/>
    <mergeCell ref="B6:C6"/>
    <mergeCell ref="D6:E6"/>
    <mergeCell ref="F6:G6"/>
    <mergeCell ref="B3:AC3"/>
    <mergeCell ref="AB84:AC84"/>
    <mergeCell ref="AB90:AC90"/>
    <mergeCell ref="B4:AC4"/>
    <mergeCell ref="T84:U84"/>
    <mergeCell ref="T90:U90"/>
    <mergeCell ref="V84:W84"/>
    <mergeCell ref="V90:W90"/>
    <mergeCell ref="X84:Y84"/>
    <mergeCell ref="X90:Y90"/>
    <mergeCell ref="N84:O84"/>
    <mergeCell ref="N90:O90"/>
    <mergeCell ref="P84:Q84"/>
    <mergeCell ref="P90:Q90"/>
    <mergeCell ref="R84:S84"/>
    <mergeCell ref="R90:S90"/>
    <mergeCell ref="H84:I84"/>
    <mergeCell ref="H90:I90"/>
    <mergeCell ref="L90:M90"/>
    <mergeCell ref="J88:K88"/>
    <mergeCell ref="J89:K89"/>
    <mergeCell ref="T88:U88"/>
    <mergeCell ref="T89:U89"/>
    <mergeCell ref="AB88:AC88"/>
    <mergeCell ref="AB89:AC89"/>
    <mergeCell ref="J84:K84"/>
    <mergeCell ref="J90:K90"/>
    <mergeCell ref="L84:M84"/>
    <mergeCell ref="B84:C84"/>
    <mergeCell ref="A61:F61"/>
    <mergeCell ref="A48:G48"/>
    <mergeCell ref="B5:C5"/>
    <mergeCell ref="D5:E5"/>
    <mergeCell ref="Z84:AA84"/>
    <mergeCell ref="Z90:AA90"/>
  </mergeCells>
  <conditionalFormatting sqref="B3">
    <cfRule type="containsBlanks" dxfId="5704" priority="10398">
      <formula>LEN(TRIM(B3))=0</formula>
    </cfRule>
  </conditionalFormatting>
  <conditionalFormatting sqref="B4:B6">
    <cfRule type="containsBlanks" dxfId="5703" priority="10397">
      <formula>LEN(TRIM(B4))=0</formula>
    </cfRule>
  </conditionalFormatting>
  <conditionalFormatting sqref="B93:C1048576 A48 A65 A76 A21 B3:B4 AD1:AD1048576 B1:AC2 B5:AC7 A9:AC20 D77:AC1048576 A22:AC47 A49:AC64 A66:AC75 A77:C92">
    <cfRule type="cellIs" dxfId="5702" priority="10393" operator="lessThan">
      <formula>0</formula>
    </cfRule>
  </conditionalFormatting>
  <conditionalFormatting sqref="I23:I25 K23:K25 M23:M25 O23:O25 Q23:Q25 S23:S25 U23:U25 W23:W25 Y23:Y25 AA23:AA25 AC23:AC25 E23:E25 G23:G25">
    <cfRule type="cellIs" dxfId="5701" priority="10378" operator="lessThan">
      <formula>0</formula>
    </cfRule>
  </conditionalFormatting>
  <conditionalFormatting sqref="I25 K25 M25 O25 Q25 S25 U25 W25 Y25 AA25 AC25 E25 G25">
    <cfRule type="cellIs" dxfId="5700" priority="10377" operator="lessThan">
      <formula>0</formula>
    </cfRule>
  </conditionalFormatting>
  <conditionalFormatting sqref="I62 K62 M62 O62 Q62 S62 U62 W62 Y62 AA62 AC62 E62 G62">
    <cfRule type="cellIs" dxfId="5699" priority="10360" operator="lessThan">
      <formula>0</formula>
    </cfRule>
  </conditionalFormatting>
  <conditionalFormatting sqref="I63 K63 M63 O63 Q63 S63 U63 W63 Y63 AA63 AC63 E63 G63">
    <cfRule type="cellIs" dxfId="5698" priority="10359" operator="lessThan">
      <formula>0</formula>
    </cfRule>
  </conditionalFormatting>
  <conditionalFormatting sqref="I64 K64 M64 O64 Q64 S64 U64 W64 Y64 AA64 AC64 G64">
    <cfRule type="cellIs" dxfId="5697" priority="10267" operator="lessThan">
      <formula>0</formula>
    </cfRule>
  </conditionalFormatting>
  <conditionalFormatting sqref="C18:C19">
    <cfRule type="cellIs" dxfId="5696" priority="10256" operator="lessThan">
      <formula>0</formula>
    </cfRule>
  </conditionalFormatting>
  <conditionalFormatting sqref="I64 K64 M64 O64 Q64 S64 U64 W64 Y64 AA64 AC64 G64">
    <cfRule type="cellIs" dxfId="5695" priority="10227" operator="lessThan">
      <formula>0</formula>
    </cfRule>
  </conditionalFormatting>
  <conditionalFormatting sqref="C86">
    <cfRule type="cellIs" dxfId="5694" priority="10169" operator="lessThan">
      <formula>0</formula>
    </cfRule>
  </conditionalFormatting>
  <conditionalFormatting sqref="C87">
    <cfRule type="cellIs" dxfId="5693" priority="10165" operator="lessThan">
      <formula>0</formula>
    </cfRule>
  </conditionalFormatting>
  <conditionalFormatting sqref="H5:H6">
    <cfRule type="containsBlanks" dxfId="5692" priority="10160">
      <formula>LEN(TRIM(H5))=0</formula>
    </cfRule>
  </conditionalFormatting>
  <conditionalFormatting sqref="I9">
    <cfRule type="cellIs" dxfId="5691" priority="10159" operator="lessThan">
      <formula>0</formula>
    </cfRule>
  </conditionalFormatting>
  <conditionalFormatting sqref="I17:I19">
    <cfRule type="cellIs" dxfId="5690" priority="10158" operator="lessThan">
      <formula>0</formula>
    </cfRule>
  </conditionalFormatting>
  <conditionalFormatting sqref="I20">
    <cfRule type="cellIs" dxfId="5689" priority="10157" operator="lessThan">
      <formula>0</formula>
    </cfRule>
  </conditionalFormatting>
  <conditionalFormatting sqref="I22">
    <cfRule type="cellIs" dxfId="5688" priority="10156" operator="lessThan">
      <formula>0</formula>
    </cfRule>
  </conditionalFormatting>
  <conditionalFormatting sqref="I26">
    <cfRule type="cellIs" dxfId="5687" priority="10155" operator="lessThan">
      <formula>0</formula>
    </cfRule>
  </conditionalFormatting>
  <conditionalFormatting sqref="I30">
    <cfRule type="cellIs" dxfId="5686" priority="10154" operator="lessThan">
      <formula>0</formula>
    </cfRule>
  </conditionalFormatting>
  <conditionalFormatting sqref="I27:I35">
    <cfRule type="cellIs" dxfId="5685" priority="10153" operator="lessThan">
      <formula>0</formula>
    </cfRule>
  </conditionalFormatting>
  <conditionalFormatting sqref="I36">
    <cfRule type="cellIs" dxfId="5684" priority="10152" operator="lessThan">
      <formula>0</formula>
    </cfRule>
  </conditionalFormatting>
  <conditionalFormatting sqref="I37">
    <cfRule type="cellIs" dxfId="5683" priority="10151" operator="lessThan">
      <formula>0</formula>
    </cfRule>
  </conditionalFormatting>
  <conditionalFormatting sqref="I39">
    <cfRule type="cellIs" dxfId="5682" priority="10150" operator="lessThan">
      <formula>0</formula>
    </cfRule>
  </conditionalFormatting>
  <conditionalFormatting sqref="I40:I45">
    <cfRule type="cellIs" dxfId="5681" priority="10149" operator="lessThan">
      <formula>0</formula>
    </cfRule>
  </conditionalFormatting>
  <conditionalFormatting sqref="I46">
    <cfRule type="cellIs" dxfId="5680" priority="10148" operator="lessThan">
      <formula>0</formula>
    </cfRule>
  </conditionalFormatting>
  <conditionalFormatting sqref="I47">
    <cfRule type="cellIs" dxfId="5679" priority="10147" operator="lessThan">
      <formula>0</formula>
    </cfRule>
  </conditionalFormatting>
  <conditionalFormatting sqref="I49:I53">
    <cfRule type="cellIs" dxfId="5678" priority="10146" operator="lessThan">
      <formula>0</formula>
    </cfRule>
  </conditionalFormatting>
  <conditionalFormatting sqref="I59">
    <cfRule type="cellIs" dxfId="5677" priority="10145" operator="lessThan">
      <formula>0</formula>
    </cfRule>
  </conditionalFormatting>
  <conditionalFormatting sqref="I60">
    <cfRule type="cellIs" dxfId="5676" priority="10144" operator="lessThan">
      <formula>0</formula>
    </cfRule>
  </conditionalFormatting>
  <conditionalFormatting sqref="I62">
    <cfRule type="cellIs" dxfId="5675" priority="10143" operator="lessThan">
      <formula>0</formula>
    </cfRule>
  </conditionalFormatting>
  <conditionalFormatting sqref="I63">
    <cfRule type="cellIs" dxfId="5674" priority="10142" operator="lessThan">
      <formula>0</formula>
    </cfRule>
  </conditionalFormatting>
  <conditionalFormatting sqref="I64">
    <cfRule type="cellIs" dxfId="5673" priority="10141" operator="lessThan">
      <formula>0</formula>
    </cfRule>
  </conditionalFormatting>
  <conditionalFormatting sqref="I91">
    <cfRule type="cellIs" dxfId="5672" priority="10140" operator="lessThan">
      <formula>0</formula>
    </cfRule>
  </conditionalFormatting>
  <conditionalFormatting sqref="I66">
    <cfRule type="cellIs" dxfId="5671" priority="10139" operator="lessThan">
      <formula>0</formula>
    </cfRule>
  </conditionalFormatting>
  <conditionalFormatting sqref="I72">
    <cfRule type="cellIs" dxfId="5670" priority="10138" operator="lessThan">
      <formula>0</formula>
    </cfRule>
  </conditionalFormatting>
  <conditionalFormatting sqref="I73:I75">
    <cfRule type="cellIs" dxfId="5669" priority="10137" operator="lessThan">
      <formula>0</formula>
    </cfRule>
  </conditionalFormatting>
  <conditionalFormatting sqref="I74">
    <cfRule type="cellIs" dxfId="5668" priority="10136" operator="lessThan">
      <formula>0</formula>
    </cfRule>
  </conditionalFormatting>
  <conditionalFormatting sqref="I77:I78 I80:I83 K77:K78 M77:M78 O77:O78 Q77:Q78 S77:S78 U77:U78 W77:W78 Y77:Y78 AA77:AA78 AC77:AC78 K80:K82 M80:M82 O80:O82 Q80:Q82 S80:S82 U80:U82 W80:W82 Y80:Y82 AA80:AA82 AC80:AC82">
    <cfRule type="cellIs" dxfId="5667" priority="10135" operator="lessThan">
      <formula>0</formula>
    </cfRule>
  </conditionalFormatting>
  <conditionalFormatting sqref="I85">
    <cfRule type="cellIs" dxfId="5666" priority="10134" operator="lessThan">
      <formula>0</formula>
    </cfRule>
  </conditionalFormatting>
  <conditionalFormatting sqref="I9">
    <cfRule type="cellIs" dxfId="5665" priority="10133" operator="lessThan">
      <formula>0</formula>
    </cfRule>
  </conditionalFormatting>
  <conditionalFormatting sqref="I20">
    <cfRule type="cellIs" dxfId="5664" priority="10132" operator="lessThan">
      <formula>0</formula>
    </cfRule>
  </conditionalFormatting>
  <conditionalFormatting sqref="I22">
    <cfRule type="cellIs" dxfId="5663" priority="10131" operator="lessThan">
      <formula>0</formula>
    </cfRule>
  </conditionalFormatting>
  <conditionalFormatting sqref="I26">
    <cfRule type="cellIs" dxfId="5662" priority="10130" operator="lessThan">
      <formula>0</formula>
    </cfRule>
  </conditionalFormatting>
  <conditionalFormatting sqref="I30">
    <cfRule type="cellIs" dxfId="5661" priority="10129" operator="lessThan">
      <formula>0</formula>
    </cfRule>
  </conditionalFormatting>
  <conditionalFormatting sqref="I27:I35">
    <cfRule type="cellIs" dxfId="5660" priority="10128" operator="lessThan">
      <formula>0</formula>
    </cfRule>
  </conditionalFormatting>
  <conditionalFormatting sqref="I36">
    <cfRule type="cellIs" dxfId="5659" priority="10127" operator="lessThan">
      <formula>0</formula>
    </cfRule>
  </conditionalFormatting>
  <conditionalFormatting sqref="I37">
    <cfRule type="cellIs" dxfId="5658" priority="10126" operator="lessThan">
      <formula>0</formula>
    </cfRule>
  </conditionalFormatting>
  <conditionalFormatting sqref="I39">
    <cfRule type="cellIs" dxfId="5657" priority="10125" operator="lessThan">
      <formula>0</formula>
    </cfRule>
  </conditionalFormatting>
  <conditionalFormatting sqref="I40:I45">
    <cfRule type="cellIs" dxfId="5656" priority="10124" operator="lessThan">
      <formula>0</formula>
    </cfRule>
  </conditionalFormatting>
  <conditionalFormatting sqref="I46">
    <cfRule type="cellIs" dxfId="5655" priority="10123" operator="lessThan">
      <formula>0</formula>
    </cfRule>
  </conditionalFormatting>
  <conditionalFormatting sqref="I47">
    <cfRule type="cellIs" dxfId="5654" priority="10122" operator="lessThan">
      <formula>0</formula>
    </cfRule>
  </conditionalFormatting>
  <conditionalFormatting sqref="I49:I53">
    <cfRule type="cellIs" dxfId="5653" priority="10121" operator="lessThan">
      <formula>0</formula>
    </cfRule>
  </conditionalFormatting>
  <conditionalFormatting sqref="I59">
    <cfRule type="cellIs" dxfId="5652" priority="10120" operator="lessThan">
      <formula>0</formula>
    </cfRule>
  </conditionalFormatting>
  <conditionalFormatting sqref="I60">
    <cfRule type="cellIs" dxfId="5651" priority="10119" operator="lessThan">
      <formula>0</formula>
    </cfRule>
  </conditionalFormatting>
  <conditionalFormatting sqref="I62">
    <cfRule type="cellIs" dxfId="5650" priority="10118" operator="lessThan">
      <formula>0</formula>
    </cfRule>
  </conditionalFormatting>
  <conditionalFormatting sqref="I63">
    <cfRule type="cellIs" dxfId="5649" priority="10117" operator="lessThan">
      <formula>0</formula>
    </cfRule>
  </conditionalFormatting>
  <conditionalFormatting sqref="I64">
    <cfRule type="cellIs" dxfId="5648" priority="10116" operator="lessThan">
      <formula>0</formula>
    </cfRule>
  </conditionalFormatting>
  <conditionalFormatting sqref="I91">
    <cfRule type="cellIs" dxfId="5647" priority="10115" operator="lessThan">
      <formula>0</formula>
    </cfRule>
  </conditionalFormatting>
  <conditionalFormatting sqref="I66">
    <cfRule type="cellIs" dxfId="5646" priority="10114" operator="lessThan">
      <formula>0</formula>
    </cfRule>
  </conditionalFormatting>
  <conditionalFormatting sqref="I72">
    <cfRule type="cellIs" dxfId="5645" priority="10113" operator="lessThan">
      <formula>0</formula>
    </cfRule>
  </conditionalFormatting>
  <conditionalFormatting sqref="I73:I75">
    <cfRule type="cellIs" dxfId="5644" priority="10112" operator="lessThan">
      <formula>0</formula>
    </cfRule>
  </conditionalFormatting>
  <conditionalFormatting sqref="I74">
    <cfRule type="cellIs" dxfId="5643" priority="10111" operator="lessThan">
      <formula>0</formula>
    </cfRule>
  </conditionalFormatting>
  <conditionalFormatting sqref="I77:I78 I80:I83 K77:K78 M77:M78 O77:O78 Q77:Q78 S77:S78 U77:U78 W77:W78 Y77:Y78 AA77:AA78 AC77:AC78 K80:K82 M80:M82 O80:O82 Q80:Q82 S80:S82 U80:U82 W80:W82 Y80:Y82 AA80:AA82 AC80:AC82">
    <cfRule type="cellIs" dxfId="5642" priority="10110" operator="lessThan">
      <formula>0</formula>
    </cfRule>
  </conditionalFormatting>
  <conditionalFormatting sqref="I85">
    <cfRule type="cellIs" dxfId="5641" priority="10109" operator="lessThan">
      <formula>0</formula>
    </cfRule>
  </conditionalFormatting>
  <conditionalFormatting sqref="I17:I19">
    <cfRule type="cellIs" dxfId="5640" priority="10108" operator="lessThan">
      <formula>0</formula>
    </cfRule>
  </conditionalFormatting>
  <conditionalFormatting sqref="I18:I19">
    <cfRule type="cellIs" dxfId="5639" priority="10107" operator="lessThan">
      <formula>0</formula>
    </cfRule>
  </conditionalFormatting>
  <conditionalFormatting sqref="I17:I19">
    <cfRule type="cellIs" dxfId="5638" priority="10106" operator="lessThan">
      <formula>0</formula>
    </cfRule>
  </conditionalFormatting>
  <conditionalFormatting sqref="I22">
    <cfRule type="cellIs" dxfId="5637" priority="10105" operator="lessThan">
      <formula>0</formula>
    </cfRule>
  </conditionalFormatting>
  <conditionalFormatting sqref="I22">
    <cfRule type="cellIs" dxfId="5636" priority="10104" operator="lessThan">
      <formula>0</formula>
    </cfRule>
  </conditionalFormatting>
  <conditionalFormatting sqref="I22">
    <cfRule type="cellIs" dxfId="5635" priority="10103" operator="lessThan">
      <formula>0</formula>
    </cfRule>
  </conditionalFormatting>
  <conditionalFormatting sqref="I26">
    <cfRule type="cellIs" dxfId="5634" priority="10102" operator="lessThan">
      <formula>0</formula>
    </cfRule>
  </conditionalFormatting>
  <conditionalFormatting sqref="I26">
    <cfRule type="cellIs" dxfId="5633" priority="10101" operator="lessThan">
      <formula>0</formula>
    </cfRule>
  </conditionalFormatting>
  <conditionalFormatting sqref="I26">
    <cfRule type="cellIs" dxfId="5632" priority="10100" operator="lessThan">
      <formula>0</formula>
    </cfRule>
  </conditionalFormatting>
  <conditionalFormatting sqref="I26">
    <cfRule type="cellIs" dxfId="5631" priority="10099" operator="lessThan">
      <formula>0</formula>
    </cfRule>
  </conditionalFormatting>
  <conditionalFormatting sqref="I26">
    <cfRule type="cellIs" dxfId="5630" priority="10098" operator="lessThan">
      <formula>0</formula>
    </cfRule>
  </conditionalFormatting>
  <conditionalFormatting sqref="I30">
    <cfRule type="cellIs" dxfId="5629" priority="10097" operator="lessThan">
      <formula>0</formula>
    </cfRule>
  </conditionalFormatting>
  <conditionalFormatting sqref="I30">
    <cfRule type="cellIs" dxfId="5628" priority="10096" operator="lessThan">
      <formula>0</formula>
    </cfRule>
  </conditionalFormatting>
  <conditionalFormatting sqref="I30">
    <cfRule type="cellIs" dxfId="5627" priority="10095" operator="lessThan">
      <formula>0</formula>
    </cfRule>
  </conditionalFormatting>
  <conditionalFormatting sqref="I30">
    <cfRule type="cellIs" dxfId="5626" priority="10094" operator="lessThan">
      <formula>0</formula>
    </cfRule>
  </conditionalFormatting>
  <conditionalFormatting sqref="I30">
    <cfRule type="cellIs" dxfId="5625" priority="10093" operator="lessThan">
      <formula>0</formula>
    </cfRule>
  </conditionalFormatting>
  <conditionalFormatting sqref="I27:I35">
    <cfRule type="cellIs" dxfId="5624" priority="10092" operator="lessThan">
      <formula>0</formula>
    </cfRule>
  </conditionalFormatting>
  <conditionalFormatting sqref="I27:I35">
    <cfRule type="cellIs" dxfId="5623" priority="10091" operator="lessThan">
      <formula>0</formula>
    </cfRule>
  </conditionalFormatting>
  <conditionalFormatting sqref="I27:I35">
    <cfRule type="cellIs" dxfId="5622" priority="10090" operator="lessThan">
      <formula>0</formula>
    </cfRule>
  </conditionalFormatting>
  <conditionalFormatting sqref="I27:I35">
    <cfRule type="cellIs" dxfId="5621" priority="10089" operator="lessThan">
      <formula>0</formula>
    </cfRule>
  </conditionalFormatting>
  <conditionalFormatting sqref="I27:I35">
    <cfRule type="cellIs" dxfId="5620" priority="10088" operator="lessThan">
      <formula>0</formula>
    </cfRule>
  </conditionalFormatting>
  <conditionalFormatting sqref="I36">
    <cfRule type="cellIs" dxfId="5619" priority="10087" operator="lessThan">
      <formula>0</formula>
    </cfRule>
  </conditionalFormatting>
  <conditionalFormatting sqref="I36">
    <cfRule type="cellIs" dxfId="5618" priority="10086" operator="lessThan">
      <formula>0</formula>
    </cfRule>
  </conditionalFormatting>
  <conditionalFormatting sqref="I36">
    <cfRule type="cellIs" dxfId="5617" priority="10085" operator="lessThan">
      <formula>0</formula>
    </cfRule>
  </conditionalFormatting>
  <conditionalFormatting sqref="I36">
    <cfRule type="cellIs" dxfId="5616" priority="10084" operator="lessThan">
      <formula>0</formula>
    </cfRule>
  </conditionalFormatting>
  <conditionalFormatting sqref="I36">
    <cfRule type="cellIs" dxfId="5615" priority="10083" operator="lessThan">
      <formula>0</formula>
    </cfRule>
  </conditionalFormatting>
  <conditionalFormatting sqref="I37">
    <cfRule type="cellIs" dxfId="5614" priority="10082" operator="lessThan">
      <formula>0</formula>
    </cfRule>
  </conditionalFormatting>
  <conditionalFormatting sqref="I37">
    <cfRule type="cellIs" dxfId="5613" priority="10081" operator="lessThan">
      <formula>0</formula>
    </cfRule>
  </conditionalFormatting>
  <conditionalFormatting sqref="I37">
    <cfRule type="cellIs" dxfId="5612" priority="10080" operator="lessThan">
      <formula>0</formula>
    </cfRule>
  </conditionalFormatting>
  <conditionalFormatting sqref="I37">
    <cfRule type="cellIs" dxfId="5611" priority="10079" operator="lessThan">
      <formula>0</formula>
    </cfRule>
  </conditionalFormatting>
  <conditionalFormatting sqref="I37">
    <cfRule type="cellIs" dxfId="5610" priority="10078" operator="lessThan">
      <formula>0</formula>
    </cfRule>
  </conditionalFormatting>
  <conditionalFormatting sqref="I39">
    <cfRule type="cellIs" dxfId="5609" priority="10077" operator="lessThan">
      <formula>0</formula>
    </cfRule>
  </conditionalFormatting>
  <conditionalFormatting sqref="I39">
    <cfRule type="cellIs" dxfId="5608" priority="10076" operator="lessThan">
      <formula>0</formula>
    </cfRule>
  </conditionalFormatting>
  <conditionalFormatting sqref="I39">
    <cfRule type="cellIs" dxfId="5607" priority="10075" operator="lessThan">
      <formula>0</formula>
    </cfRule>
  </conditionalFormatting>
  <conditionalFormatting sqref="I39">
    <cfRule type="cellIs" dxfId="5606" priority="10074" operator="lessThan">
      <formula>0</formula>
    </cfRule>
  </conditionalFormatting>
  <conditionalFormatting sqref="I39">
    <cfRule type="cellIs" dxfId="5605" priority="10073" operator="lessThan">
      <formula>0</formula>
    </cfRule>
  </conditionalFormatting>
  <conditionalFormatting sqref="I40:I45">
    <cfRule type="cellIs" dxfId="5604" priority="10072" operator="lessThan">
      <formula>0</formula>
    </cfRule>
  </conditionalFormatting>
  <conditionalFormatting sqref="I40:I45">
    <cfRule type="cellIs" dxfId="5603" priority="10071" operator="lessThan">
      <formula>0</formula>
    </cfRule>
  </conditionalFormatting>
  <conditionalFormatting sqref="I40:I45">
    <cfRule type="cellIs" dxfId="5602" priority="10070" operator="lessThan">
      <formula>0</formula>
    </cfRule>
  </conditionalFormatting>
  <conditionalFormatting sqref="I40:I45">
    <cfRule type="cellIs" dxfId="5601" priority="10069" operator="lessThan">
      <formula>0</formula>
    </cfRule>
  </conditionalFormatting>
  <conditionalFormatting sqref="I40:I45">
    <cfRule type="cellIs" dxfId="5600" priority="10068" operator="lessThan">
      <formula>0</formula>
    </cfRule>
  </conditionalFormatting>
  <conditionalFormatting sqref="I86">
    <cfRule type="cellIs" dxfId="5599" priority="10067" operator="lessThan">
      <formula>0</formula>
    </cfRule>
  </conditionalFormatting>
  <conditionalFormatting sqref="I87">
    <cfRule type="cellIs" dxfId="5598" priority="10066" operator="lessThan">
      <formula>0</formula>
    </cfRule>
  </conditionalFormatting>
  <conditionalFormatting sqref="I17:I19">
    <cfRule type="cellIs" dxfId="5597" priority="10065" operator="lessThan">
      <formula>0</formula>
    </cfRule>
  </conditionalFormatting>
  <conditionalFormatting sqref="I17:I19">
    <cfRule type="cellIs" dxfId="5596" priority="10064" operator="lessThan">
      <formula>0</formula>
    </cfRule>
  </conditionalFormatting>
  <conditionalFormatting sqref="I17:I19">
    <cfRule type="cellIs" dxfId="5595" priority="10063" operator="lessThan">
      <formula>0</formula>
    </cfRule>
  </conditionalFormatting>
  <conditionalFormatting sqref="I22">
    <cfRule type="cellIs" dxfId="5594" priority="10062" operator="lessThan">
      <formula>0</formula>
    </cfRule>
  </conditionalFormatting>
  <conditionalFormatting sqref="I26">
    <cfRule type="cellIs" dxfId="5593" priority="10061" operator="lessThan">
      <formula>0</formula>
    </cfRule>
  </conditionalFormatting>
  <conditionalFormatting sqref="I30:I45">
    <cfRule type="cellIs" dxfId="5592" priority="10060" operator="lessThan">
      <formula>0</formula>
    </cfRule>
  </conditionalFormatting>
  <conditionalFormatting sqref="I35">
    <cfRule type="cellIs" dxfId="5591" priority="10059" operator="lessThan">
      <formula>0</formula>
    </cfRule>
  </conditionalFormatting>
  <conditionalFormatting sqref="I36">
    <cfRule type="cellIs" dxfId="5590" priority="10058" operator="lessThan">
      <formula>0</formula>
    </cfRule>
  </conditionalFormatting>
  <conditionalFormatting sqref="I37">
    <cfRule type="cellIs" dxfId="5589" priority="10057" operator="lessThan">
      <formula>0</formula>
    </cfRule>
  </conditionalFormatting>
  <conditionalFormatting sqref="I39">
    <cfRule type="cellIs" dxfId="5588" priority="10056" operator="lessThan">
      <formula>0</formula>
    </cfRule>
  </conditionalFormatting>
  <conditionalFormatting sqref="I40">
    <cfRule type="cellIs" dxfId="5587" priority="10055" operator="lessThan">
      <formula>0</formula>
    </cfRule>
  </conditionalFormatting>
  <conditionalFormatting sqref="I27:I29">
    <cfRule type="cellIs" dxfId="5586" priority="10054" operator="lessThan">
      <formula>0</formula>
    </cfRule>
  </conditionalFormatting>
  <conditionalFormatting sqref="I41:I45">
    <cfRule type="cellIs" dxfId="5585" priority="10053" operator="lessThan">
      <formula>0</formula>
    </cfRule>
  </conditionalFormatting>
  <conditionalFormatting sqref="I31:I34">
    <cfRule type="cellIs" dxfId="5584" priority="10052" operator="lessThan">
      <formula>0</formula>
    </cfRule>
  </conditionalFormatting>
  <conditionalFormatting sqref="I41">
    <cfRule type="cellIs" dxfId="5583" priority="10051" operator="lessThan">
      <formula>0</formula>
    </cfRule>
  </conditionalFormatting>
  <conditionalFormatting sqref="I41">
    <cfRule type="cellIs" dxfId="5582" priority="10050" operator="lessThan">
      <formula>0</formula>
    </cfRule>
  </conditionalFormatting>
  <conditionalFormatting sqref="I41">
    <cfRule type="cellIs" dxfId="5581" priority="10049" operator="lessThan">
      <formula>0</formula>
    </cfRule>
  </conditionalFormatting>
  <conditionalFormatting sqref="I41">
    <cfRule type="cellIs" dxfId="5580" priority="10048" operator="lessThan">
      <formula>0</formula>
    </cfRule>
  </conditionalFormatting>
  <conditionalFormatting sqref="I41">
    <cfRule type="cellIs" dxfId="5579" priority="10047" operator="lessThan">
      <formula>0</formula>
    </cfRule>
  </conditionalFormatting>
  <conditionalFormatting sqref="I41">
    <cfRule type="cellIs" dxfId="5578" priority="10046" operator="lessThan">
      <formula>0</formula>
    </cfRule>
  </conditionalFormatting>
  <conditionalFormatting sqref="I41">
    <cfRule type="cellIs" dxfId="5577" priority="10045" operator="lessThan">
      <formula>0</formula>
    </cfRule>
  </conditionalFormatting>
  <conditionalFormatting sqref="I41">
    <cfRule type="cellIs" dxfId="5576" priority="10044" operator="lessThan">
      <formula>0</formula>
    </cfRule>
  </conditionalFormatting>
  <conditionalFormatting sqref="I42">
    <cfRule type="cellIs" dxfId="5575" priority="10043" operator="lessThan">
      <formula>0</formula>
    </cfRule>
  </conditionalFormatting>
  <conditionalFormatting sqref="I42">
    <cfRule type="cellIs" dxfId="5574" priority="10042" operator="lessThan">
      <formula>0</formula>
    </cfRule>
  </conditionalFormatting>
  <conditionalFormatting sqref="I42">
    <cfRule type="cellIs" dxfId="5573" priority="10041" operator="lessThan">
      <formula>0</formula>
    </cfRule>
  </conditionalFormatting>
  <conditionalFormatting sqref="I42">
    <cfRule type="cellIs" dxfId="5572" priority="10040" operator="lessThan">
      <formula>0</formula>
    </cfRule>
  </conditionalFormatting>
  <conditionalFormatting sqref="I42">
    <cfRule type="cellIs" dxfId="5571" priority="10039" operator="lessThan">
      <formula>0</formula>
    </cfRule>
  </conditionalFormatting>
  <conditionalFormatting sqref="I42">
    <cfRule type="cellIs" dxfId="5570" priority="10038" operator="lessThan">
      <formula>0</formula>
    </cfRule>
  </conditionalFormatting>
  <conditionalFormatting sqref="I42">
    <cfRule type="cellIs" dxfId="5569" priority="10037" operator="lessThan">
      <formula>0</formula>
    </cfRule>
  </conditionalFormatting>
  <conditionalFormatting sqref="I42">
    <cfRule type="cellIs" dxfId="5568" priority="10036" operator="lessThan">
      <formula>0</formula>
    </cfRule>
  </conditionalFormatting>
  <conditionalFormatting sqref="I43">
    <cfRule type="cellIs" dxfId="5567" priority="10035" operator="lessThan">
      <formula>0</formula>
    </cfRule>
  </conditionalFormatting>
  <conditionalFormatting sqref="I43">
    <cfRule type="cellIs" dxfId="5566" priority="10034" operator="lessThan">
      <formula>0</formula>
    </cfRule>
  </conditionalFormatting>
  <conditionalFormatting sqref="I43">
    <cfRule type="cellIs" dxfId="5565" priority="10033" operator="lessThan">
      <formula>0</formula>
    </cfRule>
  </conditionalFormatting>
  <conditionalFormatting sqref="I43">
    <cfRule type="cellIs" dxfId="5564" priority="10032" operator="lessThan">
      <formula>0</formula>
    </cfRule>
  </conditionalFormatting>
  <conditionalFormatting sqref="I43">
    <cfRule type="cellIs" dxfId="5563" priority="10031" operator="lessThan">
      <formula>0</formula>
    </cfRule>
  </conditionalFormatting>
  <conditionalFormatting sqref="I43">
    <cfRule type="cellIs" dxfId="5562" priority="10030" operator="lessThan">
      <formula>0</formula>
    </cfRule>
  </conditionalFormatting>
  <conditionalFormatting sqref="I43">
    <cfRule type="cellIs" dxfId="5561" priority="10029" operator="lessThan">
      <formula>0</formula>
    </cfRule>
  </conditionalFormatting>
  <conditionalFormatting sqref="I43">
    <cfRule type="cellIs" dxfId="5560" priority="10028" operator="lessThan">
      <formula>0</formula>
    </cfRule>
  </conditionalFormatting>
  <conditionalFormatting sqref="I44">
    <cfRule type="cellIs" dxfId="5559" priority="10027" operator="lessThan">
      <formula>0</formula>
    </cfRule>
  </conditionalFormatting>
  <conditionalFormatting sqref="I44">
    <cfRule type="cellIs" dxfId="5558" priority="10026" operator="lessThan">
      <formula>0</formula>
    </cfRule>
  </conditionalFormatting>
  <conditionalFormatting sqref="I44">
    <cfRule type="cellIs" dxfId="5557" priority="10025" operator="lessThan">
      <formula>0</formula>
    </cfRule>
  </conditionalFormatting>
  <conditionalFormatting sqref="I44">
    <cfRule type="cellIs" dxfId="5556" priority="10024" operator="lessThan">
      <formula>0</formula>
    </cfRule>
  </conditionalFormatting>
  <conditionalFormatting sqref="I44">
    <cfRule type="cellIs" dxfId="5555" priority="10023" operator="lessThan">
      <formula>0</formula>
    </cfRule>
  </conditionalFormatting>
  <conditionalFormatting sqref="I44">
    <cfRule type="cellIs" dxfId="5554" priority="10022" operator="lessThan">
      <formula>0</formula>
    </cfRule>
  </conditionalFormatting>
  <conditionalFormatting sqref="I44">
    <cfRule type="cellIs" dxfId="5553" priority="10021" operator="lessThan">
      <formula>0</formula>
    </cfRule>
  </conditionalFormatting>
  <conditionalFormatting sqref="I44">
    <cfRule type="cellIs" dxfId="5552" priority="10020" operator="lessThan">
      <formula>0</formula>
    </cfRule>
  </conditionalFormatting>
  <conditionalFormatting sqref="I45">
    <cfRule type="cellIs" dxfId="5551" priority="10019" operator="lessThan">
      <formula>0</formula>
    </cfRule>
  </conditionalFormatting>
  <conditionalFormatting sqref="I45">
    <cfRule type="cellIs" dxfId="5550" priority="10018" operator="lessThan">
      <formula>0</formula>
    </cfRule>
  </conditionalFormatting>
  <conditionalFormatting sqref="I45">
    <cfRule type="cellIs" dxfId="5549" priority="10017" operator="lessThan">
      <formula>0</formula>
    </cfRule>
  </conditionalFormatting>
  <conditionalFormatting sqref="I45">
    <cfRule type="cellIs" dxfId="5548" priority="10016" operator="lessThan">
      <formula>0</formula>
    </cfRule>
  </conditionalFormatting>
  <conditionalFormatting sqref="I45">
    <cfRule type="cellIs" dxfId="5547" priority="10015" operator="lessThan">
      <formula>0</formula>
    </cfRule>
  </conditionalFormatting>
  <conditionalFormatting sqref="I45">
    <cfRule type="cellIs" dxfId="5546" priority="10014" operator="lessThan">
      <formula>0</formula>
    </cfRule>
  </conditionalFormatting>
  <conditionalFormatting sqref="I45">
    <cfRule type="cellIs" dxfId="5545" priority="10013" operator="lessThan">
      <formula>0</formula>
    </cfRule>
  </conditionalFormatting>
  <conditionalFormatting sqref="I45">
    <cfRule type="cellIs" dxfId="5544" priority="10012" operator="lessThan">
      <formula>0</formula>
    </cfRule>
  </conditionalFormatting>
  <conditionalFormatting sqref="I30">
    <cfRule type="cellIs" dxfId="5543" priority="10011" operator="lessThan">
      <formula>0</formula>
    </cfRule>
  </conditionalFormatting>
  <conditionalFormatting sqref="I30">
    <cfRule type="cellIs" dxfId="5542" priority="10010" operator="lessThan">
      <formula>0</formula>
    </cfRule>
  </conditionalFormatting>
  <conditionalFormatting sqref="I30">
    <cfRule type="cellIs" dxfId="5541" priority="10009" operator="lessThan">
      <formula>0</formula>
    </cfRule>
  </conditionalFormatting>
  <conditionalFormatting sqref="I30">
    <cfRule type="cellIs" dxfId="5540" priority="10008" operator="lessThan">
      <formula>0</formula>
    </cfRule>
  </conditionalFormatting>
  <conditionalFormatting sqref="I30">
    <cfRule type="cellIs" dxfId="5539" priority="10007" operator="lessThan">
      <formula>0</formula>
    </cfRule>
  </conditionalFormatting>
  <conditionalFormatting sqref="I30">
    <cfRule type="cellIs" dxfId="5538" priority="10006" operator="lessThan">
      <formula>0</formula>
    </cfRule>
  </conditionalFormatting>
  <conditionalFormatting sqref="I30">
    <cfRule type="cellIs" dxfId="5537" priority="10005" operator="lessThan">
      <formula>0</formula>
    </cfRule>
  </conditionalFormatting>
  <conditionalFormatting sqref="I30">
    <cfRule type="cellIs" dxfId="5536" priority="10004" operator="lessThan">
      <formula>0</formula>
    </cfRule>
  </conditionalFormatting>
  <conditionalFormatting sqref="I35">
    <cfRule type="cellIs" dxfId="5535" priority="10003" operator="lessThan">
      <formula>0</formula>
    </cfRule>
  </conditionalFormatting>
  <conditionalFormatting sqref="I35">
    <cfRule type="cellIs" dxfId="5534" priority="10002" operator="lessThan">
      <formula>0</formula>
    </cfRule>
  </conditionalFormatting>
  <conditionalFormatting sqref="I35">
    <cfRule type="cellIs" dxfId="5533" priority="10001" operator="lessThan">
      <formula>0</formula>
    </cfRule>
  </conditionalFormatting>
  <conditionalFormatting sqref="I35">
    <cfRule type="cellIs" dxfId="5532" priority="10000" operator="lessThan">
      <formula>0</formula>
    </cfRule>
  </conditionalFormatting>
  <conditionalFormatting sqref="I35">
    <cfRule type="cellIs" dxfId="5531" priority="9999" operator="lessThan">
      <formula>0</formula>
    </cfRule>
  </conditionalFormatting>
  <conditionalFormatting sqref="I35">
    <cfRule type="cellIs" dxfId="5530" priority="9998" operator="lessThan">
      <formula>0</formula>
    </cfRule>
  </conditionalFormatting>
  <conditionalFormatting sqref="I35">
    <cfRule type="cellIs" dxfId="5529" priority="9997" operator="lessThan">
      <formula>0</formula>
    </cfRule>
  </conditionalFormatting>
  <conditionalFormatting sqref="I35">
    <cfRule type="cellIs" dxfId="5528" priority="9996" operator="lessThan">
      <formula>0</formula>
    </cfRule>
  </conditionalFormatting>
  <conditionalFormatting sqref="I36">
    <cfRule type="cellIs" dxfId="5527" priority="9995" operator="lessThan">
      <formula>0</formula>
    </cfRule>
  </conditionalFormatting>
  <conditionalFormatting sqref="I36">
    <cfRule type="cellIs" dxfId="5526" priority="9994" operator="lessThan">
      <formula>0</formula>
    </cfRule>
  </conditionalFormatting>
  <conditionalFormatting sqref="I36">
    <cfRule type="cellIs" dxfId="5525" priority="9993" operator="lessThan">
      <formula>0</formula>
    </cfRule>
  </conditionalFormatting>
  <conditionalFormatting sqref="I36">
    <cfRule type="cellIs" dxfId="5524" priority="9992" operator="lessThan">
      <formula>0</formula>
    </cfRule>
  </conditionalFormatting>
  <conditionalFormatting sqref="I36">
    <cfRule type="cellIs" dxfId="5523" priority="9991" operator="lessThan">
      <formula>0</formula>
    </cfRule>
  </conditionalFormatting>
  <conditionalFormatting sqref="I36">
    <cfRule type="cellIs" dxfId="5522" priority="9990" operator="lessThan">
      <formula>0</formula>
    </cfRule>
  </conditionalFormatting>
  <conditionalFormatting sqref="I36">
    <cfRule type="cellIs" dxfId="5521" priority="9989" operator="lessThan">
      <formula>0</formula>
    </cfRule>
  </conditionalFormatting>
  <conditionalFormatting sqref="I36">
    <cfRule type="cellIs" dxfId="5520" priority="9988" operator="lessThan">
      <formula>0</formula>
    </cfRule>
  </conditionalFormatting>
  <conditionalFormatting sqref="I37">
    <cfRule type="cellIs" dxfId="5519" priority="9987" operator="lessThan">
      <formula>0</formula>
    </cfRule>
  </conditionalFormatting>
  <conditionalFormatting sqref="I37">
    <cfRule type="cellIs" dxfId="5518" priority="9986" operator="lessThan">
      <formula>0</formula>
    </cfRule>
  </conditionalFormatting>
  <conditionalFormatting sqref="I37">
    <cfRule type="cellIs" dxfId="5517" priority="9985" operator="lessThan">
      <formula>0</formula>
    </cfRule>
  </conditionalFormatting>
  <conditionalFormatting sqref="I37">
    <cfRule type="cellIs" dxfId="5516" priority="9984" operator="lessThan">
      <formula>0</formula>
    </cfRule>
  </conditionalFormatting>
  <conditionalFormatting sqref="I37">
    <cfRule type="cellIs" dxfId="5515" priority="9983" operator="lessThan">
      <formula>0</formula>
    </cfRule>
  </conditionalFormatting>
  <conditionalFormatting sqref="I37">
    <cfRule type="cellIs" dxfId="5514" priority="9982" operator="lessThan">
      <formula>0</formula>
    </cfRule>
  </conditionalFormatting>
  <conditionalFormatting sqref="I37">
    <cfRule type="cellIs" dxfId="5513" priority="9981" operator="lessThan">
      <formula>0</formula>
    </cfRule>
  </conditionalFormatting>
  <conditionalFormatting sqref="I37">
    <cfRule type="cellIs" dxfId="5512" priority="9980" operator="lessThan">
      <formula>0</formula>
    </cfRule>
  </conditionalFormatting>
  <conditionalFormatting sqref="I39">
    <cfRule type="cellIs" dxfId="5511" priority="9979" operator="lessThan">
      <formula>0</formula>
    </cfRule>
  </conditionalFormatting>
  <conditionalFormatting sqref="I39">
    <cfRule type="cellIs" dxfId="5510" priority="9978" operator="lessThan">
      <formula>0</formula>
    </cfRule>
  </conditionalFormatting>
  <conditionalFormatting sqref="I39">
    <cfRule type="cellIs" dxfId="5509" priority="9977" operator="lessThan">
      <formula>0</formula>
    </cfRule>
  </conditionalFormatting>
  <conditionalFormatting sqref="I39">
    <cfRule type="cellIs" dxfId="5508" priority="9976" operator="lessThan">
      <formula>0</formula>
    </cfRule>
  </conditionalFormatting>
  <conditionalFormatting sqref="I39">
    <cfRule type="cellIs" dxfId="5507" priority="9975" operator="lessThan">
      <formula>0</formula>
    </cfRule>
  </conditionalFormatting>
  <conditionalFormatting sqref="I39">
    <cfRule type="cellIs" dxfId="5506" priority="9974" operator="lessThan">
      <formula>0</formula>
    </cfRule>
  </conditionalFormatting>
  <conditionalFormatting sqref="I39">
    <cfRule type="cellIs" dxfId="5505" priority="9973" operator="lessThan">
      <formula>0</formula>
    </cfRule>
  </conditionalFormatting>
  <conditionalFormatting sqref="I39">
    <cfRule type="cellIs" dxfId="5504" priority="9972" operator="lessThan">
      <formula>0</formula>
    </cfRule>
  </conditionalFormatting>
  <conditionalFormatting sqref="I40">
    <cfRule type="cellIs" dxfId="5503" priority="9971" operator="lessThan">
      <formula>0</formula>
    </cfRule>
  </conditionalFormatting>
  <conditionalFormatting sqref="I40">
    <cfRule type="cellIs" dxfId="5502" priority="9970" operator="lessThan">
      <formula>0</formula>
    </cfRule>
  </conditionalFormatting>
  <conditionalFormatting sqref="I40">
    <cfRule type="cellIs" dxfId="5501" priority="9969" operator="lessThan">
      <formula>0</formula>
    </cfRule>
  </conditionalFormatting>
  <conditionalFormatting sqref="I40">
    <cfRule type="cellIs" dxfId="5500" priority="9968" operator="lessThan">
      <formula>0</formula>
    </cfRule>
  </conditionalFormatting>
  <conditionalFormatting sqref="I40">
    <cfRule type="cellIs" dxfId="5499" priority="9967" operator="lessThan">
      <formula>0</formula>
    </cfRule>
  </conditionalFormatting>
  <conditionalFormatting sqref="I40">
    <cfRule type="cellIs" dxfId="5498" priority="9966" operator="lessThan">
      <formula>0</formula>
    </cfRule>
  </conditionalFormatting>
  <conditionalFormatting sqref="I40">
    <cfRule type="cellIs" dxfId="5497" priority="9965" operator="lessThan">
      <formula>0</formula>
    </cfRule>
  </conditionalFormatting>
  <conditionalFormatting sqref="I40">
    <cfRule type="cellIs" dxfId="5496" priority="9964" operator="lessThan">
      <formula>0</formula>
    </cfRule>
  </conditionalFormatting>
  <conditionalFormatting sqref="I49:I53">
    <cfRule type="cellIs" dxfId="5495" priority="9963" operator="lessThan">
      <formula>0</formula>
    </cfRule>
  </conditionalFormatting>
  <conditionalFormatting sqref="I53">
    <cfRule type="cellIs" dxfId="5494" priority="9948" operator="lessThan">
      <formula>0</formula>
    </cfRule>
  </conditionalFormatting>
  <conditionalFormatting sqref="I53">
    <cfRule type="cellIs" dxfId="5493" priority="9947" operator="lessThan">
      <formula>0</formula>
    </cfRule>
  </conditionalFormatting>
  <conditionalFormatting sqref="I53:I58">
    <cfRule type="cellIs" dxfId="5492" priority="9946" operator="lessThan">
      <formula>0</formula>
    </cfRule>
  </conditionalFormatting>
  <conditionalFormatting sqref="I49">
    <cfRule type="cellIs" dxfId="5491" priority="9945" operator="lessThan">
      <formula>0</formula>
    </cfRule>
  </conditionalFormatting>
  <conditionalFormatting sqref="I49">
    <cfRule type="cellIs" dxfId="5490" priority="9944" operator="lessThan">
      <formula>0</formula>
    </cfRule>
  </conditionalFormatting>
  <conditionalFormatting sqref="I49">
    <cfRule type="cellIs" dxfId="5489" priority="9943" operator="lessThan">
      <formula>0</formula>
    </cfRule>
  </conditionalFormatting>
  <conditionalFormatting sqref="I49">
    <cfRule type="cellIs" dxfId="5488" priority="9942" operator="lessThan">
      <formula>0</formula>
    </cfRule>
  </conditionalFormatting>
  <conditionalFormatting sqref="I49">
    <cfRule type="cellIs" dxfId="5487" priority="9941" operator="lessThan">
      <formula>0</formula>
    </cfRule>
  </conditionalFormatting>
  <conditionalFormatting sqref="I49">
    <cfRule type="cellIs" dxfId="5486" priority="9940" operator="lessThan">
      <formula>0</formula>
    </cfRule>
  </conditionalFormatting>
  <conditionalFormatting sqref="I49">
    <cfRule type="cellIs" dxfId="5485" priority="9939" operator="lessThan">
      <formula>0</formula>
    </cfRule>
  </conditionalFormatting>
  <conditionalFormatting sqref="I49">
    <cfRule type="cellIs" dxfId="5484" priority="9938" operator="lessThan">
      <formula>0</formula>
    </cfRule>
  </conditionalFormatting>
  <conditionalFormatting sqref="I49">
    <cfRule type="cellIs" dxfId="5483" priority="9937" operator="lessThan">
      <formula>0</formula>
    </cfRule>
  </conditionalFormatting>
  <conditionalFormatting sqref="I49">
    <cfRule type="cellIs" dxfId="5482" priority="9936" operator="lessThan">
      <formula>0</formula>
    </cfRule>
  </conditionalFormatting>
  <conditionalFormatting sqref="I49">
    <cfRule type="cellIs" dxfId="5481" priority="9935" operator="lessThan">
      <formula>0</formula>
    </cfRule>
  </conditionalFormatting>
  <conditionalFormatting sqref="I49">
    <cfRule type="cellIs" dxfId="5480" priority="9934" operator="lessThan">
      <formula>0</formula>
    </cfRule>
  </conditionalFormatting>
  <conditionalFormatting sqref="I49">
    <cfRule type="cellIs" dxfId="5479" priority="9933" operator="lessThan">
      <formula>0</formula>
    </cfRule>
  </conditionalFormatting>
  <conditionalFormatting sqref="I49">
    <cfRule type="cellIs" dxfId="5478" priority="9932" operator="lessThan">
      <formula>0</formula>
    </cfRule>
  </conditionalFormatting>
  <conditionalFormatting sqref="I49">
    <cfRule type="cellIs" dxfId="5477" priority="9931" operator="lessThan">
      <formula>0</formula>
    </cfRule>
  </conditionalFormatting>
  <conditionalFormatting sqref="I49">
    <cfRule type="cellIs" dxfId="5476" priority="9930" operator="lessThan">
      <formula>0</formula>
    </cfRule>
  </conditionalFormatting>
  <conditionalFormatting sqref="I49">
    <cfRule type="cellIs" dxfId="5475" priority="9929" operator="lessThan">
      <formula>0</formula>
    </cfRule>
  </conditionalFormatting>
  <conditionalFormatting sqref="I51">
    <cfRule type="cellIs" dxfId="5474" priority="9928" operator="lessThan">
      <formula>0</formula>
    </cfRule>
  </conditionalFormatting>
  <conditionalFormatting sqref="I51">
    <cfRule type="cellIs" dxfId="5473" priority="9927" operator="lessThan">
      <formula>0</formula>
    </cfRule>
  </conditionalFormatting>
  <conditionalFormatting sqref="I51">
    <cfRule type="cellIs" dxfId="5472" priority="9926" operator="lessThan">
      <formula>0</formula>
    </cfRule>
  </conditionalFormatting>
  <conditionalFormatting sqref="I51">
    <cfRule type="cellIs" dxfId="5471" priority="9925" operator="lessThan">
      <formula>0</formula>
    </cfRule>
  </conditionalFormatting>
  <conditionalFormatting sqref="I51">
    <cfRule type="cellIs" dxfId="5470" priority="9924" operator="lessThan">
      <formula>0</formula>
    </cfRule>
  </conditionalFormatting>
  <conditionalFormatting sqref="I51">
    <cfRule type="cellIs" dxfId="5469" priority="9923" operator="lessThan">
      <formula>0</formula>
    </cfRule>
  </conditionalFormatting>
  <conditionalFormatting sqref="I51">
    <cfRule type="cellIs" dxfId="5468" priority="9922" operator="lessThan">
      <formula>0</formula>
    </cfRule>
  </conditionalFormatting>
  <conditionalFormatting sqref="I51">
    <cfRule type="cellIs" dxfId="5467" priority="9921" operator="lessThan">
      <formula>0</formula>
    </cfRule>
  </conditionalFormatting>
  <conditionalFormatting sqref="I51">
    <cfRule type="cellIs" dxfId="5466" priority="9920" operator="lessThan">
      <formula>0</formula>
    </cfRule>
  </conditionalFormatting>
  <conditionalFormatting sqref="I51">
    <cfRule type="cellIs" dxfId="5465" priority="9919" operator="lessThan">
      <formula>0</formula>
    </cfRule>
  </conditionalFormatting>
  <conditionalFormatting sqref="I51">
    <cfRule type="cellIs" dxfId="5464" priority="9918" operator="lessThan">
      <formula>0</formula>
    </cfRule>
  </conditionalFormatting>
  <conditionalFormatting sqref="I51">
    <cfRule type="cellIs" dxfId="5463" priority="9917" operator="lessThan">
      <formula>0</formula>
    </cfRule>
  </conditionalFormatting>
  <conditionalFormatting sqref="I51">
    <cfRule type="cellIs" dxfId="5462" priority="9916" operator="lessThan">
      <formula>0</formula>
    </cfRule>
  </conditionalFormatting>
  <conditionalFormatting sqref="I51">
    <cfRule type="cellIs" dxfId="5461" priority="9915" operator="lessThan">
      <formula>0</formula>
    </cfRule>
  </conditionalFormatting>
  <conditionalFormatting sqref="I51">
    <cfRule type="cellIs" dxfId="5460" priority="9914" operator="lessThan">
      <formula>0</formula>
    </cfRule>
  </conditionalFormatting>
  <conditionalFormatting sqref="I51">
    <cfRule type="cellIs" dxfId="5459" priority="9913" operator="lessThan">
      <formula>0</formula>
    </cfRule>
  </conditionalFormatting>
  <conditionalFormatting sqref="I51">
    <cfRule type="cellIs" dxfId="5458" priority="9912" operator="lessThan">
      <formula>0</formula>
    </cfRule>
  </conditionalFormatting>
  <conditionalFormatting sqref="I53">
    <cfRule type="cellIs" dxfId="5457" priority="9911" operator="lessThan">
      <formula>0</formula>
    </cfRule>
  </conditionalFormatting>
  <conditionalFormatting sqref="I53">
    <cfRule type="cellIs" dxfId="5456" priority="9910" operator="lessThan">
      <formula>0</formula>
    </cfRule>
  </conditionalFormatting>
  <conditionalFormatting sqref="I53">
    <cfRule type="cellIs" dxfId="5455" priority="9909" operator="lessThan">
      <formula>0</formula>
    </cfRule>
  </conditionalFormatting>
  <conditionalFormatting sqref="I53">
    <cfRule type="cellIs" dxfId="5454" priority="9908" operator="lessThan">
      <formula>0</formula>
    </cfRule>
  </conditionalFormatting>
  <conditionalFormatting sqref="I53">
    <cfRule type="cellIs" dxfId="5453" priority="9907" operator="lessThan">
      <formula>0</formula>
    </cfRule>
  </conditionalFormatting>
  <conditionalFormatting sqref="I53">
    <cfRule type="cellIs" dxfId="5452" priority="9906" operator="lessThan">
      <formula>0</formula>
    </cfRule>
  </conditionalFormatting>
  <conditionalFormatting sqref="I53">
    <cfRule type="cellIs" dxfId="5451" priority="9905" operator="lessThan">
      <formula>0</formula>
    </cfRule>
  </conditionalFormatting>
  <conditionalFormatting sqref="I53">
    <cfRule type="cellIs" dxfId="5450" priority="9904" operator="lessThan">
      <formula>0</formula>
    </cfRule>
  </conditionalFormatting>
  <conditionalFormatting sqref="I53">
    <cfRule type="cellIs" dxfId="5449" priority="9903" operator="lessThan">
      <formula>0</formula>
    </cfRule>
  </conditionalFormatting>
  <conditionalFormatting sqref="I53">
    <cfRule type="cellIs" dxfId="5448" priority="9902" operator="lessThan">
      <formula>0</formula>
    </cfRule>
  </conditionalFormatting>
  <conditionalFormatting sqref="I53">
    <cfRule type="cellIs" dxfId="5447" priority="9901" operator="lessThan">
      <formula>0</formula>
    </cfRule>
  </conditionalFormatting>
  <conditionalFormatting sqref="I53">
    <cfRule type="cellIs" dxfId="5446" priority="9900" operator="lessThan">
      <formula>0</formula>
    </cfRule>
  </conditionalFormatting>
  <conditionalFormatting sqref="I53">
    <cfRule type="cellIs" dxfId="5445" priority="9899" operator="lessThan">
      <formula>0</formula>
    </cfRule>
  </conditionalFormatting>
  <conditionalFormatting sqref="I53">
    <cfRule type="cellIs" dxfId="5444" priority="9898" operator="lessThan">
      <formula>0</formula>
    </cfRule>
  </conditionalFormatting>
  <conditionalFormatting sqref="I53">
    <cfRule type="cellIs" dxfId="5443" priority="9897" operator="lessThan">
      <formula>0</formula>
    </cfRule>
  </conditionalFormatting>
  <conditionalFormatting sqref="I53">
    <cfRule type="cellIs" dxfId="5442" priority="9896" operator="lessThan">
      <formula>0</formula>
    </cfRule>
  </conditionalFormatting>
  <conditionalFormatting sqref="I53">
    <cfRule type="cellIs" dxfId="5441" priority="9895" operator="lessThan">
      <formula>0</formula>
    </cfRule>
  </conditionalFormatting>
  <conditionalFormatting sqref="I50">
    <cfRule type="cellIs" dxfId="5440" priority="9894" operator="lessThan">
      <formula>0</formula>
    </cfRule>
  </conditionalFormatting>
  <conditionalFormatting sqref="I50">
    <cfRule type="cellIs" dxfId="5439" priority="9893" operator="lessThan">
      <formula>0</formula>
    </cfRule>
  </conditionalFormatting>
  <conditionalFormatting sqref="I50">
    <cfRule type="cellIs" dxfId="5438" priority="9892" operator="lessThan">
      <formula>0</formula>
    </cfRule>
  </conditionalFormatting>
  <conditionalFormatting sqref="I50">
    <cfRule type="cellIs" dxfId="5437" priority="9891" operator="lessThan">
      <formula>0</formula>
    </cfRule>
  </conditionalFormatting>
  <conditionalFormatting sqref="I50">
    <cfRule type="cellIs" dxfId="5436" priority="9890" operator="lessThan">
      <formula>0</formula>
    </cfRule>
  </conditionalFormatting>
  <conditionalFormatting sqref="I50">
    <cfRule type="cellIs" dxfId="5435" priority="9889" operator="lessThan">
      <formula>0</formula>
    </cfRule>
  </conditionalFormatting>
  <conditionalFormatting sqref="I52">
    <cfRule type="cellIs" dxfId="5434" priority="9888" operator="lessThan">
      <formula>0</formula>
    </cfRule>
  </conditionalFormatting>
  <conditionalFormatting sqref="I52">
    <cfRule type="cellIs" dxfId="5433" priority="9887" operator="lessThan">
      <formula>0</formula>
    </cfRule>
  </conditionalFormatting>
  <conditionalFormatting sqref="I52">
    <cfRule type="cellIs" dxfId="5432" priority="9886" operator="lessThan">
      <formula>0</formula>
    </cfRule>
  </conditionalFormatting>
  <conditionalFormatting sqref="I52">
    <cfRule type="cellIs" dxfId="5431" priority="9885" operator="lessThan">
      <formula>0</formula>
    </cfRule>
  </conditionalFormatting>
  <conditionalFormatting sqref="I52">
    <cfRule type="cellIs" dxfId="5430" priority="9884" operator="lessThan">
      <formula>0</formula>
    </cfRule>
  </conditionalFormatting>
  <conditionalFormatting sqref="I52">
    <cfRule type="cellIs" dxfId="5429" priority="9883" operator="lessThan">
      <formula>0</formula>
    </cfRule>
  </conditionalFormatting>
  <conditionalFormatting sqref="I59">
    <cfRule type="cellIs" dxfId="5428" priority="9813" operator="lessThan">
      <formula>0</formula>
    </cfRule>
  </conditionalFormatting>
  <conditionalFormatting sqref="I60">
    <cfRule type="cellIs" dxfId="5427" priority="9812" operator="lessThan">
      <formula>0</formula>
    </cfRule>
  </conditionalFormatting>
  <conditionalFormatting sqref="I59">
    <cfRule type="cellIs" dxfId="5426" priority="9811" operator="lessThan">
      <formula>0</formula>
    </cfRule>
  </conditionalFormatting>
  <conditionalFormatting sqref="I60">
    <cfRule type="cellIs" dxfId="5425" priority="9810" operator="lessThan">
      <formula>0</formula>
    </cfRule>
  </conditionalFormatting>
  <conditionalFormatting sqref="I72">
    <cfRule type="cellIs" dxfId="5424" priority="9809" operator="lessThan">
      <formula>0</formula>
    </cfRule>
  </conditionalFormatting>
  <conditionalFormatting sqref="I73:I75">
    <cfRule type="cellIs" dxfId="5423" priority="9808" operator="lessThan">
      <formula>0</formula>
    </cfRule>
  </conditionalFormatting>
  <conditionalFormatting sqref="I72">
    <cfRule type="cellIs" dxfId="5422" priority="9807" operator="lessThan">
      <formula>0</formula>
    </cfRule>
  </conditionalFormatting>
  <conditionalFormatting sqref="I73:I75">
    <cfRule type="cellIs" dxfId="5421" priority="9806" operator="lessThan">
      <formula>0</formula>
    </cfRule>
  </conditionalFormatting>
  <conditionalFormatting sqref="I66">
    <cfRule type="cellIs" dxfId="5420" priority="9805" operator="lessThan">
      <formula>0</formula>
    </cfRule>
  </conditionalFormatting>
  <conditionalFormatting sqref="I66">
    <cfRule type="cellIs" dxfId="5419" priority="9793" operator="lessThan">
      <formula>0</formula>
    </cfRule>
  </conditionalFormatting>
  <conditionalFormatting sqref="I67:I71">
    <cfRule type="cellIs" dxfId="5418" priority="9792" operator="lessThan">
      <formula>0</formula>
    </cfRule>
  </conditionalFormatting>
  <conditionalFormatting sqref="I66">
    <cfRule type="cellIs" dxfId="5417" priority="9791" operator="lessThan">
      <formula>0</formula>
    </cfRule>
  </conditionalFormatting>
  <conditionalFormatting sqref="I66">
    <cfRule type="cellIs" dxfId="5416" priority="9790" operator="lessThan">
      <formula>0</formula>
    </cfRule>
  </conditionalFormatting>
  <conditionalFormatting sqref="I66">
    <cfRule type="cellIs" dxfId="5415" priority="9789" operator="lessThan">
      <formula>0</formula>
    </cfRule>
  </conditionalFormatting>
  <conditionalFormatting sqref="I66">
    <cfRule type="cellIs" dxfId="5414" priority="9783" operator="lessThan">
      <formula>0</formula>
    </cfRule>
  </conditionalFormatting>
  <conditionalFormatting sqref="I67:I71">
    <cfRule type="cellIs" dxfId="5413" priority="9782" operator="lessThan">
      <formula>0</formula>
    </cfRule>
  </conditionalFormatting>
  <conditionalFormatting sqref="I66">
    <cfRule type="cellIs" dxfId="5412" priority="9781" operator="lessThan">
      <formula>0</formula>
    </cfRule>
  </conditionalFormatting>
  <conditionalFormatting sqref="I66">
    <cfRule type="cellIs" dxfId="5411" priority="9780" operator="lessThan">
      <formula>0</formula>
    </cfRule>
  </conditionalFormatting>
  <conditionalFormatting sqref="I66">
    <cfRule type="cellIs" dxfId="5410" priority="9779" operator="lessThan">
      <formula>0</formula>
    </cfRule>
  </conditionalFormatting>
  <conditionalFormatting sqref="I91">
    <cfRule type="cellIs" dxfId="5409" priority="9778" operator="lessThan">
      <formula>0</formula>
    </cfRule>
  </conditionalFormatting>
  <conditionalFormatting sqref="I91">
    <cfRule type="cellIs" dxfId="5408" priority="9777" operator="lessThan">
      <formula>0</formula>
    </cfRule>
  </conditionalFormatting>
  <conditionalFormatting sqref="I91">
    <cfRule type="cellIs" dxfId="5407" priority="9775" operator="lessThan">
      <formula>0</formula>
    </cfRule>
  </conditionalFormatting>
  <conditionalFormatting sqref="I77 K77 M77 O77 Q77 S77 U77 W77 Y77 AA77 AC77">
    <cfRule type="cellIs" dxfId="5406" priority="9774" operator="lessThan">
      <formula>0</formula>
    </cfRule>
  </conditionalFormatting>
  <conditionalFormatting sqref="I77 K77 M77 O77 Q77 S77 U77 W77 Y77 AA77 AC77">
    <cfRule type="cellIs" dxfId="5405" priority="9773" operator="lessThan">
      <formula>0</formula>
    </cfRule>
  </conditionalFormatting>
  <conditionalFormatting sqref="I77 K77 M77 O77 Q77 S77 U77 W77 Y77 AA77 AC77">
    <cfRule type="cellIs" dxfId="5404" priority="9772" operator="lessThan">
      <formula>0</formula>
    </cfRule>
  </conditionalFormatting>
  <conditionalFormatting sqref="I77 K77 M77 O77 Q77 S77 U77 W77 Y77 AA77 AC77">
    <cfRule type="cellIs" dxfId="5403" priority="9771" operator="lessThan">
      <formula>0</formula>
    </cfRule>
  </conditionalFormatting>
  <conditionalFormatting sqref="I77 K77 M77 O77 Q77 S77 U77 W77 Y77 AA77 AC77">
    <cfRule type="cellIs" dxfId="5402" priority="9770" operator="lessThan">
      <formula>0</formula>
    </cfRule>
  </conditionalFormatting>
  <conditionalFormatting sqref="I77 K77 M77 O77 Q77 S77 U77 W77 Y77 AA77 AC77">
    <cfRule type="cellIs" dxfId="5401" priority="9769" operator="lessThan">
      <formula>0</formula>
    </cfRule>
  </conditionalFormatting>
  <conditionalFormatting sqref="I77 K77 M77 O77 Q77 S77 U77 W77 Y77 AA77 AC77">
    <cfRule type="cellIs" dxfId="5400" priority="9768" operator="lessThan">
      <formula>0</formula>
    </cfRule>
  </conditionalFormatting>
  <conditionalFormatting sqref="I77 K77 M77 O77 Q77 S77 U77 W77 Y77 AA77 AC77">
    <cfRule type="cellIs" dxfId="5399" priority="9767" operator="lessThan">
      <formula>0</formula>
    </cfRule>
  </conditionalFormatting>
  <conditionalFormatting sqref="I77 K77 M77 O77 Q77 S77 U77 W77 Y77 AA77 AC77">
    <cfRule type="cellIs" dxfId="5398" priority="9766" operator="lessThan">
      <formula>0</formula>
    </cfRule>
  </conditionalFormatting>
  <conditionalFormatting sqref="I77 K77 M77 O77 Q77 S77 U77 W77 Y77 AA77 AC77">
    <cfRule type="cellIs" dxfId="5397" priority="9765" operator="lessThan">
      <formula>0</formula>
    </cfRule>
  </conditionalFormatting>
  <conditionalFormatting sqref="I77 K77 M77 O77 Q77 S77 U77 W77 Y77 AA77 AC77">
    <cfRule type="cellIs" dxfId="5396" priority="9764" operator="lessThan">
      <formula>0</formula>
    </cfRule>
  </conditionalFormatting>
  <conditionalFormatting sqref="I77 K77 M77 O77 Q77 S77 U77 W77 Y77 AA77 AC77">
    <cfRule type="cellIs" dxfId="5395" priority="9763" operator="lessThan">
      <formula>0</formula>
    </cfRule>
  </conditionalFormatting>
  <conditionalFormatting sqref="I77 K77 M77 O77 Q77 S77 U77 W77 Y77 AA77 AC77">
    <cfRule type="cellIs" dxfId="5394" priority="9762" operator="lessThan">
      <formula>0</formula>
    </cfRule>
  </conditionalFormatting>
  <conditionalFormatting sqref="I77 K77 M77 O77 Q77 S77 U77 W77 Y77 AA77 AC77">
    <cfRule type="cellIs" dxfId="5393" priority="9761" operator="lessThan">
      <formula>0</formula>
    </cfRule>
  </conditionalFormatting>
  <conditionalFormatting sqref="I77 K77 M77 O77 Q77 S77 U77 W77 Y77 AA77 AC77">
    <cfRule type="cellIs" dxfId="5392" priority="9760" operator="lessThan">
      <formula>0</formula>
    </cfRule>
  </conditionalFormatting>
  <conditionalFormatting sqref="I78:I79 K78:K79 M78:M79 O78:O79 Q78:Q79 S78:S79 U78:U79 W78:W79 Y78:Y79 AA78:AA79 AC78:AC79">
    <cfRule type="cellIs" dxfId="5391" priority="9759" operator="lessThan">
      <formula>0</formula>
    </cfRule>
  </conditionalFormatting>
  <conditionalFormatting sqref="I77 K77 M77 O77 Q77 S77 U77 W77 Y77 AA77 AC77">
    <cfRule type="cellIs" dxfId="5390" priority="9758" operator="lessThan">
      <formula>0</formula>
    </cfRule>
  </conditionalFormatting>
  <conditionalFormatting sqref="I77 K77 M77 O77 Q77 S77 U77 W77 Y77 AA77 AC77">
    <cfRule type="cellIs" dxfId="5389" priority="9757" operator="lessThan">
      <formula>0</formula>
    </cfRule>
  </conditionalFormatting>
  <conditionalFormatting sqref="I77 K77 M77 O77 Q77 S77 U77 W77 Y77 AA77 AC77">
    <cfRule type="cellIs" dxfId="5388" priority="9756" operator="lessThan">
      <formula>0</formula>
    </cfRule>
  </conditionalFormatting>
  <conditionalFormatting sqref="I77 K77 M77 O77 Q77 S77 U77 W77 Y77 AA77 AC77">
    <cfRule type="cellIs" dxfId="5387" priority="9755" operator="lessThan">
      <formula>0</formula>
    </cfRule>
  </conditionalFormatting>
  <conditionalFormatting sqref="I78:I79 K78:K79 M78:M79 O78:O79 Q78:Q79 S78:S79 U78:U79 W78:W79 Y78:Y79 AA78:AA79 AC78:AC79">
    <cfRule type="cellIs" dxfId="5386" priority="9754" operator="lessThan">
      <formula>0</formula>
    </cfRule>
  </conditionalFormatting>
  <conditionalFormatting sqref="I77 K77 M77 O77 Q77 S77 U77 W77 Y77 AA77 AC77">
    <cfRule type="cellIs" dxfId="5385" priority="9753" operator="lessThan">
      <formula>0</formula>
    </cfRule>
  </conditionalFormatting>
  <conditionalFormatting sqref="I77 K77 M77 O77 Q77 S77 U77 W77 Y77 AA77 AC77">
    <cfRule type="cellIs" dxfId="5384" priority="9752" operator="lessThan">
      <formula>0</formula>
    </cfRule>
  </conditionalFormatting>
  <conditionalFormatting sqref="I77 K77 M77 O77 Q77 S77 U77 W77 Y77 AA77 AC77">
    <cfRule type="cellIs" dxfId="5383" priority="9751" operator="lessThan">
      <formula>0</formula>
    </cfRule>
  </conditionalFormatting>
  <conditionalFormatting sqref="I83">
    <cfRule type="cellIs" dxfId="5382" priority="9750" operator="lessThan">
      <formula>0</formula>
    </cfRule>
  </conditionalFormatting>
  <conditionalFormatting sqref="I83">
    <cfRule type="cellIs" dxfId="5381" priority="9749" operator="lessThan">
      <formula>0</formula>
    </cfRule>
  </conditionalFormatting>
  <conditionalFormatting sqref="I83">
    <cfRule type="cellIs" dxfId="5380" priority="9748" operator="lessThan">
      <formula>0</formula>
    </cfRule>
  </conditionalFormatting>
  <conditionalFormatting sqref="I83">
    <cfRule type="cellIs" dxfId="5379" priority="9747" operator="lessThan">
      <formula>0</formula>
    </cfRule>
  </conditionalFormatting>
  <conditionalFormatting sqref="I83">
    <cfRule type="cellIs" dxfId="5378" priority="9746" operator="lessThan">
      <formula>0</formula>
    </cfRule>
  </conditionalFormatting>
  <conditionalFormatting sqref="I83">
    <cfRule type="cellIs" dxfId="5377" priority="9745" operator="lessThan">
      <formula>0</formula>
    </cfRule>
  </conditionalFormatting>
  <conditionalFormatting sqref="I85">
    <cfRule type="cellIs" dxfId="5376" priority="9744" operator="lessThan">
      <formula>0</formula>
    </cfRule>
  </conditionalFormatting>
  <conditionalFormatting sqref="I85">
    <cfRule type="cellIs" dxfId="5375" priority="9743" operator="lessThan">
      <formula>0</formula>
    </cfRule>
  </conditionalFormatting>
  <conditionalFormatting sqref="I85">
    <cfRule type="cellIs" dxfId="5374" priority="9742" operator="lessThan">
      <formula>0</formula>
    </cfRule>
  </conditionalFormatting>
  <conditionalFormatting sqref="I85">
    <cfRule type="cellIs" dxfId="5373" priority="9741" operator="lessThan">
      <formula>0</formula>
    </cfRule>
  </conditionalFormatting>
  <conditionalFormatting sqref="I85">
    <cfRule type="cellIs" dxfId="5372" priority="9740" operator="lessThan">
      <formula>0</formula>
    </cfRule>
  </conditionalFormatting>
  <conditionalFormatting sqref="I85">
    <cfRule type="cellIs" dxfId="5371" priority="9739" operator="lessThan">
      <formula>0</formula>
    </cfRule>
  </conditionalFormatting>
  <conditionalFormatting sqref="I85">
    <cfRule type="cellIs" dxfId="5370" priority="9738" operator="lessThan">
      <formula>0</formula>
    </cfRule>
  </conditionalFormatting>
  <conditionalFormatting sqref="I85">
    <cfRule type="cellIs" dxfId="5369" priority="9737" operator="lessThan">
      <formula>0</formula>
    </cfRule>
  </conditionalFormatting>
  <conditionalFormatting sqref="I87">
    <cfRule type="cellIs" dxfId="5368" priority="9736" operator="lessThan">
      <formula>0</formula>
    </cfRule>
  </conditionalFormatting>
  <conditionalFormatting sqref="I87">
    <cfRule type="cellIs" dxfId="5367" priority="9735" operator="lessThan">
      <formula>0</formula>
    </cfRule>
  </conditionalFormatting>
  <conditionalFormatting sqref="I87">
    <cfRule type="cellIs" dxfId="5366" priority="9734" operator="lessThan">
      <formula>0</formula>
    </cfRule>
  </conditionalFormatting>
  <conditionalFormatting sqref="I87">
    <cfRule type="cellIs" dxfId="5365" priority="9733" operator="lessThan">
      <formula>0</formula>
    </cfRule>
  </conditionalFormatting>
  <conditionalFormatting sqref="I87">
    <cfRule type="cellIs" dxfId="5364" priority="9732" operator="lessThan">
      <formula>0</formula>
    </cfRule>
  </conditionalFormatting>
  <conditionalFormatting sqref="I87">
    <cfRule type="cellIs" dxfId="5363" priority="9731" operator="lessThan">
      <formula>0</formula>
    </cfRule>
  </conditionalFormatting>
  <conditionalFormatting sqref="I87">
    <cfRule type="cellIs" dxfId="5362" priority="9730" operator="lessThan">
      <formula>0</formula>
    </cfRule>
  </conditionalFormatting>
  <conditionalFormatting sqref="I87">
    <cfRule type="cellIs" dxfId="5361" priority="9729" operator="lessThan">
      <formula>0</formula>
    </cfRule>
  </conditionalFormatting>
  <conditionalFormatting sqref="I16">
    <cfRule type="cellIs" dxfId="5360" priority="9720" operator="lessThan">
      <formula>0</formula>
    </cfRule>
  </conditionalFormatting>
  <conditionalFormatting sqref="I16">
    <cfRule type="cellIs" dxfId="5359" priority="9719" operator="lessThan">
      <formula>0</formula>
    </cfRule>
  </conditionalFormatting>
  <conditionalFormatting sqref="I16">
    <cfRule type="cellIs" dxfId="5358" priority="9718" operator="lessThan">
      <formula>0</formula>
    </cfRule>
  </conditionalFormatting>
  <conditionalFormatting sqref="I16">
    <cfRule type="cellIs" dxfId="5357" priority="9717" operator="lessThan">
      <formula>0</formula>
    </cfRule>
  </conditionalFormatting>
  <conditionalFormatting sqref="I16">
    <cfRule type="cellIs" dxfId="5356" priority="9716" operator="lessThan">
      <formula>0</formula>
    </cfRule>
  </conditionalFormatting>
  <conditionalFormatting sqref="I16">
    <cfRule type="cellIs" dxfId="5355" priority="9715" operator="lessThan">
      <formula>0</formula>
    </cfRule>
  </conditionalFormatting>
  <conditionalFormatting sqref="I16">
    <cfRule type="cellIs" dxfId="5354" priority="9714" operator="lessThan">
      <formula>0</formula>
    </cfRule>
  </conditionalFormatting>
  <conditionalFormatting sqref="I16">
    <cfRule type="cellIs" dxfId="5353" priority="9706" operator="lessThan">
      <formula>0</formula>
    </cfRule>
  </conditionalFormatting>
  <conditionalFormatting sqref="I16">
    <cfRule type="cellIs" dxfId="5352" priority="9705" operator="lessThan">
      <formula>0</formula>
    </cfRule>
  </conditionalFormatting>
  <conditionalFormatting sqref="I16">
    <cfRule type="cellIs" dxfId="5351" priority="9704" operator="lessThan">
      <formula>0</formula>
    </cfRule>
  </conditionalFormatting>
  <conditionalFormatting sqref="I16">
    <cfRule type="cellIs" dxfId="5350" priority="9703" operator="lessThan">
      <formula>0</formula>
    </cfRule>
  </conditionalFormatting>
  <conditionalFormatting sqref="I16">
    <cfRule type="cellIs" dxfId="5349" priority="9702" operator="lessThan">
      <formula>0</formula>
    </cfRule>
  </conditionalFormatting>
  <conditionalFormatting sqref="I16">
    <cfRule type="cellIs" dxfId="5348" priority="9701" operator="lessThan">
      <formula>0</formula>
    </cfRule>
  </conditionalFormatting>
  <conditionalFormatting sqref="I16">
    <cfRule type="cellIs" dxfId="5347" priority="9700" operator="lessThan">
      <formula>0</formula>
    </cfRule>
  </conditionalFormatting>
  <conditionalFormatting sqref="I9">
    <cfRule type="cellIs" dxfId="5346" priority="9699" operator="lessThan">
      <formula>0</formula>
    </cfRule>
  </conditionalFormatting>
  <conditionalFormatting sqref="I9">
    <cfRule type="cellIs" dxfId="5345" priority="9698" operator="lessThan">
      <formula>0</formula>
    </cfRule>
  </conditionalFormatting>
  <conditionalFormatting sqref="I9">
    <cfRule type="cellIs" dxfId="5344" priority="9697" operator="lessThan">
      <formula>0</formula>
    </cfRule>
  </conditionalFormatting>
  <conditionalFormatting sqref="I9">
    <cfRule type="cellIs" dxfId="5343" priority="9696" operator="lessThan">
      <formula>0</formula>
    </cfRule>
  </conditionalFormatting>
  <conditionalFormatting sqref="I9">
    <cfRule type="cellIs" dxfId="5342" priority="9695" operator="lessThan">
      <formula>0</formula>
    </cfRule>
  </conditionalFormatting>
  <conditionalFormatting sqref="I9">
    <cfRule type="cellIs" dxfId="5341" priority="9694" operator="lessThan">
      <formula>0</formula>
    </cfRule>
  </conditionalFormatting>
  <conditionalFormatting sqref="I9">
    <cfRule type="cellIs" dxfId="5340" priority="9693" operator="lessThan">
      <formula>0</formula>
    </cfRule>
  </conditionalFormatting>
  <conditionalFormatting sqref="I9">
    <cfRule type="cellIs" dxfId="5339" priority="9692" operator="lessThan">
      <formula>0</formula>
    </cfRule>
  </conditionalFormatting>
  <conditionalFormatting sqref="I9">
    <cfRule type="cellIs" dxfId="5338" priority="9691" operator="lessThan">
      <formula>0</formula>
    </cfRule>
  </conditionalFormatting>
  <conditionalFormatting sqref="I9">
    <cfRule type="cellIs" dxfId="5337" priority="9690" operator="lessThan">
      <formula>0</formula>
    </cfRule>
  </conditionalFormatting>
  <conditionalFormatting sqref="I9">
    <cfRule type="cellIs" dxfId="5336" priority="9689" operator="lessThan">
      <formula>0</formula>
    </cfRule>
  </conditionalFormatting>
  <conditionalFormatting sqref="I9">
    <cfRule type="cellIs" dxfId="5335" priority="9688" operator="lessThan">
      <formula>0</formula>
    </cfRule>
  </conditionalFormatting>
  <conditionalFormatting sqref="I9">
    <cfRule type="cellIs" dxfId="5334" priority="9687" operator="lessThan">
      <formula>0</formula>
    </cfRule>
  </conditionalFormatting>
  <conditionalFormatting sqref="I9">
    <cfRule type="cellIs" dxfId="5333" priority="9686" operator="lessThan">
      <formula>0</formula>
    </cfRule>
  </conditionalFormatting>
  <conditionalFormatting sqref="I16">
    <cfRule type="cellIs" dxfId="5332" priority="9678" operator="lessThan">
      <formula>0</formula>
    </cfRule>
  </conditionalFormatting>
  <conditionalFormatting sqref="I16">
    <cfRule type="cellIs" dxfId="5331" priority="9677" operator="lessThan">
      <formula>0</formula>
    </cfRule>
  </conditionalFormatting>
  <conditionalFormatting sqref="I16">
    <cfRule type="cellIs" dxfId="5330" priority="9676" operator="lessThan">
      <formula>0</formula>
    </cfRule>
  </conditionalFormatting>
  <conditionalFormatting sqref="I16">
    <cfRule type="cellIs" dxfId="5329" priority="9675" operator="lessThan">
      <formula>0</formula>
    </cfRule>
  </conditionalFormatting>
  <conditionalFormatting sqref="I16">
    <cfRule type="cellIs" dxfId="5328" priority="9674" operator="lessThan">
      <formula>0</formula>
    </cfRule>
  </conditionalFormatting>
  <conditionalFormatting sqref="I16">
    <cfRule type="cellIs" dxfId="5327" priority="9673" operator="lessThan">
      <formula>0</formula>
    </cfRule>
  </conditionalFormatting>
  <conditionalFormatting sqref="I16">
    <cfRule type="cellIs" dxfId="5326" priority="9672" operator="lessThan">
      <formula>0</formula>
    </cfRule>
  </conditionalFormatting>
  <conditionalFormatting sqref="I9">
    <cfRule type="cellIs" dxfId="5325" priority="9671" operator="lessThan">
      <formula>0</formula>
    </cfRule>
  </conditionalFormatting>
  <conditionalFormatting sqref="I9">
    <cfRule type="cellIs" dxfId="5324" priority="9670" operator="lessThan">
      <formula>0</formula>
    </cfRule>
  </conditionalFormatting>
  <conditionalFormatting sqref="I9">
    <cfRule type="cellIs" dxfId="5323" priority="9669" operator="lessThan">
      <formula>0</formula>
    </cfRule>
  </conditionalFormatting>
  <conditionalFormatting sqref="I9">
    <cfRule type="cellIs" dxfId="5322" priority="9668" operator="lessThan">
      <formula>0</formula>
    </cfRule>
  </conditionalFormatting>
  <conditionalFormatting sqref="I9">
    <cfRule type="cellIs" dxfId="5321" priority="9667" operator="lessThan">
      <formula>0</formula>
    </cfRule>
  </conditionalFormatting>
  <conditionalFormatting sqref="I9">
    <cfRule type="cellIs" dxfId="5320" priority="9666" operator="lessThan">
      <formula>0</formula>
    </cfRule>
  </conditionalFormatting>
  <conditionalFormatting sqref="I9">
    <cfRule type="cellIs" dxfId="5319" priority="9665" operator="lessThan">
      <formula>0</formula>
    </cfRule>
  </conditionalFormatting>
  <conditionalFormatting sqref="I9">
    <cfRule type="cellIs" dxfId="5318" priority="9664" operator="lessThan">
      <formula>0</formula>
    </cfRule>
  </conditionalFormatting>
  <conditionalFormatting sqref="I9">
    <cfRule type="cellIs" dxfId="5317" priority="9663" operator="lessThan">
      <formula>0</formula>
    </cfRule>
  </conditionalFormatting>
  <conditionalFormatting sqref="I9">
    <cfRule type="cellIs" dxfId="5316" priority="9662" operator="lessThan">
      <formula>0</formula>
    </cfRule>
  </conditionalFormatting>
  <conditionalFormatting sqref="I9">
    <cfRule type="cellIs" dxfId="5315" priority="9661" operator="lessThan">
      <formula>0</formula>
    </cfRule>
  </conditionalFormatting>
  <conditionalFormatting sqref="I9">
    <cfRule type="cellIs" dxfId="5314" priority="9660" operator="lessThan">
      <formula>0</formula>
    </cfRule>
  </conditionalFormatting>
  <conditionalFormatting sqref="I9">
    <cfRule type="cellIs" dxfId="5313" priority="9659" operator="lessThan">
      <formula>0</formula>
    </cfRule>
  </conditionalFormatting>
  <conditionalFormatting sqref="I9">
    <cfRule type="cellIs" dxfId="5312" priority="9658" operator="lessThan">
      <formula>0</formula>
    </cfRule>
  </conditionalFormatting>
  <conditionalFormatting sqref="I9">
    <cfRule type="cellIs" dxfId="5311" priority="9657" operator="lessThan">
      <formula>0</formula>
    </cfRule>
  </conditionalFormatting>
  <conditionalFormatting sqref="I9">
    <cfRule type="cellIs" dxfId="5310" priority="9656" operator="lessThan">
      <formula>0</formula>
    </cfRule>
  </conditionalFormatting>
  <conditionalFormatting sqref="I9">
    <cfRule type="cellIs" dxfId="5309" priority="9655" operator="lessThan">
      <formula>0</formula>
    </cfRule>
  </conditionalFormatting>
  <conditionalFormatting sqref="I9">
    <cfRule type="cellIs" dxfId="5308" priority="9654" operator="lessThan">
      <formula>0</formula>
    </cfRule>
  </conditionalFormatting>
  <conditionalFormatting sqref="I9">
    <cfRule type="cellIs" dxfId="5307" priority="9653" operator="lessThan">
      <formula>0</formula>
    </cfRule>
  </conditionalFormatting>
  <conditionalFormatting sqref="I9">
    <cfRule type="cellIs" dxfId="5306" priority="9652" operator="lessThan">
      <formula>0</formula>
    </cfRule>
  </conditionalFormatting>
  <conditionalFormatting sqref="I9">
    <cfRule type="cellIs" dxfId="5305" priority="9651" operator="lessThan">
      <formula>0</formula>
    </cfRule>
  </conditionalFormatting>
  <conditionalFormatting sqref="I62 K62 M62 O62 Q62 S62 U62 W62 Y62 AA62 AC62 E62 G62">
    <cfRule type="cellIs" dxfId="5304" priority="5770" operator="lessThan">
      <formula>0</formula>
    </cfRule>
  </conditionalFormatting>
  <conditionalFormatting sqref="I62 K62 M62 O62 Q62 S62 U62 W62 Y62 AA62 AC62 E62 G62">
    <cfRule type="cellIs" dxfId="5303" priority="5769" operator="lessThan">
      <formula>0</formula>
    </cfRule>
  </conditionalFormatting>
  <conditionalFormatting sqref="I62 K62 M62 O62 Q62 S62 U62 W62 Y62 AA62 AC62 E62 G62">
    <cfRule type="cellIs" dxfId="5302" priority="5768" operator="lessThan">
      <formula>0</formula>
    </cfRule>
  </conditionalFormatting>
  <conditionalFormatting sqref="I62 K62 M62 O62 Q62 S62 U62 W62 Y62 AA62 AC62 E62 G62">
    <cfRule type="cellIs" dxfId="5301" priority="5767" operator="lessThan">
      <formula>0</formula>
    </cfRule>
  </conditionalFormatting>
  <conditionalFormatting sqref="I62 K62 M62 O62 Q62 S62 U62 W62 Y62 AA62 AC62 E62 G62">
    <cfRule type="cellIs" dxfId="5300" priority="5766" operator="lessThan">
      <formula>0</formula>
    </cfRule>
  </conditionalFormatting>
  <conditionalFormatting sqref="I62 K62 M62 O62 Q62 S62 U62 W62 Y62 AA62 AC62 E62 G62">
    <cfRule type="cellIs" dxfId="5299" priority="5765" operator="lessThan">
      <formula>0</formula>
    </cfRule>
  </conditionalFormatting>
  <conditionalFormatting sqref="I62 K62 M62 O62 Q62 S62 U62 W62 Y62 AA62 AC62 E62 G62">
    <cfRule type="cellIs" dxfId="5298" priority="5764" operator="lessThan">
      <formula>0</formula>
    </cfRule>
  </conditionalFormatting>
  <conditionalFormatting sqref="I63 K63 M63 O63 Q63 S63 U63 W63 Y63 AA63 AC63 E63 G63">
    <cfRule type="cellIs" dxfId="5297" priority="5763" operator="lessThan">
      <formula>0</formula>
    </cfRule>
  </conditionalFormatting>
  <conditionalFormatting sqref="I63 K63 M63 O63 Q63 S63 U63 W63 Y63 AA63 AC63 E63 G63">
    <cfRule type="cellIs" dxfId="5296" priority="5762" operator="lessThan">
      <formula>0</formula>
    </cfRule>
  </conditionalFormatting>
  <conditionalFormatting sqref="I63 K63 M63 O63 Q63 S63 U63 W63 Y63 AA63 AC63 E63 G63">
    <cfRule type="cellIs" dxfId="5295" priority="5761" operator="lessThan">
      <formula>0</formula>
    </cfRule>
  </conditionalFormatting>
  <conditionalFormatting sqref="I63 K63 M63 O63 Q63 S63 U63 W63 Y63 AA63 AC63 E63 G63">
    <cfRule type="cellIs" dxfId="5294" priority="5760" operator="lessThan">
      <formula>0</formula>
    </cfRule>
  </conditionalFormatting>
  <conditionalFormatting sqref="I63 K63 M63 O63 Q63 S63 U63 W63 Y63 AA63 AC63 E63 G63">
    <cfRule type="cellIs" dxfId="5293" priority="5759" operator="lessThan">
      <formula>0</formula>
    </cfRule>
  </conditionalFormatting>
  <conditionalFormatting sqref="I62 K62 M62 O62 Q62 S62 U62 W62 Y62 AA62 AC62 E62 G62">
    <cfRule type="cellIs" dxfId="5292" priority="5758" operator="lessThan">
      <formula>0</formula>
    </cfRule>
  </conditionalFormatting>
  <conditionalFormatting sqref="I62 K62 M62 O62 Q62 S62 U62 W62 Y62 AA62 AC62 E62 G62">
    <cfRule type="cellIs" dxfId="5291" priority="5757" operator="lessThan">
      <formula>0</formula>
    </cfRule>
  </conditionalFormatting>
  <conditionalFormatting sqref="I62 K62 M62 O62 Q62 S62 U62 W62 Y62 AA62 AC62 E62 G62">
    <cfRule type="cellIs" dxfId="5290" priority="5756" operator="lessThan">
      <formula>0</formula>
    </cfRule>
  </conditionalFormatting>
  <conditionalFormatting sqref="I62 K62 M62 O62 Q62 S62 U62 W62 Y62 AA62 AC62 E62 G62">
    <cfRule type="cellIs" dxfId="5289" priority="5755" operator="lessThan">
      <formula>0</formula>
    </cfRule>
  </conditionalFormatting>
  <conditionalFormatting sqref="I62 K62 M62 O62 Q62 S62 U62 W62 Y62 AA62 AC62 E62 G62">
    <cfRule type="cellIs" dxfId="5288" priority="5754" operator="lessThan">
      <formula>0</formula>
    </cfRule>
  </conditionalFormatting>
  <conditionalFormatting sqref="I62 K62 M62 O62 Q62 S62 U62 W62 Y62 AA62 AC62 E62 G62">
    <cfRule type="cellIs" dxfId="5287" priority="5753" operator="lessThan">
      <formula>0</formula>
    </cfRule>
  </conditionalFormatting>
  <conditionalFormatting sqref="I64">
    <cfRule type="cellIs" dxfId="5286" priority="5746" operator="lessThan">
      <formula>0</formula>
    </cfRule>
  </conditionalFormatting>
  <conditionalFormatting sqref="I64">
    <cfRule type="cellIs" dxfId="5285" priority="5745" operator="lessThan">
      <formula>0</formula>
    </cfRule>
  </conditionalFormatting>
  <conditionalFormatting sqref="I64">
    <cfRule type="cellIs" dxfId="5284" priority="5744" operator="lessThan">
      <formula>0</formula>
    </cfRule>
  </conditionalFormatting>
  <conditionalFormatting sqref="I64">
    <cfRule type="cellIs" dxfId="5283" priority="5743" operator="lessThan">
      <formula>0</formula>
    </cfRule>
  </conditionalFormatting>
  <conditionalFormatting sqref="I64 K64 M64 O64 Q64 S64 U64 W64 Y64 AA64 AC64 G64">
    <cfRule type="cellIs" dxfId="5282" priority="5742" operator="lessThan">
      <formula>0</formula>
    </cfRule>
  </conditionalFormatting>
  <conditionalFormatting sqref="I64 K64 M64 O64 Q64 S64 U64 W64 Y64 AA64 AC64 G64">
    <cfRule type="cellIs" dxfId="5281" priority="5741" operator="lessThan">
      <formula>0</formula>
    </cfRule>
  </conditionalFormatting>
  <conditionalFormatting sqref="I64 K64 M64 O64 Q64 S64 U64 W64 Y64 AA64 AC64 G64">
    <cfRule type="cellIs" dxfId="5280" priority="5740" operator="lessThan">
      <formula>0</formula>
    </cfRule>
  </conditionalFormatting>
  <conditionalFormatting sqref="I64 K64 M64 O64 Q64 S64 U64 W64 Y64 AA64 AC64 G64">
    <cfRule type="cellIs" dxfId="5279" priority="5739" operator="lessThan">
      <formula>0</formula>
    </cfRule>
  </conditionalFormatting>
  <conditionalFormatting sqref="I64 K64 M64 O64 Q64 S64 U64 W64 Y64 AA64 AC64 G64">
    <cfRule type="cellIs" dxfId="5278" priority="5738" operator="lessThan">
      <formula>0</formula>
    </cfRule>
  </conditionalFormatting>
  <conditionalFormatting sqref="I64 K64 M64 O64 Q64 S64 U64 W64 Y64 AA64 AC64 G64">
    <cfRule type="cellIs" dxfId="5277" priority="5737" operator="lessThan">
      <formula>0</formula>
    </cfRule>
  </conditionalFormatting>
  <conditionalFormatting sqref="J5:J6">
    <cfRule type="containsBlanks" dxfId="5276" priority="5736">
      <formula>LEN(TRIM(J5))=0</formula>
    </cfRule>
  </conditionalFormatting>
  <conditionalFormatting sqref="K9">
    <cfRule type="cellIs" dxfId="5275" priority="5735" operator="lessThan">
      <formula>0</formula>
    </cfRule>
  </conditionalFormatting>
  <conditionalFormatting sqref="K17:K19">
    <cfRule type="cellIs" dxfId="5274" priority="5734" operator="lessThan">
      <formula>0</formula>
    </cfRule>
  </conditionalFormatting>
  <conditionalFormatting sqref="K20">
    <cfRule type="cellIs" dxfId="5273" priority="5733" operator="lessThan">
      <formula>0</formula>
    </cfRule>
  </conditionalFormatting>
  <conditionalFormatting sqref="K22">
    <cfRule type="cellIs" dxfId="5272" priority="5732" operator="lessThan">
      <formula>0</formula>
    </cfRule>
  </conditionalFormatting>
  <conditionalFormatting sqref="K26">
    <cfRule type="cellIs" dxfId="5271" priority="5731" operator="lessThan">
      <formula>0</formula>
    </cfRule>
  </conditionalFormatting>
  <conditionalFormatting sqref="K30">
    <cfRule type="cellIs" dxfId="5270" priority="5730" operator="lessThan">
      <formula>0</formula>
    </cfRule>
  </conditionalFormatting>
  <conditionalFormatting sqref="K27:K35">
    <cfRule type="cellIs" dxfId="5269" priority="5729" operator="lessThan">
      <formula>0</formula>
    </cfRule>
  </conditionalFormatting>
  <conditionalFormatting sqref="K36">
    <cfRule type="cellIs" dxfId="5268" priority="5728" operator="lessThan">
      <formula>0</formula>
    </cfRule>
  </conditionalFormatting>
  <conditionalFormatting sqref="K37">
    <cfRule type="cellIs" dxfId="5267" priority="5727" operator="lessThan">
      <formula>0</formula>
    </cfRule>
  </conditionalFormatting>
  <conditionalFormatting sqref="K39">
    <cfRule type="cellIs" dxfId="5266" priority="5726" operator="lessThan">
      <formula>0</formula>
    </cfRule>
  </conditionalFormatting>
  <conditionalFormatting sqref="K40:K45">
    <cfRule type="cellIs" dxfId="5265" priority="5725" operator="lessThan">
      <formula>0</formula>
    </cfRule>
  </conditionalFormatting>
  <conditionalFormatting sqref="K46">
    <cfRule type="cellIs" dxfId="5264" priority="5724" operator="lessThan">
      <formula>0</formula>
    </cfRule>
  </conditionalFormatting>
  <conditionalFormatting sqref="K47">
    <cfRule type="cellIs" dxfId="5263" priority="5723" operator="lessThan">
      <formula>0</formula>
    </cfRule>
  </conditionalFormatting>
  <conditionalFormatting sqref="K49:K53">
    <cfRule type="cellIs" dxfId="5262" priority="5722" operator="lessThan">
      <formula>0</formula>
    </cfRule>
  </conditionalFormatting>
  <conditionalFormatting sqref="K59">
    <cfRule type="cellIs" dxfId="5261" priority="5721" operator="lessThan">
      <formula>0</formula>
    </cfRule>
  </conditionalFormatting>
  <conditionalFormatting sqref="K60">
    <cfRule type="cellIs" dxfId="5260" priority="5720" operator="lessThan">
      <formula>0</formula>
    </cfRule>
  </conditionalFormatting>
  <conditionalFormatting sqref="K62">
    <cfRule type="cellIs" dxfId="5259" priority="5719" operator="lessThan">
      <formula>0</formula>
    </cfRule>
  </conditionalFormatting>
  <conditionalFormatting sqref="K63">
    <cfRule type="cellIs" dxfId="5258" priority="5718" operator="lessThan">
      <formula>0</formula>
    </cfRule>
  </conditionalFormatting>
  <conditionalFormatting sqref="K64">
    <cfRule type="cellIs" dxfId="5257" priority="5717" operator="lessThan">
      <formula>0</formula>
    </cfRule>
  </conditionalFormatting>
  <conditionalFormatting sqref="K91">
    <cfRule type="cellIs" dxfId="5256" priority="5716" operator="lessThan">
      <formula>0</formula>
    </cfRule>
  </conditionalFormatting>
  <conditionalFormatting sqref="K66">
    <cfRule type="cellIs" dxfId="5255" priority="5715" operator="lessThan">
      <formula>0</formula>
    </cfRule>
  </conditionalFormatting>
  <conditionalFormatting sqref="K72">
    <cfRule type="cellIs" dxfId="5254" priority="5714" operator="lessThan">
      <formula>0</formula>
    </cfRule>
  </conditionalFormatting>
  <conditionalFormatting sqref="K73:K75">
    <cfRule type="cellIs" dxfId="5253" priority="5713" operator="lessThan">
      <formula>0</formula>
    </cfRule>
  </conditionalFormatting>
  <conditionalFormatting sqref="K74">
    <cfRule type="cellIs" dxfId="5252" priority="5712" operator="lessThan">
      <formula>0</formula>
    </cfRule>
  </conditionalFormatting>
  <conditionalFormatting sqref="K77:K78 K80:K83">
    <cfRule type="cellIs" dxfId="5251" priority="5711" operator="lessThan">
      <formula>0</formula>
    </cfRule>
  </conditionalFormatting>
  <conditionalFormatting sqref="K85">
    <cfRule type="cellIs" dxfId="5250" priority="5710" operator="lessThan">
      <formula>0</formula>
    </cfRule>
  </conditionalFormatting>
  <conditionalFormatting sqref="K9">
    <cfRule type="cellIs" dxfId="5249" priority="5709" operator="lessThan">
      <formula>0</formula>
    </cfRule>
  </conditionalFormatting>
  <conditionalFormatting sqref="K20">
    <cfRule type="cellIs" dxfId="5248" priority="5708" operator="lessThan">
      <formula>0</formula>
    </cfRule>
  </conditionalFormatting>
  <conditionalFormatting sqref="K22">
    <cfRule type="cellIs" dxfId="5247" priority="5707" operator="lessThan">
      <formula>0</formula>
    </cfRule>
  </conditionalFormatting>
  <conditionalFormatting sqref="K26">
    <cfRule type="cellIs" dxfId="5246" priority="5706" operator="lessThan">
      <formula>0</formula>
    </cfRule>
  </conditionalFormatting>
  <conditionalFormatting sqref="K30">
    <cfRule type="cellIs" dxfId="5245" priority="5705" operator="lessThan">
      <formula>0</formula>
    </cfRule>
  </conditionalFormatting>
  <conditionalFormatting sqref="K27:K35">
    <cfRule type="cellIs" dxfId="5244" priority="5704" operator="lessThan">
      <formula>0</formula>
    </cfRule>
  </conditionalFormatting>
  <conditionalFormatting sqref="K36">
    <cfRule type="cellIs" dxfId="5243" priority="5703" operator="lessThan">
      <formula>0</formula>
    </cfRule>
  </conditionalFormatting>
  <conditionalFormatting sqref="K37">
    <cfRule type="cellIs" dxfId="5242" priority="5702" operator="lessThan">
      <formula>0</formula>
    </cfRule>
  </conditionalFormatting>
  <conditionalFormatting sqref="K39">
    <cfRule type="cellIs" dxfId="5241" priority="5701" operator="lessThan">
      <formula>0</formula>
    </cfRule>
  </conditionalFormatting>
  <conditionalFormatting sqref="K40:K45">
    <cfRule type="cellIs" dxfId="5240" priority="5700" operator="lessThan">
      <formula>0</formula>
    </cfRule>
  </conditionalFormatting>
  <conditionalFormatting sqref="K46">
    <cfRule type="cellIs" dxfId="5239" priority="5699" operator="lessThan">
      <formula>0</formula>
    </cfRule>
  </conditionalFormatting>
  <conditionalFormatting sqref="K47">
    <cfRule type="cellIs" dxfId="5238" priority="5698" operator="lessThan">
      <formula>0</formula>
    </cfRule>
  </conditionalFormatting>
  <conditionalFormatting sqref="K49:K53">
    <cfRule type="cellIs" dxfId="5237" priority="5697" operator="lessThan">
      <formula>0</formula>
    </cfRule>
  </conditionalFormatting>
  <conditionalFormatting sqref="K59">
    <cfRule type="cellIs" dxfId="5236" priority="5696" operator="lessThan">
      <formula>0</formula>
    </cfRule>
  </conditionalFormatting>
  <conditionalFormatting sqref="K60">
    <cfRule type="cellIs" dxfId="5235" priority="5695" operator="lessThan">
      <formula>0</formula>
    </cfRule>
  </conditionalFormatting>
  <conditionalFormatting sqref="K62">
    <cfRule type="cellIs" dxfId="5234" priority="5694" operator="lessThan">
      <formula>0</formula>
    </cfRule>
  </conditionalFormatting>
  <conditionalFormatting sqref="K63">
    <cfRule type="cellIs" dxfId="5233" priority="5693" operator="lessThan">
      <formula>0</formula>
    </cfRule>
  </conditionalFormatting>
  <conditionalFormatting sqref="K64">
    <cfRule type="cellIs" dxfId="5232" priority="5692" operator="lessThan">
      <formula>0</formula>
    </cfRule>
  </conditionalFormatting>
  <conditionalFormatting sqref="K91">
    <cfRule type="cellIs" dxfId="5231" priority="5691" operator="lessThan">
      <formula>0</formula>
    </cfRule>
  </conditionalFormatting>
  <conditionalFormatting sqref="K66">
    <cfRule type="cellIs" dxfId="5230" priority="5690" operator="lessThan">
      <formula>0</formula>
    </cfRule>
  </conditionalFormatting>
  <conditionalFormatting sqref="K72">
    <cfRule type="cellIs" dxfId="5229" priority="5689" operator="lessThan">
      <formula>0</formula>
    </cfRule>
  </conditionalFormatting>
  <conditionalFormatting sqref="K73:K75">
    <cfRule type="cellIs" dxfId="5228" priority="5688" operator="lessThan">
      <formula>0</formula>
    </cfRule>
  </conditionalFormatting>
  <conditionalFormatting sqref="K74">
    <cfRule type="cellIs" dxfId="5227" priority="5687" operator="lessThan">
      <formula>0</formula>
    </cfRule>
  </conditionalFormatting>
  <conditionalFormatting sqref="K77:K78 K80:K83">
    <cfRule type="cellIs" dxfId="5226" priority="5686" operator="lessThan">
      <formula>0</formula>
    </cfRule>
  </conditionalFormatting>
  <conditionalFormatting sqref="K85">
    <cfRule type="cellIs" dxfId="5225" priority="5685" operator="lessThan">
      <formula>0</formula>
    </cfRule>
  </conditionalFormatting>
  <conditionalFormatting sqref="K17:K19">
    <cfRule type="cellIs" dxfId="5224" priority="5684" operator="lessThan">
      <formula>0</formula>
    </cfRule>
  </conditionalFormatting>
  <conditionalFormatting sqref="K18:K19">
    <cfRule type="cellIs" dxfId="5223" priority="5683" operator="lessThan">
      <formula>0</formula>
    </cfRule>
  </conditionalFormatting>
  <conditionalFormatting sqref="K17:K19">
    <cfRule type="cellIs" dxfId="5222" priority="5682" operator="lessThan">
      <formula>0</formula>
    </cfRule>
  </conditionalFormatting>
  <conditionalFormatting sqref="K22">
    <cfRule type="cellIs" dxfId="5221" priority="5681" operator="lessThan">
      <formula>0</formula>
    </cfRule>
  </conditionalFormatting>
  <conditionalFormatting sqref="K22">
    <cfRule type="cellIs" dxfId="5220" priority="5680" operator="lessThan">
      <formula>0</formula>
    </cfRule>
  </conditionalFormatting>
  <conditionalFormatting sqref="K22">
    <cfRule type="cellIs" dxfId="5219" priority="5679" operator="lessThan">
      <formula>0</formula>
    </cfRule>
  </conditionalFormatting>
  <conditionalFormatting sqref="K26">
    <cfRule type="cellIs" dxfId="5218" priority="5678" operator="lessThan">
      <formula>0</formula>
    </cfRule>
  </conditionalFormatting>
  <conditionalFormatting sqref="K26">
    <cfRule type="cellIs" dxfId="5217" priority="5677" operator="lessThan">
      <formula>0</formula>
    </cfRule>
  </conditionalFormatting>
  <conditionalFormatting sqref="K26">
    <cfRule type="cellIs" dxfId="5216" priority="5676" operator="lessThan">
      <formula>0</formula>
    </cfRule>
  </conditionalFormatting>
  <conditionalFormatting sqref="K26">
    <cfRule type="cellIs" dxfId="5215" priority="5675" operator="lessThan">
      <formula>0</formula>
    </cfRule>
  </conditionalFormatting>
  <conditionalFormatting sqref="K26">
    <cfRule type="cellIs" dxfId="5214" priority="5674" operator="lessThan">
      <formula>0</formula>
    </cfRule>
  </conditionalFormatting>
  <conditionalFormatting sqref="K30">
    <cfRule type="cellIs" dxfId="5213" priority="5673" operator="lessThan">
      <formula>0</formula>
    </cfRule>
  </conditionalFormatting>
  <conditionalFormatting sqref="K30">
    <cfRule type="cellIs" dxfId="5212" priority="5672" operator="lessThan">
      <formula>0</formula>
    </cfRule>
  </conditionalFormatting>
  <conditionalFormatting sqref="K30">
    <cfRule type="cellIs" dxfId="5211" priority="5671" operator="lessThan">
      <formula>0</formula>
    </cfRule>
  </conditionalFormatting>
  <conditionalFormatting sqref="K30">
    <cfRule type="cellIs" dxfId="5210" priority="5670" operator="lessThan">
      <formula>0</formula>
    </cfRule>
  </conditionalFormatting>
  <conditionalFormatting sqref="K30">
    <cfRule type="cellIs" dxfId="5209" priority="5669" operator="lessThan">
      <formula>0</formula>
    </cfRule>
  </conditionalFormatting>
  <conditionalFormatting sqref="K27:K35">
    <cfRule type="cellIs" dxfId="5208" priority="5668" operator="lessThan">
      <formula>0</formula>
    </cfRule>
  </conditionalFormatting>
  <conditionalFormatting sqref="K27:K35">
    <cfRule type="cellIs" dxfId="5207" priority="5667" operator="lessThan">
      <formula>0</formula>
    </cfRule>
  </conditionalFormatting>
  <conditionalFormatting sqref="K27:K35">
    <cfRule type="cellIs" dxfId="5206" priority="5666" operator="lessThan">
      <formula>0</formula>
    </cfRule>
  </conditionalFormatting>
  <conditionalFormatting sqref="K27:K35">
    <cfRule type="cellIs" dxfId="5205" priority="5665" operator="lessThan">
      <formula>0</formula>
    </cfRule>
  </conditionalFormatting>
  <conditionalFormatting sqref="K27:K35">
    <cfRule type="cellIs" dxfId="5204" priority="5664" operator="lessThan">
      <formula>0</formula>
    </cfRule>
  </conditionalFormatting>
  <conditionalFormatting sqref="K36">
    <cfRule type="cellIs" dxfId="5203" priority="5663" operator="lessThan">
      <formula>0</formula>
    </cfRule>
  </conditionalFormatting>
  <conditionalFormatting sqref="K36">
    <cfRule type="cellIs" dxfId="5202" priority="5662" operator="lessThan">
      <formula>0</formula>
    </cfRule>
  </conditionalFormatting>
  <conditionalFormatting sqref="K36">
    <cfRule type="cellIs" dxfId="5201" priority="5661" operator="lessThan">
      <formula>0</formula>
    </cfRule>
  </conditionalFormatting>
  <conditionalFormatting sqref="K36">
    <cfRule type="cellIs" dxfId="5200" priority="5660" operator="lessThan">
      <formula>0</formula>
    </cfRule>
  </conditionalFormatting>
  <conditionalFormatting sqref="K36">
    <cfRule type="cellIs" dxfId="5199" priority="5659" operator="lessThan">
      <formula>0</formula>
    </cfRule>
  </conditionalFormatting>
  <conditionalFormatting sqref="K37">
    <cfRule type="cellIs" dxfId="5198" priority="5658" operator="lessThan">
      <formula>0</formula>
    </cfRule>
  </conditionalFormatting>
  <conditionalFormatting sqref="K37">
    <cfRule type="cellIs" dxfId="5197" priority="5657" operator="lessThan">
      <formula>0</formula>
    </cfRule>
  </conditionalFormatting>
  <conditionalFormatting sqref="K37">
    <cfRule type="cellIs" dxfId="5196" priority="5656" operator="lessThan">
      <formula>0</formula>
    </cfRule>
  </conditionalFormatting>
  <conditionalFormatting sqref="K37">
    <cfRule type="cellIs" dxfId="5195" priority="5655" operator="lessThan">
      <formula>0</formula>
    </cfRule>
  </conditionalFormatting>
  <conditionalFormatting sqref="K37">
    <cfRule type="cellIs" dxfId="5194" priority="5654" operator="lessThan">
      <formula>0</formula>
    </cfRule>
  </conditionalFormatting>
  <conditionalFormatting sqref="K39">
    <cfRule type="cellIs" dxfId="5193" priority="5653" operator="lessThan">
      <formula>0</formula>
    </cfRule>
  </conditionalFormatting>
  <conditionalFormatting sqref="K39">
    <cfRule type="cellIs" dxfId="5192" priority="5652" operator="lessThan">
      <formula>0</formula>
    </cfRule>
  </conditionalFormatting>
  <conditionalFormatting sqref="K39">
    <cfRule type="cellIs" dxfId="5191" priority="5651" operator="lessThan">
      <formula>0</formula>
    </cfRule>
  </conditionalFormatting>
  <conditionalFormatting sqref="K39">
    <cfRule type="cellIs" dxfId="5190" priority="5650" operator="lessThan">
      <formula>0</formula>
    </cfRule>
  </conditionalFormatting>
  <conditionalFormatting sqref="K39">
    <cfRule type="cellIs" dxfId="5189" priority="5649" operator="lessThan">
      <formula>0</formula>
    </cfRule>
  </conditionalFormatting>
  <conditionalFormatting sqref="K40:K45">
    <cfRule type="cellIs" dxfId="5188" priority="5648" operator="lessThan">
      <formula>0</formula>
    </cfRule>
  </conditionalFormatting>
  <conditionalFormatting sqref="K40:K45">
    <cfRule type="cellIs" dxfId="5187" priority="5647" operator="lessThan">
      <formula>0</formula>
    </cfRule>
  </conditionalFormatting>
  <conditionalFormatting sqref="K40:K45">
    <cfRule type="cellIs" dxfId="5186" priority="5646" operator="lessThan">
      <formula>0</formula>
    </cfRule>
  </conditionalFormatting>
  <conditionalFormatting sqref="K40:K45">
    <cfRule type="cellIs" dxfId="5185" priority="5645" operator="lessThan">
      <formula>0</formula>
    </cfRule>
  </conditionalFormatting>
  <conditionalFormatting sqref="K40:K45">
    <cfRule type="cellIs" dxfId="5184" priority="5644" operator="lessThan">
      <formula>0</formula>
    </cfRule>
  </conditionalFormatting>
  <conditionalFormatting sqref="K86">
    <cfRule type="cellIs" dxfId="5183" priority="5643" operator="lessThan">
      <formula>0</formula>
    </cfRule>
  </conditionalFormatting>
  <conditionalFormatting sqref="K87">
    <cfRule type="cellIs" dxfId="5182" priority="5642" operator="lessThan">
      <formula>0</formula>
    </cfRule>
  </conditionalFormatting>
  <conditionalFormatting sqref="K17:K19">
    <cfRule type="cellIs" dxfId="5181" priority="5641" operator="lessThan">
      <formula>0</formula>
    </cfRule>
  </conditionalFormatting>
  <conditionalFormatting sqref="K17:K19">
    <cfRule type="cellIs" dxfId="5180" priority="5640" operator="lessThan">
      <formula>0</formula>
    </cfRule>
  </conditionalFormatting>
  <conditionalFormatting sqref="K17:K19">
    <cfRule type="cellIs" dxfId="5179" priority="5639" operator="lessThan">
      <formula>0</formula>
    </cfRule>
  </conditionalFormatting>
  <conditionalFormatting sqref="K22">
    <cfRule type="cellIs" dxfId="5178" priority="5638" operator="lessThan">
      <formula>0</formula>
    </cfRule>
  </conditionalFormatting>
  <conditionalFormatting sqref="K26">
    <cfRule type="cellIs" dxfId="5177" priority="5637" operator="lessThan">
      <formula>0</formula>
    </cfRule>
  </conditionalFormatting>
  <conditionalFormatting sqref="K30:K45">
    <cfRule type="cellIs" dxfId="5176" priority="5636" operator="lessThan">
      <formula>0</formula>
    </cfRule>
  </conditionalFormatting>
  <conditionalFormatting sqref="K35">
    <cfRule type="cellIs" dxfId="5175" priority="5635" operator="lessThan">
      <formula>0</formula>
    </cfRule>
  </conditionalFormatting>
  <conditionalFormatting sqref="K36">
    <cfRule type="cellIs" dxfId="5174" priority="5634" operator="lessThan">
      <formula>0</formula>
    </cfRule>
  </conditionalFormatting>
  <conditionalFormatting sqref="K37">
    <cfRule type="cellIs" dxfId="5173" priority="5633" operator="lessThan">
      <formula>0</formula>
    </cfRule>
  </conditionalFormatting>
  <conditionalFormatting sqref="K39">
    <cfRule type="cellIs" dxfId="5172" priority="5632" operator="lessThan">
      <formula>0</formula>
    </cfRule>
  </conditionalFormatting>
  <conditionalFormatting sqref="K40">
    <cfRule type="cellIs" dxfId="5171" priority="5631" operator="lessThan">
      <formula>0</formula>
    </cfRule>
  </conditionalFormatting>
  <conditionalFormatting sqref="K27:K29">
    <cfRule type="cellIs" dxfId="5170" priority="5630" operator="lessThan">
      <formula>0</formula>
    </cfRule>
  </conditionalFormatting>
  <conditionalFormatting sqref="K41:K45">
    <cfRule type="cellIs" dxfId="5169" priority="5629" operator="lessThan">
      <formula>0</formula>
    </cfRule>
  </conditionalFormatting>
  <conditionalFormatting sqref="K31:K34">
    <cfRule type="cellIs" dxfId="5168" priority="5628" operator="lessThan">
      <formula>0</formula>
    </cfRule>
  </conditionalFormatting>
  <conditionalFormatting sqref="K41">
    <cfRule type="cellIs" dxfId="5167" priority="5627" operator="lessThan">
      <formula>0</formula>
    </cfRule>
  </conditionalFormatting>
  <conditionalFormatting sqref="K41">
    <cfRule type="cellIs" dxfId="5166" priority="5626" operator="lessThan">
      <formula>0</formula>
    </cfRule>
  </conditionalFormatting>
  <conditionalFormatting sqref="K41">
    <cfRule type="cellIs" dxfId="5165" priority="5625" operator="lessThan">
      <formula>0</formula>
    </cfRule>
  </conditionalFormatting>
  <conditionalFormatting sqref="K41">
    <cfRule type="cellIs" dxfId="5164" priority="5624" operator="lessThan">
      <formula>0</formula>
    </cfRule>
  </conditionalFormatting>
  <conditionalFormatting sqref="K41">
    <cfRule type="cellIs" dxfId="5163" priority="5623" operator="lessThan">
      <formula>0</formula>
    </cfRule>
  </conditionalFormatting>
  <conditionalFormatting sqref="K41">
    <cfRule type="cellIs" dxfId="5162" priority="5622" operator="lessThan">
      <formula>0</formula>
    </cfRule>
  </conditionalFormatting>
  <conditionalFormatting sqref="K41">
    <cfRule type="cellIs" dxfId="5161" priority="5621" operator="lessThan">
      <formula>0</formula>
    </cfRule>
  </conditionalFormatting>
  <conditionalFormatting sqref="K41">
    <cfRule type="cellIs" dxfId="5160" priority="5620" operator="lessThan">
      <formula>0</formula>
    </cfRule>
  </conditionalFormatting>
  <conditionalFormatting sqref="K42">
    <cfRule type="cellIs" dxfId="5159" priority="5619" operator="lessThan">
      <formula>0</formula>
    </cfRule>
  </conditionalFormatting>
  <conditionalFormatting sqref="K42">
    <cfRule type="cellIs" dxfId="5158" priority="5618" operator="lessThan">
      <formula>0</formula>
    </cfRule>
  </conditionalFormatting>
  <conditionalFormatting sqref="K42">
    <cfRule type="cellIs" dxfId="5157" priority="5617" operator="lessThan">
      <formula>0</formula>
    </cfRule>
  </conditionalFormatting>
  <conditionalFormatting sqref="K42">
    <cfRule type="cellIs" dxfId="5156" priority="5616" operator="lessThan">
      <formula>0</formula>
    </cfRule>
  </conditionalFormatting>
  <conditionalFormatting sqref="K42">
    <cfRule type="cellIs" dxfId="5155" priority="5615" operator="lessThan">
      <formula>0</formula>
    </cfRule>
  </conditionalFormatting>
  <conditionalFormatting sqref="K42">
    <cfRule type="cellIs" dxfId="5154" priority="5614" operator="lessThan">
      <formula>0</formula>
    </cfRule>
  </conditionalFormatting>
  <conditionalFormatting sqref="K42">
    <cfRule type="cellIs" dxfId="5153" priority="5613" operator="lessThan">
      <formula>0</formula>
    </cfRule>
  </conditionalFormatting>
  <conditionalFormatting sqref="K42">
    <cfRule type="cellIs" dxfId="5152" priority="5612" operator="lessThan">
      <formula>0</formula>
    </cfRule>
  </conditionalFormatting>
  <conditionalFormatting sqref="K43">
    <cfRule type="cellIs" dxfId="5151" priority="5611" operator="lessThan">
      <formula>0</formula>
    </cfRule>
  </conditionalFormatting>
  <conditionalFormatting sqref="K43">
    <cfRule type="cellIs" dxfId="5150" priority="5610" operator="lessThan">
      <formula>0</formula>
    </cfRule>
  </conditionalFormatting>
  <conditionalFormatting sqref="K43">
    <cfRule type="cellIs" dxfId="5149" priority="5609" operator="lessThan">
      <formula>0</formula>
    </cfRule>
  </conditionalFormatting>
  <conditionalFormatting sqref="K43">
    <cfRule type="cellIs" dxfId="5148" priority="5608" operator="lessThan">
      <formula>0</formula>
    </cfRule>
  </conditionalFormatting>
  <conditionalFormatting sqref="K43">
    <cfRule type="cellIs" dxfId="5147" priority="5607" operator="lessThan">
      <formula>0</formula>
    </cfRule>
  </conditionalFormatting>
  <conditionalFormatting sqref="K43">
    <cfRule type="cellIs" dxfId="5146" priority="5606" operator="lessThan">
      <formula>0</formula>
    </cfRule>
  </conditionalFormatting>
  <conditionalFormatting sqref="K43">
    <cfRule type="cellIs" dxfId="5145" priority="5605" operator="lessThan">
      <formula>0</formula>
    </cfRule>
  </conditionalFormatting>
  <conditionalFormatting sqref="K43">
    <cfRule type="cellIs" dxfId="5144" priority="5604" operator="lessThan">
      <formula>0</formula>
    </cfRule>
  </conditionalFormatting>
  <conditionalFormatting sqref="K44">
    <cfRule type="cellIs" dxfId="5143" priority="5603" operator="lessThan">
      <formula>0</formula>
    </cfRule>
  </conditionalFormatting>
  <conditionalFormatting sqref="K44">
    <cfRule type="cellIs" dxfId="5142" priority="5602" operator="lessThan">
      <formula>0</formula>
    </cfRule>
  </conditionalFormatting>
  <conditionalFormatting sqref="K44">
    <cfRule type="cellIs" dxfId="5141" priority="5601" operator="lessThan">
      <formula>0</formula>
    </cfRule>
  </conditionalFormatting>
  <conditionalFormatting sqref="K44">
    <cfRule type="cellIs" dxfId="5140" priority="5600" operator="lessThan">
      <formula>0</formula>
    </cfRule>
  </conditionalFormatting>
  <conditionalFormatting sqref="K44">
    <cfRule type="cellIs" dxfId="5139" priority="5599" operator="lessThan">
      <formula>0</formula>
    </cfRule>
  </conditionalFormatting>
  <conditionalFormatting sqref="K44">
    <cfRule type="cellIs" dxfId="5138" priority="5598" operator="lessThan">
      <formula>0</formula>
    </cfRule>
  </conditionalFormatting>
  <conditionalFormatting sqref="K44">
    <cfRule type="cellIs" dxfId="5137" priority="5597" operator="lessThan">
      <formula>0</formula>
    </cfRule>
  </conditionalFormatting>
  <conditionalFormatting sqref="K44">
    <cfRule type="cellIs" dxfId="5136" priority="5596" operator="lessThan">
      <formula>0</formula>
    </cfRule>
  </conditionalFormatting>
  <conditionalFormatting sqref="K45">
    <cfRule type="cellIs" dxfId="5135" priority="5595" operator="lessThan">
      <formula>0</formula>
    </cfRule>
  </conditionalFormatting>
  <conditionalFormatting sqref="K45">
    <cfRule type="cellIs" dxfId="5134" priority="5594" operator="lessThan">
      <formula>0</formula>
    </cfRule>
  </conditionalFormatting>
  <conditionalFormatting sqref="K45">
    <cfRule type="cellIs" dxfId="5133" priority="5593" operator="lessThan">
      <formula>0</formula>
    </cfRule>
  </conditionalFormatting>
  <conditionalFormatting sqref="K45">
    <cfRule type="cellIs" dxfId="5132" priority="5592" operator="lessThan">
      <formula>0</formula>
    </cfRule>
  </conditionalFormatting>
  <conditionalFormatting sqref="K45">
    <cfRule type="cellIs" dxfId="5131" priority="5591" operator="lessThan">
      <formula>0</formula>
    </cfRule>
  </conditionalFormatting>
  <conditionalFormatting sqref="K45">
    <cfRule type="cellIs" dxfId="5130" priority="5590" operator="lessThan">
      <formula>0</formula>
    </cfRule>
  </conditionalFormatting>
  <conditionalFormatting sqref="K45">
    <cfRule type="cellIs" dxfId="5129" priority="5589" operator="lessThan">
      <formula>0</formula>
    </cfRule>
  </conditionalFormatting>
  <conditionalFormatting sqref="K45">
    <cfRule type="cellIs" dxfId="5128" priority="5588" operator="lessThan">
      <formula>0</formula>
    </cfRule>
  </conditionalFormatting>
  <conditionalFormatting sqref="K30">
    <cfRule type="cellIs" dxfId="5127" priority="5587" operator="lessThan">
      <formula>0</formula>
    </cfRule>
  </conditionalFormatting>
  <conditionalFormatting sqref="K30">
    <cfRule type="cellIs" dxfId="5126" priority="5586" operator="lessThan">
      <formula>0</formula>
    </cfRule>
  </conditionalFormatting>
  <conditionalFormatting sqref="K30">
    <cfRule type="cellIs" dxfId="5125" priority="5585" operator="lessThan">
      <formula>0</formula>
    </cfRule>
  </conditionalFormatting>
  <conditionalFormatting sqref="K30">
    <cfRule type="cellIs" dxfId="5124" priority="5584" operator="lessThan">
      <formula>0</formula>
    </cfRule>
  </conditionalFormatting>
  <conditionalFormatting sqref="K30">
    <cfRule type="cellIs" dxfId="5123" priority="5583" operator="lessThan">
      <formula>0</formula>
    </cfRule>
  </conditionalFormatting>
  <conditionalFormatting sqref="K30">
    <cfRule type="cellIs" dxfId="5122" priority="5582" operator="lessThan">
      <formula>0</formula>
    </cfRule>
  </conditionalFormatting>
  <conditionalFormatting sqref="K30">
    <cfRule type="cellIs" dxfId="5121" priority="5581" operator="lessThan">
      <formula>0</formula>
    </cfRule>
  </conditionalFormatting>
  <conditionalFormatting sqref="K30">
    <cfRule type="cellIs" dxfId="5120" priority="5580" operator="lessThan">
      <formula>0</formula>
    </cfRule>
  </conditionalFormatting>
  <conditionalFormatting sqref="K35">
    <cfRule type="cellIs" dxfId="5119" priority="5579" operator="lessThan">
      <formula>0</formula>
    </cfRule>
  </conditionalFormatting>
  <conditionalFormatting sqref="K35">
    <cfRule type="cellIs" dxfId="5118" priority="5578" operator="lessThan">
      <formula>0</formula>
    </cfRule>
  </conditionalFormatting>
  <conditionalFormatting sqref="K35">
    <cfRule type="cellIs" dxfId="5117" priority="5577" operator="lessThan">
      <formula>0</formula>
    </cfRule>
  </conditionalFormatting>
  <conditionalFormatting sqref="K35">
    <cfRule type="cellIs" dxfId="5116" priority="5576" operator="lessThan">
      <formula>0</formula>
    </cfRule>
  </conditionalFormatting>
  <conditionalFormatting sqref="K35">
    <cfRule type="cellIs" dxfId="5115" priority="5575" operator="lessThan">
      <formula>0</formula>
    </cfRule>
  </conditionalFormatting>
  <conditionalFormatting sqref="K35">
    <cfRule type="cellIs" dxfId="5114" priority="5574" operator="lessThan">
      <formula>0</formula>
    </cfRule>
  </conditionalFormatting>
  <conditionalFormatting sqref="K35">
    <cfRule type="cellIs" dxfId="5113" priority="5573" operator="lessThan">
      <formula>0</formula>
    </cfRule>
  </conditionalFormatting>
  <conditionalFormatting sqref="K35">
    <cfRule type="cellIs" dxfId="5112" priority="5572" operator="lessThan">
      <formula>0</formula>
    </cfRule>
  </conditionalFormatting>
  <conditionalFormatting sqref="K36">
    <cfRule type="cellIs" dxfId="5111" priority="5571" operator="lessThan">
      <formula>0</formula>
    </cfRule>
  </conditionalFormatting>
  <conditionalFormatting sqref="K36">
    <cfRule type="cellIs" dxfId="5110" priority="5570" operator="lessThan">
      <formula>0</formula>
    </cfRule>
  </conditionalFormatting>
  <conditionalFormatting sqref="K36">
    <cfRule type="cellIs" dxfId="5109" priority="5569" operator="lessThan">
      <formula>0</formula>
    </cfRule>
  </conditionalFormatting>
  <conditionalFormatting sqref="K36">
    <cfRule type="cellIs" dxfId="5108" priority="5568" operator="lessThan">
      <formula>0</formula>
    </cfRule>
  </conditionalFormatting>
  <conditionalFormatting sqref="K36">
    <cfRule type="cellIs" dxfId="5107" priority="5567" operator="lessThan">
      <formula>0</formula>
    </cfRule>
  </conditionalFormatting>
  <conditionalFormatting sqref="K36">
    <cfRule type="cellIs" dxfId="5106" priority="5566" operator="lessThan">
      <formula>0</formula>
    </cfRule>
  </conditionalFormatting>
  <conditionalFormatting sqref="K36">
    <cfRule type="cellIs" dxfId="5105" priority="5565" operator="lessThan">
      <formula>0</formula>
    </cfRule>
  </conditionalFormatting>
  <conditionalFormatting sqref="K36">
    <cfRule type="cellIs" dxfId="5104" priority="5564" operator="lessThan">
      <formula>0</formula>
    </cfRule>
  </conditionalFormatting>
  <conditionalFormatting sqref="K37">
    <cfRule type="cellIs" dxfId="5103" priority="5563" operator="lessThan">
      <formula>0</formula>
    </cfRule>
  </conditionalFormatting>
  <conditionalFormatting sqref="K37">
    <cfRule type="cellIs" dxfId="5102" priority="5562" operator="lessThan">
      <formula>0</formula>
    </cfRule>
  </conditionalFormatting>
  <conditionalFormatting sqref="K37">
    <cfRule type="cellIs" dxfId="5101" priority="5561" operator="lessThan">
      <formula>0</formula>
    </cfRule>
  </conditionalFormatting>
  <conditionalFormatting sqref="K37">
    <cfRule type="cellIs" dxfId="5100" priority="5560" operator="lessThan">
      <formula>0</formula>
    </cfRule>
  </conditionalFormatting>
  <conditionalFormatting sqref="K37">
    <cfRule type="cellIs" dxfId="5099" priority="5559" operator="lessThan">
      <formula>0</formula>
    </cfRule>
  </conditionalFormatting>
  <conditionalFormatting sqref="K37">
    <cfRule type="cellIs" dxfId="5098" priority="5558" operator="lessThan">
      <formula>0</formula>
    </cfRule>
  </conditionalFormatting>
  <conditionalFormatting sqref="K37">
    <cfRule type="cellIs" dxfId="5097" priority="5557" operator="lessThan">
      <formula>0</formula>
    </cfRule>
  </conditionalFormatting>
  <conditionalFormatting sqref="K37">
    <cfRule type="cellIs" dxfId="5096" priority="5556" operator="lessThan">
      <formula>0</formula>
    </cfRule>
  </conditionalFormatting>
  <conditionalFormatting sqref="K39">
    <cfRule type="cellIs" dxfId="5095" priority="5555" operator="lessThan">
      <formula>0</formula>
    </cfRule>
  </conditionalFormatting>
  <conditionalFormatting sqref="K39">
    <cfRule type="cellIs" dxfId="5094" priority="5554" operator="lessThan">
      <formula>0</formula>
    </cfRule>
  </conditionalFormatting>
  <conditionalFormatting sqref="K39">
    <cfRule type="cellIs" dxfId="5093" priority="5553" operator="lessThan">
      <formula>0</formula>
    </cfRule>
  </conditionalFormatting>
  <conditionalFormatting sqref="K39">
    <cfRule type="cellIs" dxfId="5092" priority="5552" operator="lessThan">
      <formula>0</formula>
    </cfRule>
  </conditionalFormatting>
  <conditionalFormatting sqref="K39">
    <cfRule type="cellIs" dxfId="5091" priority="5551" operator="lessThan">
      <formula>0</formula>
    </cfRule>
  </conditionalFormatting>
  <conditionalFormatting sqref="K39">
    <cfRule type="cellIs" dxfId="5090" priority="5550" operator="lessThan">
      <formula>0</formula>
    </cfRule>
  </conditionalFormatting>
  <conditionalFormatting sqref="K39">
    <cfRule type="cellIs" dxfId="5089" priority="5549" operator="lessThan">
      <formula>0</formula>
    </cfRule>
  </conditionalFormatting>
  <conditionalFormatting sqref="K39">
    <cfRule type="cellIs" dxfId="5088" priority="5548" operator="lessThan">
      <formula>0</formula>
    </cfRule>
  </conditionalFormatting>
  <conditionalFormatting sqref="K40">
    <cfRule type="cellIs" dxfId="5087" priority="5547" operator="lessThan">
      <formula>0</formula>
    </cfRule>
  </conditionalFormatting>
  <conditionalFormatting sqref="K40">
    <cfRule type="cellIs" dxfId="5086" priority="5546" operator="lessThan">
      <formula>0</formula>
    </cfRule>
  </conditionalFormatting>
  <conditionalFormatting sqref="K40">
    <cfRule type="cellIs" dxfId="5085" priority="5545" operator="lessThan">
      <formula>0</formula>
    </cfRule>
  </conditionalFormatting>
  <conditionalFormatting sqref="K40">
    <cfRule type="cellIs" dxfId="5084" priority="5544" operator="lessThan">
      <formula>0</formula>
    </cfRule>
  </conditionalFormatting>
  <conditionalFormatting sqref="K40">
    <cfRule type="cellIs" dxfId="5083" priority="5543" operator="lessThan">
      <formula>0</formula>
    </cfRule>
  </conditionalFormatting>
  <conditionalFormatting sqref="K40">
    <cfRule type="cellIs" dxfId="5082" priority="5542" operator="lessThan">
      <formula>0</formula>
    </cfRule>
  </conditionalFormatting>
  <conditionalFormatting sqref="K40">
    <cfRule type="cellIs" dxfId="5081" priority="5541" operator="lessThan">
      <formula>0</formula>
    </cfRule>
  </conditionalFormatting>
  <conditionalFormatting sqref="K40">
    <cfRule type="cellIs" dxfId="5080" priority="5540" operator="lessThan">
      <formula>0</formula>
    </cfRule>
  </conditionalFormatting>
  <conditionalFormatting sqref="K49:K53">
    <cfRule type="cellIs" dxfId="5079" priority="5539" operator="lessThan">
      <formula>0</formula>
    </cfRule>
  </conditionalFormatting>
  <conditionalFormatting sqref="K53">
    <cfRule type="cellIs" dxfId="5078" priority="5538" operator="lessThan">
      <formula>0</formula>
    </cfRule>
  </conditionalFormatting>
  <conditionalFormatting sqref="K53">
    <cfRule type="cellIs" dxfId="5077" priority="5537" operator="lessThan">
      <formula>0</formula>
    </cfRule>
  </conditionalFormatting>
  <conditionalFormatting sqref="K53:K58">
    <cfRule type="cellIs" dxfId="5076" priority="5536" operator="lessThan">
      <formula>0</formula>
    </cfRule>
  </conditionalFormatting>
  <conditionalFormatting sqref="K49">
    <cfRule type="cellIs" dxfId="5075" priority="5535" operator="lessThan">
      <formula>0</formula>
    </cfRule>
  </conditionalFormatting>
  <conditionalFormatting sqref="K49">
    <cfRule type="cellIs" dxfId="5074" priority="5534" operator="lessThan">
      <formula>0</formula>
    </cfRule>
  </conditionalFormatting>
  <conditionalFormatting sqref="K49">
    <cfRule type="cellIs" dxfId="5073" priority="5533" operator="lessThan">
      <formula>0</formula>
    </cfRule>
  </conditionalFormatting>
  <conditionalFormatting sqref="K49">
    <cfRule type="cellIs" dxfId="5072" priority="5532" operator="lessThan">
      <formula>0</formula>
    </cfRule>
  </conditionalFormatting>
  <conditionalFormatting sqref="K49">
    <cfRule type="cellIs" dxfId="5071" priority="5531" operator="lessThan">
      <formula>0</formula>
    </cfRule>
  </conditionalFormatting>
  <conditionalFormatting sqref="K49">
    <cfRule type="cellIs" dxfId="5070" priority="5530" operator="lessThan">
      <formula>0</formula>
    </cfRule>
  </conditionalFormatting>
  <conditionalFormatting sqref="K49">
    <cfRule type="cellIs" dxfId="5069" priority="5529" operator="lessThan">
      <formula>0</formula>
    </cfRule>
  </conditionalFormatting>
  <conditionalFormatting sqref="K49">
    <cfRule type="cellIs" dxfId="5068" priority="5528" operator="lessThan">
      <formula>0</formula>
    </cfRule>
  </conditionalFormatting>
  <conditionalFormatting sqref="K49">
    <cfRule type="cellIs" dxfId="5067" priority="5527" operator="lessThan">
      <formula>0</formula>
    </cfRule>
  </conditionalFormatting>
  <conditionalFormatting sqref="K49">
    <cfRule type="cellIs" dxfId="5066" priority="5526" operator="lessThan">
      <formula>0</formula>
    </cfRule>
  </conditionalFormatting>
  <conditionalFormatting sqref="K49">
    <cfRule type="cellIs" dxfId="5065" priority="5525" operator="lessThan">
      <formula>0</formula>
    </cfRule>
  </conditionalFormatting>
  <conditionalFormatting sqref="K49">
    <cfRule type="cellIs" dxfId="5064" priority="5524" operator="lessThan">
      <formula>0</formula>
    </cfRule>
  </conditionalFormatting>
  <conditionalFormatting sqref="K49">
    <cfRule type="cellIs" dxfId="5063" priority="5523" operator="lessThan">
      <formula>0</formula>
    </cfRule>
  </conditionalFormatting>
  <conditionalFormatting sqref="K49">
    <cfRule type="cellIs" dxfId="5062" priority="5522" operator="lessThan">
      <formula>0</formula>
    </cfRule>
  </conditionalFormatting>
  <conditionalFormatting sqref="K49">
    <cfRule type="cellIs" dxfId="5061" priority="5521" operator="lessThan">
      <formula>0</formula>
    </cfRule>
  </conditionalFormatting>
  <conditionalFormatting sqref="K49">
    <cfRule type="cellIs" dxfId="5060" priority="5520" operator="lessThan">
      <formula>0</formula>
    </cfRule>
  </conditionalFormatting>
  <conditionalFormatting sqref="K49">
    <cfRule type="cellIs" dxfId="5059" priority="5519" operator="lessThan">
      <formula>0</formula>
    </cfRule>
  </conditionalFormatting>
  <conditionalFormatting sqref="K51">
    <cfRule type="cellIs" dxfId="5058" priority="5518" operator="lessThan">
      <formula>0</formula>
    </cfRule>
  </conditionalFormatting>
  <conditionalFormatting sqref="K51">
    <cfRule type="cellIs" dxfId="5057" priority="5517" operator="lessThan">
      <formula>0</formula>
    </cfRule>
  </conditionalFormatting>
  <conditionalFormatting sqref="K51">
    <cfRule type="cellIs" dxfId="5056" priority="5516" operator="lessThan">
      <formula>0</formula>
    </cfRule>
  </conditionalFormatting>
  <conditionalFormatting sqref="K51">
    <cfRule type="cellIs" dxfId="5055" priority="5515" operator="lessThan">
      <formula>0</formula>
    </cfRule>
  </conditionalFormatting>
  <conditionalFormatting sqref="K51">
    <cfRule type="cellIs" dxfId="5054" priority="5514" operator="lessThan">
      <formula>0</formula>
    </cfRule>
  </conditionalFormatting>
  <conditionalFormatting sqref="K51">
    <cfRule type="cellIs" dxfId="5053" priority="5513" operator="lessThan">
      <formula>0</formula>
    </cfRule>
  </conditionalFormatting>
  <conditionalFormatting sqref="K51">
    <cfRule type="cellIs" dxfId="5052" priority="5512" operator="lessThan">
      <formula>0</formula>
    </cfRule>
  </conditionalFormatting>
  <conditionalFormatting sqref="K51">
    <cfRule type="cellIs" dxfId="5051" priority="5511" operator="lessThan">
      <formula>0</formula>
    </cfRule>
  </conditionalFormatting>
  <conditionalFormatting sqref="K51">
    <cfRule type="cellIs" dxfId="5050" priority="5510" operator="lessThan">
      <formula>0</formula>
    </cfRule>
  </conditionalFormatting>
  <conditionalFormatting sqref="K51">
    <cfRule type="cellIs" dxfId="5049" priority="5509" operator="lessThan">
      <formula>0</formula>
    </cfRule>
  </conditionalFormatting>
  <conditionalFormatting sqref="K51">
    <cfRule type="cellIs" dxfId="5048" priority="5508" operator="lessThan">
      <formula>0</formula>
    </cfRule>
  </conditionalFormatting>
  <conditionalFormatting sqref="K51">
    <cfRule type="cellIs" dxfId="5047" priority="5507" operator="lessThan">
      <formula>0</formula>
    </cfRule>
  </conditionalFormatting>
  <conditionalFormatting sqref="K51">
    <cfRule type="cellIs" dxfId="5046" priority="5506" operator="lessThan">
      <formula>0</formula>
    </cfRule>
  </conditionalFormatting>
  <conditionalFormatting sqref="K51">
    <cfRule type="cellIs" dxfId="5045" priority="5505" operator="lessThan">
      <formula>0</formula>
    </cfRule>
  </conditionalFormatting>
  <conditionalFormatting sqref="K51">
    <cfRule type="cellIs" dxfId="5044" priority="5504" operator="lessThan">
      <formula>0</formula>
    </cfRule>
  </conditionalFormatting>
  <conditionalFormatting sqref="K51">
    <cfRule type="cellIs" dxfId="5043" priority="5503" operator="lessThan">
      <formula>0</formula>
    </cfRule>
  </conditionalFormatting>
  <conditionalFormatting sqref="K51">
    <cfRule type="cellIs" dxfId="5042" priority="5502" operator="lessThan">
      <formula>0</formula>
    </cfRule>
  </conditionalFormatting>
  <conditionalFormatting sqref="K53">
    <cfRule type="cellIs" dxfId="5041" priority="5501" operator="lessThan">
      <formula>0</formula>
    </cfRule>
  </conditionalFormatting>
  <conditionalFormatting sqref="K53">
    <cfRule type="cellIs" dxfId="5040" priority="5500" operator="lessThan">
      <formula>0</formula>
    </cfRule>
  </conditionalFormatting>
  <conditionalFormatting sqref="K53">
    <cfRule type="cellIs" dxfId="5039" priority="5499" operator="lessThan">
      <formula>0</formula>
    </cfRule>
  </conditionalFormatting>
  <conditionalFormatting sqref="K53">
    <cfRule type="cellIs" dxfId="5038" priority="5498" operator="lessThan">
      <formula>0</formula>
    </cfRule>
  </conditionalFormatting>
  <conditionalFormatting sqref="K53">
    <cfRule type="cellIs" dxfId="5037" priority="5497" operator="lessThan">
      <formula>0</formula>
    </cfRule>
  </conditionalFormatting>
  <conditionalFormatting sqref="K53">
    <cfRule type="cellIs" dxfId="5036" priority="5496" operator="lessThan">
      <formula>0</formula>
    </cfRule>
  </conditionalFormatting>
  <conditionalFormatting sqref="K53">
    <cfRule type="cellIs" dxfId="5035" priority="5495" operator="lessThan">
      <formula>0</formula>
    </cfRule>
  </conditionalFormatting>
  <conditionalFormatting sqref="K53">
    <cfRule type="cellIs" dxfId="5034" priority="5494" operator="lessThan">
      <formula>0</formula>
    </cfRule>
  </conditionalFormatting>
  <conditionalFormatting sqref="K53">
    <cfRule type="cellIs" dxfId="5033" priority="5493" operator="lessThan">
      <formula>0</formula>
    </cfRule>
  </conditionalFormatting>
  <conditionalFormatting sqref="K53">
    <cfRule type="cellIs" dxfId="5032" priority="5492" operator="lessThan">
      <formula>0</formula>
    </cfRule>
  </conditionalFormatting>
  <conditionalFormatting sqref="K53">
    <cfRule type="cellIs" dxfId="5031" priority="5491" operator="lessThan">
      <formula>0</formula>
    </cfRule>
  </conditionalFormatting>
  <conditionalFormatting sqref="K53">
    <cfRule type="cellIs" dxfId="5030" priority="5490" operator="lessThan">
      <formula>0</formula>
    </cfRule>
  </conditionalFormatting>
  <conditionalFormatting sqref="K53">
    <cfRule type="cellIs" dxfId="5029" priority="5489" operator="lessThan">
      <formula>0</formula>
    </cfRule>
  </conditionalFormatting>
  <conditionalFormatting sqref="K53">
    <cfRule type="cellIs" dxfId="5028" priority="5488" operator="lessThan">
      <formula>0</formula>
    </cfRule>
  </conditionalFormatting>
  <conditionalFormatting sqref="K53">
    <cfRule type="cellIs" dxfId="5027" priority="5487" operator="lessThan">
      <formula>0</formula>
    </cfRule>
  </conditionalFormatting>
  <conditionalFormatting sqref="K53">
    <cfRule type="cellIs" dxfId="5026" priority="5486" operator="lessThan">
      <formula>0</formula>
    </cfRule>
  </conditionalFormatting>
  <conditionalFormatting sqref="K53">
    <cfRule type="cellIs" dxfId="5025" priority="5485" operator="lessThan">
      <formula>0</formula>
    </cfRule>
  </conditionalFormatting>
  <conditionalFormatting sqref="K50">
    <cfRule type="cellIs" dxfId="5024" priority="5484" operator="lessThan">
      <formula>0</formula>
    </cfRule>
  </conditionalFormatting>
  <conditionalFormatting sqref="K50">
    <cfRule type="cellIs" dxfId="5023" priority="5483" operator="lessThan">
      <formula>0</formula>
    </cfRule>
  </conditionalFormatting>
  <conditionalFormatting sqref="K50">
    <cfRule type="cellIs" dxfId="5022" priority="5482" operator="lessThan">
      <formula>0</formula>
    </cfRule>
  </conditionalFormatting>
  <conditionalFormatting sqref="K50">
    <cfRule type="cellIs" dxfId="5021" priority="5481" operator="lessThan">
      <formula>0</formula>
    </cfRule>
  </conditionalFormatting>
  <conditionalFormatting sqref="K50">
    <cfRule type="cellIs" dxfId="5020" priority="5480" operator="lessThan">
      <formula>0</formula>
    </cfRule>
  </conditionalFormatting>
  <conditionalFormatting sqref="K50">
    <cfRule type="cellIs" dxfId="5019" priority="5479" operator="lessThan">
      <formula>0</formula>
    </cfRule>
  </conditionalFormatting>
  <conditionalFormatting sqref="K52">
    <cfRule type="cellIs" dxfId="5018" priority="5478" operator="lessThan">
      <formula>0</formula>
    </cfRule>
  </conditionalFormatting>
  <conditionalFormatting sqref="K52">
    <cfRule type="cellIs" dxfId="5017" priority="5477" operator="lessThan">
      <formula>0</formula>
    </cfRule>
  </conditionalFormatting>
  <conditionalFormatting sqref="K52">
    <cfRule type="cellIs" dxfId="5016" priority="5476" operator="lessThan">
      <formula>0</formula>
    </cfRule>
  </conditionalFormatting>
  <conditionalFormatting sqref="K52">
    <cfRule type="cellIs" dxfId="5015" priority="5475" operator="lessThan">
      <formula>0</formula>
    </cfRule>
  </conditionalFormatting>
  <conditionalFormatting sqref="K52">
    <cfRule type="cellIs" dxfId="5014" priority="5474" operator="lessThan">
      <formula>0</formula>
    </cfRule>
  </conditionalFormatting>
  <conditionalFormatting sqref="K52">
    <cfRule type="cellIs" dxfId="5013" priority="5473" operator="lessThan">
      <formula>0</formula>
    </cfRule>
  </conditionalFormatting>
  <conditionalFormatting sqref="K59">
    <cfRule type="cellIs" dxfId="5012" priority="5472" operator="lessThan">
      <formula>0</formula>
    </cfRule>
  </conditionalFormatting>
  <conditionalFormatting sqref="K60">
    <cfRule type="cellIs" dxfId="5011" priority="5471" operator="lessThan">
      <formula>0</formula>
    </cfRule>
  </conditionalFormatting>
  <conditionalFormatting sqref="K59">
    <cfRule type="cellIs" dxfId="5010" priority="5470" operator="lessThan">
      <formula>0</formula>
    </cfRule>
  </conditionalFormatting>
  <conditionalFormatting sqref="K60">
    <cfRule type="cellIs" dxfId="5009" priority="5469" operator="lessThan">
      <formula>0</formula>
    </cfRule>
  </conditionalFormatting>
  <conditionalFormatting sqref="K72">
    <cfRule type="cellIs" dxfId="5008" priority="5468" operator="lessThan">
      <formula>0</formula>
    </cfRule>
  </conditionalFormatting>
  <conditionalFormatting sqref="K73:K75">
    <cfRule type="cellIs" dxfId="5007" priority="5467" operator="lessThan">
      <formula>0</formula>
    </cfRule>
  </conditionalFormatting>
  <conditionalFormatting sqref="K72">
    <cfRule type="cellIs" dxfId="5006" priority="5466" operator="lessThan">
      <formula>0</formula>
    </cfRule>
  </conditionalFormatting>
  <conditionalFormatting sqref="K73:K75">
    <cfRule type="cellIs" dxfId="5005" priority="5465" operator="lessThan">
      <formula>0</formula>
    </cfRule>
  </conditionalFormatting>
  <conditionalFormatting sqref="K66">
    <cfRule type="cellIs" dxfId="5004" priority="5464" operator="lessThan">
      <formula>0</formula>
    </cfRule>
  </conditionalFormatting>
  <conditionalFormatting sqref="K66">
    <cfRule type="cellIs" dxfId="5003" priority="5463" operator="lessThan">
      <formula>0</formula>
    </cfRule>
  </conditionalFormatting>
  <conditionalFormatting sqref="K67:K71">
    <cfRule type="cellIs" dxfId="5002" priority="5462" operator="lessThan">
      <formula>0</formula>
    </cfRule>
  </conditionalFormatting>
  <conditionalFormatting sqref="K66">
    <cfRule type="cellIs" dxfId="5001" priority="5461" operator="lessThan">
      <formula>0</formula>
    </cfRule>
  </conditionalFormatting>
  <conditionalFormatting sqref="K66">
    <cfRule type="cellIs" dxfId="5000" priority="5460" operator="lessThan">
      <formula>0</formula>
    </cfRule>
  </conditionalFormatting>
  <conditionalFormatting sqref="K66">
    <cfRule type="cellIs" dxfId="4999" priority="5459" operator="lessThan">
      <formula>0</formula>
    </cfRule>
  </conditionalFormatting>
  <conditionalFormatting sqref="K66">
    <cfRule type="cellIs" dxfId="4998" priority="5458" operator="lessThan">
      <formula>0</formula>
    </cfRule>
  </conditionalFormatting>
  <conditionalFormatting sqref="K67:K71">
    <cfRule type="cellIs" dxfId="4997" priority="5457" operator="lessThan">
      <formula>0</formula>
    </cfRule>
  </conditionalFormatting>
  <conditionalFormatting sqref="K66">
    <cfRule type="cellIs" dxfId="4996" priority="5456" operator="lessThan">
      <formula>0</formula>
    </cfRule>
  </conditionalFormatting>
  <conditionalFormatting sqref="K66">
    <cfRule type="cellIs" dxfId="4995" priority="5455" operator="lessThan">
      <formula>0</formula>
    </cfRule>
  </conditionalFormatting>
  <conditionalFormatting sqref="K66">
    <cfRule type="cellIs" dxfId="4994" priority="5454" operator="lessThan">
      <formula>0</formula>
    </cfRule>
  </conditionalFormatting>
  <conditionalFormatting sqref="K91">
    <cfRule type="cellIs" dxfId="4993" priority="5453" operator="lessThan">
      <formula>0</formula>
    </cfRule>
  </conditionalFormatting>
  <conditionalFormatting sqref="K91">
    <cfRule type="cellIs" dxfId="4992" priority="5452" operator="lessThan">
      <formula>0</formula>
    </cfRule>
  </conditionalFormatting>
  <conditionalFormatting sqref="K91">
    <cfRule type="cellIs" dxfId="4991" priority="5451" operator="lessThan">
      <formula>0</formula>
    </cfRule>
  </conditionalFormatting>
  <conditionalFormatting sqref="K77">
    <cfRule type="cellIs" dxfId="4990" priority="5450" operator="lessThan">
      <formula>0</formula>
    </cfRule>
  </conditionalFormatting>
  <conditionalFormatting sqref="K77">
    <cfRule type="cellIs" dxfId="4989" priority="5449" operator="lessThan">
      <formula>0</formula>
    </cfRule>
  </conditionalFormatting>
  <conditionalFormatting sqref="K77">
    <cfRule type="cellIs" dxfId="4988" priority="5448" operator="lessThan">
      <formula>0</formula>
    </cfRule>
  </conditionalFormatting>
  <conditionalFormatting sqref="K77">
    <cfRule type="cellIs" dxfId="4987" priority="5447" operator="lessThan">
      <formula>0</formula>
    </cfRule>
  </conditionalFormatting>
  <conditionalFormatting sqref="K77">
    <cfRule type="cellIs" dxfId="4986" priority="5446" operator="lessThan">
      <formula>0</formula>
    </cfRule>
  </conditionalFormatting>
  <conditionalFormatting sqref="K77">
    <cfRule type="cellIs" dxfId="4985" priority="5445" operator="lessThan">
      <formula>0</formula>
    </cfRule>
  </conditionalFormatting>
  <conditionalFormatting sqref="K77">
    <cfRule type="cellIs" dxfId="4984" priority="5444" operator="lessThan">
      <formula>0</formula>
    </cfRule>
  </conditionalFormatting>
  <conditionalFormatting sqref="K77">
    <cfRule type="cellIs" dxfId="4983" priority="5443" operator="lessThan">
      <formula>0</formula>
    </cfRule>
  </conditionalFormatting>
  <conditionalFormatting sqref="K77">
    <cfRule type="cellIs" dxfId="4982" priority="5442" operator="lessThan">
      <formula>0</formula>
    </cfRule>
  </conditionalFormatting>
  <conditionalFormatting sqref="K77">
    <cfRule type="cellIs" dxfId="4981" priority="5441" operator="lessThan">
      <formula>0</formula>
    </cfRule>
  </conditionalFormatting>
  <conditionalFormatting sqref="K77">
    <cfRule type="cellIs" dxfId="4980" priority="5440" operator="lessThan">
      <formula>0</formula>
    </cfRule>
  </conditionalFormatting>
  <conditionalFormatting sqref="K77">
    <cfRule type="cellIs" dxfId="4979" priority="5439" operator="lessThan">
      <formula>0</formula>
    </cfRule>
  </conditionalFormatting>
  <conditionalFormatting sqref="K77">
    <cfRule type="cellIs" dxfId="4978" priority="5438" operator="lessThan">
      <formula>0</formula>
    </cfRule>
  </conditionalFormatting>
  <conditionalFormatting sqref="K77">
    <cfRule type="cellIs" dxfId="4977" priority="5437" operator="lessThan">
      <formula>0</formula>
    </cfRule>
  </conditionalFormatting>
  <conditionalFormatting sqref="K77">
    <cfRule type="cellIs" dxfId="4976" priority="5436" operator="lessThan">
      <formula>0</formula>
    </cfRule>
  </conditionalFormatting>
  <conditionalFormatting sqref="K78:K79">
    <cfRule type="cellIs" dxfId="4975" priority="5435" operator="lessThan">
      <formula>0</formula>
    </cfRule>
  </conditionalFormatting>
  <conditionalFormatting sqref="K77">
    <cfRule type="cellIs" dxfId="4974" priority="5434" operator="lessThan">
      <formula>0</formula>
    </cfRule>
  </conditionalFormatting>
  <conditionalFormatting sqref="K77">
    <cfRule type="cellIs" dxfId="4973" priority="5433" operator="lessThan">
      <formula>0</formula>
    </cfRule>
  </conditionalFormatting>
  <conditionalFormatting sqref="K77">
    <cfRule type="cellIs" dxfId="4972" priority="5432" operator="lessThan">
      <formula>0</formula>
    </cfRule>
  </conditionalFormatting>
  <conditionalFormatting sqref="K77">
    <cfRule type="cellIs" dxfId="4971" priority="5431" operator="lessThan">
      <formula>0</formula>
    </cfRule>
  </conditionalFormatting>
  <conditionalFormatting sqref="K78:K79">
    <cfRule type="cellIs" dxfId="4970" priority="5430" operator="lessThan">
      <formula>0</formula>
    </cfRule>
  </conditionalFormatting>
  <conditionalFormatting sqref="K77">
    <cfRule type="cellIs" dxfId="4969" priority="5429" operator="lessThan">
      <formula>0</formula>
    </cfRule>
  </conditionalFormatting>
  <conditionalFormatting sqref="K77">
    <cfRule type="cellIs" dxfId="4968" priority="5428" operator="lessThan">
      <formula>0</formula>
    </cfRule>
  </conditionalFormatting>
  <conditionalFormatting sqref="K77">
    <cfRule type="cellIs" dxfId="4967" priority="5427" operator="lessThan">
      <formula>0</formula>
    </cfRule>
  </conditionalFormatting>
  <conditionalFormatting sqref="K83">
    <cfRule type="cellIs" dxfId="4966" priority="5426" operator="lessThan">
      <formula>0</formula>
    </cfRule>
  </conditionalFormatting>
  <conditionalFormatting sqref="K83">
    <cfRule type="cellIs" dxfId="4965" priority="5425" operator="lessThan">
      <formula>0</formula>
    </cfRule>
  </conditionalFormatting>
  <conditionalFormatting sqref="K83">
    <cfRule type="cellIs" dxfId="4964" priority="5424" operator="lessThan">
      <formula>0</formula>
    </cfRule>
  </conditionalFormatting>
  <conditionalFormatting sqref="K83">
    <cfRule type="cellIs" dxfId="4963" priority="5423" operator="lessThan">
      <formula>0</formula>
    </cfRule>
  </conditionalFormatting>
  <conditionalFormatting sqref="K83">
    <cfRule type="cellIs" dxfId="4962" priority="5422" operator="lessThan">
      <formula>0</formula>
    </cfRule>
  </conditionalFormatting>
  <conditionalFormatting sqref="K83">
    <cfRule type="cellIs" dxfId="4961" priority="5421" operator="lessThan">
      <formula>0</formula>
    </cfRule>
  </conditionalFormatting>
  <conditionalFormatting sqref="K85">
    <cfRule type="cellIs" dxfId="4960" priority="5420" operator="lessThan">
      <formula>0</formula>
    </cfRule>
  </conditionalFormatting>
  <conditionalFormatting sqref="K85">
    <cfRule type="cellIs" dxfId="4959" priority="5419" operator="lessThan">
      <formula>0</formula>
    </cfRule>
  </conditionalFormatting>
  <conditionalFormatting sqref="K85">
    <cfRule type="cellIs" dxfId="4958" priority="5418" operator="lessThan">
      <formula>0</formula>
    </cfRule>
  </conditionalFormatting>
  <conditionalFormatting sqref="K85">
    <cfRule type="cellIs" dxfId="4957" priority="5417" operator="lessThan">
      <formula>0</formula>
    </cfRule>
  </conditionalFormatting>
  <conditionalFormatting sqref="K85">
    <cfRule type="cellIs" dxfId="4956" priority="5416" operator="lessThan">
      <formula>0</formula>
    </cfRule>
  </conditionalFormatting>
  <conditionalFormatting sqref="K85">
    <cfRule type="cellIs" dxfId="4955" priority="5415" operator="lessThan">
      <formula>0</formula>
    </cfRule>
  </conditionalFormatting>
  <conditionalFormatting sqref="K85">
    <cfRule type="cellIs" dxfId="4954" priority="5414" operator="lessThan">
      <formula>0</formula>
    </cfRule>
  </conditionalFormatting>
  <conditionalFormatting sqref="K85">
    <cfRule type="cellIs" dxfId="4953" priority="5413" operator="lessThan">
      <formula>0</formula>
    </cfRule>
  </conditionalFormatting>
  <conditionalFormatting sqref="K87">
    <cfRule type="cellIs" dxfId="4952" priority="5412" operator="lessThan">
      <formula>0</formula>
    </cfRule>
  </conditionalFormatting>
  <conditionalFormatting sqref="K87">
    <cfRule type="cellIs" dxfId="4951" priority="5411" operator="lessThan">
      <formula>0</formula>
    </cfRule>
  </conditionalFormatting>
  <conditionalFormatting sqref="K87">
    <cfRule type="cellIs" dxfId="4950" priority="5410" operator="lessThan">
      <formula>0</formula>
    </cfRule>
  </conditionalFormatting>
  <conditionalFormatting sqref="K87">
    <cfRule type="cellIs" dxfId="4949" priority="5409" operator="lessThan">
      <formula>0</formula>
    </cfRule>
  </conditionalFormatting>
  <conditionalFormatting sqref="K87">
    <cfRule type="cellIs" dxfId="4948" priority="5408" operator="lessThan">
      <formula>0</formula>
    </cfRule>
  </conditionalFormatting>
  <conditionalFormatting sqref="K87">
    <cfRule type="cellIs" dxfId="4947" priority="5407" operator="lessThan">
      <formula>0</formula>
    </cfRule>
  </conditionalFormatting>
  <conditionalFormatting sqref="K87">
    <cfRule type="cellIs" dxfId="4946" priority="5406" operator="lessThan">
      <formula>0</formula>
    </cfRule>
  </conditionalFormatting>
  <conditionalFormatting sqref="K87">
    <cfRule type="cellIs" dxfId="4945" priority="5405" operator="lessThan">
      <formula>0</formula>
    </cfRule>
  </conditionalFormatting>
  <conditionalFormatting sqref="K16">
    <cfRule type="cellIs" dxfId="4944" priority="5404" operator="lessThan">
      <formula>0</formula>
    </cfRule>
  </conditionalFormatting>
  <conditionalFormatting sqref="K16">
    <cfRule type="cellIs" dxfId="4943" priority="5403" operator="lessThan">
      <formula>0</formula>
    </cfRule>
  </conditionalFormatting>
  <conditionalFormatting sqref="K16">
    <cfRule type="cellIs" dxfId="4942" priority="5402" operator="lessThan">
      <formula>0</formula>
    </cfRule>
  </conditionalFormatting>
  <conditionalFormatting sqref="K16">
    <cfRule type="cellIs" dxfId="4941" priority="5401" operator="lessThan">
      <formula>0</formula>
    </cfRule>
  </conditionalFormatting>
  <conditionalFormatting sqref="K16">
    <cfRule type="cellIs" dxfId="4940" priority="5400" operator="lessThan">
      <formula>0</formula>
    </cfRule>
  </conditionalFormatting>
  <conditionalFormatting sqref="K16">
    <cfRule type="cellIs" dxfId="4939" priority="5399" operator="lessThan">
      <formula>0</formula>
    </cfRule>
  </conditionalFormatting>
  <conditionalFormatting sqref="K16">
    <cfRule type="cellIs" dxfId="4938" priority="5398" operator="lessThan">
      <formula>0</formula>
    </cfRule>
  </conditionalFormatting>
  <conditionalFormatting sqref="K16">
    <cfRule type="cellIs" dxfId="4937" priority="5397" operator="lessThan">
      <formula>0</formula>
    </cfRule>
  </conditionalFormatting>
  <conditionalFormatting sqref="K16">
    <cfRule type="cellIs" dxfId="4936" priority="5396" operator="lessThan">
      <formula>0</formula>
    </cfRule>
  </conditionalFormatting>
  <conditionalFormatting sqref="K16">
    <cfRule type="cellIs" dxfId="4935" priority="5395" operator="lessThan">
      <formula>0</formula>
    </cfRule>
  </conditionalFormatting>
  <conditionalFormatting sqref="K16">
    <cfRule type="cellIs" dxfId="4934" priority="5394" operator="lessThan">
      <formula>0</formula>
    </cfRule>
  </conditionalFormatting>
  <conditionalFormatting sqref="K16">
    <cfRule type="cellIs" dxfId="4933" priority="5393" operator="lessThan">
      <formula>0</formula>
    </cfRule>
  </conditionalFormatting>
  <conditionalFormatting sqref="K16">
    <cfRule type="cellIs" dxfId="4932" priority="5392" operator="lessThan">
      <formula>0</formula>
    </cfRule>
  </conditionalFormatting>
  <conditionalFormatting sqref="K16">
    <cfRule type="cellIs" dxfId="4931" priority="5391" operator="lessThan">
      <formula>0</formula>
    </cfRule>
  </conditionalFormatting>
  <conditionalFormatting sqref="K9">
    <cfRule type="cellIs" dxfId="4930" priority="5390" operator="lessThan">
      <formula>0</formula>
    </cfRule>
  </conditionalFormatting>
  <conditionalFormatting sqref="K9">
    <cfRule type="cellIs" dxfId="4929" priority="5389" operator="lessThan">
      <formula>0</formula>
    </cfRule>
  </conditionalFormatting>
  <conditionalFormatting sqref="K9">
    <cfRule type="cellIs" dxfId="4928" priority="5388" operator="lessThan">
      <formula>0</formula>
    </cfRule>
  </conditionalFormatting>
  <conditionalFormatting sqref="K9">
    <cfRule type="cellIs" dxfId="4927" priority="5387" operator="lessThan">
      <formula>0</formula>
    </cfRule>
  </conditionalFormatting>
  <conditionalFormatting sqref="K9">
    <cfRule type="cellIs" dxfId="4926" priority="5386" operator="lessThan">
      <formula>0</formula>
    </cfRule>
  </conditionalFormatting>
  <conditionalFormatting sqref="K9">
    <cfRule type="cellIs" dxfId="4925" priority="5385" operator="lessThan">
      <formula>0</formula>
    </cfRule>
  </conditionalFormatting>
  <conditionalFormatting sqref="K9">
    <cfRule type="cellIs" dxfId="4924" priority="5384" operator="lessThan">
      <formula>0</formula>
    </cfRule>
  </conditionalFormatting>
  <conditionalFormatting sqref="K9">
    <cfRule type="cellIs" dxfId="4923" priority="5383" operator="lessThan">
      <formula>0</formula>
    </cfRule>
  </conditionalFormatting>
  <conditionalFormatting sqref="K9">
    <cfRule type="cellIs" dxfId="4922" priority="5382" operator="lessThan">
      <formula>0</formula>
    </cfRule>
  </conditionalFormatting>
  <conditionalFormatting sqref="K9">
    <cfRule type="cellIs" dxfId="4921" priority="5381" operator="lessThan">
      <formula>0</formula>
    </cfRule>
  </conditionalFormatting>
  <conditionalFormatting sqref="K9">
    <cfRule type="cellIs" dxfId="4920" priority="5380" operator="lessThan">
      <formula>0</formula>
    </cfRule>
  </conditionalFormatting>
  <conditionalFormatting sqref="K9">
    <cfRule type="cellIs" dxfId="4919" priority="5379" operator="lessThan">
      <formula>0</formula>
    </cfRule>
  </conditionalFormatting>
  <conditionalFormatting sqref="K9">
    <cfRule type="cellIs" dxfId="4918" priority="5378" operator="lessThan">
      <formula>0</formula>
    </cfRule>
  </conditionalFormatting>
  <conditionalFormatting sqref="K9">
    <cfRule type="cellIs" dxfId="4917" priority="5377" operator="lessThan">
      <formula>0</formula>
    </cfRule>
  </conditionalFormatting>
  <conditionalFormatting sqref="K16">
    <cfRule type="cellIs" dxfId="4916" priority="5376" operator="lessThan">
      <formula>0</formula>
    </cfRule>
  </conditionalFormatting>
  <conditionalFormatting sqref="K16">
    <cfRule type="cellIs" dxfId="4915" priority="5375" operator="lessThan">
      <formula>0</formula>
    </cfRule>
  </conditionalFormatting>
  <conditionalFormatting sqref="K16">
    <cfRule type="cellIs" dxfId="4914" priority="5374" operator="lessThan">
      <formula>0</formula>
    </cfRule>
  </conditionalFormatting>
  <conditionalFormatting sqref="K16">
    <cfRule type="cellIs" dxfId="4913" priority="5373" operator="lessThan">
      <formula>0</formula>
    </cfRule>
  </conditionalFormatting>
  <conditionalFormatting sqref="K16">
    <cfRule type="cellIs" dxfId="4912" priority="5372" operator="lessThan">
      <formula>0</formula>
    </cfRule>
  </conditionalFormatting>
  <conditionalFormatting sqref="K16">
    <cfRule type="cellIs" dxfId="4911" priority="5371" operator="lessThan">
      <formula>0</formula>
    </cfRule>
  </conditionalFormatting>
  <conditionalFormatting sqref="K16">
    <cfRule type="cellIs" dxfId="4910" priority="5370" operator="lessThan">
      <formula>0</formula>
    </cfRule>
  </conditionalFormatting>
  <conditionalFormatting sqref="K9">
    <cfRule type="cellIs" dxfId="4909" priority="5369" operator="lessThan">
      <formula>0</formula>
    </cfRule>
  </conditionalFormatting>
  <conditionalFormatting sqref="K9">
    <cfRule type="cellIs" dxfId="4908" priority="5368" operator="lessThan">
      <formula>0</formula>
    </cfRule>
  </conditionalFormatting>
  <conditionalFormatting sqref="K9">
    <cfRule type="cellIs" dxfId="4907" priority="5367" operator="lessThan">
      <formula>0</formula>
    </cfRule>
  </conditionalFormatting>
  <conditionalFormatting sqref="K9">
    <cfRule type="cellIs" dxfId="4906" priority="5366" operator="lessThan">
      <formula>0</formula>
    </cfRule>
  </conditionalFormatting>
  <conditionalFormatting sqref="K9">
    <cfRule type="cellIs" dxfId="4905" priority="5365" operator="lessThan">
      <formula>0</formula>
    </cfRule>
  </conditionalFormatting>
  <conditionalFormatting sqref="K9">
    <cfRule type="cellIs" dxfId="4904" priority="5364" operator="lessThan">
      <formula>0</formula>
    </cfRule>
  </conditionalFormatting>
  <conditionalFormatting sqref="K9">
    <cfRule type="cellIs" dxfId="4903" priority="5363" operator="lessThan">
      <formula>0</formula>
    </cfRule>
  </conditionalFormatting>
  <conditionalFormatting sqref="K9">
    <cfRule type="cellIs" dxfId="4902" priority="5362" operator="lessThan">
      <formula>0</formula>
    </cfRule>
  </conditionalFormatting>
  <conditionalFormatting sqref="K9">
    <cfRule type="cellIs" dxfId="4901" priority="5361" operator="lessThan">
      <formula>0</formula>
    </cfRule>
  </conditionalFormatting>
  <conditionalFormatting sqref="K9">
    <cfRule type="cellIs" dxfId="4900" priority="5360" operator="lessThan">
      <formula>0</formula>
    </cfRule>
  </conditionalFormatting>
  <conditionalFormatting sqref="K9">
    <cfRule type="cellIs" dxfId="4899" priority="5359" operator="lessThan">
      <formula>0</formula>
    </cfRule>
  </conditionalFormatting>
  <conditionalFormatting sqref="K9">
    <cfRule type="cellIs" dxfId="4898" priority="5358" operator="lessThan">
      <formula>0</formula>
    </cfRule>
  </conditionalFormatting>
  <conditionalFormatting sqref="K9">
    <cfRule type="cellIs" dxfId="4897" priority="5357" operator="lessThan">
      <formula>0</formula>
    </cfRule>
  </conditionalFormatting>
  <conditionalFormatting sqref="K9">
    <cfRule type="cellIs" dxfId="4896" priority="5356" operator="lessThan">
      <formula>0</formula>
    </cfRule>
  </conditionalFormatting>
  <conditionalFormatting sqref="K9">
    <cfRule type="cellIs" dxfId="4895" priority="5355" operator="lessThan">
      <formula>0</formula>
    </cfRule>
  </conditionalFormatting>
  <conditionalFormatting sqref="K9">
    <cfRule type="cellIs" dxfId="4894" priority="5354" operator="lessThan">
      <formula>0</formula>
    </cfRule>
  </conditionalFormatting>
  <conditionalFormatting sqref="K9">
    <cfRule type="cellIs" dxfId="4893" priority="5353" operator="lessThan">
      <formula>0</formula>
    </cfRule>
  </conditionalFormatting>
  <conditionalFormatting sqref="K9">
    <cfRule type="cellIs" dxfId="4892" priority="5352" operator="lessThan">
      <formula>0</formula>
    </cfRule>
  </conditionalFormatting>
  <conditionalFormatting sqref="K9">
    <cfRule type="cellIs" dxfId="4891" priority="5351" operator="lessThan">
      <formula>0</formula>
    </cfRule>
  </conditionalFormatting>
  <conditionalFormatting sqref="K9">
    <cfRule type="cellIs" dxfId="4890" priority="5350" operator="lessThan">
      <formula>0</formula>
    </cfRule>
  </conditionalFormatting>
  <conditionalFormatting sqref="K9">
    <cfRule type="cellIs" dxfId="4889" priority="5349" operator="lessThan">
      <formula>0</formula>
    </cfRule>
  </conditionalFormatting>
  <conditionalFormatting sqref="K64">
    <cfRule type="cellIs" dxfId="4888" priority="5348" operator="lessThan">
      <formula>0</formula>
    </cfRule>
  </conditionalFormatting>
  <conditionalFormatting sqref="K64">
    <cfRule type="cellIs" dxfId="4887" priority="5347" operator="lessThan">
      <formula>0</formula>
    </cfRule>
  </conditionalFormatting>
  <conditionalFormatting sqref="K64">
    <cfRule type="cellIs" dxfId="4886" priority="5346" operator="lessThan">
      <formula>0</formula>
    </cfRule>
  </conditionalFormatting>
  <conditionalFormatting sqref="K64">
    <cfRule type="cellIs" dxfId="4885" priority="5345" operator="lessThan">
      <formula>0</formula>
    </cfRule>
  </conditionalFormatting>
  <conditionalFormatting sqref="L5:L6">
    <cfRule type="containsBlanks" dxfId="4884" priority="5344">
      <formula>LEN(TRIM(L5))=0</formula>
    </cfRule>
  </conditionalFormatting>
  <conditionalFormatting sqref="M9">
    <cfRule type="cellIs" dxfId="4883" priority="5343" operator="lessThan">
      <formula>0</formula>
    </cfRule>
  </conditionalFormatting>
  <conditionalFormatting sqref="M17:M19">
    <cfRule type="cellIs" dxfId="4882" priority="5342" operator="lessThan">
      <formula>0</formula>
    </cfRule>
  </conditionalFormatting>
  <conditionalFormatting sqref="M20">
    <cfRule type="cellIs" dxfId="4881" priority="5341" operator="lessThan">
      <formula>0</formula>
    </cfRule>
  </conditionalFormatting>
  <conditionalFormatting sqref="M22">
    <cfRule type="cellIs" dxfId="4880" priority="5340" operator="lessThan">
      <formula>0</formula>
    </cfRule>
  </conditionalFormatting>
  <conditionalFormatting sqref="M26">
    <cfRule type="cellIs" dxfId="4879" priority="5339" operator="lessThan">
      <formula>0</formula>
    </cfRule>
  </conditionalFormatting>
  <conditionalFormatting sqref="M30">
    <cfRule type="cellIs" dxfId="4878" priority="5338" operator="lessThan">
      <formula>0</formula>
    </cfRule>
  </conditionalFormatting>
  <conditionalFormatting sqref="M27:M35">
    <cfRule type="cellIs" dxfId="4877" priority="5337" operator="lessThan">
      <formula>0</formula>
    </cfRule>
  </conditionalFormatting>
  <conditionalFormatting sqref="M36">
    <cfRule type="cellIs" dxfId="4876" priority="5336" operator="lessThan">
      <formula>0</formula>
    </cfRule>
  </conditionalFormatting>
  <conditionalFormatting sqref="M37">
    <cfRule type="cellIs" dxfId="4875" priority="5335" operator="lessThan">
      <formula>0</formula>
    </cfRule>
  </conditionalFormatting>
  <conditionalFormatting sqref="M39">
    <cfRule type="cellIs" dxfId="4874" priority="5334" operator="lessThan">
      <formula>0</formula>
    </cfRule>
  </conditionalFormatting>
  <conditionalFormatting sqref="M40:M45">
    <cfRule type="cellIs" dxfId="4873" priority="5333" operator="lessThan">
      <formula>0</formula>
    </cfRule>
  </conditionalFormatting>
  <conditionalFormatting sqref="M46">
    <cfRule type="cellIs" dxfId="4872" priority="5332" operator="lessThan">
      <formula>0</formula>
    </cfRule>
  </conditionalFormatting>
  <conditionalFormatting sqref="M47">
    <cfRule type="cellIs" dxfId="4871" priority="5331" operator="lessThan">
      <formula>0</formula>
    </cfRule>
  </conditionalFormatting>
  <conditionalFormatting sqref="M49:M53">
    <cfRule type="cellIs" dxfId="4870" priority="5330" operator="lessThan">
      <formula>0</formula>
    </cfRule>
  </conditionalFormatting>
  <conditionalFormatting sqref="M59">
    <cfRule type="cellIs" dxfId="4869" priority="5329" operator="lessThan">
      <formula>0</formula>
    </cfRule>
  </conditionalFormatting>
  <conditionalFormatting sqref="M60">
    <cfRule type="cellIs" dxfId="4868" priority="5328" operator="lessThan">
      <formula>0</formula>
    </cfRule>
  </conditionalFormatting>
  <conditionalFormatting sqref="M62">
    <cfRule type="cellIs" dxfId="4867" priority="5327" operator="lessThan">
      <formula>0</formula>
    </cfRule>
  </conditionalFormatting>
  <conditionalFormatting sqref="M63">
    <cfRule type="cellIs" dxfId="4866" priority="5326" operator="lessThan">
      <formula>0</formula>
    </cfRule>
  </conditionalFormatting>
  <conditionalFormatting sqref="M64">
    <cfRule type="cellIs" dxfId="4865" priority="5325" operator="lessThan">
      <formula>0</formula>
    </cfRule>
  </conditionalFormatting>
  <conditionalFormatting sqref="M91">
    <cfRule type="cellIs" dxfId="4864" priority="5324" operator="lessThan">
      <formula>0</formula>
    </cfRule>
  </conditionalFormatting>
  <conditionalFormatting sqref="M66">
    <cfRule type="cellIs" dxfId="4863" priority="5323" operator="lessThan">
      <formula>0</formula>
    </cfRule>
  </conditionalFormatting>
  <conditionalFormatting sqref="M72">
    <cfRule type="cellIs" dxfId="4862" priority="5322" operator="lessThan">
      <formula>0</formula>
    </cfRule>
  </conditionalFormatting>
  <conditionalFormatting sqref="M73:M75">
    <cfRule type="cellIs" dxfId="4861" priority="5321" operator="lessThan">
      <formula>0</formula>
    </cfRule>
  </conditionalFormatting>
  <conditionalFormatting sqref="M74">
    <cfRule type="cellIs" dxfId="4860" priority="5320" operator="lessThan">
      <formula>0</formula>
    </cfRule>
  </conditionalFormatting>
  <conditionalFormatting sqref="M77:M78 M80:M83">
    <cfRule type="cellIs" dxfId="4859" priority="5319" operator="lessThan">
      <formula>0</formula>
    </cfRule>
  </conditionalFormatting>
  <conditionalFormatting sqref="M85">
    <cfRule type="cellIs" dxfId="4858" priority="5318" operator="lessThan">
      <formula>0</formula>
    </cfRule>
  </conditionalFormatting>
  <conditionalFormatting sqref="M9">
    <cfRule type="cellIs" dxfId="4857" priority="5317" operator="lessThan">
      <formula>0</formula>
    </cfRule>
  </conditionalFormatting>
  <conditionalFormatting sqref="M20">
    <cfRule type="cellIs" dxfId="4856" priority="5316" operator="lessThan">
      <formula>0</formula>
    </cfRule>
  </conditionalFormatting>
  <conditionalFormatting sqref="M22">
    <cfRule type="cellIs" dxfId="4855" priority="5315" operator="lessThan">
      <formula>0</formula>
    </cfRule>
  </conditionalFormatting>
  <conditionalFormatting sqref="M26">
    <cfRule type="cellIs" dxfId="4854" priority="5314" operator="lessThan">
      <formula>0</formula>
    </cfRule>
  </conditionalFormatting>
  <conditionalFormatting sqref="M30">
    <cfRule type="cellIs" dxfId="4853" priority="5313" operator="lessThan">
      <formula>0</formula>
    </cfRule>
  </conditionalFormatting>
  <conditionalFormatting sqref="M27:M35">
    <cfRule type="cellIs" dxfId="4852" priority="5312" operator="lessThan">
      <formula>0</formula>
    </cfRule>
  </conditionalFormatting>
  <conditionalFormatting sqref="M36">
    <cfRule type="cellIs" dxfId="4851" priority="5311" operator="lessThan">
      <formula>0</formula>
    </cfRule>
  </conditionalFormatting>
  <conditionalFormatting sqref="M37">
    <cfRule type="cellIs" dxfId="4850" priority="5310" operator="lessThan">
      <formula>0</formula>
    </cfRule>
  </conditionalFormatting>
  <conditionalFormatting sqref="M39">
    <cfRule type="cellIs" dxfId="4849" priority="5309" operator="lessThan">
      <formula>0</formula>
    </cfRule>
  </conditionalFormatting>
  <conditionalFormatting sqref="M40:M45">
    <cfRule type="cellIs" dxfId="4848" priority="5308" operator="lessThan">
      <formula>0</formula>
    </cfRule>
  </conditionalFormatting>
  <conditionalFormatting sqref="M46">
    <cfRule type="cellIs" dxfId="4847" priority="5307" operator="lessThan">
      <formula>0</formula>
    </cfRule>
  </conditionalFormatting>
  <conditionalFormatting sqref="M47">
    <cfRule type="cellIs" dxfId="4846" priority="5306" operator="lessThan">
      <formula>0</formula>
    </cfRule>
  </conditionalFormatting>
  <conditionalFormatting sqref="M49:M53">
    <cfRule type="cellIs" dxfId="4845" priority="5305" operator="lessThan">
      <formula>0</formula>
    </cfRule>
  </conditionalFormatting>
  <conditionalFormatting sqref="M59">
    <cfRule type="cellIs" dxfId="4844" priority="5304" operator="lessThan">
      <formula>0</formula>
    </cfRule>
  </conditionalFormatting>
  <conditionalFormatting sqref="M60">
    <cfRule type="cellIs" dxfId="4843" priority="5303" operator="lessThan">
      <formula>0</formula>
    </cfRule>
  </conditionalFormatting>
  <conditionalFormatting sqref="M62">
    <cfRule type="cellIs" dxfId="4842" priority="5302" operator="lessThan">
      <formula>0</formula>
    </cfRule>
  </conditionalFormatting>
  <conditionalFormatting sqref="M63">
    <cfRule type="cellIs" dxfId="4841" priority="5301" operator="lessThan">
      <formula>0</formula>
    </cfRule>
  </conditionalFormatting>
  <conditionalFormatting sqref="M64">
    <cfRule type="cellIs" dxfId="4840" priority="5300" operator="lessThan">
      <formula>0</formula>
    </cfRule>
  </conditionalFormatting>
  <conditionalFormatting sqref="M91">
    <cfRule type="cellIs" dxfId="4839" priority="5299" operator="lessThan">
      <formula>0</formula>
    </cfRule>
  </conditionalFormatting>
  <conditionalFormatting sqref="M66">
    <cfRule type="cellIs" dxfId="4838" priority="5298" operator="lessThan">
      <formula>0</formula>
    </cfRule>
  </conditionalFormatting>
  <conditionalFormatting sqref="M72">
    <cfRule type="cellIs" dxfId="4837" priority="5297" operator="lessThan">
      <formula>0</formula>
    </cfRule>
  </conditionalFormatting>
  <conditionalFormatting sqref="M73:M75">
    <cfRule type="cellIs" dxfId="4836" priority="5296" operator="lessThan">
      <formula>0</formula>
    </cfRule>
  </conditionalFormatting>
  <conditionalFormatting sqref="M74">
    <cfRule type="cellIs" dxfId="4835" priority="5295" operator="lessThan">
      <formula>0</formula>
    </cfRule>
  </conditionalFormatting>
  <conditionalFormatting sqref="M77:M78 M80:M83">
    <cfRule type="cellIs" dxfId="4834" priority="5294" operator="lessThan">
      <formula>0</formula>
    </cfRule>
  </conditionalFormatting>
  <conditionalFormatting sqref="M85">
    <cfRule type="cellIs" dxfId="4833" priority="5293" operator="lessThan">
      <formula>0</formula>
    </cfRule>
  </conditionalFormatting>
  <conditionalFormatting sqref="M17:M19">
    <cfRule type="cellIs" dxfId="4832" priority="5292" operator="lessThan">
      <formula>0</formula>
    </cfRule>
  </conditionalFormatting>
  <conditionalFormatting sqref="M18:M19">
    <cfRule type="cellIs" dxfId="4831" priority="5291" operator="lessThan">
      <formula>0</formula>
    </cfRule>
  </conditionalFormatting>
  <conditionalFormatting sqref="M17:M19">
    <cfRule type="cellIs" dxfId="4830" priority="5290" operator="lessThan">
      <formula>0</formula>
    </cfRule>
  </conditionalFormatting>
  <conditionalFormatting sqref="M22">
    <cfRule type="cellIs" dxfId="4829" priority="5289" operator="lessThan">
      <formula>0</formula>
    </cfRule>
  </conditionalFormatting>
  <conditionalFormatting sqref="M22">
    <cfRule type="cellIs" dxfId="4828" priority="5288" operator="lessThan">
      <formula>0</formula>
    </cfRule>
  </conditionalFormatting>
  <conditionalFormatting sqref="M22">
    <cfRule type="cellIs" dxfId="4827" priority="5287" operator="lessThan">
      <formula>0</formula>
    </cfRule>
  </conditionalFormatting>
  <conditionalFormatting sqref="M26">
    <cfRule type="cellIs" dxfId="4826" priority="5286" operator="lessThan">
      <formula>0</formula>
    </cfRule>
  </conditionalFormatting>
  <conditionalFormatting sqref="M26">
    <cfRule type="cellIs" dxfId="4825" priority="5285" operator="lessThan">
      <formula>0</formula>
    </cfRule>
  </conditionalFormatting>
  <conditionalFormatting sqref="M26">
    <cfRule type="cellIs" dxfId="4824" priority="5284" operator="lessThan">
      <formula>0</formula>
    </cfRule>
  </conditionalFormatting>
  <conditionalFormatting sqref="M26">
    <cfRule type="cellIs" dxfId="4823" priority="5283" operator="lessThan">
      <formula>0</formula>
    </cfRule>
  </conditionalFormatting>
  <conditionalFormatting sqref="M26">
    <cfRule type="cellIs" dxfId="4822" priority="5282" operator="lessThan">
      <formula>0</formula>
    </cfRule>
  </conditionalFormatting>
  <conditionalFormatting sqref="M30">
    <cfRule type="cellIs" dxfId="4821" priority="5281" operator="lessThan">
      <formula>0</formula>
    </cfRule>
  </conditionalFormatting>
  <conditionalFormatting sqref="M30">
    <cfRule type="cellIs" dxfId="4820" priority="5280" operator="lessThan">
      <formula>0</formula>
    </cfRule>
  </conditionalFormatting>
  <conditionalFormatting sqref="M30">
    <cfRule type="cellIs" dxfId="4819" priority="5279" operator="lessThan">
      <formula>0</formula>
    </cfRule>
  </conditionalFormatting>
  <conditionalFormatting sqref="M30">
    <cfRule type="cellIs" dxfId="4818" priority="5278" operator="lessThan">
      <formula>0</formula>
    </cfRule>
  </conditionalFormatting>
  <conditionalFormatting sqref="M30">
    <cfRule type="cellIs" dxfId="4817" priority="5277" operator="lessThan">
      <formula>0</formula>
    </cfRule>
  </conditionalFormatting>
  <conditionalFormatting sqref="M27:M35">
    <cfRule type="cellIs" dxfId="4816" priority="5276" operator="lessThan">
      <formula>0</formula>
    </cfRule>
  </conditionalFormatting>
  <conditionalFormatting sqref="M27:M35">
    <cfRule type="cellIs" dxfId="4815" priority="5275" operator="lessThan">
      <formula>0</formula>
    </cfRule>
  </conditionalFormatting>
  <conditionalFormatting sqref="M27:M35">
    <cfRule type="cellIs" dxfId="4814" priority="5274" operator="lessThan">
      <formula>0</formula>
    </cfRule>
  </conditionalFormatting>
  <conditionalFormatting sqref="M27:M35">
    <cfRule type="cellIs" dxfId="4813" priority="5273" operator="lessThan">
      <formula>0</formula>
    </cfRule>
  </conditionalFormatting>
  <conditionalFormatting sqref="M27:M35">
    <cfRule type="cellIs" dxfId="4812" priority="5272" operator="lessThan">
      <formula>0</formula>
    </cfRule>
  </conditionalFormatting>
  <conditionalFormatting sqref="M36">
    <cfRule type="cellIs" dxfId="4811" priority="5271" operator="lessThan">
      <formula>0</formula>
    </cfRule>
  </conditionalFormatting>
  <conditionalFormatting sqref="M36">
    <cfRule type="cellIs" dxfId="4810" priority="5270" operator="lessThan">
      <formula>0</formula>
    </cfRule>
  </conditionalFormatting>
  <conditionalFormatting sqref="M36">
    <cfRule type="cellIs" dxfId="4809" priority="5269" operator="lessThan">
      <formula>0</formula>
    </cfRule>
  </conditionalFormatting>
  <conditionalFormatting sqref="M36">
    <cfRule type="cellIs" dxfId="4808" priority="5268" operator="lessThan">
      <formula>0</formula>
    </cfRule>
  </conditionalFormatting>
  <conditionalFormatting sqref="M36">
    <cfRule type="cellIs" dxfId="4807" priority="5267" operator="lessThan">
      <formula>0</formula>
    </cfRule>
  </conditionalFormatting>
  <conditionalFormatting sqref="M37">
    <cfRule type="cellIs" dxfId="4806" priority="5266" operator="lessThan">
      <formula>0</formula>
    </cfRule>
  </conditionalFormatting>
  <conditionalFormatting sqref="M37">
    <cfRule type="cellIs" dxfId="4805" priority="5265" operator="lessThan">
      <formula>0</formula>
    </cfRule>
  </conditionalFormatting>
  <conditionalFormatting sqref="M37">
    <cfRule type="cellIs" dxfId="4804" priority="5264" operator="lessThan">
      <formula>0</formula>
    </cfRule>
  </conditionalFormatting>
  <conditionalFormatting sqref="M37">
    <cfRule type="cellIs" dxfId="4803" priority="5263" operator="lessThan">
      <formula>0</formula>
    </cfRule>
  </conditionalFormatting>
  <conditionalFormatting sqref="M37">
    <cfRule type="cellIs" dxfId="4802" priority="5262" operator="lessThan">
      <formula>0</formula>
    </cfRule>
  </conditionalFormatting>
  <conditionalFormatting sqref="M39">
    <cfRule type="cellIs" dxfId="4801" priority="5261" operator="lessThan">
      <formula>0</formula>
    </cfRule>
  </conditionalFormatting>
  <conditionalFormatting sqref="M39">
    <cfRule type="cellIs" dxfId="4800" priority="5260" operator="lessThan">
      <formula>0</formula>
    </cfRule>
  </conditionalFormatting>
  <conditionalFormatting sqref="M39">
    <cfRule type="cellIs" dxfId="4799" priority="5259" operator="lessThan">
      <formula>0</formula>
    </cfRule>
  </conditionalFormatting>
  <conditionalFormatting sqref="M39">
    <cfRule type="cellIs" dxfId="4798" priority="5258" operator="lessThan">
      <formula>0</formula>
    </cfRule>
  </conditionalFormatting>
  <conditionalFormatting sqref="M39">
    <cfRule type="cellIs" dxfId="4797" priority="5257" operator="lessThan">
      <formula>0</formula>
    </cfRule>
  </conditionalFormatting>
  <conditionalFormatting sqref="M40:M45">
    <cfRule type="cellIs" dxfId="4796" priority="5256" operator="lessThan">
      <formula>0</formula>
    </cfRule>
  </conditionalFormatting>
  <conditionalFormatting sqref="M40:M45">
    <cfRule type="cellIs" dxfId="4795" priority="5255" operator="lessThan">
      <formula>0</formula>
    </cfRule>
  </conditionalFormatting>
  <conditionalFormatting sqref="M40:M45">
    <cfRule type="cellIs" dxfId="4794" priority="5254" operator="lessThan">
      <formula>0</formula>
    </cfRule>
  </conditionalFormatting>
  <conditionalFormatting sqref="M40:M45">
    <cfRule type="cellIs" dxfId="4793" priority="5253" operator="lessThan">
      <formula>0</formula>
    </cfRule>
  </conditionalFormatting>
  <conditionalFormatting sqref="M40:M45">
    <cfRule type="cellIs" dxfId="4792" priority="5252" operator="lessThan">
      <formula>0</formula>
    </cfRule>
  </conditionalFormatting>
  <conditionalFormatting sqref="M86">
    <cfRule type="cellIs" dxfId="4791" priority="5251" operator="lessThan">
      <formula>0</formula>
    </cfRule>
  </conditionalFormatting>
  <conditionalFormatting sqref="M87">
    <cfRule type="cellIs" dxfId="4790" priority="5250" operator="lessThan">
      <formula>0</formula>
    </cfRule>
  </conditionalFormatting>
  <conditionalFormatting sqref="M17:M19">
    <cfRule type="cellIs" dxfId="4789" priority="5249" operator="lessThan">
      <formula>0</formula>
    </cfRule>
  </conditionalFormatting>
  <conditionalFormatting sqref="M17:M19">
    <cfRule type="cellIs" dxfId="4788" priority="5248" operator="lessThan">
      <formula>0</formula>
    </cfRule>
  </conditionalFormatting>
  <conditionalFormatting sqref="M17:M19">
    <cfRule type="cellIs" dxfId="4787" priority="5247" operator="lessThan">
      <formula>0</formula>
    </cfRule>
  </conditionalFormatting>
  <conditionalFormatting sqref="M22">
    <cfRule type="cellIs" dxfId="4786" priority="5246" operator="lessThan">
      <formula>0</formula>
    </cfRule>
  </conditionalFormatting>
  <conditionalFormatting sqref="M26">
    <cfRule type="cellIs" dxfId="4785" priority="5245" operator="lessThan">
      <formula>0</formula>
    </cfRule>
  </conditionalFormatting>
  <conditionalFormatting sqref="M30:M45">
    <cfRule type="cellIs" dxfId="4784" priority="5244" operator="lessThan">
      <formula>0</formula>
    </cfRule>
  </conditionalFormatting>
  <conditionalFormatting sqref="M35">
    <cfRule type="cellIs" dxfId="4783" priority="5243" operator="lessThan">
      <formula>0</formula>
    </cfRule>
  </conditionalFormatting>
  <conditionalFormatting sqref="M36">
    <cfRule type="cellIs" dxfId="4782" priority="5242" operator="lessThan">
      <formula>0</formula>
    </cfRule>
  </conditionalFormatting>
  <conditionalFormatting sqref="M37">
    <cfRule type="cellIs" dxfId="4781" priority="5241" operator="lessThan">
      <formula>0</formula>
    </cfRule>
  </conditionalFormatting>
  <conditionalFormatting sqref="M39">
    <cfRule type="cellIs" dxfId="4780" priority="5240" operator="lessThan">
      <formula>0</formula>
    </cfRule>
  </conditionalFormatting>
  <conditionalFormatting sqref="M40">
    <cfRule type="cellIs" dxfId="4779" priority="5239" operator="lessThan">
      <formula>0</formula>
    </cfRule>
  </conditionalFormatting>
  <conditionalFormatting sqref="M27:M29">
    <cfRule type="cellIs" dxfId="4778" priority="5238" operator="lessThan">
      <formula>0</formula>
    </cfRule>
  </conditionalFormatting>
  <conditionalFormatting sqref="M41:M45">
    <cfRule type="cellIs" dxfId="4777" priority="5237" operator="lessThan">
      <formula>0</formula>
    </cfRule>
  </conditionalFormatting>
  <conditionalFormatting sqref="M31:M34">
    <cfRule type="cellIs" dxfId="4776" priority="5236" operator="lessThan">
      <formula>0</formula>
    </cfRule>
  </conditionalFormatting>
  <conditionalFormatting sqref="M41">
    <cfRule type="cellIs" dxfId="4775" priority="5235" operator="lessThan">
      <formula>0</formula>
    </cfRule>
  </conditionalFormatting>
  <conditionalFormatting sqref="M41">
    <cfRule type="cellIs" dxfId="4774" priority="5234" operator="lessThan">
      <formula>0</formula>
    </cfRule>
  </conditionalFormatting>
  <conditionalFormatting sqref="M41">
    <cfRule type="cellIs" dxfId="4773" priority="5233" operator="lessThan">
      <formula>0</formula>
    </cfRule>
  </conditionalFormatting>
  <conditionalFormatting sqref="M41">
    <cfRule type="cellIs" dxfId="4772" priority="5232" operator="lessThan">
      <formula>0</formula>
    </cfRule>
  </conditionalFormatting>
  <conditionalFormatting sqref="M41">
    <cfRule type="cellIs" dxfId="4771" priority="5231" operator="lessThan">
      <formula>0</formula>
    </cfRule>
  </conditionalFormatting>
  <conditionalFormatting sqref="M41">
    <cfRule type="cellIs" dxfId="4770" priority="5230" operator="lessThan">
      <formula>0</formula>
    </cfRule>
  </conditionalFormatting>
  <conditionalFormatting sqref="M41">
    <cfRule type="cellIs" dxfId="4769" priority="5229" operator="lessThan">
      <formula>0</formula>
    </cfRule>
  </conditionalFormatting>
  <conditionalFormatting sqref="M41">
    <cfRule type="cellIs" dxfId="4768" priority="5228" operator="lessThan">
      <formula>0</formula>
    </cfRule>
  </conditionalFormatting>
  <conditionalFormatting sqref="M42">
    <cfRule type="cellIs" dxfId="4767" priority="5227" operator="lessThan">
      <formula>0</formula>
    </cfRule>
  </conditionalFormatting>
  <conditionalFormatting sqref="M42">
    <cfRule type="cellIs" dxfId="4766" priority="5226" operator="lessThan">
      <formula>0</formula>
    </cfRule>
  </conditionalFormatting>
  <conditionalFormatting sqref="M42">
    <cfRule type="cellIs" dxfId="4765" priority="5225" operator="lessThan">
      <formula>0</formula>
    </cfRule>
  </conditionalFormatting>
  <conditionalFormatting sqref="M42">
    <cfRule type="cellIs" dxfId="4764" priority="5224" operator="lessThan">
      <formula>0</formula>
    </cfRule>
  </conditionalFormatting>
  <conditionalFormatting sqref="M42">
    <cfRule type="cellIs" dxfId="4763" priority="5223" operator="lessThan">
      <formula>0</formula>
    </cfRule>
  </conditionalFormatting>
  <conditionalFormatting sqref="M42">
    <cfRule type="cellIs" dxfId="4762" priority="5222" operator="lessThan">
      <formula>0</formula>
    </cfRule>
  </conditionalFormatting>
  <conditionalFormatting sqref="M42">
    <cfRule type="cellIs" dxfId="4761" priority="5221" operator="lessThan">
      <formula>0</formula>
    </cfRule>
  </conditionalFormatting>
  <conditionalFormatting sqref="M42">
    <cfRule type="cellIs" dxfId="4760" priority="5220" operator="lessThan">
      <formula>0</formula>
    </cfRule>
  </conditionalFormatting>
  <conditionalFormatting sqref="M43">
    <cfRule type="cellIs" dxfId="4759" priority="5219" operator="lessThan">
      <formula>0</formula>
    </cfRule>
  </conditionalFormatting>
  <conditionalFormatting sqref="M43">
    <cfRule type="cellIs" dxfId="4758" priority="5218" operator="lessThan">
      <formula>0</formula>
    </cfRule>
  </conditionalFormatting>
  <conditionalFormatting sqref="M43">
    <cfRule type="cellIs" dxfId="4757" priority="5217" operator="lessThan">
      <formula>0</formula>
    </cfRule>
  </conditionalFormatting>
  <conditionalFormatting sqref="M43">
    <cfRule type="cellIs" dxfId="4756" priority="5216" operator="lessThan">
      <formula>0</formula>
    </cfRule>
  </conditionalFormatting>
  <conditionalFormatting sqref="M43">
    <cfRule type="cellIs" dxfId="4755" priority="5215" operator="lessThan">
      <formula>0</formula>
    </cfRule>
  </conditionalFormatting>
  <conditionalFormatting sqref="M43">
    <cfRule type="cellIs" dxfId="4754" priority="5214" operator="lessThan">
      <formula>0</formula>
    </cfRule>
  </conditionalFormatting>
  <conditionalFormatting sqref="M43">
    <cfRule type="cellIs" dxfId="4753" priority="5213" operator="lessThan">
      <formula>0</formula>
    </cfRule>
  </conditionalFormatting>
  <conditionalFormatting sqref="M43">
    <cfRule type="cellIs" dxfId="4752" priority="5212" operator="lessThan">
      <formula>0</formula>
    </cfRule>
  </conditionalFormatting>
  <conditionalFormatting sqref="M44">
    <cfRule type="cellIs" dxfId="4751" priority="5211" operator="lessThan">
      <formula>0</formula>
    </cfRule>
  </conditionalFormatting>
  <conditionalFormatting sqref="M44">
    <cfRule type="cellIs" dxfId="4750" priority="5210" operator="lessThan">
      <formula>0</formula>
    </cfRule>
  </conditionalFormatting>
  <conditionalFormatting sqref="M44">
    <cfRule type="cellIs" dxfId="4749" priority="5209" operator="lessThan">
      <formula>0</formula>
    </cfRule>
  </conditionalFormatting>
  <conditionalFormatting sqref="M44">
    <cfRule type="cellIs" dxfId="4748" priority="5208" operator="lessThan">
      <formula>0</formula>
    </cfRule>
  </conditionalFormatting>
  <conditionalFormatting sqref="M44">
    <cfRule type="cellIs" dxfId="4747" priority="5207" operator="lessThan">
      <formula>0</formula>
    </cfRule>
  </conditionalFormatting>
  <conditionalFormatting sqref="M44">
    <cfRule type="cellIs" dxfId="4746" priority="5206" operator="lessThan">
      <formula>0</formula>
    </cfRule>
  </conditionalFormatting>
  <conditionalFormatting sqref="M44">
    <cfRule type="cellIs" dxfId="4745" priority="5205" operator="lessThan">
      <formula>0</formula>
    </cfRule>
  </conditionalFormatting>
  <conditionalFormatting sqref="M44">
    <cfRule type="cellIs" dxfId="4744" priority="5204" operator="lessThan">
      <formula>0</formula>
    </cfRule>
  </conditionalFormatting>
  <conditionalFormatting sqref="M45">
    <cfRule type="cellIs" dxfId="4743" priority="5203" operator="lessThan">
      <formula>0</formula>
    </cfRule>
  </conditionalFormatting>
  <conditionalFormatting sqref="M45">
    <cfRule type="cellIs" dxfId="4742" priority="5202" operator="lessThan">
      <formula>0</formula>
    </cfRule>
  </conditionalFormatting>
  <conditionalFormatting sqref="M45">
    <cfRule type="cellIs" dxfId="4741" priority="5201" operator="lessThan">
      <formula>0</formula>
    </cfRule>
  </conditionalFormatting>
  <conditionalFormatting sqref="M45">
    <cfRule type="cellIs" dxfId="4740" priority="5200" operator="lessThan">
      <formula>0</formula>
    </cfRule>
  </conditionalFormatting>
  <conditionalFormatting sqref="M45">
    <cfRule type="cellIs" dxfId="4739" priority="5199" operator="lessThan">
      <formula>0</formula>
    </cfRule>
  </conditionalFormatting>
  <conditionalFormatting sqref="M45">
    <cfRule type="cellIs" dxfId="4738" priority="5198" operator="lessThan">
      <formula>0</formula>
    </cfRule>
  </conditionalFormatting>
  <conditionalFormatting sqref="M45">
    <cfRule type="cellIs" dxfId="4737" priority="5197" operator="lessThan">
      <formula>0</formula>
    </cfRule>
  </conditionalFormatting>
  <conditionalFormatting sqref="M45">
    <cfRule type="cellIs" dxfId="4736" priority="5196" operator="lessThan">
      <formula>0</formula>
    </cfRule>
  </conditionalFormatting>
  <conditionalFormatting sqref="M30">
    <cfRule type="cellIs" dxfId="4735" priority="5195" operator="lessThan">
      <formula>0</formula>
    </cfRule>
  </conditionalFormatting>
  <conditionalFormatting sqref="M30">
    <cfRule type="cellIs" dxfId="4734" priority="5194" operator="lessThan">
      <formula>0</formula>
    </cfRule>
  </conditionalFormatting>
  <conditionalFormatting sqref="M30">
    <cfRule type="cellIs" dxfId="4733" priority="5193" operator="lessThan">
      <formula>0</formula>
    </cfRule>
  </conditionalFormatting>
  <conditionalFormatting sqref="M30">
    <cfRule type="cellIs" dxfId="4732" priority="5192" operator="lessThan">
      <formula>0</formula>
    </cfRule>
  </conditionalFormatting>
  <conditionalFormatting sqref="M30">
    <cfRule type="cellIs" dxfId="4731" priority="5191" operator="lessThan">
      <formula>0</formula>
    </cfRule>
  </conditionalFormatting>
  <conditionalFormatting sqref="M30">
    <cfRule type="cellIs" dxfId="4730" priority="5190" operator="lessThan">
      <formula>0</formula>
    </cfRule>
  </conditionalFormatting>
  <conditionalFormatting sqref="M30">
    <cfRule type="cellIs" dxfId="4729" priority="5189" operator="lessThan">
      <formula>0</formula>
    </cfRule>
  </conditionalFormatting>
  <conditionalFormatting sqref="M30">
    <cfRule type="cellIs" dxfId="4728" priority="5188" operator="lessThan">
      <formula>0</formula>
    </cfRule>
  </conditionalFormatting>
  <conditionalFormatting sqref="M35">
    <cfRule type="cellIs" dxfId="4727" priority="5187" operator="lessThan">
      <formula>0</formula>
    </cfRule>
  </conditionalFormatting>
  <conditionalFormatting sqref="M35">
    <cfRule type="cellIs" dxfId="4726" priority="5186" operator="lessThan">
      <formula>0</formula>
    </cfRule>
  </conditionalFormatting>
  <conditionalFormatting sqref="M35">
    <cfRule type="cellIs" dxfId="4725" priority="5185" operator="lessThan">
      <formula>0</formula>
    </cfRule>
  </conditionalFormatting>
  <conditionalFormatting sqref="M35">
    <cfRule type="cellIs" dxfId="4724" priority="5184" operator="lessThan">
      <formula>0</formula>
    </cfRule>
  </conditionalFormatting>
  <conditionalFormatting sqref="M35">
    <cfRule type="cellIs" dxfId="4723" priority="5183" operator="lessThan">
      <formula>0</formula>
    </cfRule>
  </conditionalFormatting>
  <conditionalFormatting sqref="M35">
    <cfRule type="cellIs" dxfId="4722" priority="5182" operator="lessThan">
      <formula>0</formula>
    </cfRule>
  </conditionalFormatting>
  <conditionalFormatting sqref="M35">
    <cfRule type="cellIs" dxfId="4721" priority="5181" operator="lessThan">
      <formula>0</formula>
    </cfRule>
  </conditionalFormatting>
  <conditionalFormatting sqref="M35">
    <cfRule type="cellIs" dxfId="4720" priority="5180" operator="lessThan">
      <formula>0</formula>
    </cfRule>
  </conditionalFormatting>
  <conditionalFormatting sqref="M36">
    <cfRule type="cellIs" dxfId="4719" priority="5179" operator="lessThan">
      <formula>0</formula>
    </cfRule>
  </conditionalFormatting>
  <conditionalFormatting sqref="M36">
    <cfRule type="cellIs" dxfId="4718" priority="5178" operator="lessThan">
      <formula>0</formula>
    </cfRule>
  </conditionalFormatting>
  <conditionalFormatting sqref="M36">
    <cfRule type="cellIs" dxfId="4717" priority="5177" operator="lessThan">
      <formula>0</formula>
    </cfRule>
  </conditionalFormatting>
  <conditionalFormatting sqref="M36">
    <cfRule type="cellIs" dxfId="4716" priority="5176" operator="lessThan">
      <formula>0</formula>
    </cfRule>
  </conditionalFormatting>
  <conditionalFormatting sqref="M36">
    <cfRule type="cellIs" dxfId="4715" priority="5175" operator="lessThan">
      <formula>0</formula>
    </cfRule>
  </conditionalFormatting>
  <conditionalFormatting sqref="M36">
    <cfRule type="cellIs" dxfId="4714" priority="5174" operator="lessThan">
      <formula>0</formula>
    </cfRule>
  </conditionalFormatting>
  <conditionalFormatting sqref="M36">
    <cfRule type="cellIs" dxfId="4713" priority="5173" operator="lessThan">
      <formula>0</formula>
    </cfRule>
  </conditionalFormatting>
  <conditionalFormatting sqref="M36">
    <cfRule type="cellIs" dxfId="4712" priority="5172" operator="lessThan">
      <formula>0</formula>
    </cfRule>
  </conditionalFormatting>
  <conditionalFormatting sqref="M37">
    <cfRule type="cellIs" dxfId="4711" priority="5171" operator="lessThan">
      <formula>0</formula>
    </cfRule>
  </conditionalFormatting>
  <conditionalFormatting sqref="M37">
    <cfRule type="cellIs" dxfId="4710" priority="5170" operator="lessThan">
      <formula>0</formula>
    </cfRule>
  </conditionalFormatting>
  <conditionalFormatting sqref="M37">
    <cfRule type="cellIs" dxfId="4709" priority="5169" operator="lessThan">
      <formula>0</formula>
    </cfRule>
  </conditionalFormatting>
  <conditionalFormatting sqref="M37">
    <cfRule type="cellIs" dxfId="4708" priority="5168" operator="lessThan">
      <formula>0</formula>
    </cfRule>
  </conditionalFormatting>
  <conditionalFormatting sqref="M37">
    <cfRule type="cellIs" dxfId="4707" priority="5167" operator="lessThan">
      <formula>0</formula>
    </cfRule>
  </conditionalFormatting>
  <conditionalFormatting sqref="M37">
    <cfRule type="cellIs" dxfId="4706" priority="5166" operator="lessThan">
      <formula>0</formula>
    </cfRule>
  </conditionalFormatting>
  <conditionalFormatting sqref="M37">
    <cfRule type="cellIs" dxfId="4705" priority="5165" operator="lessThan">
      <formula>0</formula>
    </cfRule>
  </conditionalFormatting>
  <conditionalFormatting sqref="M37">
    <cfRule type="cellIs" dxfId="4704" priority="5164" operator="lessThan">
      <formula>0</formula>
    </cfRule>
  </conditionalFormatting>
  <conditionalFormatting sqref="M39">
    <cfRule type="cellIs" dxfId="4703" priority="5163" operator="lessThan">
      <formula>0</formula>
    </cfRule>
  </conditionalFormatting>
  <conditionalFormatting sqref="M39">
    <cfRule type="cellIs" dxfId="4702" priority="5162" operator="lessThan">
      <formula>0</formula>
    </cfRule>
  </conditionalFormatting>
  <conditionalFormatting sqref="M39">
    <cfRule type="cellIs" dxfId="4701" priority="5161" operator="lessThan">
      <formula>0</formula>
    </cfRule>
  </conditionalFormatting>
  <conditionalFormatting sqref="M39">
    <cfRule type="cellIs" dxfId="4700" priority="5160" operator="lessThan">
      <formula>0</formula>
    </cfRule>
  </conditionalFormatting>
  <conditionalFormatting sqref="M39">
    <cfRule type="cellIs" dxfId="4699" priority="5159" operator="lessThan">
      <formula>0</formula>
    </cfRule>
  </conditionalFormatting>
  <conditionalFormatting sqref="M39">
    <cfRule type="cellIs" dxfId="4698" priority="5158" operator="lessThan">
      <formula>0</formula>
    </cfRule>
  </conditionalFormatting>
  <conditionalFormatting sqref="M39">
    <cfRule type="cellIs" dxfId="4697" priority="5157" operator="lessThan">
      <formula>0</formula>
    </cfRule>
  </conditionalFormatting>
  <conditionalFormatting sqref="M39">
    <cfRule type="cellIs" dxfId="4696" priority="5156" operator="lessThan">
      <formula>0</formula>
    </cfRule>
  </conditionalFormatting>
  <conditionalFormatting sqref="M40">
    <cfRule type="cellIs" dxfId="4695" priority="5155" operator="lessThan">
      <formula>0</formula>
    </cfRule>
  </conditionalFormatting>
  <conditionalFormatting sqref="M40">
    <cfRule type="cellIs" dxfId="4694" priority="5154" operator="lessThan">
      <formula>0</formula>
    </cfRule>
  </conditionalFormatting>
  <conditionalFormatting sqref="M40">
    <cfRule type="cellIs" dxfId="4693" priority="5153" operator="lessThan">
      <formula>0</formula>
    </cfRule>
  </conditionalFormatting>
  <conditionalFormatting sqref="M40">
    <cfRule type="cellIs" dxfId="4692" priority="5152" operator="lessThan">
      <formula>0</formula>
    </cfRule>
  </conditionalFormatting>
  <conditionalFormatting sqref="M40">
    <cfRule type="cellIs" dxfId="4691" priority="5151" operator="lessThan">
      <formula>0</formula>
    </cfRule>
  </conditionalFormatting>
  <conditionalFormatting sqref="M40">
    <cfRule type="cellIs" dxfId="4690" priority="5150" operator="lessThan">
      <formula>0</formula>
    </cfRule>
  </conditionalFormatting>
  <conditionalFormatting sqref="M40">
    <cfRule type="cellIs" dxfId="4689" priority="5149" operator="lessThan">
      <formula>0</formula>
    </cfRule>
  </conditionalFormatting>
  <conditionalFormatting sqref="M40">
    <cfRule type="cellIs" dxfId="4688" priority="5148" operator="lessThan">
      <formula>0</formula>
    </cfRule>
  </conditionalFormatting>
  <conditionalFormatting sqref="M49:M53">
    <cfRule type="cellIs" dxfId="4687" priority="5147" operator="lessThan">
      <formula>0</formula>
    </cfRule>
  </conditionalFormatting>
  <conditionalFormatting sqref="M53">
    <cfRule type="cellIs" dxfId="4686" priority="5146" operator="lessThan">
      <formula>0</formula>
    </cfRule>
  </conditionalFormatting>
  <conditionalFormatting sqref="M53">
    <cfRule type="cellIs" dxfId="4685" priority="5145" operator="lessThan">
      <formula>0</formula>
    </cfRule>
  </conditionalFormatting>
  <conditionalFormatting sqref="M53:M58">
    <cfRule type="cellIs" dxfId="4684" priority="5144" operator="lessThan">
      <formula>0</formula>
    </cfRule>
  </conditionalFormatting>
  <conditionalFormatting sqref="M49">
    <cfRule type="cellIs" dxfId="4683" priority="5143" operator="lessThan">
      <formula>0</formula>
    </cfRule>
  </conditionalFormatting>
  <conditionalFormatting sqref="M49">
    <cfRule type="cellIs" dxfId="4682" priority="5142" operator="lessThan">
      <formula>0</formula>
    </cfRule>
  </conditionalFormatting>
  <conditionalFormatting sqref="M49">
    <cfRule type="cellIs" dxfId="4681" priority="5141" operator="lessThan">
      <formula>0</formula>
    </cfRule>
  </conditionalFormatting>
  <conditionalFormatting sqref="M49">
    <cfRule type="cellIs" dxfId="4680" priority="5140" operator="lessThan">
      <formula>0</formula>
    </cfRule>
  </conditionalFormatting>
  <conditionalFormatting sqref="M49">
    <cfRule type="cellIs" dxfId="4679" priority="5139" operator="lessThan">
      <formula>0</formula>
    </cfRule>
  </conditionalFormatting>
  <conditionalFormatting sqref="M49">
    <cfRule type="cellIs" dxfId="4678" priority="5138" operator="lessThan">
      <formula>0</formula>
    </cfRule>
  </conditionalFormatting>
  <conditionalFormatting sqref="M49">
    <cfRule type="cellIs" dxfId="4677" priority="5137" operator="lessThan">
      <formula>0</formula>
    </cfRule>
  </conditionalFormatting>
  <conditionalFormatting sqref="M49">
    <cfRule type="cellIs" dxfId="4676" priority="5136" operator="lessThan">
      <formula>0</formula>
    </cfRule>
  </conditionalFormatting>
  <conditionalFormatting sqref="M49">
    <cfRule type="cellIs" dxfId="4675" priority="5135" operator="lessThan">
      <formula>0</formula>
    </cfRule>
  </conditionalFormatting>
  <conditionalFormatting sqref="M49">
    <cfRule type="cellIs" dxfId="4674" priority="5134" operator="lessThan">
      <formula>0</formula>
    </cfRule>
  </conditionalFormatting>
  <conditionalFormatting sqref="M49">
    <cfRule type="cellIs" dxfId="4673" priority="5133" operator="lessThan">
      <formula>0</formula>
    </cfRule>
  </conditionalFormatting>
  <conditionalFormatting sqref="M49">
    <cfRule type="cellIs" dxfId="4672" priority="5132" operator="lessThan">
      <formula>0</formula>
    </cfRule>
  </conditionalFormatting>
  <conditionalFormatting sqref="M49">
    <cfRule type="cellIs" dxfId="4671" priority="5131" operator="lessThan">
      <formula>0</formula>
    </cfRule>
  </conditionalFormatting>
  <conditionalFormatting sqref="M49">
    <cfRule type="cellIs" dxfId="4670" priority="5130" operator="lessThan">
      <formula>0</formula>
    </cfRule>
  </conditionalFormatting>
  <conditionalFormatting sqref="M49">
    <cfRule type="cellIs" dxfId="4669" priority="5129" operator="lessThan">
      <formula>0</formula>
    </cfRule>
  </conditionalFormatting>
  <conditionalFormatting sqref="M49">
    <cfRule type="cellIs" dxfId="4668" priority="5128" operator="lessThan">
      <formula>0</formula>
    </cfRule>
  </conditionalFormatting>
  <conditionalFormatting sqref="M49">
    <cfRule type="cellIs" dxfId="4667" priority="5127" operator="lessThan">
      <formula>0</formula>
    </cfRule>
  </conditionalFormatting>
  <conditionalFormatting sqref="M51">
    <cfRule type="cellIs" dxfId="4666" priority="5126" operator="lessThan">
      <formula>0</formula>
    </cfRule>
  </conditionalFormatting>
  <conditionalFormatting sqref="M51">
    <cfRule type="cellIs" dxfId="4665" priority="5125" operator="lessThan">
      <formula>0</formula>
    </cfRule>
  </conditionalFormatting>
  <conditionalFormatting sqref="M51">
    <cfRule type="cellIs" dxfId="4664" priority="5124" operator="lessThan">
      <formula>0</formula>
    </cfRule>
  </conditionalFormatting>
  <conditionalFormatting sqref="M51">
    <cfRule type="cellIs" dxfId="4663" priority="5123" operator="lessThan">
      <formula>0</formula>
    </cfRule>
  </conditionalFormatting>
  <conditionalFormatting sqref="M51">
    <cfRule type="cellIs" dxfId="4662" priority="5122" operator="lessThan">
      <formula>0</formula>
    </cfRule>
  </conditionalFormatting>
  <conditionalFormatting sqref="M51">
    <cfRule type="cellIs" dxfId="4661" priority="5121" operator="lessThan">
      <formula>0</formula>
    </cfRule>
  </conditionalFormatting>
  <conditionalFormatting sqref="M51">
    <cfRule type="cellIs" dxfId="4660" priority="5120" operator="lessThan">
      <formula>0</formula>
    </cfRule>
  </conditionalFormatting>
  <conditionalFormatting sqref="M51">
    <cfRule type="cellIs" dxfId="4659" priority="5119" operator="lessThan">
      <formula>0</formula>
    </cfRule>
  </conditionalFormatting>
  <conditionalFormatting sqref="M51">
    <cfRule type="cellIs" dxfId="4658" priority="5118" operator="lessThan">
      <formula>0</formula>
    </cfRule>
  </conditionalFormatting>
  <conditionalFormatting sqref="M51">
    <cfRule type="cellIs" dxfId="4657" priority="5117" operator="lessThan">
      <formula>0</formula>
    </cfRule>
  </conditionalFormatting>
  <conditionalFormatting sqref="M51">
    <cfRule type="cellIs" dxfId="4656" priority="5116" operator="lessThan">
      <formula>0</formula>
    </cfRule>
  </conditionalFormatting>
  <conditionalFormatting sqref="M51">
    <cfRule type="cellIs" dxfId="4655" priority="5115" operator="lessThan">
      <formula>0</formula>
    </cfRule>
  </conditionalFormatting>
  <conditionalFormatting sqref="M51">
    <cfRule type="cellIs" dxfId="4654" priority="5114" operator="lessThan">
      <formula>0</formula>
    </cfRule>
  </conditionalFormatting>
  <conditionalFormatting sqref="M51">
    <cfRule type="cellIs" dxfId="4653" priority="5113" operator="lessThan">
      <formula>0</formula>
    </cfRule>
  </conditionalFormatting>
  <conditionalFormatting sqref="M51">
    <cfRule type="cellIs" dxfId="4652" priority="5112" operator="lessThan">
      <formula>0</formula>
    </cfRule>
  </conditionalFormatting>
  <conditionalFormatting sqref="M51">
    <cfRule type="cellIs" dxfId="4651" priority="5111" operator="lessThan">
      <formula>0</formula>
    </cfRule>
  </conditionalFormatting>
  <conditionalFormatting sqref="M51">
    <cfRule type="cellIs" dxfId="4650" priority="5110" operator="lessThan">
      <formula>0</formula>
    </cfRule>
  </conditionalFormatting>
  <conditionalFormatting sqref="M53">
    <cfRule type="cellIs" dxfId="4649" priority="5109" operator="lessThan">
      <formula>0</formula>
    </cfRule>
  </conditionalFormatting>
  <conditionalFormatting sqref="M53">
    <cfRule type="cellIs" dxfId="4648" priority="5108" operator="lessThan">
      <formula>0</formula>
    </cfRule>
  </conditionalFormatting>
  <conditionalFormatting sqref="M53">
    <cfRule type="cellIs" dxfId="4647" priority="5107" operator="lessThan">
      <formula>0</formula>
    </cfRule>
  </conditionalFormatting>
  <conditionalFormatting sqref="M53">
    <cfRule type="cellIs" dxfId="4646" priority="5106" operator="lessThan">
      <formula>0</formula>
    </cfRule>
  </conditionalFormatting>
  <conditionalFormatting sqref="M53">
    <cfRule type="cellIs" dxfId="4645" priority="5105" operator="lessThan">
      <formula>0</formula>
    </cfRule>
  </conditionalFormatting>
  <conditionalFormatting sqref="M53">
    <cfRule type="cellIs" dxfId="4644" priority="5104" operator="lessThan">
      <formula>0</formula>
    </cfRule>
  </conditionalFormatting>
  <conditionalFormatting sqref="M53">
    <cfRule type="cellIs" dxfId="4643" priority="5103" operator="lessThan">
      <formula>0</formula>
    </cfRule>
  </conditionalFormatting>
  <conditionalFormatting sqref="M53">
    <cfRule type="cellIs" dxfId="4642" priority="5102" operator="lessThan">
      <formula>0</formula>
    </cfRule>
  </conditionalFormatting>
  <conditionalFormatting sqref="M53">
    <cfRule type="cellIs" dxfId="4641" priority="5101" operator="lessThan">
      <formula>0</formula>
    </cfRule>
  </conditionalFormatting>
  <conditionalFormatting sqref="M53">
    <cfRule type="cellIs" dxfId="4640" priority="5100" operator="lessThan">
      <formula>0</formula>
    </cfRule>
  </conditionalFormatting>
  <conditionalFormatting sqref="M53">
    <cfRule type="cellIs" dxfId="4639" priority="5099" operator="lessThan">
      <formula>0</formula>
    </cfRule>
  </conditionalFormatting>
  <conditionalFormatting sqref="M53">
    <cfRule type="cellIs" dxfId="4638" priority="5098" operator="lessThan">
      <formula>0</formula>
    </cfRule>
  </conditionalFormatting>
  <conditionalFormatting sqref="M53">
    <cfRule type="cellIs" dxfId="4637" priority="5097" operator="lessThan">
      <formula>0</formula>
    </cfRule>
  </conditionalFormatting>
  <conditionalFormatting sqref="M53">
    <cfRule type="cellIs" dxfId="4636" priority="5096" operator="lessThan">
      <formula>0</formula>
    </cfRule>
  </conditionalFormatting>
  <conditionalFormatting sqref="M53">
    <cfRule type="cellIs" dxfId="4635" priority="5095" operator="lessThan">
      <formula>0</formula>
    </cfRule>
  </conditionalFormatting>
  <conditionalFormatting sqref="M53">
    <cfRule type="cellIs" dxfId="4634" priority="5094" operator="lessThan">
      <formula>0</formula>
    </cfRule>
  </conditionalFormatting>
  <conditionalFormatting sqref="M53">
    <cfRule type="cellIs" dxfId="4633" priority="5093" operator="lessThan">
      <formula>0</formula>
    </cfRule>
  </conditionalFormatting>
  <conditionalFormatting sqref="M50">
    <cfRule type="cellIs" dxfId="4632" priority="5092" operator="lessThan">
      <formula>0</formula>
    </cfRule>
  </conditionalFormatting>
  <conditionalFormatting sqref="M50">
    <cfRule type="cellIs" dxfId="4631" priority="5091" operator="lessThan">
      <formula>0</formula>
    </cfRule>
  </conditionalFormatting>
  <conditionalFormatting sqref="M50">
    <cfRule type="cellIs" dxfId="4630" priority="5090" operator="lessThan">
      <formula>0</formula>
    </cfRule>
  </conditionalFormatting>
  <conditionalFormatting sqref="M50">
    <cfRule type="cellIs" dxfId="4629" priority="5089" operator="lessThan">
      <formula>0</formula>
    </cfRule>
  </conditionalFormatting>
  <conditionalFormatting sqref="M50">
    <cfRule type="cellIs" dxfId="4628" priority="5088" operator="lessThan">
      <formula>0</formula>
    </cfRule>
  </conditionalFormatting>
  <conditionalFormatting sqref="M50">
    <cfRule type="cellIs" dxfId="4627" priority="5087" operator="lessThan">
      <formula>0</formula>
    </cfRule>
  </conditionalFormatting>
  <conditionalFormatting sqref="M52">
    <cfRule type="cellIs" dxfId="4626" priority="5086" operator="lessThan">
      <formula>0</formula>
    </cfRule>
  </conditionalFormatting>
  <conditionalFormatting sqref="M52">
    <cfRule type="cellIs" dxfId="4625" priority="5085" operator="lessThan">
      <formula>0</formula>
    </cfRule>
  </conditionalFormatting>
  <conditionalFormatting sqref="M52">
    <cfRule type="cellIs" dxfId="4624" priority="5084" operator="lessThan">
      <formula>0</formula>
    </cfRule>
  </conditionalFormatting>
  <conditionalFormatting sqref="M52">
    <cfRule type="cellIs" dxfId="4623" priority="5083" operator="lessThan">
      <formula>0</formula>
    </cfRule>
  </conditionalFormatting>
  <conditionalFormatting sqref="M52">
    <cfRule type="cellIs" dxfId="4622" priority="5082" operator="lessThan">
      <formula>0</formula>
    </cfRule>
  </conditionalFormatting>
  <conditionalFormatting sqref="M52">
    <cfRule type="cellIs" dxfId="4621" priority="5081" operator="lessThan">
      <formula>0</formula>
    </cfRule>
  </conditionalFormatting>
  <conditionalFormatting sqref="M59">
    <cfRule type="cellIs" dxfId="4620" priority="5080" operator="lessThan">
      <formula>0</formula>
    </cfRule>
  </conditionalFormatting>
  <conditionalFormatting sqref="M60">
    <cfRule type="cellIs" dxfId="4619" priority="5079" operator="lessThan">
      <formula>0</formula>
    </cfRule>
  </conditionalFormatting>
  <conditionalFormatting sqref="M59">
    <cfRule type="cellIs" dxfId="4618" priority="5078" operator="lessThan">
      <formula>0</formula>
    </cfRule>
  </conditionalFormatting>
  <conditionalFormatting sqref="M60">
    <cfRule type="cellIs" dxfId="4617" priority="5077" operator="lessThan">
      <formula>0</formula>
    </cfRule>
  </conditionalFormatting>
  <conditionalFormatting sqref="M72">
    <cfRule type="cellIs" dxfId="4616" priority="5076" operator="lessThan">
      <formula>0</formula>
    </cfRule>
  </conditionalFormatting>
  <conditionalFormatting sqref="M73:M75">
    <cfRule type="cellIs" dxfId="4615" priority="5075" operator="lessThan">
      <formula>0</formula>
    </cfRule>
  </conditionalFormatting>
  <conditionalFormatting sqref="M72">
    <cfRule type="cellIs" dxfId="4614" priority="5074" operator="lessThan">
      <formula>0</formula>
    </cfRule>
  </conditionalFormatting>
  <conditionalFormatting sqref="M73:M75">
    <cfRule type="cellIs" dxfId="4613" priority="5073" operator="lessThan">
      <formula>0</formula>
    </cfRule>
  </conditionalFormatting>
  <conditionalFormatting sqref="M66">
    <cfRule type="cellIs" dxfId="4612" priority="5072" operator="lessThan">
      <formula>0</formula>
    </cfRule>
  </conditionalFormatting>
  <conditionalFormatting sqref="M66">
    <cfRule type="cellIs" dxfId="4611" priority="5071" operator="lessThan">
      <formula>0</formula>
    </cfRule>
  </conditionalFormatting>
  <conditionalFormatting sqref="M67:M71">
    <cfRule type="cellIs" dxfId="4610" priority="5070" operator="lessThan">
      <formula>0</formula>
    </cfRule>
  </conditionalFormatting>
  <conditionalFormatting sqref="M66">
    <cfRule type="cellIs" dxfId="4609" priority="5069" operator="lessThan">
      <formula>0</formula>
    </cfRule>
  </conditionalFormatting>
  <conditionalFormatting sqref="M66">
    <cfRule type="cellIs" dxfId="4608" priority="5068" operator="lessThan">
      <formula>0</formula>
    </cfRule>
  </conditionalFormatting>
  <conditionalFormatting sqref="M66">
    <cfRule type="cellIs" dxfId="4607" priority="5067" operator="lessThan">
      <formula>0</formula>
    </cfRule>
  </conditionalFormatting>
  <conditionalFormatting sqref="M66">
    <cfRule type="cellIs" dxfId="4606" priority="5066" operator="lessThan">
      <formula>0</formula>
    </cfRule>
  </conditionalFormatting>
  <conditionalFormatting sqref="M67:M71">
    <cfRule type="cellIs" dxfId="4605" priority="5065" operator="lessThan">
      <formula>0</formula>
    </cfRule>
  </conditionalFormatting>
  <conditionalFormatting sqref="M66">
    <cfRule type="cellIs" dxfId="4604" priority="5064" operator="lessThan">
      <formula>0</formula>
    </cfRule>
  </conditionalFormatting>
  <conditionalFormatting sqref="M66">
    <cfRule type="cellIs" dxfId="4603" priority="5063" operator="lessThan">
      <formula>0</formula>
    </cfRule>
  </conditionalFormatting>
  <conditionalFormatting sqref="M66">
    <cfRule type="cellIs" dxfId="4602" priority="5062" operator="lessThan">
      <formula>0</formula>
    </cfRule>
  </conditionalFormatting>
  <conditionalFormatting sqref="M91">
    <cfRule type="cellIs" dxfId="4601" priority="5061" operator="lessThan">
      <formula>0</formula>
    </cfRule>
  </conditionalFormatting>
  <conditionalFormatting sqref="M91">
    <cfRule type="cellIs" dxfId="4600" priority="5060" operator="lessThan">
      <formula>0</formula>
    </cfRule>
  </conditionalFormatting>
  <conditionalFormatting sqref="M91">
    <cfRule type="cellIs" dxfId="4599" priority="5059" operator="lessThan">
      <formula>0</formula>
    </cfRule>
  </conditionalFormatting>
  <conditionalFormatting sqref="M77">
    <cfRule type="cellIs" dxfId="4598" priority="5058" operator="lessThan">
      <formula>0</formula>
    </cfRule>
  </conditionalFormatting>
  <conditionalFormatting sqref="M77">
    <cfRule type="cellIs" dxfId="4597" priority="5057" operator="lessThan">
      <formula>0</formula>
    </cfRule>
  </conditionalFormatting>
  <conditionalFormatting sqref="M77">
    <cfRule type="cellIs" dxfId="4596" priority="5056" operator="lessThan">
      <formula>0</formula>
    </cfRule>
  </conditionalFormatting>
  <conditionalFormatting sqref="M77">
    <cfRule type="cellIs" dxfId="4595" priority="5055" operator="lessThan">
      <formula>0</formula>
    </cfRule>
  </conditionalFormatting>
  <conditionalFormatting sqref="M77">
    <cfRule type="cellIs" dxfId="4594" priority="5054" operator="lessThan">
      <formula>0</formula>
    </cfRule>
  </conditionalFormatting>
  <conditionalFormatting sqref="M77">
    <cfRule type="cellIs" dxfId="4593" priority="5053" operator="lessThan">
      <formula>0</formula>
    </cfRule>
  </conditionalFormatting>
  <conditionalFormatting sqref="M77">
    <cfRule type="cellIs" dxfId="4592" priority="5052" operator="lessThan">
      <formula>0</formula>
    </cfRule>
  </conditionalFormatting>
  <conditionalFormatting sqref="M77">
    <cfRule type="cellIs" dxfId="4591" priority="5051" operator="lessThan">
      <formula>0</formula>
    </cfRule>
  </conditionalFormatting>
  <conditionalFormatting sqref="M77">
    <cfRule type="cellIs" dxfId="4590" priority="5050" operator="lessThan">
      <formula>0</formula>
    </cfRule>
  </conditionalFormatting>
  <conditionalFormatting sqref="M77">
    <cfRule type="cellIs" dxfId="4589" priority="5049" operator="lessThan">
      <formula>0</formula>
    </cfRule>
  </conditionalFormatting>
  <conditionalFormatting sqref="M77">
    <cfRule type="cellIs" dxfId="4588" priority="5048" operator="lessThan">
      <formula>0</formula>
    </cfRule>
  </conditionalFormatting>
  <conditionalFormatting sqref="M77">
    <cfRule type="cellIs" dxfId="4587" priority="5047" operator="lessThan">
      <formula>0</formula>
    </cfRule>
  </conditionalFormatting>
  <conditionalFormatting sqref="M77">
    <cfRule type="cellIs" dxfId="4586" priority="5046" operator="lessThan">
      <formula>0</formula>
    </cfRule>
  </conditionalFormatting>
  <conditionalFormatting sqref="M77">
    <cfRule type="cellIs" dxfId="4585" priority="5045" operator="lessThan">
      <formula>0</formula>
    </cfRule>
  </conditionalFormatting>
  <conditionalFormatting sqref="M77">
    <cfRule type="cellIs" dxfId="4584" priority="5044" operator="lessThan">
      <formula>0</formula>
    </cfRule>
  </conditionalFormatting>
  <conditionalFormatting sqref="M78:M79">
    <cfRule type="cellIs" dxfId="4583" priority="5043" operator="lessThan">
      <formula>0</formula>
    </cfRule>
  </conditionalFormatting>
  <conditionalFormatting sqref="M77">
    <cfRule type="cellIs" dxfId="4582" priority="5042" operator="lessThan">
      <formula>0</formula>
    </cfRule>
  </conditionalFormatting>
  <conditionalFormatting sqref="M77">
    <cfRule type="cellIs" dxfId="4581" priority="5041" operator="lessThan">
      <formula>0</formula>
    </cfRule>
  </conditionalFormatting>
  <conditionalFormatting sqref="M77">
    <cfRule type="cellIs" dxfId="4580" priority="5040" operator="lessThan">
      <formula>0</formula>
    </cfRule>
  </conditionalFormatting>
  <conditionalFormatting sqref="M77">
    <cfRule type="cellIs" dxfId="4579" priority="5039" operator="lessThan">
      <formula>0</formula>
    </cfRule>
  </conditionalFormatting>
  <conditionalFormatting sqref="M78:M79">
    <cfRule type="cellIs" dxfId="4578" priority="5038" operator="lessThan">
      <formula>0</formula>
    </cfRule>
  </conditionalFormatting>
  <conditionalFormatting sqref="M77">
    <cfRule type="cellIs" dxfId="4577" priority="5037" operator="lessThan">
      <formula>0</formula>
    </cfRule>
  </conditionalFormatting>
  <conditionalFormatting sqref="M77">
    <cfRule type="cellIs" dxfId="4576" priority="5036" operator="lessThan">
      <formula>0</formula>
    </cfRule>
  </conditionalFormatting>
  <conditionalFormatting sqref="M77">
    <cfRule type="cellIs" dxfId="4575" priority="5035" operator="lessThan">
      <formula>0</formula>
    </cfRule>
  </conditionalFormatting>
  <conditionalFormatting sqref="M83">
    <cfRule type="cellIs" dxfId="4574" priority="5034" operator="lessThan">
      <formula>0</formula>
    </cfRule>
  </conditionalFormatting>
  <conditionalFormatting sqref="M83">
    <cfRule type="cellIs" dxfId="4573" priority="5033" operator="lessThan">
      <formula>0</formula>
    </cfRule>
  </conditionalFormatting>
  <conditionalFormatting sqref="M83">
    <cfRule type="cellIs" dxfId="4572" priority="5032" operator="lessThan">
      <formula>0</formula>
    </cfRule>
  </conditionalFormatting>
  <conditionalFormatting sqref="M83">
    <cfRule type="cellIs" dxfId="4571" priority="5031" operator="lessThan">
      <formula>0</formula>
    </cfRule>
  </conditionalFormatting>
  <conditionalFormatting sqref="M83">
    <cfRule type="cellIs" dxfId="4570" priority="5030" operator="lessThan">
      <formula>0</formula>
    </cfRule>
  </conditionalFormatting>
  <conditionalFormatting sqref="M83">
    <cfRule type="cellIs" dxfId="4569" priority="5029" operator="lessThan">
      <formula>0</formula>
    </cfRule>
  </conditionalFormatting>
  <conditionalFormatting sqref="M85">
    <cfRule type="cellIs" dxfId="4568" priority="5028" operator="lessThan">
      <formula>0</formula>
    </cfRule>
  </conditionalFormatting>
  <conditionalFormatting sqref="M85">
    <cfRule type="cellIs" dxfId="4567" priority="5027" operator="lessThan">
      <formula>0</formula>
    </cfRule>
  </conditionalFormatting>
  <conditionalFormatting sqref="M85">
    <cfRule type="cellIs" dxfId="4566" priority="5026" operator="lessThan">
      <formula>0</formula>
    </cfRule>
  </conditionalFormatting>
  <conditionalFormatting sqref="M85">
    <cfRule type="cellIs" dxfId="4565" priority="5025" operator="lessThan">
      <formula>0</formula>
    </cfRule>
  </conditionalFormatting>
  <conditionalFormatting sqref="M85">
    <cfRule type="cellIs" dxfId="4564" priority="5024" operator="lessThan">
      <formula>0</formula>
    </cfRule>
  </conditionalFormatting>
  <conditionalFormatting sqref="M85">
    <cfRule type="cellIs" dxfId="4563" priority="5023" operator="lessThan">
      <formula>0</formula>
    </cfRule>
  </conditionalFormatting>
  <conditionalFormatting sqref="M85">
    <cfRule type="cellIs" dxfId="4562" priority="5022" operator="lessThan">
      <formula>0</formula>
    </cfRule>
  </conditionalFormatting>
  <conditionalFormatting sqref="M85">
    <cfRule type="cellIs" dxfId="4561" priority="5021" operator="lessThan">
      <formula>0</formula>
    </cfRule>
  </conditionalFormatting>
  <conditionalFormatting sqref="M87">
    <cfRule type="cellIs" dxfId="4560" priority="5020" operator="lessThan">
      <formula>0</formula>
    </cfRule>
  </conditionalFormatting>
  <conditionalFormatting sqref="M87">
    <cfRule type="cellIs" dxfId="4559" priority="5019" operator="lessThan">
      <formula>0</formula>
    </cfRule>
  </conditionalFormatting>
  <conditionalFormatting sqref="M87">
    <cfRule type="cellIs" dxfId="4558" priority="5018" operator="lessThan">
      <formula>0</formula>
    </cfRule>
  </conditionalFormatting>
  <conditionalFormatting sqref="M87">
    <cfRule type="cellIs" dxfId="4557" priority="5017" operator="lessThan">
      <formula>0</formula>
    </cfRule>
  </conditionalFormatting>
  <conditionalFormatting sqref="M87">
    <cfRule type="cellIs" dxfId="4556" priority="5016" operator="lessThan">
      <formula>0</formula>
    </cfRule>
  </conditionalFormatting>
  <conditionalFormatting sqref="M87">
    <cfRule type="cellIs" dxfId="4555" priority="5015" operator="lessThan">
      <formula>0</formula>
    </cfRule>
  </conditionalFormatting>
  <conditionalFormatting sqref="M87">
    <cfRule type="cellIs" dxfId="4554" priority="5014" operator="lessThan">
      <formula>0</formula>
    </cfRule>
  </conditionalFormatting>
  <conditionalFormatting sqref="M87">
    <cfRule type="cellIs" dxfId="4553" priority="5013" operator="lessThan">
      <formula>0</formula>
    </cfRule>
  </conditionalFormatting>
  <conditionalFormatting sqref="M16">
    <cfRule type="cellIs" dxfId="4552" priority="5012" operator="lessThan">
      <formula>0</formula>
    </cfRule>
  </conditionalFormatting>
  <conditionalFormatting sqref="M16">
    <cfRule type="cellIs" dxfId="4551" priority="5011" operator="lessThan">
      <formula>0</formula>
    </cfRule>
  </conditionalFormatting>
  <conditionalFormatting sqref="M16">
    <cfRule type="cellIs" dxfId="4550" priority="5010" operator="lessThan">
      <formula>0</formula>
    </cfRule>
  </conditionalFormatting>
  <conditionalFormatting sqref="M16">
    <cfRule type="cellIs" dxfId="4549" priority="5009" operator="lessThan">
      <formula>0</formula>
    </cfRule>
  </conditionalFormatting>
  <conditionalFormatting sqref="M16">
    <cfRule type="cellIs" dxfId="4548" priority="5008" operator="lessThan">
      <formula>0</formula>
    </cfRule>
  </conditionalFormatting>
  <conditionalFormatting sqref="M16">
    <cfRule type="cellIs" dxfId="4547" priority="5007" operator="lessThan">
      <formula>0</formula>
    </cfRule>
  </conditionalFormatting>
  <conditionalFormatting sqref="M16">
    <cfRule type="cellIs" dxfId="4546" priority="5006" operator="lessThan">
      <formula>0</formula>
    </cfRule>
  </conditionalFormatting>
  <conditionalFormatting sqref="M16">
    <cfRule type="cellIs" dxfId="4545" priority="5005" operator="lessThan">
      <formula>0</formula>
    </cfRule>
  </conditionalFormatting>
  <conditionalFormatting sqref="M16">
    <cfRule type="cellIs" dxfId="4544" priority="5004" operator="lessThan">
      <formula>0</formula>
    </cfRule>
  </conditionalFormatting>
  <conditionalFormatting sqref="M16">
    <cfRule type="cellIs" dxfId="4543" priority="5003" operator="lessThan">
      <formula>0</formula>
    </cfRule>
  </conditionalFormatting>
  <conditionalFormatting sqref="M16">
    <cfRule type="cellIs" dxfId="4542" priority="5002" operator="lessThan">
      <formula>0</formula>
    </cfRule>
  </conditionalFormatting>
  <conditionalFormatting sqref="M16">
    <cfRule type="cellIs" dxfId="4541" priority="5001" operator="lessThan">
      <formula>0</formula>
    </cfRule>
  </conditionalFormatting>
  <conditionalFormatting sqref="M16">
    <cfRule type="cellIs" dxfId="4540" priority="5000" operator="lessThan">
      <formula>0</formula>
    </cfRule>
  </conditionalFormatting>
  <conditionalFormatting sqref="M16">
    <cfRule type="cellIs" dxfId="4539" priority="4999" operator="lessThan">
      <formula>0</formula>
    </cfRule>
  </conditionalFormatting>
  <conditionalFormatting sqref="M9">
    <cfRule type="cellIs" dxfId="4538" priority="4998" operator="lessThan">
      <formula>0</formula>
    </cfRule>
  </conditionalFormatting>
  <conditionalFormatting sqref="M9">
    <cfRule type="cellIs" dxfId="4537" priority="4997" operator="lessThan">
      <formula>0</formula>
    </cfRule>
  </conditionalFormatting>
  <conditionalFormatting sqref="M9">
    <cfRule type="cellIs" dxfId="4536" priority="4996" operator="lessThan">
      <formula>0</formula>
    </cfRule>
  </conditionalFormatting>
  <conditionalFormatting sqref="M9">
    <cfRule type="cellIs" dxfId="4535" priority="4995" operator="lessThan">
      <formula>0</formula>
    </cfRule>
  </conditionalFormatting>
  <conditionalFormatting sqref="M9">
    <cfRule type="cellIs" dxfId="4534" priority="4994" operator="lessThan">
      <formula>0</formula>
    </cfRule>
  </conditionalFormatting>
  <conditionalFormatting sqref="M9">
    <cfRule type="cellIs" dxfId="4533" priority="4993" operator="lessThan">
      <formula>0</formula>
    </cfRule>
  </conditionalFormatting>
  <conditionalFormatting sqref="M9">
    <cfRule type="cellIs" dxfId="4532" priority="4992" operator="lessThan">
      <formula>0</formula>
    </cfRule>
  </conditionalFormatting>
  <conditionalFormatting sqref="M9">
    <cfRule type="cellIs" dxfId="4531" priority="4991" operator="lessThan">
      <formula>0</formula>
    </cfRule>
  </conditionalFormatting>
  <conditionalFormatting sqref="M9">
    <cfRule type="cellIs" dxfId="4530" priority="4990" operator="lessThan">
      <formula>0</formula>
    </cfRule>
  </conditionalFormatting>
  <conditionalFormatting sqref="M9">
    <cfRule type="cellIs" dxfId="4529" priority="4989" operator="lessThan">
      <formula>0</formula>
    </cfRule>
  </conditionalFormatting>
  <conditionalFormatting sqref="M9">
    <cfRule type="cellIs" dxfId="4528" priority="4988" operator="lessThan">
      <formula>0</formula>
    </cfRule>
  </conditionalFormatting>
  <conditionalFormatting sqref="M9">
    <cfRule type="cellIs" dxfId="4527" priority="4987" operator="lessThan">
      <formula>0</formula>
    </cfRule>
  </conditionalFormatting>
  <conditionalFormatting sqref="M9">
    <cfRule type="cellIs" dxfId="4526" priority="4986" operator="lessThan">
      <formula>0</formula>
    </cfRule>
  </conditionalFormatting>
  <conditionalFormatting sqref="M9">
    <cfRule type="cellIs" dxfId="4525" priority="4985" operator="lessThan">
      <formula>0</formula>
    </cfRule>
  </conditionalFormatting>
  <conditionalFormatting sqref="M16">
    <cfRule type="cellIs" dxfId="4524" priority="4984" operator="lessThan">
      <formula>0</formula>
    </cfRule>
  </conditionalFormatting>
  <conditionalFormatting sqref="M16">
    <cfRule type="cellIs" dxfId="4523" priority="4983" operator="lessThan">
      <formula>0</formula>
    </cfRule>
  </conditionalFormatting>
  <conditionalFormatting sqref="M16">
    <cfRule type="cellIs" dxfId="4522" priority="4982" operator="lessThan">
      <formula>0</formula>
    </cfRule>
  </conditionalFormatting>
  <conditionalFormatting sqref="M16">
    <cfRule type="cellIs" dxfId="4521" priority="4981" operator="lessThan">
      <formula>0</formula>
    </cfRule>
  </conditionalFormatting>
  <conditionalFormatting sqref="M16">
    <cfRule type="cellIs" dxfId="4520" priority="4980" operator="lessThan">
      <formula>0</formula>
    </cfRule>
  </conditionalFormatting>
  <conditionalFormatting sqref="M16">
    <cfRule type="cellIs" dxfId="4519" priority="4979" operator="lessThan">
      <formula>0</formula>
    </cfRule>
  </conditionalFormatting>
  <conditionalFormatting sqref="M16">
    <cfRule type="cellIs" dxfId="4518" priority="4978" operator="lessThan">
      <formula>0</formula>
    </cfRule>
  </conditionalFormatting>
  <conditionalFormatting sqref="M9">
    <cfRule type="cellIs" dxfId="4517" priority="4977" operator="lessThan">
      <formula>0</formula>
    </cfRule>
  </conditionalFormatting>
  <conditionalFormatting sqref="M9">
    <cfRule type="cellIs" dxfId="4516" priority="4976" operator="lessThan">
      <formula>0</formula>
    </cfRule>
  </conditionalFormatting>
  <conditionalFormatting sqref="M9">
    <cfRule type="cellIs" dxfId="4515" priority="4975" operator="lessThan">
      <formula>0</formula>
    </cfRule>
  </conditionalFormatting>
  <conditionalFormatting sqref="M9">
    <cfRule type="cellIs" dxfId="4514" priority="4974" operator="lessThan">
      <formula>0</formula>
    </cfRule>
  </conditionalFormatting>
  <conditionalFormatting sqref="M9">
    <cfRule type="cellIs" dxfId="4513" priority="4973" operator="lessThan">
      <formula>0</formula>
    </cfRule>
  </conditionalFormatting>
  <conditionalFormatting sqref="M9">
    <cfRule type="cellIs" dxfId="4512" priority="4972" operator="lessThan">
      <formula>0</formula>
    </cfRule>
  </conditionalFormatting>
  <conditionalFormatting sqref="M9">
    <cfRule type="cellIs" dxfId="4511" priority="4971" operator="lessThan">
      <formula>0</formula>
    </cfRule>
  </conditionalFormatting>
  <conditionalFormatting sqref="M9">
    <cfRule type="cellIs" dxfId="4510" priority="4970" operator="lessThan">
      <formula>0</formula>
    </cfRule>
  </conditionalFormatting>
  <conditionalFormatting sqref="M9">
    <cfRule type="cellIs" dxfId="4509" priority="4969" operator="lessThan">
      <formula>0</formula>
    </cfRule>
  </conditionalFormatting>
  <conditionalFormatting sqref="M9">
    <cfRule type="cellIs" dxfId="4508" priority="4968" operator="lessThan">
      <formula>0</formula>
    </cfRule>
  </conditionalFormatting>
  <conditionalFormatting sqref="M9">
    <cfRule type="cellIs" dxfId="4507" priority="4967" operator="lessThan">
      <formula>0</formula>
    </cfRule>
  </conditionalFormatting>
  <conditionalFormatting sqref="M9">
    <cfRule type="cellIs" dxfId="4506" priority="4966" operator="lessThan">
      <formula>0</formula>
    </cfRule>
  </conditionalFormatting>
  <conditionalFormatting sqref="M9">
    <cfRule type="cellIs" dxfId="4505" priority="4965" operator="lessThan">
      <formula>0</formula>
    </cfRule>
  </conditionalFormatting>
  <conditionalFormatting sqref="M9">
    <cfRule type="cellIs" dxfId="4504" priority="4964" operator="lessThan">
      <formula>0</formula>
    </cfRule>
  </conditionalFormatting>
  <conditionalFormatting sqref="M9">
    <cfRule type="cellIs" dxfId="4503" priority="4963" operator="lessThan">
      <formula>0</formula>
    </cfRule>
  </conditionalFormatting>
  <conditionalFormatting sqref="M9">
    <cfRule type="cellIs" dxfId="4502" priority="4962" operator="lessThan">
      <formula>0</formula>
    </cfRule>
  </conditionalFormatting>
  <conditionalFormatting sqref="M9">
    <cfRule type="cellIs" dxfId="4501" priority="4961" operator="lessThan">
      <formula>0</formula>
    </cfRule>
  </conditionalFormatting>
  <conditionalFormatting sqref="M9">
    <cfRule type="cellIs" dxfId="4500" priority="4960" operator="lessThan">
      <formula>0</formula>
    </cfRule>
  </conditionalFormatting>
  <conditionalFormatting sqref="M9">
    <cfRule type="cellIs" dxfId="4499" priority="4959" operator="lessThan">
      <formula>0</formula>
    </cfRule>
  </conditionalFormatting>
  <conditionalFormatting sqref="M9">
    <cfRule type="cellIs" dxfId="4498" priority="4958" operator="lessThan">
      <formula>0</formula>
    </cfRule>
  </conditionalFormatting>
  <conditionalFormatting sqref="M9">
    <cfRule type="cellIs" dxfId="4497" priority="4957" operator="lessThan">
      <formula>0</formula>
    </cfRule>
  </conditionalFormatting>
  <conditionalFormatting sqref="M64">
    <cfRule type="cellIs" dxfId="4496" priority="4956" operator="lessThan">
      <formula>0</formula>
    </cfRule>
  </conditionalFormatting>
  <conditionalFormatting sqref="M64">
    <cfRule type="cellIs" dxfId="4495" priority="4955" operator="lessThan">
      <formula>0</formula>
    </cfRule>
  </conditionalFormatting>
  <conditionalFormatting sqref="M64">
    <cfRule type="cellIs" dxfId="4494" priority="4954" operator="lessThan">
      <formula>0</formula>
    </cfRule>
  </conditionalFormatting>
  <conditionalFormatting sqref="M64">
    <cfRule type="cellIs" dxfId="4493" priority="4953" operator="lessThan">
      <formula>0</formula>
    </cfRule>
  </conditionalFormatting>
  <conditionalFormatting sqref="N5:N6">
    <cfRule type="containsBlanks" dxfId="4492" priority="4952">
      <formula>LEN(TRIM(N5))=0</formula>
    </cfRule>
  </conditionalFormatting>
  <conditionalFormatting sqref="O9">
    <cfRule type="cellIs" dxfId="4491" priority="4951" operator="lessThan">
      <formula>0</formula>
    </cfRule>
  </conditionalFormatting>
  <conditionalFormatting sqref="O17:O19">
    <cfRule type="cellIs" dxfId="4490" priority="4950" operator="lessThan">
      <formula>0</formula>
    </cfRule>
  </conditionalFormatting>
  <conditionalFormatting sqref="O20">
    <cfRule type="cellIs" dxfId="4489" priority="4949" operator="lessThan">
      <formula>0</formula>
    </cfRule>
  </conditionalFormatting>
  <conditionalFormatting sqref="O22">
    <cfRule type="cellIs" dxfId="4488" priority="4948" operator="lessThan">
      <formula>0</formula>
    </cfRule>
  </conditionalFormatting>
  <conditionalFormatting sqref="O26">
    <cfRule type="cellIs" dxfId="4487" priority="4947" operator="lessThan">
      <formula>0</formula>
    </cfRule>
  </conditionalFormatting>
  <conditionalFormatting sqref="O30">
    <cfRule type="cellIs" dxfId="4486" priority="4946" operator="lessThan">
      <formula>0</formula>
    </cfRule>
  </conditionalFormatting>
  <conditionalFormatting sqref="O27:O35">
    <cfRule type="cellIs" dxfId="4485" priority="4945" operator="lessThan">
      <formula>0</formula>
    </cfRule>
  </conditionalFormatting>
  <conditionalFormatting sqref="O36">
    <cfRule type="cellIs" dxfId="4484" priority="4944" operator="lessThan">
      <formula>0</formula>
    </cfRule>
  </conditionalFormatting>
  <conditionalFormatting sqref="O37">
    <cfRule type="cellIs" dxfId="4483" priority="4943" operator="lessThan">
      <formula>0</formula>
    </cfRule>
  </conditionalFormatting>
  <conditionalFormatting sqref="O39">
    <cfRule type="cellIs" dxfId="4482" priority="4942" operator="lessThan">
      <formula>0</formula>
    </cfRule>
  </conditionalFormatting>
  <conditionalFormatting sqref="O40:O45">
    <cfRule type="cellIs" dxfId="4481" priority="4941" operator="lessThan">
      <formula>0</formula>
    </cfRule>
  </conditionalFormatting>
  <conditionalFormatting sqref="O46">
    <cfRule type="cellIs" dxfId="4480" priority="4940" operator="lessThan">
      <formula>0</formula>
    </cfRule>
  </conditionalFormatting>
  <conditionalFormatting sqref="O47">
    <cfRule type="cellIs" dxfId="4479" priority="4939" operator="lessThan">
      <formula>0</formula>
    </cfRule>
  </conditionalFormatting>
  <conditionalFormatting sqref="O49:O53">
    <cfRule type="cellIs" dxfId="4478" priority="4938" operator="lessThan">
      <formula>0</formula>
    </cfRule>
  </conditionalFormatting>
  <conditionalFormatting sqref="O59">
    <cfRule type="cellIs" dxfId="4477" priority="4937" operator="lessThan">
      <formula>0</formula>
    </cfRule>
  </conditionalFormatting>
  <conditionalFormatting sqref="O60">
    <cfRule type="cellIs" dxfId="4476" priority="4936" operator="lessThan">
      <formula>0</formula>
    </cfRule>
  </conditionalFormatting>
  <conditionalFormatting sqref="O62">
    <cfRule type="cellIs" dxfId="4475" priority="4935" operator="lessThan">
      <formula>0</formula>
    </cfRule>
  </conditionalFormatting>
  <conditionalFormatting sqref="O63">
    <cfRule type="cellIs" dxfId="4474" priority="4934" operator="lessThan">
      <formula>0</formula>
    </cfRule>
  </conditionalFormatting>
  <conditionalFormatting sqref="O64">
    <cfRule type="cellIs" dxfId="4473" priority="4933" operator="lessThan">
      <formula>0</formula>
    </cfRule>
  </conditionalFormatting>
  <conditionalFormatting sqref="O91">
    <cfRule type="cellIs" dxfId="4472" priority="4932" operator="lessThan">
      <formula>0</formula>
    </cfRule>
  </conditionalFormatting>
  <conditionalFormatting sqref="O66">
    <cfRule type="cellIs" dxfId="4471" priority="4931" operator="lessThan">
      <formula>0</formula>
    </cfRule>
  </conditionalFormatting>
  <conditionalFormatting sqref="O72">
    <cfRule type="cellIs" dxfId="4470" priority="4930" operator="lessThan">
      <formula>0</formula>
    </cfRule>
  </conditionalFormatting>
  <conditionalFormatting sqref="O73:O75">
    <cfRule type="cellIs" dxfId="4469" priority="4929" operator="lessThan">
      <formula>0</formula>
    </cfRule>
  </conditionalFormatting>
  <conditionalFormatting sqref="O74">
    <cfRule type="cellIs" dxfId="4468" priority="4928" operator="lessThan">
      <formula>0</formula>
    </cfRule>
  </conditionalFormatting>
  <conditionalFormatting sqref="O77:O78 O80:O83">
    <cfRule type="cellIs" dxfId="4467" priority="4927" operator="lessThan">
      <formula>0</formula>
    </cfRule>
  </conditionalFormatting>
  <conditionalFormatting sqref="O85">
    <cfRule type="cellIs" dxfId="4466" priority="4926" operator="lessThan">
      <formula>0</formula>
    </cfRule>
  </conditionalFormatting>
  <conditionalFormatting sqref="O9">
    <cfRule type="cellIs" dxfId="4465" priority="4925" operator="lessThan">
      <formula>0</formula>
    </cfRule>
  </conditionalFormatting>
  <conditionalFormatting sqref="O20">
    <cfRule type="cellIs" dxfId="4464" priority="4924" operator="lessThan">
      <formula>0</formula>
    </cfRule>
  </conditionalFormatting>
  <conditionalFormatting sqref="O22">
    <cfRule type="cellIs" dxfId="4463" priority="4923" operator="lessThan">
      <formula>0</formula>
    </cfRule>
  </conditionalFormatting>
  <conditionalFormatting sqref="O26">
    <cfRule type="cellIs" dxfId="4462" priority="4922" operator="lessThan">
      <formula>0</formula>
    </cfRule>
  </conditionalFormatting>
  <conditionalFormatting sqref="O30">
    <cfRule type="cellIs" dxfId="4461" priority="4921" operator="lessThan">
      <formula>0</formula>
    </cfRule>
  </conditionalFormatting>
  <conditionalFormatting sqref="O27:O35">
    <cfRule type="cellIs" dxfId="4460" priority="4920" operator="lessThan">
      <formula>0</formula>
    </cfRule>
  </conditionalFormatting>
  <conditionalFormatting sqref="O36">
    <cfRule type="cellIs" dxfId="4459" priority="4919" operator="lessThan">
      <formula>0</formula>
    </cfRule>
  </conditionalFormatting>
  <conditionalFormatting sqref="O37">
    <cfRule type="cellIs" dxfId="4458" priority="4918" operator="lessThan">
      <formula>0</formula>
    </cfRule>
  </conditionalFormatting>
  <conditionalFormatting sqref="O39">
    <cfRule type="cellIs" dxfId="4457" priority="4917" operator="lessThan">
      <formula>0</formula>
    </cfRule>
  </conditionalFormatting>
  <conditionalFormatting sqref="O40:O45">
    <cfRule type="cellIs" dxfId="4456" priority="4916" operator="lessThan">
      <formula>0</formula>
    </cfRule>
  </conditionalFormatting>
  <conditionalFormatting sqref="O46">
    <cfRule type="cellIs" dxfId="4455" priority="4915" operator="lessThan">
      <formula>0</formula>
    </cfRule>
  </conditionalFormatting>
  <conditionalFormatting sqref="O47">
    <cfRule type="cellIs" dxfId="4454" priority="4914" operator="lessThan">
      <formula>0</formula>
    </cfRule>
  </conditionalFormatting>
  <conditionalFormatting sqref="O49:O53">
    <cfRule type="cellIs" dxfId="4453" priority="4913" operator="lessThan">
      <formula>0</formula>
    </cfRule>
  </conditionalFormatting>
  <conditionalFormatting sqref="O59">
    <cfRule type="cellIs" dxfId="4452" priority="4912" operator="lessThan">
      <formula>0</formula>
    </cfRule>
  </conditionalFormatting>
  <conditionalFormatting sqref="O60">
    <cfRule type="cellIs" dxfId="4451" priority="4911" operator="lessThan">
      <formula>0</formula>
    </cfRule>
  </conditionalFormatting>
  <conditionalFormatting sqref="O62">
    <cfRule type="cellIs" dxfId="4450" priority="4910" operator="lessThan">
      <formula>0</formula>
    </cfRule>
  </conditionalFormatting>
  <conditionalFormatting sqref="O63">
    <cfRule type="cellIs" dxfId="4449" priority="4909" operator="lessThan">
      <formula>0</formula>
    </cfRule>
  </conditionalFormatting>
  <conditionalFormatting sqref="O64">
    <cfRule type="cellIs" dxfId="4448" priority="4908" operator="lessThan">
      <formula>0</formula>
    </cfRule>
  </conditionalFormatting>
  <conditionalFormatting sqref="O91">
    <cfRule type="cellIs" dxfId="4447" priority="4907" operator="lessThan">
      <formula>0</formula>
    </cfRule>
  </conditionalFormatting>
  <conditionalFormatting sqref="O66">
    <cfRule type="cellIs" dxfId="4446" priority="4906" operator="lessThan">
      <formula>0</formula>
    </cfRule>
  </conditionalFormatting>
  <conditionalFormatting sqref="O72">
    <cfRule type="cellIs" dxfId="4445" priority="4905" operator="lessThan">
      <formula>0</formula>
    </cfRule>
  </conditionalFormatting>
  <conditionalFormatting sqref="O73:O75">
    <cfRule type="cellIs" dxfId="4444" priority="4904" operator="lessThan">
      <formula>0</formula>
    </cfRule>
  </conditionalFormatting>
  <conditionalFormatting sqref="O74">
    <cfRule type="cellIs" dxfId="4443" priority="4903" operator="lessThan">
      <formula>0</formula>
    </cfRule>
  </conditionalFormatting>
  <conditionalFormatting sqref="O77:O78 O80:O83">
    <cfRule type="cellIs" dxfId="4442" priority="4902" operator="lessThan">
      <formula>0</formula>
    </cfRule>
  </conditionalFormatting>
  <conditionalFormatting sqref="O85">
    <cfRule type="cellIs" dxfId="4441" priority="4901" operator="lessThan">
      <formula>0</formula>
    </cfRule>
  </conditionalFormatting>
  <conditionalFormatting sqref="O17:O19">
    <cfRule type="cellIs" dxfId="4440" priority="4900" operator="lessThan">
      <formula>0</formula>
    </cfRule>
  </conditionalFormatting>
  <conditionalFormatting sqref="O18:O19">
    <cfRule type="cellIs" dxfId="4439" priority="4899" operator="lessThan">
      <formula>0</formula>
    </cfRule>
  </conditionalFormatting>
  <conditionalFormatting sqref="O17:O19">
    <cfRule type="cellIs" dxfId="4438" priority="4898" operator="lessThan">
      <formula>0</formula>
    </cfRule>
  </conditionalFormatting>
  <conditionalFormatting sqref="O22">
    <cfRule type="cellIs" dxfId="4437" priority="4897" operator="lessThan">
      <formula>0</formula>
    </cfRule>
  </conditionalFormatting>
  <conditionalFormatting sqref="O22">
    <cfRule type="cellIs" dxfId="4436" priority="4896" operator="lessThan">
      <formula>0</formula>
    </cfRule>
  </conditionalFormatting>
  <conditionalFormatting sqref="O22">
    <cfRule type="cellIs" dxfId="4435" priority="4895" operator="lessThan">
      <formula>0</formula>
    </cfRule>
  </conditionalFormatting>
  <conditionalFormatting sqref="O26">
    <cfRule type="cellIs" dxfId="4434" priority="4894" operator="lessThan">
      <formula>0</formula>
    </cfRule>
  </conditionalFormatting>
  <conditionalFormatting sqref="O26">
    <cfRule type="cellIs" dxfId="4433" priority="4893" operator="lessThan">
      <formula>0</formula>
    </cfRule>
  </conditionalFormatting>
  <conditionalFormatting sqref="O26">
    <cfRule type="cellIs" dxfId="4432" priority="4892" operator="lessThan">
      <formula>0</formula>
    </cfRule>
  </conditionalFormatting>
  <conditionalFormatting sqref="O26">
    <cfRule type="cellIs" dxfId="4431" priority="4891" operator="lessThan">
      <formula>0</formula>
    </cfRule>
  </conditionalFormatting>
  <conditionalFormatting sqref="O26">
    <cfRule type="cellIs" dxfId="4430" priority="4890" operator="lessThan">
      <formula>0</formula>
    </cfRule>
  </conditionalFormatting>
  <conditionalFormatting sqref="O30">
    <cfRule type="cellIs" dxfId="4429" priority="4889" operator="lessThan">
      <formula>0</formula>
    </cfRule>
  </conditionalFormatting>
  <conditionalFormatting sqref="O30">
    <cfRule type="cellIs" dxfId="4428" priority="4888" operator="lessThan">
      <formula>0</formula>
    </cfRule>
  </conditionalFormatting>
  <conditionalFormatting sqref="O30">
    <cfRule type="cellIs" dxfId="4427" priority="4887" operator="lessThan">
      <formula>0</formula>
    </cfRule>
  </conditionalFormatting>
  <conditionalFormatting sqref="O30">
    <cfRule type="cellIs" dxfId="4426" priority="4886" operator="lessThan">
      <formula>0</formula>
    </cfRule>
  </conditionalFormatting>
  <conditionalFormatting sqref="O30">
    <cfRule type="cellIs" dxfId="4425" priority="4885" operator="lessThan">
      <formula>0</formula>
    </cfRule>
  </conditionalFormatting>
  <conditionalFormatting sqref="O27:O35">
    <cfRule type="cellIs" dxfId="4424" priority="4884" operator="lessThan">
      <formula>0</formula>
    </cfRule>
  </conditionalFormatting>
  <conditionalFormatting sqref="O27:O35">
    <cfRule type="cellIs" dxfId="4423" priority="4883" operator="lessThan">
      <formula>0</formula>
    </cfRule>
  </conditionalFormatting>
  <conditionalFormatting sqref="O27:O35">
    <cfRule type="cellIs" dxfId="4422" priority="4882" operator="lessThan">
      <formula>0</formula>
    </cfRule>
  </conditionalFormatting>
  <conditionalFormatting sqref="O27:O35">
    <cfRule type="cellIs" dxfId="4421" priority="4881" operator="lessThan">
      <formula>0</formula>
    </cfRule>
  </conditionalFormatting>
  <conditionalFormatting sqref="O27:O35">
    <cfRule type="cellIs" dxfId="4420" priority="4880" operator="lessThan">
      <formula>0</formula>
    </cfRule>
  </conditionalFormatting>
  <conditionalFormatting sqref="O36">
    <cfRule type="cellIs" dxfId="4419" priority="4879" operator="lessThan">
      <formula>0</formula>
    </cfRule>
  </conditionalFormatting>
  <conditionalFormatting sqref="O36">
    <cfRule type="cellIs" dxfId="4418" priority="4878" operator="lessThan">
      <formula>0</formula>
    </cfRule>
  </conditionalFormatting>
  <conditionalFormatting sqref="O36">
    <cfRule type="cellIs" dxfId="4417" priority="4877" operator="lessThan">
      <formula>0</formula>
    </cfRule>
  </conditionalFormatting>
  <conditionalFormatting sqref="O36">
    <cfRule type="cellIs" dxfId="4416" priority="4876" operator="lessThan">
      <formula>0</formula>
    </cfRule>
  </conditionalFormatting>
  <conditionalFormatting sqref="O36">
    <cfRule type="cellIs" dxfId="4415" priority="4875" operator="lessThan">
      <formula>0</formula>
    </cfRule>
  </conditionalFormatting>
  <conditionalFormatting sqref="O37">
    <cfRule type="cellIs" dxfId="4414" priority="4874" operator="lessThan">
      <formula>0</formula>
    </cfRule>
  </conditionalFormatting>
  <conditionalFormatting sqref="O37">
    <cfRule type="cellIs" dxfId="4413" priority="4873" operator="lessThan">
      <formula>0</formula>
    </cfRule>
  </conditionalFormatting>
  <conditionalFormatting sqref="O37">
    <cfRule type="cellIs" dxfId="4412" priority="4872" operator="lessThan">
      <formula>0</formula>
    </cfRule>
  </conditionalFormatting>
  <conditionalFormatting sqref="O37">
    <cfRule type="cellIs" dxfId="4411" priority="4871" operator="lessThan">
      <formula>0</formula>
    </cfRule>
  </conditionalFormatting>
  <conditionalFormatting sqref="O37">
    <cfRule type="cellIs" dxfId="4410" priority="4870" operator="lessThan">
      <formula>0</formula>
    </cfRule>
  </conditionalFormatting>
  <conditionalFormatting sqref="O39">
    <cfRule type="cellIs" dxfId="4409" priority="4869" operator="lessThan">
      <formula>0</formula>
    </cfRule>
  </conditionalFormatting>
  <conditionalFormatting sqref="O39">
    <cfRule type="cellIs" dxfId="4408" priority="4868" operator="lessThan">
      <formula>0</formula>
    </cfRule>
  </conditionalFormatting>
  <conditionalFormatting sqref="O39">
    <cfRule type="cellIs" dxfId="4407" priority="4867" operator="lessThan">
      <formula>0</formula>
    </cfRule>
  </conditionalFormatting>
  <conditionalFormatting sqref="O39">
    <cfRule type="cellIs" dxfId="4406" priority="4866" operator="lessThan">
      <formula>0</formula>
    </cfRule>
  </conditionalFormatting>
  <conditionalFormatting sqref="O39">
    <cfRule type="cellIs" dxfId="4405" priority="4865" operator="lessThan">
      <formula>0</formula>
    </cfRule>
  </conditionalFormatting>
  <conditionalFormatting sqref="O40:O45">
    <cfRule type="cellIs" dxfId="4404" priority="4864" operator="lessThan">
      <formula>0</formula>
    </cfRule>
  </conditionalFormatting>
  <conditionalFormatting sqref="O40:O45">
    <cfRule type="cellIs" dxfId="4403" priority="4863" operator="lessThan">
      <formula>0</formula>
    </cfRule>
  </conditionalFormatting>
  <conditionalFormatting sqref="O40:O45">
    <cfRule type="cellIs" dxfId="4402" priority="4862" operator="lessThan">
      <formula>0</formula>
    </cfRule>
  </conditionalFormatting>
  <conditionalFormatting sqref="O40:O45">
    <cfRule type="cellIs" dxfId="4401" priority="4861" operator="lessThan">
      <formula>0</formula>
    </cfRule>
  </conditionalFormatting>
  <conditionalFormatting sqref="O40:O45">
    <cfRule type="cellIs" dxfId="4400" priority="4860" operator="lessThan">
      <formula>0</formula>
    </cfRule>
  </conditionalFormatting>
  <conditionalFormatting sqref="O86">
    <cfRule type="cellIs" dxfId="4399" priority="4859" operator="lessThan">
      <formula>0</formula>
    </cfRule>
  </conditionalFormatting>
  <conditionalFormatting sqref="O87">
    <cfRule type="cellIs" dxfId="4398" priority="4858" operator="lessThan">
      <formula>0</formula>
    </cfRule>
  </conditionalFormatting>
  <conditionalFormatting sqref="O17:O19">
    <cfRule type="cellIs" dxfId="4397" priority="4857" operator="lessThan">
      <formula>0</formula>
    </cfRule>
  </conditionalFormatting>
  <conditionalFormatting sqref="O17:O19">
    <cfRule type="cellIs" dxfId="4396" priority="4856" operator="lessThan">
      <formula>0</formula>
    </cfRule>
  </conditionalFormatting>
  <conditionalFormatting sqref="O17:O19">
    <cfRule type="cellIs" dxfId="4395" priority="4855" operator="lessThan">
      <formula>0</formula>
    </cfRule>
  </conditionalFormatting>
  <conditionalFormatting sqref="O22">
    <cfRule type="cellIs" dxfId="4394" priority="4854" operator="lessThan">
      <formula>0</formula>
    </cfRule>
  </conditionalFormatting>
  <conditionalFormatting sqref="O26">
    <cfRule type="cellIs" dxfId="4393" priority="4853" operator="lessThan">
      <formula>0</formula>
    </cfRule>
  </conditionalFormatting>
  <conditionalFormatting sqref="O30:O45">
    <cfRule type="cellIs" dxfId="4392" priority="4852" operator="lessThan">
      <formula>0</formula>
    </cfRule>
  </conditionalFormatting>
  <conditionalFormatting sqref="O35">
    <cfRule type="cellIs" dxfId="4391" priority="4851" operator="lessThan">
      <formula>0</formula>
    </cfRule>
  </conditionalFormatting>
  <conditionalFormatting sqref="O36">
    <cfRule type="cellIs" dxfId="4390" priority="4850" operator="lessThan">
      <formula>0</formula>
    </cfRule>
  </conditionalFormatting>
  <conditionalFormatting sqref="O37">
    <cfRule type="cellIs" dxfId="4389" priority="4849" operator="lessThan">
      <formula>0</formula>
    </cfRule>
  </conditionalFormatting>
  <conditionalFormatting sqref="O39">
    <cfRule type="cellIs" dxfId="4388" priority="4848" operator="lessThan">
      <formula>0</formula>
    </cfRule>
  </conditionalFormatting>
  <conditionalFormatting sqref="O40">
    <cfRule type="cellIs" dxfId="4387" priority="4847" operator="lessThan">
      <formula>0</formula>
    </cfRule>
  </conditionalFormatting>
  <conditionalFormatting sqref="O27:O29">
    <cfRule type="cellIs" dxfId="4386" priority="4846" operator="lessThan">
      <formula>0</formula>
    </cfRule>
  </conditionalFormatting>
  <conditionalFormatting sqref="O41:O45">
    <cfRule type="cellIs" dxfId="4385" priority="4845" operator="lessThan">
      <formula>0</formula>
    </cfRule>
  </conditionalFormatting>
  <conditionalFormatting sqref="O31:O34">
    <cfRule type="cellIs" dxfId="4384" priority="4844" operator="lessThan">
      <formula>0</formula>
    </cfRule>
  </conditionalFormatting>
  <conditionalFormatting sqref="O41">
    <cfRule type="cellIs" dxfId="4383" priority="4843" operator="lessThan">
      <formula>0</formula>
    </cfRule>
  </conditionalFormatting>
  <conditionalFormatting sqref="O41">
    <cfRule type="cellIs" dxfId="4382" priority="4842" operator="lessThan">
      <formula>0</formula>
    </cfRule>
  </conditionalFormatting>
  <conditionalFormatting sqref="O41">
    <cfRule type="cellIs" dxfId="4381" priority="4841" operator="lessThan">
      <formula>0</formula>
    </cfRule>
  </conditionalFormatting>
  <conditionalFormatting sqref="O41">
    <cfRule type="cellIs" dxfId="4380" priority="4840" operator="lessThan">
      <formula>0</formula>
    </cfRule>
  </conditionalFormatting>
  <conditionalFormatting sqref="O41">
    <cfRule type="cellIs" dxfId="4379" priority="4839" operator="lessThan">
      <formula>0</formula>
    </cfRule>
  </conditionalFormatting>
  <conditionalFormatting sqref="O41">
    <cfRule type="cellIs" dxfId="4378" priority="4838" operator="lessThan">
      <formula>0</formula>
    </cfRule>
  </conditionalFormatting>
  <conditionalFormatting sqref="O41">
    <cfRule type="cellIs" dxfId="4377" priority="4837" operator="lessThan">
      <formula>0</formula>
    </cfRule>
  </conditionalFormatting>
  <conditionalFormatting sqref="O41">
    <cfRule type="cellIs" dxfId="4376" priority="4836" operator="lessThan">
      <formula>0</formula>
    </cfRule>
  </conditionalFormatting>
  <conditionalFormatting sqref="O42">
    <cfRule type="cellIs" dxfId="4375" priority="4835" operator="lessThan">
      <formula>0</formula>
    </cfRule>
  </conditionalFormatting>
  <conditionalFormatting sqref="O42">
    <cfRule type="cellIs" dxfId="4374" priority="4834" operator="lessThan">
      <formula>0</formula>
    </cfRule>
  </conditionalFormatting>
  <conditionalFormatting sqref="O42">
    <cfRule type="cellIs" dxfId="4373" priority="4833" operator="lessThan">
      <formula>0</formula>
    </cfRule>
  </conditionalFormatting>
  <conditionalFormatting sqref="O42">
    <cfRule type="cellIs" dxfId="4372" priority="4832" operator="lessThan">
      <formula>0</formula>
    </cfRule>
  </conditionalFormatting>
  <conditionalFormatting sqref="O42">
    <cfRule type="cellIs" dxfId="4371" priority="4831" operator="lessThan">
      <formula>0</formula>
    </cfRule>
  </conditionalFormatting>
  <conditionalFormatting sqref="O42">
    <cfRule type="cellIs" dxfId="4370" priority="4830" operator="lessThan">
      <formula>0</formula>
    </cfRule>
  </conditionalFormatting>
  <conditionalFormatting sqref="O42">
    <cfRule type="cellIs" dxfId="4369" priority="4829" operator="lessThan">
      <formula>0</formula>
    </cfRule>
  </conditionalFormatting>
  <conditionalFormatting sqref="O42">
    <cfRule type="cellIs" dxfId="4368" priority="4828" operator="lessThan">
      <formula>0</formula>
    </cfRule>
  </conditionalFormatting>
  <conditionalFormatting sqref="O43">
    <cfRule type="cellIs" dxfId="4367" priority="4827" operator="lessThan">
      <formula>0</formula>
    </cfRule>
  </conditionalFormatting>
  <conditionalFormatting sqref="O43">
    <cfRule type="cellIs" dxfId="4366" priority="4826" operator="lessThan">
      <formula>0</formula>
    </cfRule>
  </conditionalFormatting>
  <conditionalFormatting sqref="O43">
    <cfRule type="cellIs" dxfId="4365" priority="4825" operator="lessThan">
      <formula>0</formula>
    </cfRule>
  </conditionalFormatting>
  <conditionalFormatting sqref="O43">
    <cfRule type="cellIs" dxfId="4364" priority="4824" operator="lessThan">
      <formula>0</formula>
    </cfRule>
  </conditionalFormatting>
  <conditionalFormatting sqref="O43">
    <cfRule type="cellIs" dxfId="4363" priority="4823" operator="lessThan">
      <formula>0</formula>
    </cfRule>
  </conditionalFormatting>
  <conditionalFormatting sqref="O43">
    <cfRule type="cellIs" dxfId="4362" priority="4822" operator="lessThan">
      <formula>0</formula>
    </cfRule>
  </conditionalFormatting>
  <conditionalFormatting sqref="O43">
    <cfRule type="cellIs" dxfId="4361" priority="4821" operator="lessThan">
      <formula>0</formula>
    </cfRule>
  </conditionalFormatting>
  <conditionalFormatting sqref="O43">
    <cfRule type="cellIs" dxfId="4360" priority="4820" operator="lessThan">
      <formula>0</formula>
    </cfRule>
  </conditionalFormatting>
  <conditionalFormatting sqref="O44">
    <cfRule type="cellIs" dxfId="4359" priority="4819" operator="lessThan">
      <formula>0</formula>
    </cfRule>
  </conditionalFormatting>
  <conditionalFormatting sqref="O44">
    <cfRule type="cellIs" dxfId="4358" priority="4818" operator="lessThan">
      <formula>0</formula>
    </cfRule>
  </conditionalFormatting>
  <conditionalFormatting sqref="O44">
    <cfRule type="cellIs" dxfId="4357" priority="4817" operator="lessThan">
      <formula>0</formula>
    </cfRule>
  </conditionalFormatting>
  <conditionalFormatting sqref="O44">
    <cfRule type="cellIs" dxfId="4356" priority="4816" operator="lessThan">
      <formula>0</formula>
    </cfRule>
  </conditionalFormatting>
  <conditionalFormatting sqref="O44">
    <cfRule type="cellIs" dxfId="4355" priority="4815" operator="lessThan">
      <formula>0</formula>
    </cfRule>
  </conditionalFormatting>
  <conditionalFormatting sqref="O44">
    <cfRule type="cellIs" dxfId="4354" priority="4814" operator="lessThan">
      <formula>0</formula>
    </cfRule>
  </conditionalFormatting>
  <conditionalFormatting sqref="O44">
    <cfRule type="cellIs" dxfId="4353" priority="4813" operator="lessThan">
      <formula>0</formula>
    </cfRule>
  </conditionalFormatting>
  <conditionalFormatting sqref="O44">
    <cfRule type="cellIs" dxfId="4352" priority="4812" operator="lessThan">
      <formula>0</formula>
    </cfRule>
  </conditionalFormatting>
  <conditionalFormatting sqref="O45">
    <cfRule type="cellIs" dxfId="4351" priority="4811" operator="lessThan">
      <formula>0</formula>
    </cfRule>
  </conditionalFormatting>
  <conditionalFormatting sqref="O45">
    <cfRule type="cellIs" dxfId="4350" priority="4810" operator="lessThan">
      <formula>0</formula>
    </cfRule>
  </conditionalFormatting>
  <conditionalFormatting sqref="O45">
    <cfRule type="cellIs" dxfId="4349" priority="4809" operator="lessThan">
      <formula>0</formula>
    </cfRule>
  </conditionalFormatting>
  <conditionalFormatting sqref="O45">
    <cfRule type="cellIs" dxfId="4348" priority="4808" operator="lessThan">
      <formula>0</formula>
    </cfRule>
  </conditionalFormatting>
  <conditionalFormatting sqref="O45">
    <cfRule type="cellIs" dxfId="4347" priority="4807" operator="lessThan">
      <formula>0</formula>
    </cfRule>
  </conditionalFormatting>
  <conditionalFormatting sqref="O45">
    <cfRule type="cellIs" dxfId="4346" priority="4806" operator="lessThan">
      <formula>0</formula>
    </cfRule>
  </conditionalFormatting>
  <conditionalFormatting sqref="O45">
    <cfRule type="cellIs" dxfId="4345" priority="4805" operator="lessThan">
      <formula>0</formula>
    </cfRule>
  </conditionalFormatting>
  <conditionalFormatting sqref="O45">
    <cfRule type="cellIs" dxfId="4344" priority="4804" operator="lessThan">
      <formula>0</formula>
    </cfRule>
  </conditionalFormatting>
  <conditionalFormatting sqref="O30">
    <cfRule type="cellIs" dxfId="4343" priority="4803" operator="lessThan">
      <formula>0</formula>
    </cfRule>
  </conditionalFormatting>
  <conditionalFormatting sqref="O30">
    <cfRule type="cellIs" dxfId="4342" priority="4802" operator="lessThan">
      <formula>0</formula>
    </cfRule>
  </conditionalFormatting>
  <conditionalFormatting sqref="O30">
    <cfRule type="cellIs" dxfId="4341" priority="4801" operator="lessThan">
      <formula>0</formula>
    </cfRule>
  </conditionalFormatting>
  <conditionalFormatting sqref="O30">
    <cfRule type="cellIs" dxfId="4340" priority="4800" operator="lessThan">
      <formula>0</formula>
    </cfRule>
  </conditionalFormatting>
  <conditionalFormatting sqref="O30">
    <cfRule type="cellIs" dxfId="4339" priority="4799" operator="lessThan">
      <formula>0</formula>
    </cfRule>
  </conditionalFormatting>
  <conditionalFormatting sqref="O30">
    <cfRule type="cellIs" dxfId="4338" priority="4798" operator="lessThan">
      <formula>0</formula>
    </cfRule>
  </conditionalFormatting>
  <conditionalFormatting sqref="O30">
    <cfRule type="cellIs" dxfId="4337" priority="4797" operator="lessThan">
      <formula>0</formula>
    </cfRule>
  </conditionalFormatting>
  <conditionalFormatting sqref="O30">
    <cfRule type="cellIs" dxfId="4336" priority="4796" operator="lessThan">
      <formula>0</formula>
    </cfRule>
  </conditionalFormatting>
  <conditionalFormatting sqref="O35">
    <cfRule type="cellIs" dxfId="4335" priority="4795" operator="lessThan">
      <formula>0</formula>
    </cfRule>
  </conditionalFormatting>
  <conditionalFormatting sqref="O35">
    <cfRule type="cellIs" dxfId="4334" priority="4794" operator="lessThan">
      <formula>0</formula>
    </cfRule>
  </conditionalFormatting>
  <conditionalFormatting sqref="O35">
    <cfRule type="cellIs" dxfId="4333" priority="4793" operator="lessThan">
      <formula>0</formula>
    </cfRule>
  </conditionalFormatting>
  <conditionalFormatting sqref="O35">
    <cfRule type="cellIs" dxfId="4332" priority="4792" operator="lessThan">
      <formula>0</formula>
    </cfRule>
  </conditionalFormatting>
  <conditionalFormatting sqref="O35">
    <cfRule type="cellIs" dxfId="4331" priority="4791" operator="lessThan">
      <formula>0</formula>
    </cfRule>
  </conditionalFormatting>
  <conditionalFormatting sqref="O35">
    <cfRule type="cellIs" dxfId="4330" priority="4790" operator="lessThan">
      <formula>0</formula>
    </cfRule>
  </conditionalFormatting>
  <conditionalFormatting sqref="O35">
    <cfRule type="cellIs" dxfId="4329" priority="4789" operator="lessThan">
      <formula>0</formula>
    </cfRule>
  </conditionalFormatting>
  <conditionalFormatting sqref="O35">
    <cfRule type="cellIs" dxfId="4328" priority="4788" operator="lessThan">
      <formula>0</formula>
    </cfRule>
  </conditionalFormatting>
  <conditionalFormatting sqref="O36">
    <cfRule type="cellIs" dxfId="4327" priority="4787" operator="lessThan">
      <formula>0</formula>
    </cfRule>
  </conditionalFormatting>
  <conditionalFormatting sqref="O36">
    <cfRule type="cellIs" dxfId="4326" priority="4786" operator="lessThan">
      <formula>0</formula>
    </cfRule>
  </conditionalFormatting>
  <conditionalFormatting sqref="O36">
    <cfRule type="cellIs" dxfId="4325" priority="4785" operator="lessThan">
      <formula>0</formula>
    </cfRule>
  </conditionalFormatting>
  <conditionalFormatting sqref="O36">
    <cfRule type="cellIs" dxfId="4324" priority="4784" operator="lessThan">
      <formula>0</formula>
    </cfRule>
  </conditionalFormatting>
  <conditionalFormatting sqref="O36">
    <cfRule type="cellIs" dxfId="4323" priority="4783" operator="lessThan">
      <formula>0</formula>
    </cfRule>
  </conditionalFormatting>
  <conditionalFormatting sqref="O36">
    <cfRule type="cellIs" dxfId="4322" priority="4782" operator="lessThan">
      <formula>0</formula>
    </cfRule>
  </conditionalFormatting>
  <conditionalFormatting sqref="O36">
    <cfRule type="cellIs" dxfId="4321" priority="4781" operator="lessThan">
      <formula>0</formula>
    </cfRule>
  </conditionalFormatting>
  <conditionalFormatting sqref="O36">
    <cfRule type="cellIs" dxfId="4320" priority="4780" operator="lessThan">
      <formula>0</formula>
    </cfRule>
  </conditionalFormatting>
  <conditionalFormatting sqref="O37">
    <cfRule type="cellIs" dxfId="4319" priority="4779" operator="lessThan">
      <formula>0</formula>
    </cfRule>
  </conditionalFormatting>
  <conditionalFormatting sqref="O37">
    <cfRule type="cellIs" dxfId="4318" priority="4778" operator="lessThan">
      <formula>0</formula>
    </cfRule>
  </conditionalFormatting>
  <conditionalFormatting sqref="O37">
    <cfRule type="cellIs" dxfId="4317" priority="4777" operator="lessThan">
      <formula>0</formula>
    </cfRule>
  </conditionalFormatting>
  <conditionalFormatting sqref="O37">
    <cfRule type="cellIs" dxfId="4316" priority="4776" operator="lessThan">
      <formula>0</formula>
    </cfRule>
  </conditionalFormatting>
  <conditionalFormatting sqref="O37">
    <cfRule type="cellIs" dxfId="4315" priority="4775" operator="lessThan">
      <formula>0</formula>
    </cfRule>
  </conditionalFormatting>
  <conditionalFormatting sqref="O37">
    <cfRule type="cellIs" dxfId="4314" priority="4774" operator="lessThan">
      <formula>0</formula>
    </cfRule>
  </conditionalFormatting>
  <conditionalFormatting sqref="O37">
    <cfRule type="cellIs" dxfId="4313" priority="4773" operator="lessThan">
      <formula>0</formula>
    </cfRule>
  </conditionalFormatting>
  <conditionalFormatting sqref="O37">
    <cfRule type="cellIs" dxfId="4312" priority="4772" operator="lessThan">
      <formula>0</formula>
    </cfRule>
  </conditionalFormatting>
  <conditionalFormatting sqref="O39">
    <cfRule type="cellIs" dxfId="4311" priority="4771" operator="lessThan">
      <formula>0</formula>
    </cfRule>
  </conditionalFormatting>
  <conditionalFormatting sqref="O39">
    <cfRule type="cellIs" dxfId="4310" priority="4770" operator="lessThan">
      <formula>0</formula>
    </cfRule>
  </conditionalFormatting>
  <conditionalFormatting sqref="O39">
    <cfRule type="cellIs" dxfId="4309" priority="4769" operator="lessThan">
      <formula>0</formula>
    </cfRule>
  </conditionalFormatting>
  <conditionalFormatting sqref="O39">
    <cfRule type="cellIs" dxfId="4308" priority="4768" operator="lessThan">
      <formula>0</formula>
    </cfRule>
  </conditionalFormatting>
  <conditionalFormatting sqref="O39">
    <cfRule type="cellIs" dxfId="4307" priority="4767" operator="lessThan">
      <formula>0</formula>
    </cfRule>
  </conditionalFormatting>
  <conditionalFormatting sqref="O39">
    <cfRule type="cellIs" dxfId="4306" priority="4766" operator="lessThan">
      <formula>0</formula>
    </cfRule>
  </conditionalFormatting>
  <conditionalFormatting sqref="O39">
    <cfRule type="cellIs" dxfId="4305" priority="4765" operator="lessThan">
      <formula>0</formula>
    </cfRule>
  </conditionalFormatting>
  <conditionalFormatting sqref="O39">
    <cfRule type="cellIs" dxfId="4304" priority="4764" operator="lessThan">
      <formula>0</formula>
    </cfRule>
  </conditionalFormatting>
  <conditionalFormatting sqref="O40">
    <cfRule type="cellIs" dxfId="4303" priority="4763" operator="lessThan">
      <formula>0</formula>
    </cfRule>
  </conditionalFormatting>
  <conditionalFormatting sqref="O40">
    <cfRule type="cellIs" dxfId="4302" priority="4762" operator="lessThan">
      <formula>0</formula>
    </cfRule>
  </conditionalFormatting>
  <conditionalFormatting sqref="O40">
    <cfRule type="cellIs" dxfId="4301" priority="4761" operator="lessThan">
      <formula>0</formula>
    </cfRule>
  </conditionalFormatting>
  <conditionalFormatting sqref="O40">
    <cfRule type="cellIs" dxfId="4300" priority="4760" operator="lessThan">
      <formula>0</formula>
    </cfRule>
  </conditionalFormatting>
  <conditionalFormatting sqref="O40">
    <cfRule type="cellIs" dxfId="4299" priority="4759" operator="lessThan">
      <formula>0</formula>
    </cfRule>
  </conditionalFormatting>
  <conditionalFormatting sqref="O40">
    <cfRule type="cellIs" dxfId="4298" priority="4758" operator="lessThan">
      <formula>0</formula>
    </cfRule>
  </conditionalFormatting>
  <conditionalFormatting sqref="O40">
    <cfRule type="cellIs" dxfId="4297" priority="4757" operator="lessThan">
      <formula>0</formula>
    </cfRule>
  </conditionalFormatting>
  <conditionalFormatting sqref="O40">
    <cfRule type="cellIs" dxfId="4296" priority="4756" operator="lessThan">
      <formula>0</formula>
    </cfRule>
  </conditionalFormatting>
  <conditionalFormatting sqref="O49:O53">
    <cfRule type="cellIs" dxfId="4295" priority="4755" operator="lessThan">
      <formula>0</formula>
    </cfRule>
  </conditionalFormatting>
  <conditionalFormatting sqref="O53">
    <cfRule type="cellIs" dxfId="4294" priority="4754" operator="lessThan">
      <formula>0</formula>
    </cfRule>
  </conditionalFormatting>
  <conditionalFormatting sqref="O53">
    <cfRule type="cellIs" dxfId="4293" priority="4753" operator="lessThan">
      <formula>0</formula>
    </cfRule>
  </conditionalFormatting>
  <conditionalFormatting sqref="O53:O58">
    <cfRule type="cellIs" dxfId="4292" priority="4752" operator="lessThan">
      <formula>0</formula>
    </cfRule>
  </conditionalFormatting>
  <conditionalFormatting sqref="O49">
    <cfRule type="cellIs" dxfId="4291" priority="4751" operator="lessThan">
      <formula>0</formula>
    </cfRule>
  </conditionalFormatting>
  <conditionalFormatting sqref="O49">
    <cfRule type="cellIs" dxfId="4290" priority="4750" operator="lessThan">
      <formula>0</formula>
    </cfRule>
  </conditionalFormatting>
  <conditionalFormatting sqref="O49">
    <cfRule type="cellIs" dxfId="4289" priority="4749" operator="lessThan">
      <formula>0</formula>
    </cfRule>
  </conditionalFormatting>
  <conditionalFormatting sqref="O49">
    <cfRule type="cellIs" dxfId="4288" priority="4748" operator="lessThan">
      <formula>0</formula>
    </cfRule>
  </conditionalFormatting>
  <conditionalFormatting sqref="O49">
    <cfRule type="cellIs" dxfId="4287" priority="4747" operator="lessThan">
      <formula>0</formula>
    </cfRule>
  </conditionalFormatting>
  <conditionalFormatting sqref="O49">
    <cfRule type="cellIs" dxfId="4286" priority="4746" operator="lessThan">
      <formula>0</formula>
    </cfRule>
  </conditionalFormatting>
  <conditionalFormatting sqref="O49">
    <cfRule type="cellIs" dxfId="4285" priority="4745" operator="lessThan">
      <formula>0</formula>
    </cfRule>
  </conditionalFormatting>
  <conditionalFormatting sqref="O49">
    <cfRule type="cellIs" dxfId="4284" priority="4744" operator="lessThan">
      <formula>0</formula>
    </cfRule>
  </conditionalFormatting>
  <conditionalFormatting sqref="O49">
    <cfRule type="cellIs" dxfId="4283" priority="4743" operator="lessThan">
      <formula>0</formula>
    </cfRule>
  </conditionalFormatting>
  <conditionalFormatting sqref="O49">
    <cfRule type="cellIs" dxfId="4282" priority="4742" operator="lessThan">
      <formula>0</formula>
    </cfRule>
  </conditionalFormatting>
  <conditionalFormatting sqref="O49">
    <cfRule type="cellIs" dxfId="4281" priority="4741" operator="lessThan">
      <formula>0</formula>
    </cfRule>
  </conditionalFormatting>
  <conditionalFormatting sqref="O49">
    <cfRule type="cellIs" dxfId="4280" priority="4740" operator="lessThan">
      <formula>0</formula>
    </cfRule>
  </conditionalFormatting>
  <conditionalFormatting sqref="O49">
    <cfRule type="cellIs" dxfId="4279" priority="4739" operator="lessThan">
      <formula>0</formula>
    </cfRule>
  </conditionalFormatting>
  <conditionalFormatting sqref="O49">
    <cfRule type="cellIs" dxfId="4278" priority="4738" operator="lessThan">
      <formula>0</formula>
    </cfRule>
  </conditionalFormatting>
  <conditionalFormatting sqref="O49">
    <cfRule type="cellIs" dxfId="4277" priority="4737" operator="lessThan">
      <formula>0</formula>
    </cfRule>
  </conditionalFormatting>
  <conditionalFormatting sqref="O49">
    <cfRule type="cellIs" dxfId="4276" priority="4736" operator="lessThan">
      <formula>0</formula>
    </cfRule>
  </conditionalFormatting>
  <conditionalFormatting sqref="O49">
    <cfRule type="cellIs" dxfId="4275" priority="4735" operator="lessThan">
      <formula>0</formula>
    </cfRule>
  </conditionalFormatting>
  <conditionalFormatting sqref="O51">
    <cfRule type="cellIs" dxfId="4274" priority="4734" operator="lessThan">
      <formula>0</formula>
    </cfRule>
  </conditionalFormatting>
  <conditionalFormatting sqref="O51">
    <cfRule type="cellIs" dxfId="4273" priority="4733" operator="lessThan">
      <formula>0</formula>
    </cfRule>
  </conditionalFormatting>
  <conditionalFormatting sqref="O51">
    <cfRule type="cellIs" dxfId="4272" priority="4732" operator="lessThan">
      <formula>0</formula>
    </cfRule>
  </conditionalFormatting>
  <conditionalFormatting sqref="O51">
    <cfRule type="cellIs" dxfId="4271" priority="4731" operator="lessThan">
      <formula>0</formula>
    </cfRule>
  </conditionalFormatting>
  <conditionalFormatting sqref="O51">
    <cfRule type="cellIs" dxfId="4270" priority="4730" operator="lessThan">
      <formula>0</formula>
    </cfRule>
  </conditionalFormatting>
  <conditionalFormatting sqref="O51">
    <cfRule type="cellIs" dxfId="4269" priority="4729" operator="lessThan">
      <formula>0</formula>
    </cfRule>
  </conditionalFormatting>
  <conditionalFormatting sqref="O51">
    <cfRule type="cellIs" dxfId="4268" priority="4728" operator="lessThan">
      <formula>0</formula>
    </cfRule>
  </conditionalFormatting>
  <conditionalFormatting sqref="O51">
    <cfRule type="cellIs" dxfId="4267" priority="4727" operator="lessThan">
      <formula>0</formula>
    </cfRule>
  </conditionalFormatting>
  <conditionalFormatting sqref="O51">
    <cfRule type="cellIs" dxfId="4266" priority="4726" operator="lessThan">
      <formula>0</formula>
    </cfRule>
  </conditionalFormatting>
  <conditionalFormatting sqref="O51">
    <cfRule type="cellIs" dxfId="4265" priority="4725" operator="lessThan">
      <formula>0</formula>
    </cfRule>
  </conditionalFormatting>
  <conditionalFormatting sqref="O51">
    <cfRule type="cellIs" dxfId="4264" priority="4724" operator="lessThan">
      <formula>0</formula>
    </cfRule>
  </conditionalFormatting>
  <conditionalFormatting sqref="O51">
    <cfRule type="cellIs" dxfId="4263" priority="4723" operator="lessThan">
      <formula>0</formula>
    </cfRule>
  </conditionalFormatting>
  <conditionalFormatting sqref="O51">
    <cfRule type="cellIs" dxfId="4262" priority="4722" operator="lessThan">
      <formula>0</formula>
    </cfRule>
  </conditionalFormatting>
  <conditionalFormatting sqref="O51">
    <cfRule type="cellIs" dxfId="4261" priority="4721" operator="lessThan">
      <formula>0</formula>
    </cfRule>
  </conditionalFormatting>
  <conditionalFormatting sqref="O51">
    <cfRule type="cellIs" dxfId="4260" priority="4720" operator="lessThan">
      <formula>0</formula>
    </cfRule>
  </conditionalFormatting>
  <conditionalFormatting sqref="O51">
    <cfRule type="cellIs" dxfId="4259" priority="4719" operator="lessThan">
      <formula>0</formula>
    </cfRule>
  </conditionalFormatting>
  <conditionalFormatting sqref="O51">
    <cfRule type="cellIs" dxfId="4258" priority="4718" operator="lessThan">
      <formula>0</formula>
    </cfRule>
  </conditionalFormatting>
  <conditionalFormatting sqref="O53">
    <cfRule type="cellIs" dxfId="4257" priority="4717" operator="lessThan">
      <formula>0</formula>
    </cfRule>
  </conditionalFormatting>
  <conditionalFormatting sqref="O53">
    <cfRule type="cellIs" dxfId="4256" priority="4716" operator="lessThan">
      <formula>0</formula>
    </cfRule>
  </conditionalFormatting>
  <conditionalFormatting sqref="O53">
    <cfRule type="cellIs" dxfId="4255" priority="4715" operator="lessThan">
      <formula>0</formula>
    </cfRule>
  </conditionalFormatting>
  <conditionalFormatting sqref="O53">
    <cfRule type="cellIs" dxfId="4254" priority="4714" operator="lessThan">
      <formula>0</formula>
    </cfRule>
  </conditionalFormatting>
  <conditionalFormatting sqref="O53">
    <cfRule type="cellIs" dxfId="4253" priority="4713" operator="lessThan">
      <formula>0</formula>
    </cfRule>
  </conditionalFormatting>
  <conditionalFormatting sqref="O53">
    <cfRule type="cellIs" dxfId="4252" priority="4712" operator="lessThan">
      <formula>0</formula>
    </cfRule>
  </conditionalFormatting>
  <conditionalFormatting sqref="O53">
    <cfRule type="cellIs" dxfId="4251" priority="4711" operator="lessThan">
      <formula>0</formula>
    </cfRule>
  </conditionalFormatting>
  <conditionalFormatting sqref="O53">
    <cfRule type="cellIs" dxfId="4250" priority="4710" operator="lessThan">
      <formula>0</formula>
    </cfRule>
  </conditionalFormatting>
  <conditionalFormatting sqref="O53">
    <cfRule type="cellIs" dxfId="4249" priority="4709" operator="lessThan">
      <formula>0</formula>
    </cfRule>
  </conditionalFormatting>
  <conditionalFormatting sqref="O53">
    <cfRule type="cellIs" dxfId="4248" priority="4708" operator="lessThan">
      <formula>0</formula>
    </cfRule>
  </conditionalFormatting>
  <conditionalFormatting sqref="O53">
    <cfRule type="cellIs" dxfId="4247" priority="4707" operator="lessThan">
      <formula>0</formula>
    </cfRule>
  </conditionalFormatting>
  <conditionalFormatting sqref="O53">
    <cfRule type="cellIs" dxfId="4246" priority="4706" operator="lessThan">
      <formula>0</formula>
    </cfRule>
  </conditionalFormatting>
  <conditionalFormatting sqref="O53">
    <cfRule type="cellIs" dxfId="4245" priority="4705" operator="lessThan">
      <formula>0</formula>
    </cfRule>
  </conditionalFormatting>
  <conditionalFormatting sqref="O53">
    <cfRule type="cellIs" dxfId="4244" priority="4704" operator="lessThan">
      <formula>0</formula>
    </cfRule>
  </conditionalFormatting>
  <conditionalFormatting sqref="O53">
    <cfRule type="cellIs" dxfId="4243" priority="4703" operator="lessThan">
      <formula>0</formula>
    </cfRule>
  </conditionalFormatting>
  <conditionalFormatting sqref="O53">
    <cfRule type="cellIs" dxfId="4242" priority="4702" operator="lessThan">
      <formula>0</formula>
    </cfRule>
  </conditionalFormatting>
  <conditionalFormatting sqref="O53">
    <cfRule type="cellIs" dxfId="4241" priority="4701" operator="lessThan">
      <formula>0</formula>
    </cfRule>
  </conditionalFormatting>
  <conditionalFormatting sqref="O50">
    <cfRule type="cellIs" dxfId="4240" priority="4700" operator="lessThan">
      <formula>0</formula>
    </cfRule>
  </conditionalFormatting>
  <conditionalFormatting sqref="O50">
    <cfRule type="cellIs" dxfId="4239" priority="4699" operator="lessThan">
      <formula>0</formula>
    </cfRule>
  </conditionalFormatting>
  <conditionalFormatting sqref="O50">
    <cfRule type="cellIs" dxfId="4238" priority="4698" operator="lessThan">
      <formula>0</formula>
    </cfRule>
  </conditionalFormatting>
  <conditionalFormatting sqref="O50">
    <cfRule type="cellIs" dxfId="4237" priority="4697" operator="lessThan">
      <formula>0</formula>
    </cfRule>
  </conditionalFormatting>
  <conditionalFormatting sqref="O50">
    <cfRule type="cellIs" dxfId="4236" priority="4696" operator="lessThan">
      <formula>0</formula>
    </cfRule>
  </conditionalFormatting>
  <conditionalFormatting sqref="O50">
    <cfRule type="cellIs" dxfId="4235" priority="4695" operator="lessThan">
      <formula>0</formula>
    </cfRule>
  </conditionalFormatting>
  <conditionalFormatting sqref="O52">
    <cfRule type="cellIs" dxfId="4234" priority="4694" operator="lessThan">
      <formula>0</formula>
    </cfRule>
  </conditionalFormatting>
  <conditionalFormatting sqref="O52">
    <cfRule type="cellIs" dxfId="4233" priority="4693" operator="lessThan">
      <formula>0</formula>
    </cfRule>
  </conditionalFormatting>
  <conditionalFormatting sqref="O52">
    <cfRule type="cellIs" dxfId="4232" priority="4692" operator="lessThan">
      <formula>0</formula>
    </cfRule>
  </conditionalFormatting>
  <conditionalFormatting sqref="O52">
    <cfRule type="cellIs" dxfId="4231" priority="4691" operator="lessThan">
      <formula>0</formula>
    </cfRule>
  </conditionalFormatting>
  <conditionalFormatting sqref="O52">
    <cfRule type="cellIs" dxfId="4230" priority="4690" operator="lessThan">
      <formula>0</formula>
    </cfRule>
  </conditionalFormatting>
  <conditionalFormatting sqref="O52">
    <cfRule type="cellIs" dxfId="4229" priority="4689" operator="lessThan">
      <formula>0</formula>
    </cfRule>
  </conditionalFormatting>
  <conditionalFormatting sqref="O59">
    <cfRule type="cellIs" dxfId="4228" priority="4688" operator="lessThan">
      <formula>0</formula>
    </cfRule>
  </conditionalFormatting>
  <conditionalFormatting sqref="O60">
    <cfRule type="cellIs" dxfId="4227" priority="4687" operator="lessThan">
      <formula>0</formula>
    </cfRule>
  </conditionalFormatting>
  <conditionalFormatting sqref="O59">
    <cfRule type="cellIs" dxfId="4226" priority="4686" operator="lessThan">
      <formula>0</formula>
    </cfRule>
  </conditionalFormatting>
  <conditionalFormatting sqref="O60">
    <cfRule type="cellIs" dxfId="4225" priority="4685" operator="lessThan">
      <formula>0</formula>
    </cfRule>
  </conditionalFormatting>
  <conditionalFormatting sqref="O72">
    <cfRule type="cellIs" dxfId="4224" priority="4684" operator="lessThan">
      <formula>0</formula>
    </cfRule>
  </conditionalFormatting>
  <conditionalFormatting sqref="O73:O75">
    <cfRule type="cellIs" dxfId="4223" priority="4683" operator="lessThan">
      <formula>0</formula>
    </cfRule>
  </conditionalFormatting>
  <conditionalFormatting sqref="O72">
    <cfRule type="cellIs" dxfId="4222" priority="4682" operator="lessThan">
      <formula>0</formula>
    </cfRule>
  </conditionalFormatting>
  <conditionalFormatting sqref="O73:O75">
    <cfRule type="cellIs" dxfId="4221" priority="4681" operator="lessThan">
      <formula>0</formula>
    </cfRule>
  </conditionalFormatting>
  <conditionalFormatting sqref="O66">
    <cfRule type="cellIs" dxfId="4220" priority="4680" operator="lessThan">
      <formula>0</formula>
    </cfRule>
  </conditionalFormatting>
  <conditionalFormatting sqref="O66">
    <cfRule type="cellIs" dxfId="4219" priority="4679" operator="lessThan">
      <formula>0</formula>
    </cfRule>
  </conditionalFormatting>
  <conditionalFormatting sqref="O67:O71">
    <cfRule type="cellIs" dxfId="4218" priority="4678" operator="lessThan">
      <formula>0</formula>
    </cfRule>
  </conditionalFormatting>
  <conditionalFormatting sqref="O66">
    <cfRule type="cellIs" dxfId="4217" priority="4677" operator="lessThan">
      <formula>0</formula>
    </cfRule>
  </conditionalFormatting>
  <conditionalFormatting sqref="O66">
    <cfRule type="cellIs" dxfId="4216" priority="4676" operator="lessThan">
      <formula>0</formula>
    </cfRule>
  </conditionalFormatting>
  <conditionalFormatting sqref="O66">
    <cfRule type="cellIs" dxfId="4215" priority="4675" operator="lessThan">
      <formula>0</formula>
    </cfRule>
  </conditionalFormatting>
  <conditionalFormatting sqref="O66">
    <cfRule type="cellIs" dxfId="4214" priority="4674" operator="lessThan">
      <formula>0</formula>
    </cfRule>
  </conditionalFormatting>
  <conditionalFormatting sqref="O67:O71">
    <cfRule type="cellIs" dxfId="4213" priority="4673" operator="lessThan">
      <formula>0</formula>
    </cfRule>
  </conditionalFormatting>
  <conditionalFormatting sqref="O66">
    <cfRule type="cellIs" dxfId="4212" priority="4672" operator="lessThan">
      <formula>0</formula>
    </cfRule>
  </conditionalFormatting>
  <conditionalFormatting sqref="O66">
    <cfRule type="cellIs" dxfId="4211" priority="4671" operator="lessThan">
      <formula>0</formula>
    </cfRule>
  </conditionalFormatting>
  <conditionalFormatting sqref="O66">
    <cfRule type="cellIs" dxfId="4210" priority="4670" operator="lessThan">
      <formula>0</formula>
    </cfRule>
  </conditionalFormatting>
  <conditionalFormatting sqref="O91">
    <cfRule type="cellIs" dxfId="4209" priority="4669" operator="lessThan">
      <formula>0</formula>
    </cfRule>
  </conditionalFormatting>
  <conditionalFormatting sqref="O91">
    <cfRule type="cellIs" dxfId="4208" priority="4668" operator="lessThan">
      <formula>0</formula>
    </cfRule>
  </conditionalFormatting>
  <conditionalFormatting sqref="O91">
    <cfRule type="cellIs" dxfId="4207" priority="4667" operator="lessThan">
      <formula>0</formula>
    </cfRule>
  </conditionalFormatting>
  <conditionalFormatting sqref="O77">
    <cfRule type="cellIs" dxfId="4206" priority="4666" operator="lessThan">
      <formula>0</formula>
    </cfRule>
  </conditionalFormatting>
  <conditionalFormatting sqref="O77">
    <cfRule type="cellIs" dxfId="4205" priority="4665" operator="lessThan">
      <formula>0</formula>
    </cfRule>
  </conditionalFormatting>
  <conditionalFormatting sqref="O77">
    <cfRule type="cellIs" dxfId="4204" priority="4664" operator="lessThan">
      <formula>0</formula>
    </cfRule>
  </conditionalFormatting>
  <conditionalFormatting sqref="O77">
    <cfRule type="cellIs" dxfId="4203" priority="4663" operator="lessThan">
      <formula>0</formula>
    </cfRule>
  </conditionalFormatting>
  <conditionalFormatting sqref="O77">
    <cfRule type="cellIs" dxfId="4202" priority="4662" operator="lessThan">
      <formula>0</formula>
    </cfRule>
  </conditionalFormatting>
  <conditionalFormatting sqref="O77">
    <cfRule type="cellIs" dxfId="4201" priority="4661" operator="lessThan">
      <formula>0</formula>
    </cfRule>
  </conditionalFormatting>
  <conditionalFormatting sqref="O77">
    <cfRule type="cellIs" dxfId="4200" priority="4660" operator="lessThan">
      <formula>0</formula>
    </cfRule>
  </conditionalFormatting>
  <conditionalFormatting sqref="O77">
    <cfRule type="cellIs" dxfId="4199" priority="4659" operator="lessThan">
      <formula>0</formula>
    </cfRule>
  </conditionalFormatting>
  <conditionalFormatting sqref="O77">
    <cfRule type="cellIs" dxfId="4198" priority="4658" operator="lessThan">
      <formula>0</formula>
    </cfRule>
  </conditionalFormatting>
  <conditionalFormatting sqref="O77">
    <cfRule type="cellIs" dxfId="4197" priority="4657" operator="lessThan">
      <formula>0</formula>
    </cfRule>
  </conditionalFormatting>
  <conditionalFormatting sqref="O77">
    <cfRule type="cellIs" dxfId="4196" priority="4656" operator="lessThan">
      <formula>0</formula>
    </cfRule>
  </conditionalFormatting>
  <conditionalFormatting sqref="O77">
    <cfRule type="cellIs" dxfId="4195" priority="4655" operator="lessThan">
      <formula>0</formula>
    </cfRule>
  </conditionalFormatting>
  <conditionalFormatting sqref="O77">
    <cfRule type="cellIs" dxfId="4194" priority="4654" operator="lessThan">
      <formula>0</formula>
    </cfRule>
  </conditionalFormatting>
  <conditionalFormatting sqref="O77">
    <cfRule type="cellIs" dxfId="4193" priority="4653" operator="lessThan">
      <formula>0</formula>
    </cfRule>
  </conditionalFormatting>
  <conditionalFormatting sqref="O77">
    <cfRule type="cellIs" dxfId="4192" priority="4652" operator="lessThan">
      <formula>0</formula>
    </cfRule>
  </conditionalFormatting>
  <conditionalFormatting sqref="O78:O79">
    <cfRule type="cellIs" dxfId="4191" priority="4651" operator="lessThan">
      <formula>0</formula>
    </cfRule>
  </conditionalFormatting>
  <conditionalFormatting sqref="O77">
    <cfRule type="cellIs" dxfId="4190" priority="4650" operator="lessThan">
      <formula>0</formula>
    </cfRule>
  </conditionalFormatting>
  <conditionalFormatting sqref="O77">
    <cfRule type="cellIs" dxfId="4189" priority="4649" operator="lessThan">
      <formula>0</formula>
    </cfRule>
  </conditionalFormatting>
  <conditionalFormatting sqref="O77">
    <cfRule type="cellIs" dxfId="4188" priority="4648" operator="lessThan">
      <formula>0</formula>
    </cfRule>
  </conditionalFormatting>
  <conditionalFormatting sqref="O77">
    <cfRule type="cellIs" dxfId="4187" priority="4647" operator="lessThan">
      <formula>0</formula>
    </cfRule>
  </conditionalFormatting>
  <conditionalFormatting sqref="O78:O79">
    <cfRule type="cellIs" dxfId="4186" priority="4646" operator="lessThan">
      <formula>0</formula>
    </cfRule>
  </conditionalFormatting>
  <conditionalFormatting sqref="O77">
    <cfRule type="cellIs" dxfId="4185" priority="4645" operator="lessThan">
      <formula>0</formula>
    </cfRule>
  </conditionalFormatting>
  <conditionalFormatting sqref="O77">
    <cfRule type="cellIs" dxfId="4184" priority="4644" operator="lessThan">
      <formula>0</formula>
    </cfRule>
  </conditionalFormatting>
  <conditionalFormatting sqref="O77">
    <cfRule type="cellIs" dxfId="4183" priority="4643" operator="lessThan">
      <formula>0</formula>
    </cfRule>
  </conditionalFormatting>
  <conditionalFormatting sqref="O83">
    <cfRule type="cellIs" dxfId="4182" priority="4642" operator="lessThan">
      <formula>0</formula>
    </cfRule>
  </conditionalFormatting>
  <conditionalFormatting sqref="O83">
    <cfRule type="cellIs" dxfId="4181" priority="4641" operator="lessThan">
      <formula>0</formula>
    </cfRule>
  </conditionalFormatting>
  <conditionalFormatting sqref="O83">
    <cfRule type="cellIs" dxfId="4180" priority="4640" operator="lessThan">
      <formula>0</formula>
    </cfRule>
  </conditionalFormatting>
  <conditionalFormatting sqref="O83">
    <cfRule type="cellIs" dxfId="4179" priority="4639" operator="lessThan">
      <formula>0</formula>
    </cfRule>
  </conditionalFormatting>
  <conditionalFormatting sqref="O83">
    <cfRule type="cellIs" dxfId="4178" priority="4638" operator="lessThan">
      <formula>0</formula>
    </cfRule>
  </conditionalFormatting>
  <conditionalFormatting sqref="O83">
    <cfRule type="cellIs" dxfId="4177" priority="4637" operator="lessThan">
      <formula>0</formula>
    </cfRule>
  </conditionalFormatting>
  <conditionalFormatting sqref="O85">
    <cfRule type="cellIs" dxfId="4176" priority="4636" operator="lessThan">
      <formula>0</formula>
    </cfRule>
  </conditionalFormatting>
  <conditionalFormatting sqref="O85">
    <cfRule type="cellIs" dxfId="4175" priority="4635" operator="lessThan">
      <formula>0</formula>
    </cfRule>
  </conditionalFormatting>
  <conditionalFormatting sqref="O85">
    <cfRule type="cellIs" dxfId="4174" priority="4634" operator="lessThan">
      <formula>0</formula>
    </cfRule>
  </conditionalFormatting>
  <conditionalFormatting sqref="O85">
    <cfRule type="cellIs" dxfId="4173" priority="4633" operator="lessThan">
      <formula>0</formula>
    </cfRule>
  </conditionalFormatting>
  <conditionalFormatting sqref="O85">
    <cfRule type="cellIs" dxfId="4172" priority="4632" operator="lessThan">
      <formula>0</formula>
    </cfRule>
  </conditionalFormatting>
  <conditionalFormatting sqref="O85">
    <cfRule type="cellIs" dxfId="4171" priority="4631" operator="lessThan">
      <formula>0</formula>
    </cfRule>
  </conditionalFormatting>
  <conditionalFormatting sqref="O85">
    <cfRule type="cellIs" dxfId="4170" priority="4630" operator="lessThan">
      <formula>0</formula>
    </cfRule>
  </conditionalFormatting>
  <conditionalFormatting sqref="O85">
    <cfRule type="cellIs" dxfId="4169" priority="4629" operator="lessThan">
      <formula>0</formula>
    </cfRule>
  </conditionalFormatting>
  <conditionalFormatting sqref="O87">
    <cfRule type="cellIs" dxfId="4168" priority="4628" operator="lessThan">
      <formula>0</formula>
    </cfRule>
  </conditionalFormatting>
  <conditionalFormatting sqref="O87">
    <cfRule type="cellIs" dxfId="4167" priority="4627" operator="lessThan">
      <formula>0</formula>
    </cfRule>
  </conditionalFormatting>
  <conditionalFormatting sqref="O87">
    <cfRule type="cellIs" dxfId="4166" priority="4626" operator="lessThan">
      <formula>0</formula>
    </cfRule>
  </conditionalFormatting>
  <conditionalFormatting sqref="O87">
    <cfRule type="cellIs" dxfId="4165" priority="4625" operator="lessThan">
      <formula>0</formula>
    </cfRule>
  </conditionalFormatting>
  <conditionalFormatting sqref="O87">
    <cfRule type="cellIs" dxfId="4164" priority="4624" operator="lessThan">
      <formula>0</formula>
    </cfRule>
  </conditionalFormatting>
  <conditionalFormatting sqref="O87">
    <cfRule type="cellIs" dxfId="4163" priority="4623" operator="lessThan">
      <formula>0</formula>
    </cfRule>
  </conditionalFormatting>
  <conditionalFormatting sqref="O87">
    <cfRule type="cellIs" dxfId="4162" priority="4622" operator="lessThan">
      <formula>0</formula>
    </cfRule>
  </conditionalFormatting>
  <conditionalFormatting sqref="O87">
    <cfRule type="cellIs" dxfId="4161" priority="4621" operator="lessThan">
      <formula>0</formula>
    </cfRule>
  </conditionalFormatting>
  <conditionalFormatting sqref="O16">
    <cfRule type="cellIs" dxfId="4160" priority="4620" operator="lessThan">
      <formula>0</formula>
    </cfRule>
  </conditionalFormatting>
  <conditionalFormatting sqref="O16">
    <cfRule type="cellIs" dxfId="4159" priority="4619" operator="lessThan">
      <formula>0</formula>
    </cfRule>
  </conditionalFormatting>
  <conditionalFormatting sqref="O16">
    <cfRule type="cellIs" dxfId="4158" priority="4618" operator="lessThan">
      <formula>0</formula>
    </cfRule>
  </conditionalFormatting>
  <conditionalFormatting sqref="O16">
    <cfRule type="cellIs" dxfId="4157" priority="4617" operator="lessThan">
      <formula>0</formula>
    </cfRule>
  </conditionalFormatting>
  <conditionalFormatting sqref="O16">
    <cfRule type="cellIs" dxfId="4156" priority="4616" operator="lessThan">
      <formula>0</formula>
    </cfRule>
  </conditionalFormatting>
  <conditionalFormatting sqref="O16">
    <cfRule type="cellIs" dxfId="4155" priority="4615" operator="lessThan">
      <formula>0</formula>
    </cfRule>
  </conditionalFormatting>
  <conditionalFormatting sqref="O16">
    <cfRule type="cellIs" dxfId="4154" priority="4614" operator="lessThan">
      <formula>0</formula>
    </cfRule>
  </conditionalFormatting>
  <conditionalFormatting sqref="O16">
    <cfRule type="cellIs" dxfId="4153" priority="4613" operator="lessThan">
      <formula>0</formula>
    </cfRule>
  </conditionalFormatting>
  <conditionalFormatting sqref="O16">
    <cfRule type="cellIs" dxfId="4152" priority="4612" operator="lessThan">
      <formula>0</formula>
    </cfRule>
  </conditionalFormatting>
  <conditionalFormatting sqref="O16">
    <cfRule type="cellIs" dxfId="4151" priority="4611" operator="lessThan">
      <formula>0</formula>
    </cfRule>
  </conditionalFormatting>
  <conditionalFormatting sqref="O16">
    <cfRule type="cellIs" dxfId="4150" priority="4610" operator="lessThan">
      <formula>0</formula>
    </cfRule>
  </conditionalFormatting>
  <conditionalFormatting sqref="O16">
    <cfRule type="cellIs" dxfId="4149" priority="4609" operator="lessThan">
      <formula>0</formula>
    </cfRule>
  </conditionalFormatting>
  <conditionalFormatting sqref="O16">
    <cfRule type="cellIs" dxfId="4148" priority="4608" operator="lessThan">
      <formula>0</formula>
    </cfRule>
  </conditionalFormatting>
  <conditionalFormatting sqref="O16">
    <cfRule type="cellIs" dxfId="4147" priority="4607" operator="lessThan">
      <formula>0</formula>
    </cfRule>
  </conditionalFormatting>
  <conditionalFormatting sqref="O9">
    <cfRule type="cellIs" dxfId="4146" priority="4606" operator="lessThan">
      <formula>0</formula>
    </cfRule>
  </conditionalFormatting>
  <conditionalFormatting sqref="O9">
    <cfRule type="cellIs" dxfId="4145" priority="4605" operator="lessThan">
      <formula>0</formula>
    </cfRule>
  </conditionalFormatting>
  <conditionalFormatting sqref="O9">
    <cfRule type="cellIs" dxfId="4144" priority="4604" operator="lessThan">
      <formula>0</formula>
    </cfRule>
  </conditionalFormatting>
  <conditionalFormatting sqref="O9">
    <cfRule type="cellIs" dxfId="4143" priority="4603" operator="lessThan">
      <formula>0</formula>
    </cfRule>
  </conditionalFormatting>
  <conditionalFormatting sqref="O9">
    <cfRule type="cellIs" dxfId="4142" priority="4602" operator="lessThan">
      <formula>0</formula>
    </cfRule>
  </conditionalFormatting>
  <conditionalFormatting sqref="O9">
    <cfRule type="cellIs" dxfId="4141" priority="4601" operator="lessThan">
      <formula>0</formula>
    </cfRule>
  </conditionalFormatting>
  <conditionalFormatting sqref="O9">
    <cfRule type="cellIs" dxfId="4140" priority="4600" operator="lessThan">
      <formula>0</formula>
    </cfRule>
  </conditionalFormatting>
  <conditionalFormatting sqref="O9">
    <cfRule type="cellIs" dxfId="4139" priority="4599" operator="lessThan">
      <formula>0</formula>
    </cfRule>
  </conditionalFormatting>
  <conditionalFormatting sqref="O9">
    <cfRule type="cellIs" dxfId="4138" priority="4598" operator="lessThan">
      <formula>0</formula>
    </cfRule>
  </conditionalFormatting>
  <conditionalFormatting sqref="O9">
    <cfRule type="cellIs" dxfId="4137" priority="4597" operator="lessThan">
      <formula>0</formula>
    </cfRule>
  </conditionalFormatting>
  <conditionalFormatting sqref="O9">
    <cfRule type="cellIs" dxfId="4136" priority="4596" operator="lessThan">
      <formula>0</formula>
    </cfRule>
  </conditionalFormatting>
  <conditionalFormatting sqref="O9">
    <cfRule type="cellIs" dxfId="4135" priority="4595" operator="lessThan">
      <formula>0</formula>
    </cfRule>
  </conditionalFormatting>
  <conditionalFormatting sqref="O9">
    <cfRule type="cellIs" dxfId="4134" priority="4594" operator="lessThan">
      <formula>0</formula>
    </cfRule>
  </conditionalFormatting>
  <conditionalFormatting sqref="O9">
    <cfRule type="cellIs" dxfId="4133" priority="4593" operator="lessThan">
      <formula>0</formula>
    </cfRule>
  </conditionalFormatting>
  <conditionalFormatting sqref="O16">
    <cfRule type="cellIs" dxfId="4132" priority="4592" operator="lessThan">
      <formula>0</formula>
    </cfRule>
  </conditionalFormatting>
  <conditionalFormatting sqref="O16">
    <cfRule type="cellIs" dxfId="4131" priority="4591" operator="lessThan">
      <formula>0</formula>
    </cfRule>
  </conditionalFormatting>
  <conditionalFormatting sqref="O16">
    <cfRule type="cellIs" dxfId="4130" priority="4590" operator="lessThan">
      <formula>0</formula>
    </cfRule>
  </conditionalFormatting>
  <conditionalFormatting sqref="O16">
    <cfRule type="cellIs" dxfId="4129" priority="4589" operator="lessThan">
      <formula>0</formula>
    </cfRule>
  </conditionalFormatting>
  <conditionalFormatting sqref="O16">
    <cfRule type="cellIs" dxfId="4128" priority="4588" operator="lessThan">
      <formula>0</formula>
    </cfRule>
  </conditionalFormatting>
  <conditionalFormatting sqref="O16">
    <cfRule type="cellIs" dxfId="4127" priority="4587" operator="lessThan">
      <formula>0</formula>
    </cfRule>
  </conditionalFormatting>
  <conditionalFormatting sqref="O16">
    <cfRule type="cellIs" dxfId="4126" priority="4586" operator="lessThan">
      <formula>0</formula>
    </cfRule>
  </conditionalFormatting>
  <conditionalFormatting sqref="O9">
    <cfRule type="cellIs" dxfId="4125" priority="4585" operator="lessThan">
      <formula>0</formula>
    </cfRule>
  </conditionalFormatting>
  <conditionalFormatting sqref="O9">
    <cfRule type="cellIs" dxfId="4124" priority="4584" operator="lessThan">
      <formula>0</formula>
    </cfRule>
  </conditionalFormatting>
  <conditionalFormatting sqref="O9">
    <cfRule type="cellIs" dxfId="4123" priority="4583" operator="lessThan">
      <formula>0</formula>
    </cfRule>
  </conditionalFormatting>
  <conditionalFormatting sqref="O9">
    <cfRule type="cellIs" dxfId="4122" priority="4582" operator="lessThan">
      <formula>0</formula>
    </cfRule>
  </conditionalFormatting>
  <conditionalFormatting sqref="O9">
    <cfRule type="cellIs" dxfId="4121" priority="4581" operator="lessThan">
      <formula>0</formula>
    </cfRule>
  </conditionalFormatting>
  <conditionalFormatting sqref="O9">
    <cfRule type="cellIs" dxfId="4120" priority="4580" operator="lessThan">
      <formula>0</formula>
    </cfRule>
  </conditionalFormatting>
  <conditionalFormatting sqref="O9">
    <cfRule type="cellIs" dxfId="4119" priority="4579" operator="lessThan">
      <formula>0</formula>
    </cfRule>
  </conditionalFormatting>
  <conditionalFormatting sqref="O9">
    <cfRule type="cellIs" dxfId="4118" priority="4578" operator="lessThan">
      <formula>0</formula>
    </cfRule>
  </conditionalFormatting>
  <conditionalFormatting sqref="O9">
    <cfRule type="cellIs" dxfId="4117" priority="4577" operator="lessThan">
      <formula>0</formula>
    </cfRule>
  </conditionalFormatting>
  <conditionalFormatting sqref="O9">
    <cfRule type="cellIs" dxfId="4116" priority="4576" operator="lessThan">
      <formula>0</formula>
    </cfRule>
  </conditionalFormatting>
  <conditionalFormatting sqref="O9">
    <cfRule type="cellIs" dxfId="4115" priority="4575" operator="lessThan">
      <formula>0</formula>
    </cfRule>
  </conditionalFormatting>
  <conditionalFormatting sqref="O9">
    <cfRule type="cellIs" dxfId="4114" priority="4574" operator="lessThan">
      <formula>0</formula>
    </cfRule>
  </conditionalFormatting>
  <conditionalFormatting sqref="O9">
    <cfRule type="cellIs" dxfId="4113" priority="4573" operator="lessThan">
      <formula>0</formula>
    </cfRule>
  </conditionalFormatting>
  <conditionalFormatting sqref="O9">
    <cfRule type="cellIs" dxfId="4112" priority="4572" operator="lessThan">
      <formula>0</formula>
    </cfRule>
  </conditionalFormatting>
  <conditionalFormatting sqref="O9">
    <cfRule type="cellIs" dxfId="4111" priority="4571" operator="lessThan">
      <formula>0</formula>
    </cfRule>
  </conditionalFormatting>
  <conditionalFormatting sqref="O9">
    <cfRule type="cellIs" dxfId="4110" priority="4570" operator="lessThan">
      <formula>0</formula>
    </cfRule>
  </conditionalFormatting>
  <conditionalFormatting sqref="O9">
    <cfRule type="cellIs" dxfId="4109" priority="4569" operator="lessThan">
      <formula>0</formula>
    </cfRule>
  </conditionalFormatting>
  <conditionalFormatting sqref="O9">
    <cfRule type="cellIs" dxfId="4108" priority="4568" operator="lessThan">
      <formula>0</formula>
    </cfRule>
  </conditionalFormatting>
  <conditionalFormatting sqref="O9">
    <cfRule type="cellIs" dxfId="4107" priority="4567" operator="lessThan">
      <formula>0</formula>
    </cfRule>
  </conditionalFormatting>
  <conditionalFormatting sqref="O9">
    <cfRule type="cellIs" dxfId="4106" priority="4566" operator="lessThan">
      <formula>0</formula>
    </cfRule>
  </conditionalFormatting>
  <conditionalFormatting sqref="O9">
    <cfRule type="cellIs" dxfId="4105" priority="4565" operator="lessThan">
      <formula>0</formula>
    </cfRule>
  </conditionalFormatting>
  <conditionalFormatting sqref="O64">
    <cfRule type="cellIs" dxfId="4104" priority="4564" operator="lessThan">
      <formula>0</formula>
    </cfRule>
  </conditionalFormatting>
  <conditionalFormatting sqref="O64">
    <cfRule type="cellIs" dxfId="4103" priority="4563" operator="lessThan">
      <formula>0</formula>
    </cfRule>
  </conditionalFormatting>
  <conditionalFormatting sqref="O64">
    <cfRule type="cellIs" dxfId="4102" priority="4562" operator="lessThan">
      <formula>0</formula>
    </cfRule>
  </conditionalFormatting>
  <conditionalFormatting sqref="O64">
    <cfRule type="cellIs" dxfId="4101" priority="4561" operator="lessThan">
      <formula>0</formula>
    </cfRule>
  </conditionalFormatting>
  <conditionalFormatting sqref="P5:P6">
    <cfRule type="containsBlanks" dxfId="4100" priority="4560">
      <formula>LEN(TRIM(P5))=0</formula>
    </cfRule>
  </conditionalFormatting>
  <conditionalFormatting sqref="Q9">
    <cfRule type="cellIs" dxfId="4099" priority="4559" operator="lessThan">
      <formula>0</formula>
    </cfRule>
  </conditionalFormatting>
  <conditionalFormatting sqref="Q17:Q19">
    <cfRule type="cellIs" dxfId="4098" priority="4558" operator="lessThan">
      <formula>0</formula>
    </cfRule>
  </conditionalFormatting>
  <conditionalFormatting sqref="Q20">
    <cfRule type="cellIs" dxfId="4097" priority="4557" operator="lessThan">
      <formula>0</formula>
    </cfRule>
  </conditionalFormatting>
  <conditionalFormatting sqref="Q22">
    <cfRule type="cellIs" dxfId="4096" priority="4556" operator="lessThan">
      <formula>0</formula>
    </cfRule>
  </conditionalFormatting>
  <conditionalFormatting sqref="Q26">
    <cfRule type="cellIs" dxfId="4095" priority="4555" operator="lessThan">
      <formula>0</formula>
    </cfRule>
  </conditionalFormatting>
  <conditionalFormatting sqref="Q30">
    <cfRule type="cellIs" dxfId="4094" priority="4554" operator="lessThan">
      <formula>0</formula>
    </cfRule>
  </conditionalFormatting>
  <conditionalFormatting sqref="Q27:Q35">
    <cfRule type="cellIs" dxfId="4093" priority="4553" operator="lessThan">
      <formula>0</formula>
    </cfRule>
  </conditionalFormatting>
  <conditionalFormatting sqref="Q36">
    <cfRule type="cellIs" dxfId="4092" priority="4552" operator="lessThan">
      <formula>0</formula>
    </cfRule>
  </conditionalFormatting>
  <conditionalFormatting sqref="Q37">
    <cfRule type="cellIs" dxfId="4091" priority="4551" operator="lessThan">
      <formula>0</formula>
    </cfRule>
  </conditionalFormatting>
  <conditionalFormatting sqref="Q39">
    <cfRule type="cellIs" dxfId="4090" priority="4550" operator="lessThan">
      <formula>0</formula>
    </cfRule>
  </conditionalFormatting>
  <conditionalFormatting sqref="Q40:Q45">
    <cfRule type="cellIs" dxfId="4089" priority="4549" operator="lessThan">
      <formula>0</formula>
    </cfRule>
  </conditionalFormatting>
  <conditionalFormatting sqref="Q46">
    <cfRule type="cellIs" dxfId="4088" priority="4548" operator="lessThan">
      <formula>0</formula>
    </cfRule>
  </conditionalFormatting>
  <conditionalFormatting sqref="Q47">
    <cfRule type="cellIs" dxfId="4087" priority="4547" operator="lessThan">
      <formula>0</formula>
    </cfRule>
  </conditionalFormatting>
  <conditionalFormatting sqref="Q49:Q53">
    <cfRule type="cellIs" dxfId="4086" priority="4546" operator="lessThan">
      <formula>0</formula>
    </cfRule>
  </conditionalFormatting>
  <conditionalFormatting sqref="Q59">
    <cfRule type="cellIs" dxfId="4085" priority="4545" operator="lessThan">
      <formula>0</formula>
    </cfRule>
  </conditionalFormatting>
  <conditionalFormatting sqref="Q60">
    <cfRule type="cellIs" dxfId="4084" priority="4544" operator="lessThan">
      <formula>0</formula>
    </cfRule>
  </conditionalFormatting>
  <conditionalFormatting sqref="Q62">
    <cfRule type="cellIs" dxfId="4083" priority="4543" operator="lessThan">
      <formula>0</formula>
    </cfRule>
  </conditionalFormatting>
  <conditionalFormatting sqref="Q63">
    <cfRule type="cellIs" dxfId="4082" priority="4542" operator="lessThan">
      <formula>0</formula>
    </cfRule>
  </conditionalFormatting>
  <conditionalFormatting sqref="Q64">
    <cfRule type="cellIs" dxfId="4081" priority="4541" operator="lessThan">
      <formula>0</formula>
    </cfRule>
  </conditionalFormatting>
  <conditionalFormatting sqref="Q91">
    <cfRule type="cellIs" dxfId="4080" priority="4540" operator="lessThan">
      <formula>0</formula>
    </cfRule>
  </conditionalFormatting>
  <conditionalFormatting sqref="Q66">
    <cfRule type="cellIs" dxfId="4079" priority="4539" operator="lessThan">
      <formula>0</formula>
    </cfRule>
  </conditionalFormatting>
  <conditionalFormatting sqref="Q72">
    <cfRule type="cellIs" dxfId="4078" priority="4538" operator="lessThan">
      <formula>0</formula>
    </cfRule>
  </conditionalFormatting>
  <conditionalFormatting sqref="Q73:Q75">
    <cfRule type="cellIs" dxfId="4077" priority="4537" operator="lessThan">
      <formula>0</formula>
    </cfRule>
  </conditionalFormatting>
  <conditionalFormatting sqref="Q74">
    <cfRule type="cellIs" dxfId="4076" priority="4536" operator="lessThan">
      <formula>0</formula>
    </cfRule>
  </conditionalFormatting>
  <conditionalFormatting sqref="Q77:Q78 Q80:Q83">
    <cfRule type="cellIs" dxfId="4075" priority="4535" operator="lessThan">
      <formula>0</formula>
    </cfRule>
  </conditionalFormatting>
  <conditionalFormatting sqref="Q85">
    <cfRule type="cellIs" dxfId="4074" priority="4534" operator="lessThan">
      <formula>0</formula>
    </cfRule>
  </conditionalFormatting>
  <conditionalFormatting sqref="Q9">
    <cfRule type="cellIs" dxfId="4073" priority="4533" operator="lessThan">
      <formula>0</formula>
    </cfRule>
  </conditionalFormatting>
  <conditionalFormatting sqref="Q20">
    <cfRule type="cellIs" dxfId="4072" priority="4532" operator="lessThan">
      <formula>0</formula>
    </cfRule>
  </conditionalFormatting>
  <conditionalFormatting sqref="Q22">
    <cfRule type="cellIs" dxfId="4071" priority="4531" operator="lessThan">
      <formula>0</formula>
    </cfRule>
  </conditionalFormatting>
  <conditionalFormatting sqref="Q26">
    <cfRule type="cellIs" dxfId="4070" priority="4530" operator="lessThan">
      <formula>0</formula>
    </cfRule>
  </conditionalFormatting>
  <conditionalFormatting sqref="Q30">
    <cfRule type="cellIs" dxfId="4069" priority="4529" operator="lessThan">
      <formula>0</formula>
    </cfRule>
  </conditionalFormatting>
  <conditionalFormatting sqref="Q27:Q35">
    <cfRule type="cellIs" dxfId="4068" priority="4528" operator="lessThan">
      <formula>0</formula>
    </cfRule>
  </conditionalFormatting>
  <conditionalFormatting sqref="Q36">
    <cfRule type="cellIs" dxfId="4067" priority="4527" operator="lessThan">
      <formula>0</formula>
    </cfRule>
  </conditionalFormatting>
  <conditionalFormatting sqref="Q37">
    <cfRule type="cellIs" dxfId="4066" priority="4526" operator="lessThan">
      <formula>0</formula>
    </cfRule>
  </conditionalFormatting>
  <conditionalFormatting sqref="Q39">
    <cfRule type="cellIs" dxfId="4065" priority="4525" operator="lessThan">
      <formula>0</formula>
    </cfRule>
  </conditionalFormatting>
  <conditionalFormatting sqref="Q40:Q45">
    <cfRule type="cellIs" dxfId="4064" priority="4524" operator="lessThan">
      <formula>0</formula>
    </cfRule>
  </conditionalFormatting>
  <conditionalFormatting sqref="Q46">
    <cfRule type="cellIs" dxfId="4063" priority="4523" operator="lessThan">
      <formula>0</formula>
    </cfRule>
  </conditionalFormatting>
  <conditionalFormatting sqref="Q47">
    <cfRule type="cellIs" dxfId="4062" priority="4522" operator="lessThan">
      <formula>0</formula>
    </cfRule>
  </conditionalFormatting>
  <conditionalFormatting sqref="Q49:Q53">
    <cfRule type="cellIs" dxfId="4061" priority="4521" operator="lessThan">
      <formula>0</formula>
    </cfRule>
  </conditionalFormatting>
  <conditionalFormatting sqref="Q59">
    <cfRule type="cellIs" dxfId="4060" priority="4520" operator="lessThan">
      <formula>0</formula>
    </cfRule>
  </conditionalFormatting>
  <conditionalFormatting sqref="Q60">
    <cfRule type="cellIs" dxfId="4059" priority="4519" operator="lessThan">
      <formula>0</formula>
    </cfRule>
  </conditionalFormatting>
  <conditionalFormatting sqref="Q62">
    <cfRule type="cellIs" dxfId="4058" priority="4518" operator="lessThan">
      <formula>0</formula>
    </cfRule>
  </conditionalFormatting>
  <conditionalFormatting sqref="Q63">
    <cfRule type="cellIs" dxfId="4057" priority="4517" operator="lessThan">
      <formula>0</formula>
    </cfRule>
  </conditionalFormatting>
  <conditionalFormatting sqref="Q64">
    <cfRule type="cellIs" dxfId="4056" priority="4516" operator="lessThan">
      <formula>0</formula>
    </cfRule>
  </conditionalFormatting>
  <conditionalFormatting sqref="Q91">
    <cfRule type="cellIs" dxfId="4055" priority="4515" operator="lessThan">
      <formula>0</formula>
    </cfRule>
  </conditionalFormatting>
  <conditionalFormatting sqref="Q66">
    <cfRule type="cellIs" dxfId="4054" priority="4514" operator="lessThan">
      <formula>0</formula>
    </cfRule>
  </conditionalFormatting>
  <conditionalFormatting sqref="Q72">
    <cfRule type="cellIs" dxfId="4053" priority="4513" operator="lessThan">
      <formula>0</formula>
    </cfRule>
  </conditionalFormatting>
  <conditionalFormatting sqref="Q73:Q75">
    <cfRule type="cellIs" dxfId="4052" priority="4512" operator="lessThan">
      <formula>0</formula>
    </cfRule>
  </conditionalFormatting>
  <conditionalFormatting sqref="Q74">
    <cfRule type="cellIs" dxfId="4051" priority="4511" operator="lessThan">
      <formula>0</formula>
    </cfRule>
  </conditionalFormatting>
  <conditionalFormatting sqref="Q77:Q78 Q80:Q83">
    <cfRule type="cellIs" dxfId="4050" priority="4510" operator="lessThan">
      <formula>0</formula>
    </cfRule>
  </conditionalFormatting>
  <conditionalFormatting sqref="Q85">
    <cfRule type="cellIs" dxfId="4049" priority="4509" operator="lessThan">
      <formula>0</formula>
    </cfRule>
  </conditionalFormatting>
  <conditionalFormatting sqref="Q17:Q19">
    <cfRule type="cellIs" dxfId="4048" priority="4508" operator="lessThan">
      <formula>0</formula>
    </cfRule>
  </conditionalFormatting>
  <conditionalFormatting sqref="Q18:Q19">
    <cfRule type="cellIs" dxfId="4047" priority="4507" operator="lessThan">
      <formula>0</formula>
    </cfRule>
  </conditionalFormatting>
  <conditionalFormatting sqref="Q17:Q19">
    <cfRule type="cellIs" dxfId="4046" priority="4506" operator="lessThan">
      <formula>0</formula>
    </cfRule>
  </conditionalFormatting>
  <conditionalFormatting sqref="Q22">
    <cfRule type="cellIs" dxfId="4045" priority="4505" operator="lessThan">
      <formula>0</formula>
    </cfRule>
  </conditionalFormatting>
  <conditionalFormatting sqref="Q22">
    <cfRule type="cellIs" dxfId="4044" priority="4504" operator="lessThan">
      <formula>0</formula>
    </cfRule>
  </conditionalFormatting>
  <conditionalFormatting sqref="Q22">
    <cfRule type="cellIs" dxfId="4043" priority="4503" operator="lessThan">
      <formula>0</formula>
    </cfRule>
  </conditionalFormatting>
  <conditionalFormatting sqref="Q26">
    <cfRule type="cellIs" dxfId="4042" priority="4502" operator="lessThan">
      <formula>0</formula>
    </cfRule>
  </conditionalFormatting>
  <conditionalFormatting sqref="Q26">
    <cfRule type="cellIs" dxfId="4041" priority="4501" operator="lessThan">
      <formula>0</formula>
    </cfRule>
  </conditionalFormatting>
  <conditionalFormatting sqref="Q26">
    <cfRule type="cellIs" dxfId="4040" priority="4500" operator="lessThan">
      <formula>0</formula>
    </cfRule>
  </conditionalFormatting>
  <conditionalFormatting sqref="Q26">
    <cfRule type="cellIs" dxfId="4039" priority="4499" operator="lessThan">
      <formula>0</formula>
    </cfRule>
  </conditionalFormatting>
  <conditionalFormatting sqref="Q26">
    <cfRule type="cellIs" dxfId="4038" priority="4498" operator="lessThan">
      <formula>0</formula>
    </cfRule>
  </conditionalFormatting>
  <conditionalFormatting sqref="Q30">
    <cfRule type="cellIs" dxfId="4037" priority="4497" operator="lessThan">
      <formula>0</formula>
    </cfRule>
  </conditionalFormatting>
  <conditionalFormatting sqref="Q30">
    <cfRule type="cellIs" dxfId="4036" priority="4496" operator="lessThan">
      <formula>0</formula>
    </cfRule>
  </conditionalFormatting>
  <conditionalFormatting sqref="Q30">
    <cfRule type="cellIs" dxfId="4035" priority="4495" operator="lessThan">
      <formula>0</formula>
    </cfRule>
  </conditionalFormatting>
  <conditionalFormatting sqref="Q30">
    <cfRule type="cellIs" dxfId="4034" priority="4494" operator="lessThan">
      <formula>0</formula>
    </cfRule>
  </conditionalFormatting>
  <conditionalFormatting sqref="Q30">
    <cfRule type="cellIs" dxfId="4033" priority="4493" operator="lessThan">
      <formula>0</formula>
    </cfRule>
  </conditionalFormatting>
  <conditionalFormatting sqref="Q27:Q35">
    <cfRule type="cellIs" dxfId="4032" priority="4492" operator="lessThan">
      <formula>0</formula>
    </cfRule>
  </conditionalFormatting>
  <conditionalFormatting sqref="Q27:Q35">
    <cfRule type="cellIs" dxfId="4031" priority="4491" operator="lessThan">
      <formula>0</formula>
    </cfRule>
  </conditionalFormatting>
  <conditionalFormatting sqref="Q27:Q35">
    <cfRule type="cellIs" dxfId="4030" priority="4490" operator="lessThan">
      <formula>0</formula>
    </cfRule>
  </conditionalFormatting>
  <conditionalFormatting sqref="Q27:Q35">
    <cfRule type="cellIs" dxfId="4029" priority="4489" operator="lessThan">
      <formula>0</formula>
    </cfRule>
  </conditionalFormatting>
  <conditionalFormatting sqref="Q27:Q35">
    <cfRule type="cellIs" dxfId="4028" priority="4488" operator="lessThan">
      <formula>0</formula>
    </cfRule>
  </conditionalFormatting>
  <conditionalFormatting sqref="Q36">
    <cfRule type="cellIs" dxfId="4027" priority="4487" operator="lessThan">
      <formula>0</formula>
    </cfRule>
  </conditionalFormatting>
  <conditionalFormatting sqref="Q36">
    <cfRule type="cellIs" dxfId="4026" priority="4486" operator="lessThan">
      <formula>0</formula>
    </cfRule>
  </conditionalFormatting>
  <conditionalFormatting sqref="Q36">
    <cfRule type="cellIs" dxfId="4025" priority="4485" operator="lessThan">
      <formula>0</formula>
    </cfRule>
  </conditionalFormatting>
  <conditionalFormatting sqref="Q36">
    <cfRule type="cellIs" dxfId="4024" priority="4484" operator="lessThan">
      <formula>0</formula>
    </cfRule>
  </conditionalFormatting>
  <conditionalFormatting sqref="Q36">
    <cfRule type="cellIs" dxfId="4023" priority="4483" operator="lessThan">
      <formula>0</formula>
    </cfRule>
  </conditionalFormatting>
  <conditionalFormatting sqref="Q37">
    <cfRule type="cellIs" dxfId="4022" priority="4482" operator="lessThan">
      <formula>0</formula>
    </cfRule>
  </conditionalFormatting>
  <conditionalFormatting sqref="Q37">
    <cfRule type="cellIs" dxfId="4021" priority="4481" operator="lessThan">
      <formula>0</formula>
    </cfRule>
  </conditionalFormatting>
  <conditionalFormatting sqref="Q37">
    <cfRule type="cellIs" dxfId="4020" priority="4480" operator="lessThan">
      <formula>0</formula>
    </cfRule>
  </conditionalFormatting>
  <conditionalFormatting sqref="Q37">
    <cfRule type="cellIs" dxfId="4019" priority="4479" operator="lessThan">
      <formula>0</formula>
    </cfRule>
  </conditionalFormatting>
  <conditionalFormatting sqref="Q37">
    <cfRule type="cellIs" dxfId="4018" priority="4478" operator="lessThan">
      <formula>0</formula>
    </cfRule>
  </conditionalFormatting>
  <conditionalFormatting sqref="Q39">
    <cfRule type="cellIs" dxfId="4017" priority="4477" operator="lessThan">
      <formula>0</formula>
    </cfRule>
  </conditionalFormatting>
  <conditionalFormatting sqref="Q39">
    <cfRule type="cellIs" dxfId="4016" priority="4476" operator="lessThan">
      <formula>0</formula>
    </cfRule>
  </conditionalFormatting>
  <conditionalFormatting sqref="Q39">
    <cfRule type="cellIs" dxfId="4015" priority="4475" operator="lessThan">
      <formula>0</formula>
    </cfRule>
  </conditionalFormatting>
  <conditionalFormatting sqref="Q39">
    <cfRule type="cellIs" dxfId="4014" priority="4474" operator="lessThan">
      <formula>0</formula>
    </cfRule>
  </conditionalFormatting>
  <conditionalFormatting sqref="Q39">
    <cfRule type="cellIs" dxfId="4013" priority="4473" operator="lessThan">
      <formula>0</formula>
    </cfRule>
  </conditionalFormatting>
  <conditionalFormatting sqref="Q40:Q45">
    <cfRule type="cellIs" dxfId="4012" priority="4472" operator="lessThan">
      <formula>0</formula>
    </cfRule>
  </conditionalFormatting>
  <conditionalFormatting sqref="Q40:Q45">
    <cfRule type="cellIs" dxfId="4011" priority="4471" operator="lessThan">
      <formula>0</formula>
    </cfRule>
  </conditionalFormatting>
  <conditionalFormatting sqref="Q40:Q45">
    <cfRule type="cellIs" dxfId="4010" priority="4470" operator="lessThan">
      <formula>0</formula>
    </cfRule>
  </conditionalFormatting>
  <conditionalFormatting sqref="Q40:Q45">
    <cfRule type="cellIs" dxfId="4009" priority="4469" operator="lessThan">
      <formula>0</formula>
    </cfRule>
  </conditionalFormatting>
  <conditionalFormatting sqref="Q40:Q45">
    <cfRule type="cellIs" dxfId="4008" priority="4468" operator="lessThan">
      <formula>0</formula>
    </cfRule>
  </conditionalFormatting>
  <conditionalFormatting sqref="Q86">
    <cfRule type="cellIs" dxfId="4007" priority="4467" operator="lessThan">
      <formula>0</formula>
    </cfRule>
  </conditionalFormatting>
  <conditionalFormatting sqref="Q87">
    <cfRule type="cellIs" dxfId="4006" priority="4466" operator="lessThan">
      <formula>0</formula>
    </cfRule>
  </conditionalFormatting>
  <conditionalFormatting sqref="Q17:Q19">
    <cfRule type="cellIs" dxfId="4005" priority="4465" operator="lessThan">
      <formula>0</formula>
    </cfRule>
  </conditionalFormatting>
  <conditionalFormatting sqref="Q17:Q19">
    <cfRule type="cellIs" dxfId="4004" priority="4464" operator="lessThan">
      <formula>0</formula>
    </cfRule>
  </conditionalFormatting>
  <conditionalFormatting sqref="Q17:Q19">
    <cfRule type="cellIs" dxfId="4003" priority="4463" operator="lessThan">
      <formula>0</formula>
    </cfRule>
  </conditionalFormatting>
  <conditionalFormatting sqref="Q22">
    <cfRule type="cellIs" dxfId="4002" priority="4462" operator="lessThan">
      <formula>0</formula>
    </cfRule>
  </conditionalFormatting>
  <conditionalFormatting sqref="Q26">
    <cfRule type="cellIs" dxfId="4001" priority="4461" operator="lessThan">
      <formula>0</formula>
    </cfRule>
  </conditionalFormatting>
  <conditionalFormatting sqref="Q30:Q45">
    <cfRule type="cellIs" dxfId="4000" priority="4460" operator="lessThan">
      <formula>0</formula>
    </cfRule>
  </conditionalFormatting>
  <conditionalFormatting sqref="Q35">
    <cfRule type="cellIs" dxfId="3999" priority="4459" operator="lessThan">
      <formula>0</formula>
    </cfRule>
  </conditionalFormatting>
  <conditionalFormatting sqref="Q36">
    <cfRule type="cellIs" dxfId="3998" priority="4458" operator="lessThan">
      <formula>0</formula>
    </cfRule>
  </conditionalFormatting>
  <conditionalFormatting sqref="Q37">
    <cfRule type="cellIs" dxfId="3997" priority="4457" operator="lessThan">
      <formula>0</formula>
    </cfRule>
  </conditionalFormatting>
  <conditionalFormatting sqref="Q39">
    <cfRule type="cellIs" dxfId="3996" priority="4456" operator="lessThan">
      <formula>0</formula>
    </cfRule>
  </conditionalFormatting>
  <conditionalFormatting sqref="Q40">
    <cfRule type="cellIs" dxfId="3995" priority="4455" operator="lessThan">
      <formula>0</formula>
    </cfRule>
  </conditionalFormatting>
  <conditionalFormatting sqref="Q27:Q29">
    <cfRule type="cellIs" dxfId="3994" priority="4454" operator="lessThan">
      <formula>0</formula>
    </cfRule>
  </conditionalFormatting>
  <conditionalFormatting sqref="Q41:Q45">
    <cfRule type="cellIs" dxfId="3993" priority="4453" operator="lessThan">
      <formula>0</formula>
    </cfRule>
  </conditionalFormatting>
  <conditionalFormatting sqref="Q31:Q34">
    <cfRule type="cellIs" dxfId="3992" priority="4452" operator="lessThan">
      <formula>0</formula>
    </cfRule>
  </conditionalFormatting>
  <conditionalFormatting sqref="Q41">
    <cfRule type="cellIs" dxfId="3991" priority="4451" operator="lessThan">
      <formula>0</formula>
    </cfRule>
  </conditionalFormatting>
  <conditionalFormatting sqref="Q41">
    <cfRule type="cellIs" dxfId="3990" priority="4450" operator="lessThan">
      <formula>0</formula>
    </cfRule>
  </conditionalFormatting>
  <conditionalFormatting sqref="Q41">
    <cfRule type="cellIs" dxfId="3989" priority="4449" operator="lessThan">
      <formula>0</formula>
    </cfRule>
  </conditionalFormatting>
  <conditionalFormatting sqref="Q41">
    <cfRule type="cellIs" dxfId="3988" priority="4448" operator="lessThan">
      <formula>0</formula>
    </cfRule>
  </conditionalFormatting>
  <conditionalFormatting sqref="Q41">
    <cfRule type="cellIs" dxfId="3987" priority="4447" operator="lessThan">
      <formula>0</formula>
    </cfRule>
  </conditionalFormatting>
  <conditionalFormatting sqref="Q41">
    <cfRule type="cellIs" dxfId="3986" priority="4446" operator="lessThan">
      <formula>0</formula>
    </cfRule>
  </conditionalFormatting>
  <conditionalFormatting sqref="Q41">
    <cfRule type="cellIs" dxfId="3985" priority="4445" operator="lessThan">
      <formula>0</formula>
    </cfRule>
  </conditionalFormatting>
  <conditionalFormatting sqref="Q41">
    <cfRule type="cellIs" dxfId="3984" priority="4444" operator="lessThan">
      <formula>0</formula>
    </cfRule>
  </conditionalFormatting>
  <conditionalFormatting sqref="Q42">
    <cfRule type="cellIs" dxfId="3983" priority="4443" operator="lessThan">
      <formula>0</formula>
    </cfRule>
  </conditionalFormatting>
  <conditionalFormatting sqref="Q42">
    <cfRule type="cellIs" dxfId="3982" priority="4442" operator="lessThan">
      <formula>0</formula>
    </cfRule>
  </conditionalFormatting>
  <conditionalFormatting sqref="Q42">
    <cfRule type="cellIs" dxfId="3981" priority="4441" operator="lessThan">
      <formula>0</formula>
    </cfRule>
  </conditionalFormatting>
  <conditionalFormatting sqref="Q42">
    <cfRule type="cellIs" dxfId="3980" priority="4440" operator="lessThan">
      <formula>0</formula>
    </cfRule>
  </conditionalFormatting>
  <conditionalFormatting sqref="Q42">
    <cfRule type="cellIs" dxfId="3979" priority="4439" operator="lessThan">
      <formula>0</formula>
    </cfRule>
  </conditionalFormatting>
  <conditionalFormatting sqref="Q42">
    <cfRule type="cellIs" dxfId="3978" priority="4438" operator="lessThan">
      <formula>0</formula>
    </cfRule>
  </conditionalFormatting>
  <conditionalFormatting sqref="Q42">
    <cfRule type="cellIs" dxfId="3977" priority="4437" operator="lessThan">
      <formula>0</formula>
    </cfRule>
  </conditionalFormatting>
  <conditionalFormatting sqref="Q42">
    <cfRule type="cellIs" dxfId="3976" priority="4436" operator="lessThan">
      <formula>0</formula>
    </cfRule>
  </conditionalFormatting>
  <conditionalFormatting sqref="Q43">
    <cfRule type="cellIs" dxfId="3975" priority="4435" operator="lessThan">
      <formula>0</formula>
    </cfRule>
  </conditionalFormatting>
  <conditionalFormatting sqref="Q43">
    <cfRule type="cellIs" dxfId="3974" priority="4434" operator="lessThan">
      <formula>0</formula>
    </cfRule>
  </conditionalFormatting>
  <conditionalFormatting sqref="Q43">
    <cfRule type="cellIs" dxfId="3973" priority="4433" operator="lessThan">
      <formula>0</formula>
    </cfRule>
  </conditionalFormatting>
  <conditionalFormatting sqref="Q43">
    <cfRule type="cellIs" dxfId="3972" priority="4432" operator="lessThan">
      <formula>0</formula>
    </cfRule>
  </conditionalFormatting>
  <conditionalFormatting sqref="Q43">
    <cfRule type="cellIs" dxfId="3971" priority="4431" operator="lessThan">
      <formula>0</formula>
    </cfRule>
  </conditionalFormatting>
  <conditionalFormatting sqref="Q43">
    <cfRule type="cellIs" dxfId="3970" priority="4430" operator="lessThan">
      <formula>0</formula>
    </cfRule>
  </conditionalFormatting>
  <conditionalFormatting sqref="Q43">
    <cfRule type="cellIs" dxfId="3969" priority="4429" operator="lessThan">
      <formula>0</formula>
    </cfRule>
  </conditionalFormatting>
  <conditionalFormatting sqref="Q43">
    <cfRule type="cellIs" dxfId="3968" priority="4428" operator="lessThan">
      <formula>0</formula>
    </cfRule>
  </conditionalFormatting>
  <conditionalFormatting sqref="Q44">
    <cfRule type="cellIs" dxfId="3967" priority="4427" operator="lessThan">
      <formula>0</formula>
    </cfRule>
  </conditionalFormatting>
  <conditionalFormatting sqref="Q44">
    <cfRule type="cellIs" dxfId="3966" priority="4426" operator="lessThan">
      <formula>0</formula>
    </cfRule>
  </conditionalFormatting>
  <conditionalFormatting sqref="Q44">
    <cfRule type="cellIs" dxfId="3965" priority="4425" operator="lessThan">
      <formula>0</formula>
    </cfRule>
  </conditionalFormatting>
  <conditionalFormatting sqref="Q44">
    <cfRule type="cellIs" dxfId="3964" priority="4424" operator="lessThan">
      <formula>0</formula>
    </cfRule>
  </conditionalFormatting>
  <conditionalFormatting sqref="Q44">
    <cfRule type="cellIs" dxfId="3963" priority="4423" operator="lessThan">
      <formula>0</formula>
    </cfRule>
  </conditionalFormatting>
  <conditionalFormatting sqref="Q44">
    <cfRule type="cellIs" dxfId="3962" priority="4422" operator="lessThan">
      <formula>0</formula>
    </cfRule>
  </conditionalFormatting>
  <conditionalFormatting sqref="Q44">
    <cfRule type="cellIs" dxfId="3961" priority="4421" operator="lessThan">
      <formula>0</formula>
    </cfRule>
  </conditionalFormatting>
  <conditionalFormatting sqref="Q44">
    <cfRule type="cellIs" dxfId="3960" priority="4420" operator="lessThan">
      <formula>0</formula>
    </cfRule>
  </conditionalFormatting>
  <conditionalFormatting sqref="Q45">
    <cfRule type="cellIs" dxfId="3959" priority="4419" operator="lessThan">
      <formula>0</formula>
    </cfRule>
  </conditionalFormatting>
  <conditionalFormatting sqref="Q45">
    <cfRule type="cellIs" dxfId="3958" priority="4418" operator="lessThan">
      <formula>0</formula>
    </cfRule>
  </conditionalFormatting>
  <conditionalFormatting sqref="Q45">
    <cfRule type="cellIs" dxfId="3957" priority="4417" operator="lessThan">
      <formula>0</formula>
    </cfRule>
  </conditionalFormatting>
  <conditionalFormatting sqref="Q45">
    <cfRule type="cellIs" dxfId="3956" priority="4416" operator="lessThan">
      <formula>0</formula>
    </cfRule>
  </conditionalFormatting>
  <conditionalFormatting sqref="Q45">
    <cfRule type="cellIs" dxfId="3955" priority="4415" operator="lessThan">
      <formula>0</formula>
    </cfRule>
  </conditionalFormatting>
  <conditionalFormatting sqref="Q45">
    <cfRule type="cellIs" dxfId="3954" priority="4414" operator="lessThan">
      <formula>0</formula>
    </cfRule>
  </conditionalFormatting>
  <conditionalFormatting sqref="Q45">
    <cfRule type="cellIs" dxfId="3953" priority="4413" operator="lessThan">
      <formula>0</formula>
    </cfRule>
  </conditionalFormatting>
  <conditionalFormatting sqref="Q45">
    <cfRule type="cellIs" dxfId="3952" priority="4412" operator="lessThan">
      <formula>0</formula>
    </cfRule>
  </conditionalFormatting>
  <conditionalFormatting sqref="Q30">
    <cfRule type="cellIs" dxfId="3951" priority="4411" operator="lessThan">
      <formula>0</formula>
    </cfRule>
  </conditionalFormatting>
  <conditionalFormatting sqref="Q30">
    <cfRule type="cellIs" dxfId="3950" priority="4410" operator="lessThan">
      <formula>0</formula>
    </cfRule>
  </conditionalFormatting>
  <conditionalFormatting sqref="Q30">
    <cfRule type="cellIs" dxfId="3949" priority="4409" operator="lessThan">
      <formula>0</formula>
    </cfRule>
  </conditionalFormatting>
  <conditionalFormatting sqref="Q30">
    <cfRule type="cellIs" dxfId="3948" priority="4408" operator="lessThan">
      <formula>0</formula>
    </cfRule>
  </conditionalFormatting>
  <conditionalFormatting sqref="Q30">
    <cfRule type="cellIs" dxfId="3947" priority="4407" operator="lessThan">
      <formula>0</formula>
    </cfRule>
  </conditionalFormatting>
  <conditionalFormatting sqref="Q30">
    <cfRule type="cellIs" dxfId="3946" priority="4406" operator="lessThan">
      <formula>0</formula>
    </cfRule>
  </conditionalFormatting>
  <conditionalFormatting sqref="Q30">
    <cfRule type="cellIs" dxfId="3945" priority="4405" operator="lessThan">
      <formula>0</formula>
    </cfRule>
  </conditionalFormatting>
  <conditionalFormatting sqref="Q30">
    <cfRule type="cellIs" dxfId="3944" priority="4404" operator="lessThan">
      <formula>0</formula>
    </cfRule>
  </conditionalFormatting>
  <conditionalFormatting sqref="Q35">
    <cfRule type="cellIs" dxfId="3943" priority="4403" operator="lessThan">
      <formula>0</formula>
    </cfRule>
  </conditionalFormatting>
  <conditionalFormatting sqref="Q35">
    <cfRule type="cellIs" dxfId="3942" priority="4402" operator="lessThan">
      <formula>0</formula>
    </cfRule>
  </conditionalFormatting>
  <conditionalFormatting sqref="Q35">
    <cfRule type="cellIs" dxfId="3941" priority="4401" operator="lessThan">
      <formula>0</formula>
    </cfRule>
  </conditionalFormatting>
  <conditionalFormatting sqref="Q35">
    <cfRule type="cellIs" dxfId="3940" priority="4400" operator="lessThan">
      <formula>0</formula>
    </cfRule>
  </conditionalFormatting>
  <conditionalFormatting sqref="Q35">
    <cfRule type="cellIs" dxfId="3939" priority="4399" operator="lessThan">
      <formula>0</formula>
    </cfRule>
  </conditionalFormatting>
  <conditionalFormatting sqref="Q35">
    <cfRule type="cellIs" dxfId="3938" priority="4398" operator="lessThan">
      <formula>0</formula>
    </cfRule>
  </conditionalFormatting>
  <conditionalFormatting sqref="Q35">
    <cfRule type="cellIs" dxfId="3937" priority="4397" operator="lessThan">
      <formula>0</formula>
    </cfRule>
  </conditionalFormatting>
  <conditionalFormatting sqref="Q35">
    <cfRule type="cellIs" dxfId="3936" priority="4396" operator="lessThan">
      <formula>0</formula>
    </cfRule>
  </conditionalFormatting>
  <conditionalFormatting sqref="Q36">
    <cfRule type="cellIs" dxfId="3935" priority="4395" operator="lessThan">
      <formula>0</formula>
    </cfRule>
  </conditionalFormatting>
  <conditionalFormatting sqref="Q36">
    <cfRule type="cellIs" dxfId="3934" priority="4394" operator="lessThan">
      <formula>0</formula>
    </cfRule>
  </conditionalFormatting>
  <conditionalFormatting sqref="Q36">
    <cfRule type="cellIs" dxfId="3933" priority="4393" operator="lessThan">
      <formula>0</formula>
    </cfRule>
  </conditionalFormatting>
  <conditionalFormatting sqref="Q36">
    <cfRule type="cellIs" dxfId="3932" priority="4392" operator="lessThan">
      <formula>0</formula>
    </cfRule>
  </conditionalFormatting>
  <conditionalFormatting sqref="Q36">
    <cfRule type="cellIs" dxfId="3931" priority="4391" operator="lessThan">
      <formula>0</formula>
    </cfRule>
  </conditionalFormatting>
  <conditionalFormatting sqref="Q36">
    <cfRule type="cellIs" dxfId="3930" priority="4390" operator="lessThan">
      <formula>0</formula>
    </cfRule>
  </conditionalFormatting>
  <conditionalFormatting sqref="Q36">
    <cfRule type="cellIs" dxfId="3929" priority="4389" operator="lessThan">
      <formula>0</formula>
    </cfRule>
  </conditionalFormatting>
  <conditionalFormatting sqref="Q36">
    <cfRule type="cellIs" dxfId="3928" priority="4388" operator="lessThan">
      <formula>0</formula>
    </cfRule>
  </conditionalFormatting>
  <conditionalFormatting sqref="Q37">
    <cfRule type="cellIs" dxfId="3927" priority="4387" operator="lessThan">
      <formula>0</formula>
    </cfRule>
  </conditionalFormatting>
  <conditionalFormatting sqref="Q37">
    <cfRule type="cellIs" dxfId="3926" priority="4386" operator="lessThan">
      <formula>0</formula>
    </cfRule>
  </conditionalFormatting>
  <conditionalFormatting sqref="Q37">
    <cfRule type="cellIs" dxfId="3925" priority="4385" operator="lessThan">
      <formula>0</formula>
    </cfRule>
  </conditionalFormatting>
  <conditionalFormatting sqref="Q37">
    <cfRule type="cellIs" dxfId="3924" priority="4384" operator="lessThan">
      <formula>0</formula>
    </cfRule>
  </conditionalFormatting>
  <conditionalFormatting sqref="Q37">
    <cfRule type="cellIs" dxfId="3923" priority="4383" operator="lessThan">
      <formula>0</formula>
    </cfRule>
  </conditionalFormatting>
  <conditionalFormatting sqref="Q37">
    <cfRule type="cellIs" dxfId="3922" priority="4382" operator="lessThan">
      <formula>0</formula>
    </cfRule>
  </conditionalFormatting>
  <conditionalFormatting sqref="Q37">
    <cfRule type="cellIs" dxfId="3921" priority="4381" operator="lessThan">
      <formula>0</formula>
    </cfRule>
  </conditionalFormatting>
  <conditionalFormatting sqref="Q37">
    <cfRule type="cellIs" dxfId="3920" priority="4380" operator="lessThan">
      <formula>0</formula>
    </cfRule>
  </conditionalFormatting>
  <conditionalFormatting sqref="Q39">
    <cfRule type="cellIs" dxfId="3919" priority="4379" operator="lessThan">
      <formula>0</formula>
    </cfRule>
  </conditionalFormatting>
  <conditionalFormatting sqref="Q39">
    <cfRule type="cellIs" dxfId="3918" priority="4378" operator="lessThan">
      <formula>0</formula>
    </cfRule>
  </conditionalFormatting>
  <conditionalFormatting sqref="Q39">
    <cfRule type="cellIs" dxfId="3917" priority="4377" operator="lessThan">
      <formula>0</formula>
    </cfRule>
  </conditionalFormatting>
  <conditionalFormatting sqref="Q39">
    <cfRule type="cellIs" dxfId="3916" priority="4376" operator="lessThan">
      <formula>0</formula>
    </cfRule>
  </conditionalFormatting>
  <conditionalFormatting sqref="Q39">
    <cfRule type="cellIs" dxfId="3915" priority="4375" operator="lessThan">
      <formula>0</formula>
    </cfRule>
  </conditionalFormatting>
  <conditionalFormatting sqref="Q39">
    <cfRule type="cellIs" dxfId="3914" priority="4374" operator="lessThan">
      <formula>0</formula>
    </cfRule>
  </conditionalFormatting>
  <conditionalFormatting sqref="Q39">
    <cfRule type="cellIs" dxfId="3913" priority="4373" operator="lessThan">
      <formula>0</formula>
    </cfRule>
  </conditionalFormatting>
  <conditionalFormatting sqref="Q39">
    <cfRule type="cellIs" dxfId="3912" priority="4372" operator="lessThan">
      <formula>0</formula>
    </cfRule>
  </conditionalFormatting>
  <conditionalFormatting sqref="Q40">
    <cfRule type="cellIs" dxfId="3911" priority="4371" operator="lessThan">
      <formula>0</formula>
    </cfRule>
  </conditionalFormatting>
  <conditionalFormatting sqref="Q40">
    <cfRule type="cellIs" dxfId="3910" priority="4370" operator="lessThan">
      <formula>0</formula>
    </cfRule>
  </conditionalFormatting>
  <conditionalFormatting sqref="Q40">
    <cfRule type="cellIs" dxfId="3909" priority="4369" operator="lessThan">
      <formula>0</formula>
    </cfRule>
  </conditionalFormatting>
  <conditionalFormatting sqref="Q40">
    <cfRule type="cellIs" dxfId="3908" priority="4368" operator="lessThan">
      <formula>0</formula>
    </cfRule>
  </conditionalFormatting>
  <conditionalFormatting sqref="Q40">
    <cfRule type="cellIs" dxfId="3907" priority="4367" operator="lessThan">
      <formula>0</formula>
    </cfRule>
  </conditionalFormatting>
  <conditionalFormatting sqref="Q40">
    <cfRule type="cellIs" dxfId="3906" priority="4366" operator="lessThan">
      <formula>0</formula>
    </cfRule>
  </conditionalFormatting>
  <conditionalFormatting sqref="Q40">
    <cfRule type="cellIs" dxfId="3905" priority="4365" operator="lessThan">
      <formula>0</formula>
    </cfRule>
  </conditionalFormatting>
  <conditionalFormatting sqref="Q40">
    <cfRule type="cellIs" dxfId="3904" priority="4364" operator="lessThan">
      <formula>0</formula>
    </cfRule>
  </conditionalFormatting>
  <conditionalFormatting sqref="Q49:Q53">
    <cfRule type="cellIs" dxfId="3903" priority="4363" operator="lessThan">
      <formula>0</formula>
    </cfRule>
  </conditionalFormatting>
  <conditionalFormatting sqref="Q53">
    <cfRule type="cellIs" dxfId="3902" priority="4362" operator="lessThan">
      <formula>0</formula>
    </cfRule>
  </conditionalFormatting>
  <conditionalFormatting sqref="Q53">
    <cfRule type="cellIs" dxfId="3901" priority="4361" operator="lessThan">
      <formula>0</formula>
    </cfRule>
  </conditionalFormatting>
  <conditionalFormatting sqref="Q53:Q58">
    <cfRule type="cellIs" dxfId="3900" priority="4360" operator="lessThan">
      <formula>0</formula>
    </cfRule>
  </conditionalFormatting>
  <conditionalFormatting sqref="Q49">
    <cfRule type="cellIs" dxfId="3899" priority="4359" operator="lessThan">
      <formula>0</formula>
    </cfRule>
  </conditionalFormatting>
  <conditionalFormatting sqref="Q49">
    <cfRule type="cellIs" dxfId="3898" priority="4358" operator="lessThan">
      <formula>0</formula>
    </cfRule>
  </conditionalFormatting>
  <conditionalFormatting sqref="Q49">
    <cfRule type="cellIs" dxfId="3897" priority="4357" operator="lessThan">
      <formula>0</formula>
    </cfRule>
  </conditionalFormatting>
  <conditionalFormatting sqref="Q49">
    <cfRule type="cellIs" dxfId="3896" priority="4356" operator="lessThan">
      <formula>0</formula>
    </cfRule>
  </conditionalFormatting>
  <conditionalFormatting sqref="Q49">
    <cfRule type="cellIs" dxfId="3895" priority="4355" operator="lessThan">
      <formula>0</formula>
    </cfRule>
  </conditionalFormatting>
  <conditionalFormatting sqref="Q49">
    <cfRule type="cellIs" dxfId="3894" priority="4354" operator="lessThan">
      <formula>0</formula>
    </cfRule>
  </conditionalFormatting>
  <conditionalFormatting sqref="Q49">
    <cfRule type="cellIs" dxfId="3893" priority="4353" operator="lessThan">
      <formula>0</formula>
    </cfRule>
  </conditionalFormatting>
  <conditionalFormatting sqref="Q49">
    <cfRule type="cellIs" dxfId="3892" priority="4352" operator="lessThan">
      <formula>0</formula>
    </cfRule>
  </conditionalFormatting>
  <conditionalFormatting sqref="Q49">
    <cfRule type="cellIs" dxfId="3891" priority="4351" operator="lessThan">
      <formula>0</formula>
    </cfRule>
  </conditionalFormatting>
  <conditionalFormatting sqref="Q49">
    <cfRule type="cellIs" dxfId="3890" priority="4350" operator="lessThan">
      <formula>0</formula>
    </cfRule>
  </conditionalFormatting>
  <conditionalFormatting sqref="Q49">
    <cfRule type="cellIs" dxfId="3889" priority="4349" operator="lessThan">
      <formula>0</formula>
    </cfRule>
  </conditionalFormatting>
  <conditionalFormatting sqref="Q49">
    <cfRule type="cellIs" dxfId="3888" priority="4348" operator="lessThan">
      <formula>0</formula>
    </cfRule>
  </conditionalFormatting>
  <conditionalFormatting sqref="Q49">
    <cfRule type="cellIs" dxfId="3887" priority="4347" operator="lessThan">
      <formula>0</formula>
    </cfRule>
  </conditionalFormatting>
  <conditionalFormatting sqref="Q49">
    <cfRule type="cellIs" dxfId="3886" priority="4346" operator="lessThan">
      <formula>0</formula>
    </cfRule>
  </conditionalFormatting>
  <conditionalFormatting sqref="Q49">
    <cfRule type="cellIs" dxfId="3885" priority="4345" operator="lessThan">
      <formula>0</formula>
    </cfRule>
  </conditionalFormatting>
  <conditionalFormatting sqref="Q49">
    <cfRule type="cellIs" dxfId="3884" priority="4344" operator="lessThan">
      <formula>0</formula>
    </cfRule>
  </conditionalFormatting>
  <conditionalFormatting sqref="Q49">
    <cfRule type="cellIs" dxfId="3883" priority="4343" operator="lessThan">
      <formula>0</formula>
    </cfRule>
  </conditionalFormatting>
  <conditionalFormatting sqref="Q51">
    <cfRule type="cellIs" dxfId="3882" priority="4342" operator="lessThan">
      <formula>0</formula>
    </cfRule>
  </conditionalFormatting>
  <conditionalFormatting sqref="Q51">
    <cfRule type="cellIs" dxfId="3881" priority="4341" operator="lessThan">
      <formula>0</formula>
    </cfRule>
  </conditionalFormatting>
  <conditionalFormatting sqref="Q51">
    <cfRule type="cellIs" dxfId="3880" priority="4340" operator="lessThan">
      <formula>0</formula>
    </cfRule>
  </conditionalFormatting>
  <conditionalFormatting sqref="Q51">
    <cfRule type="cellIs" dxfId="3879" priority="4339" operator="lessThan">
      <formula>0</formula>
    </cfRule>
  </conditionalFormatting>
  <conditionalFormatting sqref="Q51">
    <cfRule type="cellIs" dxfId="3878" priority="4338" operator="lessThan">
      <formula>0</formula>
    </cfRule>
  </conditionalFormatting>
  <conditionalFormatting sqref="Q51">
    <cfRule type="cellIs" dxfId="3877" priority="4337" operator="lessThan">
      <formula>0</formula>
    </cfRule>
  </conditionalFormatting>
  <conditionalFormatting sqref="Q51">
    <cfRule type="cellIs" dxfId="3876" priority="4336" operator="lessThan">
      <formula>0</formula>
    </cfRule>
  </conditionalFormatting>
  <conditionalFormatting sqref="Q51">
    <cfRule type="cellIs" dxfId="3875" priority="4335" operator="lessThan">
      <formula>0</formula>
    </cfRule>
  </conditionalFormatting>
  <conditionalFormatting sqref="Q51">
    <cfRule type="cellIs" dxfId="3874" priority="4334" operator="lessThan">
      <formula>0</formula>
    </cfRule>
  </conditionalFormatting>
  <conditionalFormatting sqref="Q51">
    <cfRule type="cellIs" dxfId="3873" priority="4333" operator="lessThan">
      <formula>0</formula>
    </cfRule>
  </conditionalFormatting>
  <conditionalFormatting sqref="Q51">
    <cfRule type="cellIs" dxfId="3872" priority="4332" operator="lessThan">
      <formula>0</formula>
    </cfRule>
  </conditionalFormatting>
  <conditionalFormatting sqref="Q51">
    <cfRule type="cellIs" dxfId="3871" priority="4331" operator="lessThan">
      <formula>0</formula>
    </cfRule>
  </conditionalFormatting>
  <conditionalFormatting sqref="Q51">
    <cfRule type="cellIs" dxfId="3870" priority="4330" operator="lessThan">
      <formula>0</formula>
    </cfRule>
  </conditionalFormatting>
  <conditionalFormatting sqref="Q51">
    <cfRule type="cellIs" dxfId="3869" priority="4329" operator="lessThan">
      <formula>0</formula>
    </cfRule>
  </conditionalFormatting>
  <conditionalFormatting sqref="Q51">
    <cfRule type="cellIs" dxfId="3868" priority="4328" operator="lessThan">
      <formula>0</formula>
    </cfRule>
  </conditionalFormatting>
  <conditionalFormatting sqref="Q51">
    <cfRule type="cellIs" dxfId="3867" priority="4327" operator="lessThan">
      <formula>0</formula>
    </cfRule>
  </conditionalFormatting>
  <conditionalFormatting sqref="Q51">
    <cfRule type="cellIs" dxfId="3866" priority="4326" operator="lessThan">
      <formula>0</formula>
    </cfRule>
  </conditionalFormatting>
  <conditionalFormatting sqref="Q53">
    <cfRule type="cellIs" dxfId="3865" priority="4325" operator="lessThan">
      <formula>0</formula>
    </cfRule>
  </conditionalFormatting>
  <conditionalFormatting sqref="Q53">
    <cfRule type="cellIs" dxfId="3864" priority="4324" operator="lessThan">
      <formula>0</formula>
    </cfRule>
  </conditionalFormatting>
  <conditionalFormatting sqref="Q53">
    <cfRule type="cellIs" dxfId="3863" priority="4323" operator="lessThan">
      <formula>0</formula>
    </cfRule>
  </conditionalFormatting>
  <conditionalFormatting sqref="Q53">
    <cfRule type="cellIs" dxfId="3862" priority="4322" operator="lessThan">
      <formula>0</formula>
    </cfRule>
  </conditionalFormatting>
  <conditionalFormatting sqref="Q53">
    <cfRule type="cellIs" dxfId="3861" priority="4321" operator="lessThan">
      <formula>0</formula>
    </cfRule>
  </conditionalFormatting>
  <conditionalFormatting sqref="Q53">
    <cfRule type="cellIs" dxfId="3860" priority="4320" operator="lessThan">
      <formula>0</formula>
    </cfRule>
  </conditionalFormatting>
  <conditionalFormatting sqref="Q53">
    <cfRule type="cellIs" dxfId="3859" priority="4319" operator="lessThan">
      <formula>0</formula>
    </cfRule>
  </conditionalFormatting>
  <conditionalFormatting sqref="Q53">
    <cfRule type="cellIs" dxfId="3858" priority="4318" operator="lessThan">
      <formula>0</formula>
    </cfRule>
  </conditionalFormatting>
  <conditionalFormatting sqref="Q53">
    <cfRule type="cellIs" dxfId="3857" priority="4317" operator="lessThan">
      <formula>0</formula>
    </cfRule>
  </conditionalFormatting>
  <conditionalFormatting sqref="Q53">
    <cfRule type="cellIs" dxfId="3856" priority="4316" operator="lessThan">
      <formula>0</formula>
    </cfRule>
  </conditionalFormatting>
  <conditionalFormatting sqref="Q53">
    <cfRule type="cellIs" dxfId="3855" priority="4315" operator="lessThan">
      <formula>0</formula>
    </cfRule>
  </conditionalFormatting>
  <conditionalFormatting sqref="Q53">
    <cfRule type="cellIs" dxfId="3854" priority="4314" operator="lessThan">
      <formula>0</formula>
    </cfRule>
  </conditionalFormatting>
  <conditionalFormatting sqref="Q53">
    <cfRule type="cellIs" dxfId="3853" priority="4313" operator="lessThan">
      <formula>0</formula>
    </cfRule>
  </conditionalFormatting>
  <conditionalFormatting sqref="Q53">
    <cfRule type="cellIs" dxfId="3852" priority="4312" operator="lessThan">
      <formula>0</formula>
    </cfRule>
  </conditionalFormatting>
  <conditionalFormatting sqref="Q53">
    <cfRule type="cellIs" dxfId="3851" priority="4311" operator="lessThan">
      <formula>0</formula>
    </cfRule>
  </conditionalFormatting>
  <conditionalFormatting sqref="Q53">
    <cfRule type="cellIs" dxfId="3850" priority="4310" operator="lessThan">
      <formula>0</formula>
    </cfRule>
  </conditionalFormatting>
  <conditionalFormatting sqref="Q53">
    <cfRule type="cellIs" dxfId="3849" priority="4309" operator="lessThan">
      <formula>0</formula>
    </cfRule>
  </conditionalFormatting>
  <conditionalFormatting sqref="Q50">
    <cfRule type="cellIs" dxfId="3848" priority="4308" operator="lessThan">
      <formula>0</formula>
    </cfRule>
  </conditionalFormatting>
  <conditionalFormatting sqref="Q50">
    <cfRule type="cellIs" dxfId="3847" priority="4307" operator="lessThan">
      <formula>0</formula>
    </cfRule>
  </conditionalFormatting>
  <conditionalFormatting sqref="Q50">
    <cfRule type="cellIs" dxfId="3846" priority="4306" operator="lessThan">
      <formula>0</formula>
    </cfRule>
  </conditionalFormatting>
  <conditionalFormatting sqref="Q50">
    <cfRule type="cellIs" dxfId="3845" priority="4305" operator="lessThan">
      <formula>0</formula>
    </cfRule>
  </conditionalFormatting>
  <conditionalFormatting sqref="Q50">
    <cfRule type="cellIs" dxfId="3844" priority="4304" operator="lessThan">
      <formula>0</formula>
    </cfRule>
  </conditionalFormatting>
  <conditionalFormatting sqref="Q50">
    <cfRule type="cellIs" dxfId="3843" priority="4303" operator="lessThan">
      <formula>0</formula>
    </cfRule>
  </conditionalFormatting>
  <conditionalFormatting sqref="Q52">
    <cfRule type="cellIs" dxfId="3842" priority="4302" operator="lessThan">
      <formula>0</formula>
    </cfRule>
  </conditionalFormatting>
  <conditionalFormatting sqref="Q52">
    <cfRule type="cellIs" dxfId="3841" priority="4301" operator="lessThan">
      <formula>0</formula>
    </cfRule>
  </conditionalFormatting>
  <conditionalFormatting sqref="Q52">
    <cfRule type="cellIs" dxfId="3840" priority="4300" operator="lessThan">
      <formula>0</formula>
    </cfRule>
  </conditionalFormatting>
  <conditionalFormatting sqref="Q52">
    <cfRule type="cellIs" dxfId="3839" priority="4299" operator="lessThan">
      <formula>0</formula>
    </cfRule>
  </conditionalFormatting>
  <conditionalFormatting sqref="Q52">
    <cfRule type="cellIs" dxfId="3838" priority="4298" operator="lessThan">
      <formula>0</formula>
    </cfRule>
  </conditionalFormatting>
  <conditionalFormatting sqref="Q52">
    <cfRule type="cellIs" dxfId="3837" priority="4297" operator="lessThan">
      <formula>0</formula>
    </cfRule>
  </conditionalFormatting>
  <conditionalFormatting sqref="Q59">
    <cfRule type="cellIs" dxfId="3836" priority="4296" operator="lessThan">
      <formula>0</formula>
    </cfRule>
  </conditionalFormatting>
  <conditionalFormatting sqref="Q60">
    <cfRule type="cellIs" dxfId="3835" priority="4295" operator="lessThan">
      <formula>0</formula>
    </cfRule>
  </conditionalFormatting>
  <conditionalFormatting sqref="Q59">
    <cfRule type="cellIs" dxfId="3834" priority="4294" operator="lessThan">
      <formula>0</formula>
    </cfRule>
  </conditionalFormatting>
  <conditionalFormatting sqref="Q60">
    <cfRule type="cellIs" dxfId="3833" priority="4293" operator="lessThan">
      <formula>0</formula>
    </cfRule>
  </conditionalFormatting>
  <conditionalFormatting sqref="Q72">
    <cfRule type="cellIs" dxfId="3832" priority="4292" operator="lessThan">
      <formula>0</formula>
    </cfRule>
  </conditionalFormatting>
  <conditionalFormatting sqref="Q73:Q75">
    <cfRule type="cellIs" dxfId="3831" priority="4291" operator="lessThan">
      <formula>0</formula>
    </cfRule>
  </conditionalFormatting>
  <conditionalFormatting sqref="Q72">
    <cfRule type="cellIs" dxfId="3830" priority="4290" operator="lessThan">
      <formula>0</formula>
    </cfRule>
  </conditionalFormatting>
  <conditionalFormatting sqref="Q73:Q75">
    <cfRule type="cellIs" dxfId="3829" priority="4289" operator="lessThan">
      <formula>0</formula>
    </cfRule>
  </conditionalFormatting>
  <conditionalFormatting sqref="Q66">
    <cfRule type="cellIs" dxfId="3828" priority="4288" operator="lessThan">
      <formula>0</formula>
    </cfRule>
  </conditionalFormatting>
  <conditionalFormatting sqref="Q66">
    <cfRule type="cellIs" dxfId="3827" priority="4287" operator="lessThan">
      <formula>0</formula>
    </cfRule>
  </conditionalFormatting>
  <conditionalFormatting sqref="Q67:Q71">
    <cfRule type="cellIs" dxfId="3826" priority="4286" operator="lessThan">
      <formula>0</formula>
    </cfRule>
  </conditionalFormatting>
  <conditionalFormatting sqref="Q66">
    <cfRule type="cellIs" dxfId="3825" priority="4285" operator="lessThan">
      <formula>0</formula>
    </cfRule>
  </conditionalFormatting>
  <conditionalFormatting sqref="Q66">
    <cfRule type="cellIs" dxfId="3824" priority="4284" operator="lessThan">
      <formula>0</formula>
    </cfRule>
  </conditionalFormatting>
  <conditionalFormatting sqref="Q66">
    <cfRule type="cellIs" dxfId="3823" priority="4283" operator="lessThan">
      <formula>0</formula>
    </cfRule>
  </conditionalFormatting>
  <conditionalFormatting sqref="Q66">
    <cfRule type="cellIs" dxfId="3822" priority="4282" operator="lessThan">
      <formula>0</formula>
    </cfRule>
  </conditionalFormatting>
  <conditionalFormatting sqref="Q67:Q71">
    <cfRule type="cellIs" dxfId="3821" priority="4281" operator="lessThan">
      <formula>0</formula>
    </cfRule>
  </conditionalFormatting>
  <conditionalFormatting sqref="Q66">
    <cfRule type="cellIs" dxfId="3820" priority="4280" operator="lessThan">
      <formula>0</formula>
    </cfRule>
  </conditionalFormatting>
  <conditionalFormatting sqref="Q66">
    <cfRule type="cellIs" dxfId="3819" priority="4279" operator="lessThan">
      <formula>0</formula>
    </cfRule>
  </conditionalFormatting>
  <conditionalFormatting sqref="Q66">
    <cfRule type="cellIs" dxfId="3818" priority="4278" operator="lessThan">
      <formula>0</formula>
    </cfRule>
  </conditionalFormatting>
  <conditionalFormatting sqref="Q91">
    <cfRule type="cellIs" dxfId="3817" priority="4277" operator="lessThan">
      <formula>0</formula>
    </cfRule>
  </conditionalFormatting>
  <conditionalFormatting sqref="Q91">
    <cfRule type="cellIs" dxfId="3816" priority="4276" operator="lessThan">
      <formula>0</formula>
    </cfRule>
  </conditionalFormatting>
  <conditionalFormatting sqref="Q91">
    <cfRule type="cellIs" dxfId="3815" priority="4275" operator="lessThan">
      <formula>0</formula>
    </cfRule>
  </conditionalFormatting>
  <conditionalFormatting sqref="Q77">
    <cfRule type="cellIs" dxfId="3814" priority="4274" operator="lessThan">
      <formula>0</formula>
    </cfRule>
  </conditionalFormatting>
  <conditionalFormatting sqref="Q77">
    <cfRule type="cellIs" dxfId="3813" priority="4273" operator="lessThan">
      <formula>0</formula>
    </cfRule>
  </conditionalFormatting>
  <conditionalFormatting sqref="Q77">
    <cfRule type="cellIs" dxfId="3812" priority="4272" operator="lessThan">
      <formula>0</formula>
    </cfRule>
  </conditionalFormatting>
  <conditionalFormatting sqref="Q77">
    <cfRule type="cellIs" dxfId="3811" priority="4271" operator="lessThan">
      <formula>0</formula>
    </cfRule>
  </conditionalFormatting>
  <conditionalFormatting sqref="Q77">
    <cfRule type="cellIs" dxfId="3810" priority="4270" operator="lessThan">
      <formula>0</formula>
    </cfRule>
  </conditionalFormatting>
  <conditionalFormatting sqref="Q77">
    <cfRule type="cellIs" dxfId="3809" priority="4269" operator="lessThan">
      <formula>0</formula>
    </cfRule>
  </conditionalFormatting>
  <conditionalFormatting sqref="Q77">
    <cfRule type="cellIs" dxfId="3808" priority="4268" operator="lessThan">
      <formula>0</formula>
    </cfRule>
  </conditionalFormatting>
  <conditionalFormatting sqref="Q77">
    <cfRule type="cellIs" dxfId="3807" priority="4267" operator="lessThan">
      <formula>0</formula>
    </cfRule>
  </conditionalFormatting>
  <conditionalFormatting sqref="Q77">
    <cfRule type="cellIs" dxfId="3806" priority="4266" operator="lessThan">
      <formula>0</formula>
    </cfRule>
  </conditionalFormatting>
  <conditionalFormatting sqref="Q77">
    <cfRule type="cellIs" dxfId="3805" priority="4265" operator="lessThan">
      <formula>0</formula>
    </cfRule>
  </conditionalFormatting>
  <conditionalFormatting sqref="Q77">
    <cfRule type="cellIs" dxfId="3804" priority="4264" operator="lessThan">
      <formula>0</formula>
    </cfRule>
  </conditionalFormatting>
  <conditionalFormatting sqref="Q77">
    <cfRule type="cellIs" dxfId="3803" priority="4263" operator="lessThan">
      <formula>0</formula>
    </cfRule>
  </conditionalFormatting>
  <conditionalFormatting sqref="Q77">
    <cfRule type="cellIs" dxfId="3802" priority="4262" operator="lessThan">
      <formula>0</formula>
    </cfRule>
  </conditionalFormatting>
  <conditionalFormatting sqref="Q77">
    <cfRule type="cellIs" dxfId="3801" priority="4261" operator="lessThan">
      <formula>0</formula>
    </cfRule>
  </conditionalFormatting>
  <conditionalFormatting sqref="Q77">
    <cfRule type="cellIs" dxfId="3800" priority="4260" operator="lessThan">
      <formula>0</formula>
    </cfRule>
  </conditionalFormatting>
  <conditionalFormatting sqref="Q78:Q79">
    <cfRule type="cellIs" dxfId="3799" priority="4259" operator="lessThan">
      <formula>0</formula>
    </cfRule>
  </conditionalFormatting>
  <conditionalFormatting sqref="Q77">
    <cfRule type="cellIs" dxfId="3798" priority="4258" operator="lessThan">
      <formula>0</formula>
    </cfRule>
  </conditionalFormatting>
  <conditionalFormatting sqref="Q77">
    <cfRule type="cellIs" dxfId="3797" priority="4257" operator="lessThan">
      <formula>0</formula>
    </cfRule>
  </conditionalFormatting>
  <conditionalFormatting sqref="Q77">
    <cfRule type="cellIs" dxfId="3796" priority="4256" operator="lessThan">
      <formula>0</formula>
    </cfRule>
  </conditionalFormatting>
  <conditionalFormatting sqref="Q77">
    <cfRule type="cellIs" dxfId="3795" priority="4255" operator="lessThan">
      <formula>0</formula>
    </cfRule>
  </conditionalFormatting>
  <conditionalFormatting sqref="Q78:Q79">
    <cfRule type="cellIs" dxfId="3794" priority="4254" operator="lessThan">
      <formula>0</formula>
    </cfRule>
  </conditionalFormatting>
  <conditionalFormatting sqref="Q77">
    <cfRule type="cellIs" dxfId="3793" priority="4253" operator="lessThan">
      <formula>0</formula>
    </cfRule>
  </conditionalFormatting>
  <conditionalFormatting sqref="Q77">
    <cfRule type="cellIs" dxfId="3792" priority="4252" operator="lessThan">
      <formula>0</formula>
    </cfRule>
  </conditionalFormatting>
  <conditionalFormatting sqref="Q77">
    <cfRule type="cellIs" dxfId="3791" priority="4251" operator="lessThan">
      <formula>0</formula>
    </cfRule>
  </conditionalFormatting>
  <conditionalFormatting sqref="Q83">
    <cfRule type="cellIs" dxfId="3790" priority="4250" operator="lessThan">
      <formula>0</formula>
    </cfRule>
  </conditionalFormatting>
  <conditionalFormatting sqref="Q83">
    <cfRule type="cellIs" dxfId="3789" priority="4249" operator="lessThan">
      <formula>0</formula>
    </cfRule>
  </conditionalFormatting>
  <conditionalFormatting sqref="Q83">
    <cfRule type="cellIs" dxfId="3788" priority="4248" operator="lessThan">
      <formula>0</formula>
    </cfRule>
  </conditionalFormatting>
  <conditionalFormatting sqref="Q83">
    <cfRule type="cellIs" dxfId="3787" priority="4247" operator="lessThan">
      <formula>0</formula>
    </cfRule>
  </conditionalFormatting>
  <conditionalFormatting sqref="Q83">
    <cfRule type="cellIs" dxfId="3786" priority="4246" operator="lessThan">
      <formula>0</formula>
    </cfRule>
  </conditionalFormatting>
  <conditionalFormatting sqref="Q83">
    <cfRule type="cellIs" dxfId="3785" priority="4245" operator="lessThan">
      <formula>0</formula>
    </cfRule>
  </conditionalFormatting>
  <conditionalFormatting sqref="Q85">
    <cfRule type="cellIs" dxfId="3784" priority="4244" operator="lessThan">
      <formula>0</formula>
    </cfRule>
  </conditionalFormatting>
  <conditionalFormatting sqref="Q85">
    <cfRule type="cellIs" dxfId="3783" priority="4243" operator="lessThan">
      <formula>0</formula>
    </cfRule>
  </conditionalFormatting>
  <conditionalFormatting sqref="Q85">
    <cfRule type="cellIs" dxfId="3782" priority="4242" operator="lessThan">
      <formula>0</formula>
    </cfRule>
  </conditionalFormatting>
  <conditionalFormatting sqref="Q85">
    <cfRule type="cellIs" dxfId="3781" priority="4241" operator="lessThan">
      <formula>0</formula>
    </cfRule>
  </conditionalFormatting>
  <conditionalFormatting sqref="Q85">
    <cfRule type="cellIs" dxfId="3780" priority="4240" operator="lessThan">
      <formula>0</formula>
    </cfRule>
  </conditionalFormatting>
  <conditionalFormatting sqref="Q85">
    <cfRule type="cellIs" dxfId="3779" priority="4239" operator="lessThan">
      <formula>0</formula>
    </cfRule>
  </conditionalFormatting>
  <conditionalFormatting sqref="Q85">
    <cfRule type="cellIs" dxfId="3778" priority="4238" operator="lessThan">
      <formula>0</formula>
    </cfRule>
  </conditionalFormatting>
  <conditionalFormatting sqref="Q85">
    <cfRule type="cellIs" dxfId="3777" priority="4237" operator="lessThan">
      <formula>0</formula>
    </cfRule>
  </conditionalFormatting>
  <conditionalFormatting sqref="Q87">
    <cfRule type="cellIs" dxfId="3776" priority="4236" operator="lessThan">
      <formula>0</formula>
    </cfRule>
  </conditionalFormatting>
  <conditionalFormatting sqref="Q87">
    <cfRule type="cellIs" dxfId="3775" priority="4235" operator="lessThan">
      <formula>0</formula>
    </cfRule>
  </conditionalFormatting>
  <conditionalFormatting sqref="Q87">
    <cfRule type="cellIs" dxfId="3774" priority="4234" operator="lessThan">
      <formula>0</formula>
    </cfRule>
  </conditionalFormatting>
  <conditionalFormatting sqref="Q87">
    <cfRule type="cellIs" dxfId="3773" priority="4233" operator="lessThan">
      <formula>0</formula>
    </cfRule>
  </conditionalFormatting>
  <conditionalFormatting sqref="Q87">
    <cfRule type="cellIs" dxfId="3772" priority="4232" operator="lessThan">
      <formula>0</formula>
    </cfRule>
  </conditionalFormatting>
  <conditionalFormatting sqref="Q87">
    <cfRule type="cellIs" dxfId="3771" priority="4231" operator="lessThan">
      <formula>0</formula>
    </cfRule>
  </conditionalFormatting>
  <conditionalFormatting sqref="Q87">
    <cfRule type="cellIs" dxfId="3770" priority="4230" operator="lessThan">
      <formula>0</formula>
    </cfRule>
  </conditionalFormatting>
  <conditionalFormatting sqref="Q87">
    <cfRule type="cellIs" dxfId="3769" priority="4229" operator="lessThan">
      <formula>0</formula>
    </cfRule>
  </conditionalFormatting>
  <conditionalFormatting sqref="Q16">
    <cfRule type="cellIs" dxfId="3768" priority="4228" operator="lessThan">
      <formula>0</formula>
    </cfRule>
  </conditionalFormatting>
  <conditionalFormatting sqref="Q16">
    <cfRule type="cellIs" dxfId="3767" priority="4227" operator="lessThan">
      <formula>0</formula>
    </cfRule>
  </conditionalFormatting>
  <conditionalFormatting sqref="Q16">
    <cfRule type="cellIs" dxfId="3766" priority="4226" operator="lessThan">
      <formula>0</formula>
    </cfRule>
  </conditionalFormatting>
  <conditionalFormatting sqref="Q16">
    <cfRule type="cellIs" dxfId="3765" priority="4225" operator="lessThan">
      <formula>0</formula>
    </cfRule>
  </conditionalFormatting>
  <conditionalFormatting sqref="Q16">
    <cfRule type="cellIs" dxfId="3764" priority="4224" operator="lessThan">
      <formula>0</formula>
    </cfRule>
  </conditionalFormatting>
  <conditionalFormatting sqref="Q16">
    <cfRule type="cellIs" dxfId="3763" priority="4223" operator="lessThan">
      <formula>0</formula>
    </cfRule>
  </conditionalFormatting>
  <conditionalFormatting sqref="Q16">
    <cfRule type="cellIs" dxfId="3762" priority="4222" operator="lessThan">
      <formula>0</formula>
    </cfRule>
  </conditionalFormatting>
  <conditionalFormatting sqref="Q16">
    <cfRule type="cellIs" dxfId="3761" priority="4221" operator="lessThan">
      <formula>0</formula>
    </cfRule>
  </conditionalFormatting>
  <conditionalFormatting sqref="Q16">
    <cfRule type="cellIs" dxfId="3760" priority="4220" operator="lessThan">
      <formula>0</formula>
    </cfRule>
  </conditionalFormatting>
  <conditionalFormatting sqref="Q16">
    <cfRule type="cellIs" dxfId="3759" priority="4219" operator="lessThan">
      <formula>0</formula>
    </cfRule>
  </conditionalFormatting>
  <conditionalFormatting sqref="Q16">
    <cfRule type="cellIs" dxfId="3758" priority="4218" operator="lessThan">
      <formula>0</formula>
    </cfRule>
  </conditionalFormatting>
  <conditionalFormatting sqref="Q16">
    <cfRule type="cellIs" dxfId="3757" priority="4217" operator="lessThan">
      <formula>0</formula>
    </cfRule>
  </conditionalFormatting>
  <conditionalFormatting sqref="Q16">
    <cfRule type="cellIs" dxfId="3756" priority="4216" operator="lessThan">
      <formula>0</formula>
    </cfRule>
  </conditionalFormatting>
  <conditionalFormatting sqref="Q16">
    <cfRule type="cellIs" dxfId="3755" priority="4215" operator="lessThan">
      <formula>0</formula>
    </cfRule>
  </conditionalFormatting>
  <conditionalFormatting sqref="Q9">
    <cfRule type="cellIs" dxfId="3754" priority="4214" operator="lessThan">
      <formula>0</formula>
    </cfRule>
  </conditionalFormatting>
  <conditionalFormatting sqref="Q9">
    <cfRule type="cellIs" dxfId="3753" priority="4213" operator="lessThan">
      <formula>0</formula>
    </cfRule>
  </conditionalFormatting>
  <conditionalFormatting sqref="Q9">
    <cfRule type="cellIs" dxfId="3752" priority="4212" operator="lessThan">
      <formula>0</formula>
    </cfRule>
  </conditionalFormatting>
  <conditionalFormatting sqref="Q9">
    <cfRule type="cellIs" dxfId="3751" priority="4211" operator="lessThan">
      <formula>0</formula>
    </cfRule>
  </conditionalFormatting>
  <conditionalFormatting sqref="Q9">
    <cfRule type="cellIs" dxfId="3750" priority="4210" operator="lessThan">
      <formula>0</formula>
    </cfRule>
  </conditionalFormatting>
  <conditionalFormatting sqref="Q9">
    <cfRule type="cellIs" dxfId="3749" priority="4209" operator="lessThan">
      <formula>0</formula>
    </cfRule>
  </conditionalFormatting>
  <conditionalFormatting sqref="Q9">
    <cfRule type="cellIs" dxfId="3748" priority="4208" operator="lessThan">
      <formula>0</formula>
    </cfRule>
  </conditionalFormatting>
  <conditionalFormatting sqref="Q9">
    <cfRule type="cellIs" dxfId="3747" priority="4207" operator="lessThan">
      <formula>0</formula>
    </cfRule>
  </conditionalFormatting>
  <conditionalFormatting sqref="Q9">
    <cfRule type="cellIs" dxfId="3746" priority="4206" operator="lessThan">
      <formula>0</formula>
    </cfRule>
  </conditionalFormatting>
  <conditionalFormatting sqref="Q9">
    <cfRule type="cellIs" dxfId="3745" priority="4205" operator="lessThan">
      <formula>0</formula>
    </cfRule>
  </conditionalFormatting>
  <conditionalFormatting sqref="Q9">
    <cfRule type="cellIs" dxfId="3744" priority="4204" operator="lessThan">
      <formula>0</formula>
    </cfRule>
  </conditionalFormatting>
  <conditionalFormatting sqref="Q9">
    <cfRule type="cellIs" dxfId="3743" priority="4203" operator="lessThan">
      <formula>0</formula>
    </cfRule>
  </conditionalFormatting>
  <conditionalFormatting sqref="Q9">
    <cfRule type="cellIs" dxfId="3742" priority="4202" operator="lessThan">
      <formula>0</formula>
    </cfRule>
  </conditionalFormatting>
  <conditionalFormatting sqref="Q9">
    <cfRule type="cellIs" dxfId="3741" priority="4201" operator="lessThan">
      <formula>0</formula>
    </cfRule>
  </conditionalFormatting>
  <conditionalFormatting sqref="Q16">
    <cfRule type="cellIs" dxfId="3740" priority="4200" operator="lessThan">
      <formula>0</formula>
    </cfRule>
  </conditionalFormatting>
  <conditionalFormatting sqref="Q16">
    <cfRule type="cellIs" dxfId="3739" priority="4199" operator="lessThan">
      <formula>0</formula>
    </cfRule>
  </conditionalFormatting>
  <conditionalFormatting sqref="Q16">
    <cfRule type="cellIs" dxfId="3738" priority="4198" operator="lessThan">
      <formula>0</formula>
    </cfRule>
  </conditionalFormatting>
  <conditionalFormatting sqref="Q16">
    <cfRule type="cellIs" dxfId="3737" priority="4197" operator="lessThan">
      <formula>0</formula>
    </cfRule>
  </conditionalFormatting>
  <conditionalFormatting sqref="Q16">
    <cfRule type="cellIs" dxfId="3736" priority="4196" operator="lessThan">
      <formula>0</formula>
    </cfRule>
  </conditionalFormatting>
  <conditionalFormatting sqref="Q16">
    <cfRule type="cellIs" dxfId="3735" priority="4195" operator="lessThan">
      <formula>0</formula>
    </cfRule>
  </conditionalFormatting>
  <conditionalFormatting sqref="Q16">
    <cfRule type="cellIs" dxfId="3734" priority="4194" operator="lessThan">
      <formula>0</formula>
    </cfRule>
  </conditionalFormatting>
  <conditionalFormatting sqref="Q9">
    <cfRule type="cellIs" dxfId="3733" priority="4193" operator="lessThan">
      <formula>0</formula>
    </cfRule>
  </conditionalFormatting>
  <conditionalFormatting sqref="Q9">
    <cfRule type="cellIs" dxfId="3732" priority="4192" operator="lessThan">
      <formula>0</formula>
    </cfRule>
  </conditionalFormatting>
  <conditionalFormatting sqref="Q9">
    <cfRule type="cellIs" dxfId="3731" priority="4191" operator="lessThan">
      <formula>0</formula>
    </cfRule>
  </conditionalFormatting>
  <conditionalFormatting sqref="Q9">
    <cfRule type="cellIs" dxfId="3730" priority="4190" operator="lessThan">
      <formula>0</formula>
    </cfRule>
  </conditionalFormatting>
  <conditionalFormatting sqref="Q9">
    <cfRule type="cellIs" dxfId="3729" priority="4189" operator="lessThan">
      <formula>0</formula>
    </cfRule>
  </conditionalFormatting>
  <conditionalFormatting sqref="Q9">
    <cfRule type="cellIs" dxfId="3728" priority="4188" operator="lessThan">
      <formula>0</formula>
    </cfRule>
  </conditionalFormatting>
  <conditionalFormatting sqref="Q9">
    <cfRule type="cellIs" dxfId="3727" priority="4187" operator="lessThan">
      <formula>0</formula>
    </cfRule>
  </conditionalFormatting>
  <conditionalFormatting sqref="Q9">
    <cfRule type="cellIs" dxfId="3726" priority="4186" operator="lessThan">
      <formula>0</formula>
    </cfRule>
  </conditionalFormatting>
  <conditionalFormatting sqref="Q9">
    <cfRule type="cellIs" dxfId="3725" priority="4185" operator="lessThan">
      <formula>0</formula>
    </cfRule>
  </conditionalFormatting>
  <conditionalFormatting sqref="Q9">
    <cfRule type="cellIs" dxfId="3724" priority="4184" operator="lessThan">
      <formula>0</formula>
    </cfRule>
  </conditionalFormatting>
  <conditionalFormatting sqref="Q9">
    <cfRule type="cellIs" dxfId="3723" priority="4183" operator="lessThan">
      <formula>0</formula>
    </cfRule>
  </conditionalFormatting>
  <conditionalFormatting sqref="Q9">
    <cfRule type="cellIs" dxfId="3722" priority="4182" operator="lessThan">
      <formula>0</formula>
    </cfRule>
  </conditionalFormatting>
  <conditionalFormatting sqref="Q9">
    <cfRule type="cellIs" dxfId="3721" priority="4181" operator="lessThan">
      <formula>0</formula>
    </cfRule>
  </conditionalFormatting>
  <conditionalFormatting sqref="Q9">
    <cfRule type="cellIs" dxfId="3720" priority="4180" operator="lessThan">
      <formula>0</formula>
    </cfRule>
  </conditionalFormatting>
  <conditionalFormatting sqref="Q9">
    <cfRule type="cellIs" dxfId="3719" priority="4179" operator="lessThan">
      <formula>0</formula>
    </cfRule>
  </conditionalFormatting>
  <conditionalFormatting sqref="Q9">
    <cfRule type="cellIs" dxfId="3718" priority="4178" operator="lessThan">
      <formula>0</formula>
    </cfRule>
  </conditionalFormatting>
  <conditionalFormatting sqref="Q9">
    <cfRule type="cellIs" dxfId="3717" priority="4177" operator="lessThan">
      <formula>0</formula>
    </cfRule>
  </conditionalFormatting>
  <conditionalFormatting sqref="Q9">
    <cfRule type="cellIs" dxfId="3716" priority="4176" operator="lessThan">
      <formula>0</formula>
    </cfRule>
  </conditionalFormatting>
  <conditionalFormatting sqref="Q9">
    <cfRule type="cellIs" dxfId="3715" priority="4175" operator="lessThan">
      <formula>0</formula>
    </cfRule>
  </conditionalFormatting>
  <conditionalFormatting sqref="Q9">
    <cfRule type="cellIs" dxfId="3714" priority="4174" operator="lessThan">
      <formula>0</formula>
    </cfRule>
  </conditionalFormatting>
  <conditionalFormatting sqref="Q9">
    <cfRule type="cellIs" dxfId="3713" priority="4173" operator="lessThan">
      <formula>0</formula>
    </cfRule>
  </conditionalFormatting>
  <conditionalFormatting sqref="Q64">
    <cfRule type="cellIs" dxfId="3712" priority="4172" operator="lessThan">
      <formula>0</formula>
    </cfRule>
  </conditionalFormatting>
  <conditionalFormatting sqref="Q64">
    <cfRule type="cellIs" dxfId="3711" priority="4171" operator="lessThan">
      <formula>0</formula>
    </cfRule>
  </conditionalFormatting>
  <conditionalFormatting sqref="Q64">
    <cfRule type="cellIs" dxfId="3710" priority="4170" operator="lessThan">
      <formula>0</formula>
    </cfRule>
  </conditionalFormatting>
  <conditionalFormatting sqref="Q64">
    <cfRule type="cellIs" dxfId="3709" priority="4169" operator="lessThan">
      <formula>0</formula>
    </cfRule>
  </conditionalFormatting>
  <conditionalFormatting sqref="R5:R6">
    <cfRule type="containsBlanks" dxfId="3708" priority="4168">
      <formula>LEN(TRIM(R5))=0</formula>
    </cfRule>
  </conditionalFormatting>
  <conditionalFormatting sqref="S9">
    <cfRule type="cellIs" dxfId="3707" priority="4167" operator="lessThan">
      <formula>0</formula>
    </cfRule>
  </conditionalFormatting>
  <conditionalFormatting sqref="S17:S19">
    <cfRule type="cellIs" dxfId="3706" priority="4166" operator="lessThan">
      <formula>0</formula>
    </cfRule>
  </conditionalFormatting>
  <conditionalFormatting sqref="S20">
    <cfRule type="cellIs" dxfId="3705" priority="4165" operator="lessThan">
      <formula>0</formula>
    </cfRule>
  </conditionalFormatting>
  <conditionalFormatting sqref="S22">
    <cfRule type="cellIs" dxfId="3704" priority="4164" operator="lessThan">
      <formula>0</formula>
    </cfRule>
  </conditionalFormatting>
  <conditionalFormatting sqref="S26">
    <cfRule type="cellIs" dxfId="3703" priority="4163" operator="lessThan">
      <formula>0</formula>
    </cfRule>
  </conditionalFormatting>
  <conditionalFormatting sqref="S30">
    <cfRule type="cellIs" dxfId="3702" priority="4162" operator="lessThan">
      <formula>0</formula>
    </cfRule>
  </conditionalFormatting>
  <conditionalFormatting sqref="S27:S35">
    <cfRule type="cellIs" dxfId="3701" priority="4161" operator="lessThan">
      <formula>0</formula>
    </cfRule>
  </conditionalFormatting>
  <conditionalFormatting sqref="S36">
    <cfRule type="cellIs" dxfId="3700" priority="4160" operator="lessThan">
      <formula>0</formula>
    </cfRule>
  </conditionalFormatting>
  <conditionalFormatting sqref="S37">
    <cfRule type="cellIs" dxfId="3699" priority="4159" operator="lessThan">
      <formula>0</formula>
    </cfRule>
  </conditionalFormatting>
  <conditionalFormatting sqref="S39">
    <cfRule type="cellIs" dxfId="3698" priority="4158" operator="lessThan">
      <formula>0</formula>
    </cfRule>
  </conditionalFormatting>
  <conditionalFormatting sqref="S40:S45">
    <cfRule type="cellIs" dxfId="3697" priority="4157" operator="lessThan">
      <formula>0</formula>
    </cfRule>
  </conditionalFormatting>
  <conditionalFormatting sqref="S46">
    <cfRule type="cellIs" dxfId="3696" priority="4156" operator="lessThan">
      <formula>0</formula>
    </cfRule>
  </conditionalFormatting>
  <conditionalFormatting sqref="S47">
    <cfRule type="cellIs" dxfId="3695" priority="4155" operator="lessThan">
      <formula>0</formula>
    </cfRule>
  </conditionalFormatting>
  <conditionalFormatting sqref="S49:S53">
    <cfRule type="cellIs" dxfId="3694" priority="4154" operator="lessThan">
      <formula>0</formula>
    </cfRule>
  </conditionalFormatting>
  <conditionalFormatting sqref="S59">
    <cfRule type="cellIs" dxfId="3693" priority="4153" operator="lessThan">
      <formula>0</formula>
    </cfRule>
  </conditionalFormatting>
  <conditionalFormatting sqref="S60">
    <cfRule type="cellIs" dxfId="3692" priority="4152" operator="lessThan">
      <formula>0</formula>
    </cfRule>
  </conditionalFormatting>
  <conditionalFormatting sqref="S62">
    <cfRule type="cellIs" dxfId="3691" priority="4151" operator="lessThan">
      <formula>0</formula>
    </cfRule>
  </conditionalFormatting>
  <conditionalFormatting sqref="S63">
    <cfRule type="cellIs" dxfId="3690" priority="4150" operator="lessThan">
      <formula>0</formula>
    </cfRule>
  </conditionalFormatting>
  <conditionalFormatting sqref="S64">
    <cfRule type="cellIs" dxfId="3689" priority="4149" operator="lessThan">
      <formula>0</formula>
    </cfRule>
  </conditionalFormatting>
  <conditionalFormatting sqref="S91">
    <cfRule type="cellIs" dxfId="3688" priority="4148" operator="lessThan">
      <formula>0</formula>
    </cfRule>
  </conditionalFormatting>
  <conditionalFormatting sqref="S66">
    <cfRule type="cellIs" dxfId="3687" priority="4147" operator="lessThan">
      <formula>0</formula>
    </cfRule>
  </conditionalFormatting>
  <conditionalFormatting sqref="S72">
    <cfRule type="cellIs" dxfId="3686" priority="4146" operator="lessThan">
      <formula>0</formula>
    </cfRule>
  </conditionalFormatting>
  <conditionalFormatting sqref="S73:S75">
    <cfRule type="cellIs" dxfId="3685" priority="4145" operator="lessThan">
      <formula>0</formula>
    </cfRule>
  </conditionalFormatting>
  <conditionalFormatting sqref="S74">
    <cfRule type="cellIs" dxfId="3684" priority="4144" operator="lessThan">
      <formula>0</formula>
    </cfRule>
  </conditionalFormatting>
  <conditionalFormatting sqref="S77:S78 S80:S83">
    <cfRule type="cellIs" dxfId="3683" priority="4143" operator="lessThan">
      <formula>0</formula>
    </cfRule>
  </conditionalFormatting>
  <conditionalFormatting sqref="S85">
    <cfRule type="cellIs" dxfId="3682" priority="4142" operator="lessThan">
      <formula>0</formula>
    </cfRule>
  </conditionalFormatting>
  <conditionalFormatting sqref="S9">
    <cfRule type="cellIs" dxfId="3681" priority="4141" operator="lessThan">
      <formula>0</formula>
    </cfRule>
  </conditionalFormatting>
  <conditionalFormatting sqref="S20">
    <cfRule type="cellIs" dxfId="3680" priority="4140" operator="lessThan">
      <formula>0</formula>
    </cfRule>
  </conditionalFormatting>
  <conditionalFormatting sqref="S22">
    <cfRule type="cellIs" dxfId="3679" priority="4139" operator="lessThan">
      <formula>0</formula>
    </cfRule>
  </conditionalFormatting>
  <conditionalFormatting sqref="S26">
    <cfRule type="cellIs" dxfId="3678" priority="4138" operator="lessThan">
      <formula>0</formula>
    </cfRule>
  </conditionalFormatting>
  <conditionalFormatting sqref="S30">
    <cfRule type="cellIs" dxfId="3677" priority="4137" operator="lessThan">
      <formula>0</formula>
    </cfRule>
  </conditionalFormatting>
  <conditionalFormatting sqref="S27:S35">
    <cfRule type="cellIs" dxfId="3676" priority="4136" operator="lessThan">
      <formula>0</formula>
    </cfRule>
  </conditionalFormatting>
  <conditionalFormatting sqref="S36">
    <cfRule type="cellIs" dxfId="3675" priority="4135" operator="lessThan">
      <formula>0</formula>
    </cfRule>
  </conditionalFormatting>
  <conditionalFormatting sqref="S37">
    <cfRule type="cellIs" dxfId="3674" priority="4134" operator="lessThan">
      <formula>0</formula>
    </cfRule>
  </conditionalFormatting>
  <conditionalFormatting sqref="S39">
    <cfRule type="cellIs" dxfId="3673" priority="4133" operator="lessThan">
      <formula>0</formula>
    </cfRule>
  </conditionalFormatting>
  <conditionalFormatting sqref="S40:S45">
    <cfRule type="cellIs" dxfId="3672" priority="4132" operator="lessThan">
      <formula>0</formula>
    </cfRule>
  </conditionalFormatting>
  <conditionalFormatting sqref="S46">
    <cfRule type="cellIs" dxfId="3671" priority="4131" operator="lessThan">
      <formula>0</formula>
    </cfRule>
  </conditionalFormatting>
  <conditionalFormatting sqref="S47">
    <cfRule type="cellIs" dxfId="3670" priority="4130" operator="lessThan">
      <formula>0</formula>
    </cfRule>
  </conditionalFormatting>
  <conditionalFormatting sqref="S49:S53">
    <cfRule type="cellIs" dxfId="3669" priority="4129" operator="lessThan">
      <formula>0</formula>
    </cfRule>
  </conditionalFormatting>
  <conditionalFormatting sqref="S59">
    <cfRule type="cellIs" dxfId="3668" priority="4128" operator="lessThan">
      <formula>0</formula>
    </cfRule>
  </conditionalFormatting>
  <conditionalFormatting sqref="S60">
    <cfRule type="cellIs" dxfId="3667" priority="4127" operator="lessThan">
      <formula>0</formula>
    </cfRule>
  </conditionalFormatting>
  <conditionalFormatting sqref="S62">
    <cfRule type="cellIs" dxfId="3666" priority="4126" operator="lessThan">
      <formula>0</formula>
    </cfRule>
  </conditionalFormatting>
  <conditionalFormatting sqref="S63">
    <cfRule type="cellIs" dxfId="3665" priority="4125" operator="lessThan">
      <formula>0</formula>
    </cfRule>
  </conditionalFormatting>
  <conditionalFormatting sqref="S64">
    <cfRule type="cellIs" dxfId="3664" priority="4124" operator="lessThan">
      <formula>0</formula>
    </cfRule>
  </conditionalFormatting>
  <conditionalFormatting sqref="S91">
    <cfRule type="cellIs" dxfId="3663" priority="4123" operator="lessThan">
      <formula>0</formula>
    </cfRule>
  </conditionalFormatting>
  <conditionalFormatting sqref="S66">
    <cfRule type="cellIs" dxfId="3662" priority="4122" operator="lessThan">
      <formula>0</formula>
    </cfRule>
  </conditionalFormatting>
  <conditionalFormatting sqref="S72">
    <cfRule type="cellIs" dxfId="3661" priority="4121" operator="lessThan">
      <formula>0</formula>
    </cfRule>
  </conditionalFormatting>
  <conditionalFormatting sqref="S73:S75">
    <cfRule type="cellIs" dxfId="3660" priority="4120" operator="lessThan">
      <formula>0</formula>
    </cfRule>
  </conditionalFormatting>
  <conditionalFormatting sqref="S74">
    <cfRule type="cellIs" dxfId="3659" priority="4119" operator="lessThan">
      <formula>0</formula>
    </cfRule>
  </conditionalFormatting>
  <conditionalFormatting sqref="S77:S78 S80:S83">
    <cfRule type="cellIs" dxfId="3658" priority="4118" operator="lessThan">
      <formula>0</formula>
    </cfRule>
  </conditionalFormatting>
  <conditionalFormatting sqref="S85">
    <cfRule type="cellIs" dxfId="3657" priority="4117" operator="lessThan">
      <formula>0</formula>
    </cfRule>
  </conditionalFormatting>
  <conditionalFormatting sqref="S17:S19">
    <cfRule type="cellIs" dxfId="3656" priority="4116" operator="lessThan">
      <formula>0</formula>
    </cfRule>
  </conditionalFormatting>
  <conditionalFormatting sqref="S18:S19">
    <cfRule type="cellIs" dxfId="3655" priority="4115" operator="lessThan">
      <formula>0</formula>
    </cfRule>
  </conditionalFormatting>
  <conditionalFormatting sqref="S17:S19">
    <cfRule type="cellIs" dxfId="3654" priority="4114" operator="lessThan">
      <formula>0</formula>
    </cfRule>
  </conditionalFormatting>
  <conditionalFormatting sqref="S22">
    <cfRule type="cellIs" dxfId="3653" priority="4113" operator="lessThan">
      <formula>0</formula>
    </cfRule>
  </conditionalFormatting>
  <conditionalFormatting sqref="S22">
    <cfRule type="cellIs" dxfId="3652" priority="4112" operator="lessThan">
      <formula>0</formula>
    </cfRule>
  </conditionalFormatting>
  <conditionalFormatting sqref="S22">
    <cfRule type="cellIs" dxfId="3651" priority="4111" operator="lessThan">
      <formula>0</formula>
    </cfRule>
  </conditionalFormatting>
  <conditionalFormatting sqref="S26">
    <cfRule type="cellIs" dxfId="3650" priority="4110" operator="lessThan">
      <formula>0</formula>
    </cfRule>
  </conditionalFormatting>
  <conditionalFormatting sqref="S26">
    <cfRule type="cellIs" dxfId="3649" priority="4109" operator="lessThan">
      <formula>0</formula>
    </cfRule>
  </conditionalFormatting>
  <conditionalFormatting sqref="S26">
    <cfRule type="cellIs" dxfId="3648" priority="4108" operator="lessThan">
      <formula>0</formula>
    </cfRule>
  </conditionalFormatting>
  <conditionalFormatting sqref="S26">
    <cfRule type="cellIs" dxfId="3647" priority="4107" operator="lessThan">
      <formula>0</formula>
    </cfRule>
  </conditionalFormatting>
  <conditionalFormatting sqref="S26">
    <cfRule type="cellIs" dxfId="3646" priority="4106" operator="lessThan">
      <formula>0</formula>
    </cfRule>
  </conditionalFormatting>
  <conditionalFormatting sqref="S30">
    <cfRule type="cellIs" dxfId="3645" priority="4105" operator="lessThan">
      <formula>0</formula>
    </cfRule>
  </conditionalFormatting>
  <conditionalFormatting sqref="S30">
    <cfRule type="cellIs" dxfId="3644" priority="4104" operator="lessThan">
      <formula>0</formula>
    </cfRule>
  </conditionalFormatting>
  <conditionalFormatting sqref="S30">
    <cfRule type="cellIs" dxfId="3643" priority="4103" operator="lessThan">
      <formula>0</formula>
    </cfRule>
  </conditionalFormatting>
  <conditionalFormatting sqref="S30">
    <cfRule type="cellIs" dxfId="3642" priority="4102" operator="lessThan">
      <formula>0</formula>
    </cfRule>
  </conditionalFormatting>
  <conditionalFormatting sqref="S30">
    <cfRule type="cellIs" dxfId="3641" priority="4101" operator="lessThan">
      <formula>0</formula>
    </cfRule>
  </conditionalFormatting>
  <conditionalFormatting sqref="S27:S35">
    <cfRule type="cellIs" dxfId="3640" priority="4100" operator="lessThan">
      <formula>0</formula>
    </cfRule>
  </conditionalFormatting>
  <conditionalFormatting sqref="S27:S35">
    <cfRule type="cellIs" dxfId="3639" priority="4099" operator="lessThan">
      <formula>0</formula>
    </cfRule>
  </conditionalFormatting>
  <conditionalFormatting sqref="S27:S35">
    <cfRule type="cellIs" dxfId="3638" priority="4098" operator="lessThan">
      <formula>0</formula>
    </cfRule>
  </conditionalFormatting>
  <conditionalFormatting sqref="S27:S35">
    <cfRule type="cellIs" dxfId="3637" priority="4097" operator="lessThan">
      <formula>0</formula>
    </cfRule>
  </conditionalFormatting>
  <conditionalFormatting sqref="S27:S35">
    <cfRule type="cellIs" dxfId="3636" priority="4096" operator="lessThan">
      <formula>0</formula>
    </cfRule>
  </conditionalFormatting>
  <conditionalFormatting sqref="S36">
    <cfRule type="cellIs" dxfId="3635" priority="4095" operator="lessThan">
      <formula>0</formula>
    </cfRule>
  </conditionalFormatting>
  <conditionalFormatting sqref="S36">
    <cfRule type="cellIs" dxfId="3634" priority="4094" operator="lessThan">
      <formula>0</formula>
    </cfRule>
  </conditionalFormatting>
  <conditionalFormatting sqref="S36">
    <cfRule type="cellIs" dxfId="3633" priority="4093" operator="lessThan">
      <formula>0</formula>
    </cfRule>
  </conditionalFormatting>
  <conditionalFormatting sqref="S36">
    <cfRule type="cellIs" dxfId="3632" priority="4092" operator="lessThan">
      <formula>0</formula>
    </cfRule>
  </conditionalFormatting>
  <conditionalFormatting sqref="S36">
    <cfRule type="cellIs" dxfId="3631" priority="4091" operator="lessThan">
      <formula>0</formula>
    </cfRule>
  </conditionalFormatting>
  <conditionalFormatting sqref="S37">
    <cfRule type="cellIs" dxfId="3630" priority="4090" operator="lessThan">
      <formula>0</formula>
    </cfRule>
  </conditionalFormatting>
  <conditionalFormatting sqref="S37">
    <cfRule type="cellIs" dxfId="3629" priority="4089" operator="lessThan">
      <formula>0</formula>
    </cfRule>
  </conditionalFormatting>
  <conditionalFormatting sqref="S37">
    <cfRule type="cellIs" dxfId="3628" priority="4088" operator="lessThan">
      <formula>0</formula>
    </cfRule>
  </conditionalFormatting>
  <conditionalFormatting sqref="S37">
    <cfRule type="cellIs" dxfId="3627" priority="4087" operator="lessThan">
      <formula>0</formula>
    </cfRule>
  </conditionalFormatting>
  <conditionalFormatting sqref="S37">
    <cfRule type="cellIs" dxfId="3626" priority="4086" operator="lessThan">
      <formula>0</formula>
    </cfRule>
  </conditionalFormatting>
  <conditionalFormatting sqref="S39">
    <cfRule type="cellIs" dxfId="3625" priority="4085" operator="lessThan">
      <formula>0</formula>
    </cfRule>
  </conditionalFormatting>
  <conditionalFormatting sqref="S39">
    <cfRule type="cellIs" dxfId="3624" priority="4084" operator="lessThan">
      <formula>0</formula>
    </cfRule>
  </conditionalFormatting>
  <conditionalFormatting sqref="S39">
    <cfRule type="cellIs" dxfId="3623" priority="4083" operator="lessThan">
      <formula>0</formula>
    </cfRule>
  </conditionalFormatting>
  <conditionalFormatting sqref="S39">
    <cfRule type="cellIs" dxfId="3622" priority="4082" operator="lessThan">
      <formula>0</formula>
    </cfRule>
  </conditionalFormatting>
  <conditionalFormatting sqref="S39">
    <cfRule type="cellIs" dxfId="3621" priority="4081" operator="lessThan">
      <formula>0</formula>
    </cfRule>
  </conditionalFormatting>
  <conditionalFormatting sqref="S40:S45">
    <cfRule type="cellIs" dxfId="3620" priority="4080" operator="lessThan">
      <formula>0</formula>
    </cfRule>
  </conditionalFormatting>
  <conditionalFormatting sqref="S40:S45">
    <cfRule type="cellIs" dxfId="3619" priority="4079" operator="lessThan">
      <formula>0</formula>
    </cfRule>
  </conditionalFormatting>
  <conditionalFormatting sqref="S40:S45">
    <cfRule type="cellIs" dxfId="3618" priority="4078" operator="lessThan">
      <formula>0</formula>
    </cfRule>
  </conditionalFormatting>
  <conditionalFormatting sqref="S40:S45">
    <cfRule type="cellIs" dxfId="3617" priority="4077" operator="lessThan">
      <formula>0</formula>
    </cfRule>
  </conditionalFormatting>
  <conditionalFormatting sqref="S40:S45">
    <cfRule type="cellIs" dxfId="3616" priority="4076" operator="lessThan">
      <formula>0</formula>
    </cfRule>
  </conditionalFormatting>
  <conditionalFormatting sqref="S86">
    <cfRule type="cellIs" dxfId="3615" priority="4075" operator="lessThan">
      <formula>0</formula>
    </cfRule>
  </conditionalFormatting>
  <conditionalFormatting sqref="S87">
    <cfRule type="cellIs" dxfId="3614" priority="4074" operator="lessThan">
      <formula>0</formula>
    </cfRule>
  </conditionalFormatting>
  <conditionalFormatting sqref="S17:S19">
    <cfRule type="cellIs" dxfId="3613" priority="4073" operator="lessThan">
      <formula>0</formula>
    </cfRule>
  </conditionalFormatting>
  <conditionalFormatting sqref="S17:S19">
    <cfRule type="cellIs" dxfId="3612" priority="4072" operator="lessThan">
      <formula>0</formula>
    </cfRule>
  </conditionalFormatting>
  <conditionalFormatting sqref="S17:S19">
    <cfRule type="cellIs" dxfId="3611" priority="4071" operator="lessThan">
      <formula>0</formula>
    </cfRule>
  </conditionalFormatting>
  <conditionalFormatting sqref="S22">
    <cfRule type="cellIs" dxfId="3610" priority="4070" operator="lessThan">
      <formula>0</formula>
    </cfRule>
  </conditionalFormatting>
  <conditionalFormatting sqref="S26">
    <cfRule type="cellIs" dxfId="3609" priority="4069" operator="lessThan">
      <formula>0</formula>
    </cfRule>
  </conditionalFormatting>
  <conditionalFormatting sqref="S30:S45">
    <cfRule type="cellIs" dxfId="3608" priority="4068" operator="lessThan">
      <formula>0</formula>
    </cfRule>
  </conditionalFormatting>
  <conditionalFormatting sqref="S35">
    <cfRule type="cellIs" dxfId="3607" priority="4067" operator="lessThan">
      <formula>0</formula>
    </cfRule>
  </conditionalFormatting>
  <conditionalFormatting sqref="S36">
    <cfRule type="cellIs" dxfId="3606" priority="4066" operator="lessThan">
      <formula>0</formula>
    </cfRule>
  </conditionalFormatting>
  <conditionalFormatting sqref="S37">
    <cfRule type="cellIs" dxfId="3605" priority="4065" operator="lessThan">
      <formula>0</formula>
    </cfRule>
  </conditionalFormatting>
  <conditionalFormatting sqref="S39">
    <cfRule type="cellIs" dxfId="3604" priority="4064" operator="lessThan">
      <formula>0</formula>
    </cfRule>
  </conditionalFormatting>
  <conditionalFormatting sqref="S40">
    <cfRule type="cellIs" dxfId="3603" priority="4063" operator="lessThan">
      <formula>0</formula>
    </cfRule>
  </conditionalFormatting>
  <conditionalFormatting sqref="S27:S29">
    <cfRule type="cellIs" dxfId="3602" priority="4062" operator="lessThan">
      <formula>0</formula>
    </cfRule>
  </conditionalFormatting>
  <conditionalFormatting sqref="S41:S45">
    <cfRule type="cellIs" dxfId="3601" priority="4061" operator="lessThan">
      <formula>0</formula>
    </cfRule>
  </conditionalFormatting>
  <conditionalFormatting sqref="S31:S34">
    <cfRule type="cellIs" dxfId="3600" priority="4060" operator="lessThan">
      <formula>0</formula>
    </cfRule>
  </conditionalFormatting>
  <conditionalFormatting sqref="S41">
    <cfRule type="cellIs" dxfId="3599" priority="4059" operator="lessThan">
      <formula>0</formula>
    </cfRule>
  </conditionalFormatting>
  <conditionalFormatting sqref="S41">
    <cfRule type="cellIs" dxfId="3598" priority="4058" operator="lessThan">
      <formula>0</formula>
    </cfRule>
  </conditionalFormatting>
  <conditionalFormatting sqref="S41">
    <cfRule type="cellIs" dxfId="3597" priority="4057" operator="lessThan">
      <formula>0</formula>
    </cfRule>
  </conditionalFormatting>
  <conditionalFormatting sqref="S41">
    <cfRule type="cellIs" dxfId="3596" priority="4056" operator="lessThan">
      <formula>0</formula>
    </cfRule>
  </conditionalFormatting>
  <conditionalFormatting sqref="S41">
    <cfRule type="cellIs" dxfId="3595" priority="4055" operator="lessThan">
      <formula>0</formula>
    </cfRule>
  </conditionalFormatting>
  <conditionalFormatting sqref="S41">
    <cfRule type="cellIs" dxfId="3594" priority="4054" operator="lessThan">
      <formula>0</formula>
    </cfRule>
  </conditionalFormatting>
  <conditionalFormatting sqref="S41">
    <cfRule type="cellIs" dxfId="3593" priority="4053" operator="lessThan">
      <formula>0</formula>
    </cfRule>
  </conditionalFormatting>
  <conditionalFormatting sqref="S41">
    <cfRule type="cellIs" dxfId="3592" priority="4052" operator="lessThan">
      <formula>0</formula>
    </cfRule>
  </conditionalFormatting>
  <conditionalFormatting sqref="S42">
    <cfRule type="cellIs" dxfId="3591" priority="4051" operator="lessThan">
      <formula>0</formula>
    </cfRule>
  </conditionalFormatting>
  <conditionalFormatting sqref="S42">
    <cfRule type="cellIs" dxfId="3590" priority="4050" operator="lessThan">
      <formula>0</formula>
    </cfRule>
  </conditionalFormatting>
  <conditionalFormatting sqref="S42">
    <cfRule type="cellIs" dxfId="3589" priority="4049" operator="lessThan">
      <formula>0</formula>
    </cfRule>
  </conditionalFormatting>
  <conditionalFormatting sqref="S42">
    <cfRule type="cellIs" dxfId="3588" priority="4048" operator="lessThan">
      <formula>0</formula>
    </cfRule>
  </conditionalFormatting>
  <conditionalFormatting sqref="S42">
    <cfRule type="cellIs" dxfId="3587" priority="4047" operator="lessThan">
      <formula>0</formula>
    </cfRule>
  </conditionalFormatting>
  <conditionalFormatting sqref="S42">
    <cfRule type="cellIs" dxfId="3586" priority="4046" operator="lessThan">
      <formula>0</formula>
    </cfRule>
  </conditionalFormatting>
  <conditionalFormatting sqref="S42">
    <cfRule type="cellIs" dxfId="3585" priority="4045" operator="lessThan">
      <formula>0</formula>
    </cfRule>
  </conditionalFormatting>
  <conditionalFormatting sqref="S42">
    <cfRule type="cellIs" dxfId="3584" priority="4044" operator="lessThan">
      <formula>0</formula>
    </cfRule>
  </conditionalFormatting>
  <conditionalFormatting sqref="S43">
    <cfRule type="cellIs" dxfId="3583" priority="4043" operator="lessThan">
      <formula>0</formula>
    </cfRule>
  </conditionalFormatting>
  <conditionalFormatting sqref="S43">
    <cfRule type="cellIs" dxfId="3582" priority="4042" operator="lessThan">
      <formula>0</formula>
    </cfRule>
  </conditionalFormatting>
  <conditionalFormatting sqref="S43">
    <cfRule type="cellIs" dxfId="3581" priority="4041" operator="lessThan">
      <formula>0</formula>
    </cfRule>
  </conditionalFormatting>
  <conditionalFormatting sqref="S43">
    <cfRule type="cellIs" dxfId="3580" priority="4040" operator="lessThan">
      <formula>0</formula>
    </cfRule>
  </conditionalFormatting>
  <conditionalFormatting sqref="S43">
    <cfRule type="cellIs" dxfId="3579" priority="4039" operator="lessThan">
      <formula>0</formula>
    </cfRule>
  </conditionalFormatting>
  <conditionalFormatting sqref="S43">
    <cfRule type="cellIs" dxfId="3578" priority="4038" operator="lessThan">
      <formula>0</formula>
    </cfRule>
  </conditionalFormatting>
  <conditionalFormatting sqref="S43">
    <cfRule type="cellIs" dxfId="3577" priority="4037" operator="lessThan">
      <formula>0</formula>
    </cfRule>
  </conditionalFormatting>
  <conditionalFormatting sqref="S43">
    <cfRule type="cellIs" dxfId="3576" priority="4036" operator="lessThan">
      <formula>0</formula>
    </cfRule>
  </conditionalFormatting>
  <conditionalFormatting sqref="S44">
    <cfRule type="cellIs" dxfId="3575" priority="4035" operator="lessThan">
      <formula>0</formula>
    </cfRule>
  </conditionalFormatting>
  <conditionalFormatting sqref="S44">
    <cfRule type="cellIs" dxfId="3574" priority="4034" operator="lessThan">
      <formula>0</formula>
    </cfRule>
  </conditionalFormatting>
  <conditionalFormatting sqref="S44">
    <cfRule type="cellIs" dxfId="3573" priority="4033" operator="lessThan">
      <formula>0</formula>
    </cfRule>
  </conditionalFormatting>
  <conditionalFormatting sqref="S44">
    <cfRule type="cellIs" dxfId="3572" priority="4032" operator="lessThan">
      <formula>0</formula>
    </cfRule>
  </conditionalFormatting>
  <conditionalFormatting sqref="S44">
    <cfRule type="cellIs" dxfId="3571" priority="4031" operator="lessThan">
      <formula>0</formula>
    </cfRule>
  </conditionalFormatting>
  <conditionalFormatting sqref="S44">
    <cfRule type="cellIs" dxfId="3570" priority="4030" operator="lessThan">
      <formula>0</formula>
    </cfRule>
  </conditionalFormatting>
  <conditionalFormatting sqref="S44">
    <cfRule type="cellIs" dxfId="3569" priority="4029" operator="lessThan">
      <formula>0</formula>
    </cfRule>
  </conditionalFormatting>
  <conditionalFormatting sqref="S44">
    <cfRule type="cellIs" dxfId="3568" priority="4028" operator="lessThan">
      <formula>0</formula>
    </cfRule>
  </conditionalFormatting>
  <conditionalFormatting sqref="S45">
    <cfRule type="cellIs" dxfId="3567" priority="4027" operator="lessThan">
      <formula>0</formula>
    </cfRule>
  </conditionalFormatting>
  <conditionalFormatting sqref="S45">
    <cfRule type="cellIs" dxfId="3566" priority="4026" operator="lessThan">
      <formula>0</formula>
    </cfRule>
  </conditionalFormatting>
  <conditionalFormatting sqref="S45">
    <cfRule type="cellIs" dxfId="3565" priority="4025" operator="lessThan">
      <formula>0</formula>
    </cfRule>
  </conditionalFormatting>
  <conditionalFormatting sqref="S45">
    <cfRule type="cellIs" dxfId="3564" priority="4024" operator="lessThan">
      <formula>0</formula>
    </cfRule>
  </conditionalFormatting>
  <conditionalFormatting sqref="S45">
    <cfRule type="cellIs" dxfId="3563" priority="4023" operator="lessThan">
      <formula>0</formula>
    </cfRule>
  </conditionalFormatting>
  <conditionalFormatting sqref="S45">
    <cfRule type="cellIs" dxfId="3562" priority="4022" operator="lessThan">
      <formula>0</formula>
    </cfRule>
  </conditionalFormatting>
  <conditionalFormatting sqref="S45">
    <cfRule type="cellIs" dxfId="3561" priority="4021" operator="lessThan">
      <formula>0</formula>
    </cfRule>
  </conditionalFormatting>
  <conditionalFormatting sqref="S45">
    <cfRule type="cellIs" dxfId="3560" priority="4020" operator="lessThan">
      <formula>0</formula>
    </cfRule>
  </conditionalFormatting>
  <conditionalFormatting sqref="S30">
    <cfRule type="cellIs" dxfId="3559" priority="4019" operator="lessThan">
      <formula>0</formula>
    </cfRule>
  </conditionalFormatting>
  <conditionalFormatting sqref="S30">
    <cfRule type="cellIs" dxfId="3558" priority="4018" operator="lessThan">
      <formula>0</formula>
    </cfRule>
  </conditionalFormatting>
  <conditionalFormatting sqref="S30">
    <cfRule type="cellIs" dxfId="3557" priority="4017" operator="lessThan">
      <formula>0</formula>
    </cfRule>
  </conditionalFormatting>
  <conditionalFormatting sqref="S30">
    <cfRule type="cellIs" dxfId="3556" priority="4016" operator="lessThan">
      <formula>0</formula>
    </cfRule>
  </conditionalFormatting>
  <conditionalFormatting sqref="S30">
    <cfRule type="cellIs" dxfId="3555" priority="4015" operator="lessThan">
      <formula>0</formula>
    </cfRule>
  </conditionalFormatting>
  <conditionalFormatting sqref="S30">
    <cfRule type="cellIs" dxfId="3554" priority="4014" operator="lessThan">
      <formula>0</formula>
    </cfRule>
  </conditionalFormatting>
  <conditionalFormatting sqref="S30">
    <cfRule type="cellIs" dxfId="3553" priority="4013" operator="lessThan">
      <formula>0</formula>
    </cfRule>
  </conditionalFormatting>
  <conditionalFormatting sqref="S30">
    <cfRule type="cellIs" dxfId="3552" priority="4012" operator="lessThan">
      <formula>0</formula>
    </cfRule>
  </conditionalFormatting>
  <conditionalFormatting sqref="S35">
    <cfRule type="cellIs" dxfId="3551" priority="4011" operator="lessThan">
      <formula>0</formula>
    </cfRule>
  </conditionalFormatting>
  <conditionalFormatting sqref="S35">
    <cfRule type="cellIs" dxfId="3550" priority="4010" operator="lessThan">
      <formula>0</formula>
    </cfRule>
  </conditionalFormatting>
  <conditionalFormatting sqref="S35">
    <cfRule type="cellIs" dxfId="3549" priority="4009" operator="lessThan">
      <formula>0</formula>
    </cfRule>
  </conditionalFormatting>
  <conditionalFormatting sqref="S35">
    <cfRule type="cellIs" dxfId="3548" priority="4008" operator="lessThan">
      <formula>0</formula>
    </cfRule>
  </conditionalFormatting>
  <conditionalFormatting sqref="S35">
    <cfRule type="cellIs" dxfId="3547" priority="4007" operator="lessThan">
      <formula>0</formula>
    </cfRule>
  </conditionalFormatting>
  <conditionalFormatting sqref="S35">
    <cfRule type="cellIs" dxfId="3546" priority="4006" operator="lessThan">
      <formula>0</formula>
    </cfRule>
  </conditionalFormatting>
  <conditionalFormatting sqref="S35">
    <cfRule type="cellIs" dxfId="3545" priority="4005" operator="lessThan">
      <formula>0</formula>
    </cfRule>
  </conditionalFormatting>
  <conditionalFormatting sqref="S35">
    <cfRule type="cellIs" dxfId="3544" priority="4004" operator="lessThan">
      <formula>0</formula>
    </cfRule>
  </conditionalFormatting>
  <conditionalFormatting sqref="S36">
    <cfRule type="cellIs" dxfId="3543" priority="4003" operator="lessThan">
      <formula>0</formula>
    </cfRule>
  </conditionalFormatting>
  <conditionalFormatting sqref="S36">
    <cfRule type="cellIs" dxfId="3542" priority="4002" operator="lessThan">
      <formula>0</formula>
    </cfRule>
  </conditionalFormatting>
  <conditionalFormatting sqref="S36">
    <cfRule type="cellIs" dxfId="3541" priority="4001" operator="lessThan">
      <formula>0</formula>
    </cfRule>
  </conditionalFormatting>
  <conditionalFormatting sqref="S36">
    <cfRule type="cellIs" dxfId="3540" priority="4000" operator="lessThan">
      <formula>0</formula>
    </cfRule>
  </conditionalFormatting>
  <conditionalFormatting sqref="S36">
    <cfRule type="cellIs" dxfId="3539" priority="3999" operator="lessThan">
      <formula>0</formula>
    </cfRule>
  </conditionalFormatting>
  <conditionalFormatting sqref="S36">
    <cfRule type="cellIs" dxfId="3538" priority="3998" operator="lessThan">
      <formula>0</formula>
    </cfRule>
  </conditionalFormatting>
  <conditionalFormatting sqref="S36">
    <cfRule type="cellIs" dxfId="3537" priority="3997" operator="lessThan">
      <formula>0</formula>
    </cfRule>
  </conditionalFormatting>
  <conditionalFormatting sqref="S36">
    <cfRule type="cellIs" dxfId="3536" priority="3996" operator="lessThan">
      <formula>0</formula>
    </cfRule>
  </conditionalFormatting>
  <conditionalFormatting sqref="S37">
    <cfRule type="cellIs" dxfId="3535" priority="3995" operator="lessThan">
      <formula>0</formula>
    </cfRule>
  </conditionalFormatting>
  <conditionalFormatting sqref="S37">
    <cfRule type="cellIs" dxfId="3534" priority="3994" operator="lessThan">
      <formula>0</formula>
    </cfRule>
  </conditionalFormatting>
  <conditionalFormatting sqref="S37">
    <cfRule type="cellIs" dxfId="3533" priority="3993" operator="lessThan">
      <formula>0</formula>
    </cfRule>
  </conditionalFormatting>
  <conditionalFormatting sqref="S37">
    <cfRule type="cellIs" dxfId="3532" priority="3992" operator="lessThan">
      <formula>0</formula>
    </cfRule>
  </conditionalFormatting>
  <conditionalFormatting sqref="S37">
    <cfRule type="cellIs" dxfId="3531" priority="3991" operator="lessThan">
      <formula>0</formula>
    </cfRule>
  </conditionalFormatting>
  <conditionalFormatting sqref="S37">
    <cfRule type="cellIs" dxfId="3530" priority="3990" operator="lessThan">
      <formula>0</formula>
    </cfRule>
  </conditionalFormatting>
  <conditionalFormatting sqref="S37">
    <cfRule type="cellIs" dxfId="3529" priority="3989" operator="lessThan">
      <formula>0</formula>
    </cfRule>
  </conditionalFormatting>
  <conditionalFormatting sqref="S37">
    <cfRule type="cellIs" dxfId="3528" priority="3988" operator="lessThan">
      <formula>0</formula>
    </cfRule>
  </conditionalFormatting>
  <conditionalFormatting sqref="S39">
    <cfRule type="cellIs" dxfId="3527" priority="3987" operator="lessThan">
      <formula>0</formula>
    </cfRule>
  </conditionalFormatting>
  <conditionalFormatting sqref="S39">
    <cfRule type="cellIs" dxfId="3526" priority="3986" operator="lessThan">
      <formula>0</formula>
    </cfRule>
  </conditionalFormatting>
  <conditionalFormatting sqref="S39">
    <cfRule type="cellIs" dxfId="3525" priority="3985" operator="lessThan">
      <formula>0</formula>
    </cfRule>
  </conditionalFormatting>
  <conditionalFormatting sqref="S39">
    <cfRule type="cellIs" dxfId="3524" priority="3984" operator="lessThan">
      <formula>0</formula>
    </cfRule>
  </conditionalFormatting>
  <conditionalFormatting sqref="S39">
    <cfRule type="cellIs" dxfId="3523" priority="3983" operator="lessThan">
      <formula>0</formula>
    </cfRule>
  </conditionalFormatting>
  <conditionalFormatting sqref="S39">
    <cfRule type="cellIs" dxfId="3522" priority="3982" operator="lessThan">
      <formula>0</formula>
    </cfRule>
  </conditionalFormatting>
  <conditionalFormatting sqref="S39">
    <cfRule type="cellIs" dxfId="3521" priority="3981" operator="lessThan">
      <formula>0</formula>
    </cfRule>
  </conditionalFormatting>
  <conditionalFormatting sqref="S39">
    <cfRule type="cellIs" dxfId="3520" priority="3980" operator="lessThan">
      <formula>0</formula>
    </cfRule>
  </conditionalFormatting>
  <conditionalFormatting sqref="S40">
    <cfRule type="cellIs" dxfId="3519" priority="3979" operator="lessThan">
      <formula>0</formula>
    </cfRule>
  </conditionalFormatting>
  <conditionalFormatting sqref="S40">
    <cfRule type="cellIs" dxfId="3518" priority="3978" operator="lessThan">
      <formula>0</formula>
    </cfRule>
  </conditionalFormatting>
  <conditionalFormatting sqref="S40">
    <cfRule type="cellIs" dxfId="3517" priority="3977" operator="lessThan">
      <formula>0</formula>
    </cfRule>
  </conditionalFormatting>
  <conditionalFormatting sqref="S40">
    <cfRule type="cellIs" dxfId="3516" priority="3976" operator="lessThan">
      <formula>0</formula>
    </cfRule>
  </conditionalFormatting>
  <conditionalFormatting sqref="S40">
    <cfRule type="cellIs" dxfId="3515" priority="3975" operator="lessThan">
      <formula>0</formula>
    </cfRule>
  </conditionalFormatting>
  <conditionalFormatting sqref="S40">
    <cfRule type="cellIs" dxfId="3514" priority="3974" operator="lessThan">
      <formula>0</formula>
    </cfRule>
  </conditionalFormatting>
  <conditionalFormatting sqref="S40">
    <cfRule type="cellIs" dxfId="3513" priority="3973" operator="lessThan">
      <formula>0</formula>
    </cfRule>
  </conditionalFormatting>
  <conditionalFormatting sqref="S40">
    <cfRule type="cellIs" dxfId="3512" priority="3972" operator="lessThan">
      <formula>0</formula>
    </cfRule>
  </conditionalFormatting>
  <conditionalFormatting sqref="S49:S53">
    <cfRule type="cellIs" dxfId="3511" priority="3971" operator="lessThan">
      <formula>0</formula>
    </cfRule>
  </conditionalFormatting>
  <conditionalFormatting sqref="S53">
    <cfRule type="cellIs" dxfId="3510" priority="3970" operator="lessThan">
      <formula>0</formula>
    </cfRule>
  </conditionalFormatting>
  <conditionalFormatting sqref="S53">
    <cfRule type="cellIs" dxfId="3509" priority="3969" operator="lessThan">
      <formula>0</formula>
    </cfRule>
  </conditionalFormatting>
  <conditionalFormatting sqref="S53:S58">
    <cfRule type="cellIs" dxfId="3508" priority="3968" operator="lessThan">
      <formula>0</formula>
    </cfRule>
  </conditionalFormatting>
  <conditionalFormatting sqref="S49">
    <cfRule type="cellIs" dxfId="3507" priority="3967" operator="lessThan">
      <formula>0</formula>
    </cfRule>
  </conditionalFormatting>
  <conditionalFormatting sqref="S49">
    <cfRule type="cellIs" dxfId="3506" priority="3966" operator="lessThan">
      <formula>0</formula>
    </cfRule>
  </conditionalFormatting>
  <conditionalFormatting sqref="S49">
    <cfRule type="cellIs" dxfId="3505" priority="3965" operator="lessThan">
      <formula>0</formula>
    </cfRule>
  </conditionalFormatting>
  <conditionalFormatting sqref="S49">
    <cfRule type="cellIs" dxfId="3504" priority="3964" operator="lessThan">
      <formula>0</formula>
    </cfRule>
  </conditionalFormatting>
  <conditionalFormatting sqref="S49">
    <cfRule type="cellIs" dxfId="3503" priority="3963" operator="lessThan">
      <formula>0</formula>
    </cfRule>
  </conditionalFormatting>
  <conditionalFormatting sqref="S49">
    <cfRule type="cellIs" dxfId="3502" priority="3962" operator="lessThan">
      <formula>0</formula>
    </cfRule>
  </conditionalFormatting>
  <conditionalFormatting sqref="S49">
    <cfRule type="cellIs" dxfId="3501" priority="3961" operator="lessThan">
      <formula>0</formula>
    </cfRule>
  </conditionalFormatting>
  <conditionalFormatting sqref="S49">
    <cfRule type="cellIs" dxfId="3500" priority="3960" operator="lessThan">
      <formula>0</formula>
    </cfRule>
  </conditionalFormatting>
  <conditionalFormatting sqref="S49">
    <cfRule type="cellIs" dxfId="3499" priority="3959" operator="lessThan">
      <formula>0</formula>
    </cfRule>
  </conditionalFormatting>
  <conditionalFormatting sqref="S49">
    <cfRule type="cellIs" dxfId="3498" priority="3958" operator="lessThan">
      <formula>0</formula>
    </cfRule>
  </conditionalFormatting>
  <conditionalFormatting sqref="S49">
    <cfRule type="cellIs" dxfId="3497" priority="3957" operator="lessThan">
      <formula>0</formula>
    </cfRule>
  </conditionalFormatting>
  <conditionalFormatting sqref="S49">
    <cfRule type="cellIs" dxfId="3496" priority="3956" operator="lessThan">
      <formula>0</formula>
    </cfRule>
  </conditionalFormatting>
  <conditionalFormatting sqref="S49">
    <cfRule type="cellIs" dxfId="3495" priority="3955" operator="lessThan">
      <formula>0</formula>
    </cfRule>
  </conditionalFormatting>
  <conditionalFormatting sqref="S49">
    <cfRule type="cellIs" dxfId="3494" priority="3954" operator="lessThan">
      <formula>0</formula>
    </cfRule>
  </conditionalFormatting>
  <conditionalFormatting sqref="S49">
    <cfRule type="cellIs" dxfId="3493" priority="3953" operator="lessThan">
      <formula>0</formula>
    </cfRule>
  </conditionalFormatting>
  <conditionalFormatting sqref="S49">
    <cfRule type="cellIs" dxfId="3492" priority="3952" operator="lessThan">
      <formula>0</formula>
    </cfRule>
  </conditionalFormatting>
  <conditionalFormatting sqref="S49">
    <cfRule type="cellIs" dxfId="3491" priority="3951" operator="lessThan">
      <formula>0</formula>
    </cfRule>
  </conditionalFormatting>
  <conditionalFormatting sqref="S51">
    <cfRule type="cellIs" dxfId="3490" priority="3950" operator="lessThan">
      <formula>0</formula>
    </cfRule>
  </conditionalFormatting>
  <conditionalFormatting sqref="S51">
    <cfRule type="cellIs" dxfId="3489" priority="3949" operator="lessThan">
      <formula>0</formula>
    </cfRule>
  </conditionalFormatting>
  <conditionalFormatting sqref="S51">
    <cfRule type="cellIs" dxfId="3488" priority="3948" operator="lessThan">
      <formula>0</formula>
    </cfRule>
  </conditionalFormatting>
  <conditionalFormatting sqref="S51">
    <cfRule type="cellIs" dxfId="3487" priority="3947" operator="lessThan">
      <formula>0</formula>
    </cfRule>
  </conditionalFormatting>
  <conditionalFormatting sqref="S51">
    <cfRule type="cellIs" dxfId="3486" priority="3946" operator="lessThan">
      <formula>0</formula>
    </cfRule>
  </conditionalFormatting>
  <conditionalFormatting sqref="S51">
    <cfRule type="cellIs" dxfId="3485" priority="3945" operator="lessThan">
      <formula>0</formula>
    </cfRule>
  </conditionalFormatting>
  <conditionalFormatting sqref="S51">
    <cfRule type="cellIs" dxfId="3484" priority="3944" operator="lessThan">
      <formula>0</formula>
    </cfRule>
  </conditionalFormatting>
  <conditionalFormatting sqref="S51">
    <cfRule type="cellIs" dxfId="3483" priority="3943" operator="lessThan">
      <formula>0</formula>
    </cfRule>
  </conditionalFormatting>
  <conditionalFormatting sqref="S51">
    <cfRule type="cellIs" dxfId="3482" priority="3942" operator="lessThan">
      <formula>0</formula>
    </cfRule>
  </conditionalFormatting>
  <conditionalFormatting sqref="S51">
    <cfRule type="cellIs" dxfId="3481" priority="3941" operator="lessThan">
      <formula>0</formula>
    </cfRule>
  </conditionalFormatting>
  <conditionalFormatting sqref="S51">
    <cfRule type="cellIs" dxfId="3480" priority="3940" operator="lessThan">
      <formula>0</formula>
    </cfRule>
  </conditionalFormatting>
  <conditionalFormatting sqref="S51">
    <cfRule type="cellIs" dxfId="3479" priority="3939" operator="lessThan">
      <formula>0</formula>
    </cfRule>
  </conditionalFormatting>
  <conditionalFormatting sqref="S51">
    <cfRule type="cellIs" dxfId="3478" priority="3938" operator="lessThan">
      <formula>0</formula>
    </cfRule>
  </conditionalFormatting>
  <conditionalFormatting sqref="S51">
    <cfRule type="cellIs" dxfId="3477" priority="3937" operator="lessThan">
      <formula>0</formula>
    </cfRule>
  </conditionalFormatting>
  <conditionalFormatting sqref="S51">
    <cfRule type="cellIs" dxfId="3476" priority="3936" operator="lessThan">
      <formula>0</formula>
    </cfRule>
  </conditionalFormatting>
  <conditionalFormatting sqref="S51">
    <cfRule type="cellIs" dxfId="3475" priority="3935" operator="lessThan">
      <formula>0</formula>
    </cfRule>
  </conditionalFormatting>
  <conditionalFormatting sqref="S51">
    <cfRule type="cellIs" dxfId="3474" priority="3934" operator="lessThan">
      <formula>0</formula>
    </cfRule>
  </conditionalFormatting>
  <conditionalFormatting sqref="S53">
    <cfRule type="cellIs" dxfId="3473" priority="3933" operator="lessThan">
      <formula>0</formula>
    </cfRule>
  </conditionalFormatting>
  <conditionalFormatting sqref="S53">
    <cfRule type="cellIs" dxfId="3472" priority="3932" operator="lessThan">
      <formula>0</formula>
    </cfRule>
  </conditionalFormatting>
  <conditionalFormatting sqref="S53">
    <cfRule type="cellIs" dxfId="3471" priority="3931" operator="lessThan">
      <formula>0</formula>
    </cfRule>
  </conditionalFormatting>
  <conditionalFormatting sqref="S53">
    <cfRule type="cellIs" dxfId="3470" priority="3930" operator="lessThan">
      <formula>0</formula>
    </cfRule>
  </conditionalFormatting>
  <conditionalFormatting sqref="S53">
    <cfRule type="cellIs" dxfId="3469" priority="3929" operator="lessThan">
      <formula>0</formula>
    </cfRule>
  </conditionalFormatting>
  <conditionalFormatting sqref="S53">
    <cfRule type="cellIs" dxfId="3468" priority="3928" operator="lessThan">
      <formula>0</formula>
    </cfRule>
  </conditionalFormatting>
  <conditionalFormatting sqref="S53">
    <cfRule type="cellIs" dxfId="3467" priority="3927" operator="lessThan">
      <formula>0</formula>
    </cfRule>
  </conditionalFormatting>
  <conditionalFormatting sqref="S53">
    <cfRule type="cellIs" dxfId="3466" priority="3926" operator="lessThan">
      <formula>0</formula>
    </cfRule>
  </conditionalFormatting>
  <conditionalFormatting sqref="S53">
    <cfRule type="cellIs" dxfId="3465" priority="3925" operator="lessThan">
      <formula>0</formula>
    </cfRule>
  </conditionalFormatting>
  <conditionalFormatting sqref="S53">
    <cfRule type="cellIs" dxfId="3464" priority="3924" operator="lessThan">
      <formula>0</formula>
    </cfRule>
  </conditionalFormatting>
  <conditionalFormatting sqref="S53">
    <cfRule type="cellIs" dxfId="3463" priority="3923" operator="lessThan">
      <formula>0</formula>
    </cfRule>
  </conditionalFormatting>
  <conditionalFormatting sqref="S53">
    <cfRule type="cellIs" dxfId="3462" priority="3922" operator="lessThan">
      <formula>0</formula>
    </cfRule>
  </conditionalFormatting>
  <conditionalFormatting sqref="S53">
    <cfRule type="cellIs" dxfId="3461" priority="3921" operator="lessThan">
      <formula>0</formula>
    </cfRule>
  </conditionalFormatting>
  <conditionalFormatting sqref="S53">
    <cfRule type="cellIs" dxfId="3460" priority="3920" operator="lessThan">
      <formula>0</formula>
    </cfRule>
  </conditionalFormatting>
  <conditionalFormatting sqref="S53">
    <cfRule type="cellIs" dxfId="3459" priority="3919" operator="lessThan">
      <formula>0</formula>
    </cfRule>
  </conditionalFormatting>
  <conditionalFormatting sqref="S53">
    <cfRule type="cellIs" dxfId="3458" priority="3918" operator="lessThan">
      <formula>0</formula>
    </cfRule>
  </conditionalFormatting>
  <conditionalFormatting sqref="S53">
    <cfRule type="cellIs" dxfId="3457" priority="3917" operator="lessThan">
      <formula>0</formula>
    </cfRule>
  </conditionalFormatting>
  <conditionalFormatting sqref="S50">
    <cfRule type="cellIs" dxfId="3456" priority="3916" operator="lessThan">
      <formula>0</formula>
    </cfRule>
  </conditionalFormatting>
  <conditionalFormatting sqref="S50">
    <cfRule type="cellIs" dxfId="3455" priority="3915" operator="lessThan">
      <formula>0</formula>
    </cfRule>
  </conditionalFormatting>
  <conditionalFormatting sqref="S50">
    <cfRule type="cellIs" dxfId="3454" priority="3914" operator="lessThan">
      <formula>0</formula>
    </cfRule>
  </conditionalFormatting>
  <conditionalFormatting sqref="S50">
    <cfRule type="cellIs" dxfId="3453" priority="3913" operator="lessThan">
      <formula>0</formula>
    </cfRule>
  </conditionalFormatting>
  <conditionalFormatting sqref="S50">
    <cfRule type="cellIs" dxfId="3452" priority="3912" operator="lessThan">
      <formula>0</formula>
    </cfRule>
  </conditionalFormatting>
  <conditionalFormatting sqref="S50">
    <cfRule type="cellIs" dxfId="3451" priority="3911" operator="lessThan">
      <formula>0</formula>
    </cfRule>
  </conditionalFormatting>
  <conditionalFormatting sqref="S52">
    <cfRule type="cellIs" dxfId="3450" priority="3910" operator="lessThan">
      <formula>0</formula>
    </cfRule>
  </conditionalFormatting>
  <conditionalFormatting sqref="S52">
    <cfRule type="cellIs" dxfId="3449" priority="3909" operator="lessThan">
      <formula>0</formula>
    </cfRule>
  </conditionalFormatting>
  <conditionalFormatting sqref="S52">
    <cfRule type="cellIs" dxfId="3448" priority="3908" operator="lessThan">
      <formula>0</formula>
    </cfRule>
  </conditionalFormatting>
  <conditionalFormatting sqref="S52">
    <cfRule type="cellIs" dxfId="3447" priority="3907" operator="lessThan">
      <formula>0</formula>
    </cfRule>
  </conditionalFormatting>
  <conditionalFormatting sqref="S52">
    <cfRule type="cellIs" dxfId="3446" priority="3906" operator="lessThan">
      <formula>0</formula>
    </cfRule>
  </conditionalFormatting>
  <conditionalFormatting sqref="S52">
    <cfRule type="cellIs" dxfId="3445" priority="3905" operator="lessThan">
      <formula>0</formula>
    </cfRule>
  </conditionalFormatting>
  <conditionalFormatting sqref="S59">
    <cfRule type="cellIs" dxfId="3444" priority="3904" operator="lessThan">
      <formula>0</formula>
    </cfRule>
  </conditionalFormatting>
  <conditionalFormatting sqref="S60">
    <cfRule type="cellIs" dxfId="3443" priority="3903" operator="lessThan">
      <formula>0</formula>
    </cfRule>
  </conditionalFormatting>
  <conditionalFormatting sqref="S59">
    <cfRule type="cellIs" dxfId="3442" priority="3902" operator="lessThan">
      <formula>0</formula>
    </cfRule>
  </conditionalFormatting>
  <conditionalFormatting sqref="S60">
    <cfRule type="cellIs" dxfId="3441" priority="3901" operator="lessThan">
      <formula>0</formula>
    </cfRule>
  </conditionalFormatting>
  <conditionalFormatting sqref="S72">
    <cfRule type="cellIs" dxfId="3440" priority="3900" operator="lessThan">
      <formula>0</formula>
    </cfRule>
  </conditionalFormatting>
  <conditionalFormatting sqref="S73:S75">
    <cfRule type="cellIs" dxfId="3439" priority="3899" operator="lessThan">
      <formula>0</formula>
    </cfRule>
  </conditionalFormatting>
  <conditionalFormatting sqref="S72">
    <cfRule type="cellIs" dxfId="3438" priority="3898" operator="lessThan">
      <formula>0</formula>
    </cfRule>
  </conditionalFormatting>
  <conditionalFormatting sqref="S73:S75">
    <cfRule type="cellIs" dxfId="3437" priority="3897" operator="lessThan">
      <formula>0</formula>
    </cfRule>
  </conditionalFormatting>
  <conditionalFormatting sqref="S66">
    <cfRule type="cellIs" dxfId="3436" priority="3896" operator="lessThan">
      <formula>0</formula>
    </cfRule>
  </conditionalFormatting>
  <conditionalFormatting sqref="S66">
    <cfRule type="cellIs" dxfId="3435" priority="3895" operator="lessThan">
      <formula>0</formula>
    </cfRule>
  </conditionalFormatting>
  <conditionalFormatting sqref="S67:S71">
    <cfRule type="cellIs" dxfId="3434" priority="3894" operator="lessThan">
      <formula>0</formula>
    </cfRule>
  </conditionalFormatting>
  <conditionalFormatting sqref="S66">
    <cfRule type="cellIs" dxfId="3433" priority="3893" operator="lessThan">
      <formula>0</formula>
    </cfRule>
  </conditionalFormatting>
  <conditionalFormatting sqref="S66">
    <cfRule type="cellIs" dxfId="3432" priority="3892" operator="lessThan">
      <formula>0</formula>
    </cfRule>
  </conditionalFormatting>
  <conditionalFormatting sqref="S66">
    <cfRule type="cellIs" dxfId="3431" priority="3891" operator="lessThan">
      <formula>0</formula>
    </cfRule>
  </conditionalFormatting>
  <conditionalFormatting sqref="S66">
    <cfRule type="cellIs" dxfId="3430" priority="3890" operator="lessThan">
      <formula>0</formula>
    </cfRule>
  </conditionalFormatting>
  <conditionalFormatting sqref="S67:S71">
    <cfRule type="cellIs" dxfId="3429" priority="3889" operator="lessThan">
      <formula>0</formula>
    </cfRule>
  </conditionalFormatting>
  <conditionalFormatting sqref="S66">
    <cfRule type="cellIs" dxfId="3428" priority="3888" operator="lessThan">
      <formula>0</formula>
    </cfRule>
  </conditionalFormatting>
  <conditionalFormatting sqref="S66">
    <cfRule type="cellIs" dxfId="3427" priority="3887" operator="lessThan">
      <formula>0</formula>
    </cfRule>
  </conditionalFormatting>
  <conditionalFormatting sqref="S66">
    <cfRule type="cellIs" dxfId="3426" priority="3886" operator="lessThan">
      <formula>0</formula>
    </cfRule>
  </conditionalFormatting>
  <conditionalFormatting sqref="S91">
    <cfRule type="cellIs" dxfId="3425" priority="3885" operator="lessThan">
      <formula>0</formula>
    </cfRule>
  </conditionalFormatting>
  <conditionalFormatting sqref="S91">
    <cfRule type="cellIs" dxfId="3424" priority="3884" operator="lessThan">
      <formula>0</formula>
    </cfRule>
  </conditionalFormatting>
  <conditionalFormatting sqref="S91">
    <cfRule type="cellIs" dxfId="3423" priority="3883" operator="lessThan">
      <formula>0</formula>
    </cfRule>
  </conditionalFormatting>
  <conditionalFormatting sqref="S77">
    <cfRule type="cellIs" dxfId="3422" priority="3882" operator="lessThan">
      <formula>0</formula>
    </cfRule>
  </conditionalFormatting>
  <conditionalFormatting sqref="S77">
    <cfRule type="cellIs" dxfId="3421" priority="3881" operator="lessThan">
      <formula>0</formula>
    </cfRule>
  </conditionalFormatting>
  <conditionalFormatting sqref="S77">
    <cfRule type="cellIs" dxfId="3420" priority="3880" operator="lessThan">
      <formula>0</formula>
    </cfRule>
  </conditionalFormatting>
  <conditionalFormatting sqref="S77">
    <cfRule type="cellIs" dxfId="3419" priority="3879" operator="lessThan">
      <formula>0</formula>
    </cfRule>
  </conditionalFormatting>
  <conditionalFormatting sqref="S77">
    <cfRule type="cellIs" dxfId="3418" priority="3878" operator="lessThan">
      <formula>0</formula>
    </cfRule>
  </conditionalFormatting>
  <conditionalFormatting sqref="S77">
    <cfRule type="cellIs" dxfId="3417" priority="3877" operator="lessThan">
      <formula>0</formula>
    </cfRule>
  </conditionalFormatting>
  <conditionalFormatting sqref="S77">
    <cfRule type="cellIs" dxfId="3416" priority="3876" operator="lessThan">
      <formula>0</formula>
    </cfRule>
  </conditionalFormatting>
  <conditionalFormatting sqref="S77">
    <cfRule type="cellIs" dxfId="3415" priority="3875" operator="lessThan">
      <formula>0</formula>
    </cfRule>
  </conditionalFormatting>
  <conditionalFormatting sqref="S77">
    <cfRule type="cellIs" dxfId="3414" priority="3874" operator="lessThan">
      <formula>0</formula>
    </cfRule>
  </conditionalFormatting>
  <conditionalFormatting sqref="S77">
    <cfRule type="cellIs" dxfId="3413" priority="3873" operator="lessThan">
      <formula>0</formula>
    </cfRule>
  </conditionalFormatting>
  <conditionalFormatting sqref="S77">
    <cfRule type="cellIs" dxfId="3412" priority="3872" operator="lessThan">
      <formula>0</formula>
    </cfRule>
  </conditionalFormatting>
  <conditionalFormatting sqref="S77">
    <cfRule type="cellIs" dxfId="3411" priority="3871" operator="lessThan">
      <formula>0</formula>
    </cfRule>
  </conditionalFormatting>
  <conditionalFormatting sqref="S77">
    <cfRule type="cellIs" dxfId="3410" priority="3870" operator="lessThan">
      <formula>0</formula>
    </cfRule>
  </conditionalFormatting>
  <conditionalFormatting sqref="S77">
    <cfRule type="cellIs" dxfId="3409" priority="3869" operator="lessThan">
      <formula>0</formula>
    </cfRule>
  </conditionalFormatting>
  <conditionalFormatting sqref="S77">
    <cfRule type="cellIs" dxfId="3408" priority="3868" operator="lessThan">
      <formula>0</formula>
    </cfRule>
  </conditionalFormatting>
  <conditionalFormatting sqref="S78:S79">
    <cfRule type="cellIs" dxfId="3407" priority="3867" operator="lessThan">
      <formula>0</formula>
    </cfRule>
  </conditionalFormatting>
  <conditionalFormatting sqref="S77">
    <cfRule type="cellIs" dxfId="3406" priority="3866" operator="lessThan">
      <formula>0</formula>
    </cfRule>
  </conditionalFormatting>
  <conditionalFormatting sqref="S77">
    <cfRule type="cellIs" dxfId="3405" priority="3865" operator="lessThan">
      <formula>0</formula>
    </cfRule>
  </conditionalFormatting>
  <conditionalFormatting sqref="S77">
    <cfRule type="cellIs" dxfId="3404" priority="3864" operator="lessThan">
      <formula>0</formula>
    </cfRule>
  </conditionalFormatting>
  <conditionalFormatting sqref="S77">
    <cfRule type="cellIs" dxfId="3403" priority="3863" operator="lessThan">
      <formula>0</formula>
    </cfRule>
  </conditionalFormatting>
  <conditionalFormatting sqref="S78:S79">
    <cfRule type="cellIs" dxfId="3402" priority="3862" operator="lessThan">
      <formula>0</formula>
    </cfRule>
  </conditionalFormatting>
  <conditionalFormatting sqref="S77">
    <cfRule type="cellIs" dxfId="3401" priority="3861" operator="lessThan">
      <formula>0</formula>
    </cfRule>
  </conditionalFormatting>
  <conditionalFormatting sqref="S77">
    <cfRule type="cellIs" dxfId="3400" priority="3860" operator="lessThan">
      <formula>0</formula>
    </cfRule>
  </conditionalFormatting>
  <conditionalFormatting sqref="S77">
    <cfRule type="cellIs" dxfId="3399" priority="3859" operator="lessThan">
      <formula>0</formula>
    </cfRule>
  </conditionalFormatting>
  <conditionalFormatting sqref="S83">
    <cfRule type="cellIs" dxfId="3398" priority="3858" operator="lessThan">
      <formula>0</formula>
    </cfRule>
  </conditionalFormatting>
  <conditionalFormatting sqref="S83">
    <cfRule type="cellIs" dxfId="3397" priority="3857" operator="lessThan">
      <formula>0</formula>
    </cfRule>
  </conditionalFormatting>
  <conditionalFormatting sqref="S83">
    <cfRule type="cellIs" dxfId="3396" priority="3856" operator="lessThan">
      <formula>0</formula>
    </cfRule>
  </conditionalFormatting>
  <conditionalFormatting sqref="S83">
    <cfRule type="cellIs" dxfId="3395" priority="3855" operator="lessThan">
      <formula>0</formula>
    </cfRule>
  </conditionalFormatting>
  <conditionalFormatting sqref="S83">
    <cfRule type="cellIs" dxfId="3394" priority="3854" operator="lessThan">
      <formula>0</formula>
    </cfRule>
  </conditionalFormatting>
  <conditionalFormatting sqref="S83">
    <cfRule type="cellIs" dxfId="3393" priority="3853" operator="lessThan">
      <formula>0</formula>
    </cfRule>
  </conditionalFormatting>
  <conditionalFormatting sqref="S85">
    <cfRule type="cellIs" dxfId="3392" priority="3852" operator="lessThan">
      <formula>0</formula>
    </cfRule>
  </conditionalFormatting>
  <conditionalFormatting sqref="S85">
    <cfRule type="cellIs" dxfId="3391" priority="3851" operator="lessThan">
      <formula>0</formula>
    </cfRule>
  </conditionalFormatting>
  <conditionalFormatting sqref="S85">
    <cfRule type="cellIs" dxfId="3390" priority="3850" operator="lessThan">
      <formula>0</formula>
    </cfRule>
  </conditionalFormatting>
  <conditionalFormatting sqref="S85">
    <cfRule type="cellIs" dxfId="3389" priority="3849" operator="lessThan">
      <formula>0</formula>
    </cfRule>
  </conditionalFormatting>
  <conditionalFormatting sqref="S85">
    <cfRule type="cellIs" dxfId="3388" priority="3848" operator="lessThan">
      <formula>0</formula>
    </cfRule>
  </conditionalFormatting>
  <conditionalFormatting sqref="S85">
    <cfRule type="cellIs" dxfId="3387" priority="3847" operator="lessThan">
      <formula>0</formula>
    </cfRule>
  </conditionalFormatting>
  <conditionalFormatting sqref="S85">
    <cfRule type="cellIs" dxfId="3386" priority="3846" operator="lessThan">
      <formula>0</formula>
    </cfRule>
  </conditionalFormatting>
  <conditionalFormatting sqref="S85">
    <cfRule type="cellIs" dxfId="3385" priority="3845" operator="lessThan">
      <formula>0</formula>
    </cfRule>
  </conditionalFormatting>
  <conditionalFormatting sqref="S87">
    <cfRule type="cellIs" dxfId="3384" priority="3844" operator="lessThan">
      <formula>0</formula>
    </cfRule>
  </conditionalFormatting>
  <conditionalFormatting sqref="S87">
    <cfRule type="cellIs" dxfId="3383" priority="3843" operator="lessThan">
      <formula>0</formula>
    </cfRule>
  </conditionalFormatting>
  <conditionalFormatting sqref="S87">
    <cfRule type="cellIs" dxfId="3382" priority="3842" operator="lessThan">
      <formula>0</formula>
    </cfRule>
  </conditionalFormatting>
  <conditionalFormatting sqref="S87">
    <cfRule type="cellIs" dxfId="3381" priority="3841" operator="lessThan">
      <formula>0</formula>
    </cfRule>
  </conditionalFormatting>
  <conditionalFormatting sqref="S87">
    <cfRule type="cellIs" dxfId="3380" priority="3840" operator="lessThan">
      <formula>0</formula>
    </cfRule>
  </conditionalFormatting>
  <conditionalFormatting sqref="S87">
    <cfRule type="cellIs" dxfId="3379" priority="3839" operator="lessThan">
      <formula>0</formula>
    </cfRule>
  </conditionalFormatting>
  <conditionalFormatting sqref="S87">
    <cfRule type="cellIs" dxfId="3378" priority="3838" operator="lessThan">
      <formula>0</formula>
    </cfRule>
  </conditionalFormatting>
  <conditionalFormatting sqref="S87">
    <cfRule type="cellIs" dxfId="3377" priority="3837" operator="lessThan">
      <formula>0</formula>
    </cfRule>
  </conditionalFormatting>
  <conditionalFormatting sqref="S16">
    <cfRule type="cellIs" dxfId="3376" priority="3836" operator="lessThan">
      <formula>0</formula>
    </cfRule>
  </conditionalFormatting>
  <conditionalFormatting sqref="S16">
    <cfRule type="cellIs" dxfId="3375" priority="3835" operator="lessThan">
      <formula>0</formula>
    </cfRule>
  </conditionalFormatting>
  <conditionalFormatting sqref="S16">
    <cfRule type="cellIs" dxfId="3374" priority="3834" operator="lessThan">
      <formula>0</formula>
    </cfRule>
  </conditionalFormatting>
  <conditionalFormatting sqref="S16">
    <cfRule type="cellIs" dxfId="3373" priority="3833" operator="lessThan">
      <formula>0</formula>
    </cfRule>
  </conditionalFormatting>
  <conditionalFormatting sqref="S16">
    <cfRule type="cellIs" dxfId="3372" priority="3832" operator="lessThan">
      <formula>0</formula>
    </cfRule>
  </conditionalFormatting>
  <conditionalFormatting sqref="S16">
    <cfRule type="cellIs" dxfId="3371" priority="3831" operator="lessThan">
      <formula>0</formula>
    </cfRule>
  </conditionalFormatting>
  <conditionalFormatting sqref="S16">
    <cfRule type="cellIs" dxfId="3370" priority="3830" operator="lessThan">
      <formula>0</formula>
    </cfRule>
  </conditionalFormatting>
  <conditionalFormatting sqref="S16">
    <cfRule type="cellIs" dxfId="3369" priority="3829" operator="lessThan">
      <formula>0</formula>
    </cfRule>
  </conditionalFormatting>
  <conditionalFormatting sqref="S16">
    <cfRule type="cellIs" dxfId="3368" priority="3828" operator="lessThan">
      <formula>0</formula>
    </cfRule>
  </conditionalFormatting>
  <conditionalFormatting sqref="S16">
    <cfRule type="cellIs" dxfId="3367" priority="3827" operator="lessThan">
      <formula>0</formula>
    </cfRule>
  </conditionalFormatting>
  <conditionalFormatting sqref="S16">
    <cfRule type="cellIs" dxfId="3366" priority="3826" operator="lessThan">
      <formula>0</formula>
    </cfRule>
  </conditionalFormatting>
  <conditionalFormatting sqref="S16">
    <cfRule type="cellIs" dxfId="3365" priority="3825" operator="lessThan">
      <formula>0</formula>
    </cfRule>
  </conditionalFormatting>
  <conditionalFormatting sqref="S16">
    <cfRule type="cellIs" dxfId="3364" priority="3824" operator="lessThan">
      <formula>0</formula>
    </cfRule>
  </conditionalFormatting>
  <conditionalFormatting sqref="S16">
    <cfRule type="cellIs" dxfId="3363" priority="3823" operator="lessThan">
      <formula>0</formula>
    </cfRule>
  </conditionalFormatting>
  <conditionalFormatting sqref="S9">
    <cfRule type="cellIs" dxfId="3362" priority="3822" operator="lessThan">
      <formula>0</formula>
    </cfRule>
  </conditionalFormatting>
  <conditionalFormatting sqref="S9">
    <cfRule type="cellIs" dxfId="3361" priority="3821" operator="lessThan">
      <formula>0</formula>
    </cfRule>
  </conditionalFormatting>
  <conditionalFormatting sqref="S9">
    <cfRule type="cellIs" dxfId="3360" priority="3820" operator="lessThan">
      <formula>0</formula>
    </cfRule>
  </conditionalFormatting>
  <conditionalFormatting sqref="S9">
    <cfRule type="cellIs" dxfId="3359" priority="3819" operator="lessThan">
      <formula>0</formula>
    </cfRule>
  </conditionalFormatting>
  <conditionalFormatting sqref="S9">
    <cfRule type="cellIs" dxfId="3358" priority="3818" operator="lessThan">
      <formula>0</formula>
    </cfRule>
  </conditionalFormatting>
  <conditionalFormatting sqref="S9">
    <cfRule type="cellIs" dxfId="3357" priority="3817" operator="lessThan">
      <formula>0</formula>
    </cfRule>
  </conditionalFormatting>
  <conditionalFormatting sqref="S9">
    <cfRule type="cellIs" dxfId="3356" priority="3816" operator="lessThan">
      <formula>0</formula>
    </cfRule>
  </conditionalFormatting>
  <conditionalFormatting sqref="S9">
    <cfRule type="cellIs" dxfId="3355" priority="3815" operator="lessThan">
      <formula>0</formula>
    </cfRule>
  </conditionalFormatting>
  <conditionalFormatting sqref="S9">
    <cfRule type="cellIs" dxfId="3354" priority="3814" operator="lessThan">
      <formula>0</formula>
    </cfRule>
  </conditionalFormatting>
  <conditionalFormatting sqref="S9">
    <cfRule type="cellIs" dxfId="3353" priority="3813" operator="lessThan">
      <formula>0</formula>
    </cfRule>
  </conditionalFormatting>
  <conditionalFormatting sqref="S9">
    <cfRule type="cellIs" dxfId="3352" priority="3812" operator="lessThan">
      <formula>0</formula>
    </cfRule>
  </conditionalFormatting>
  <conditionalFormatting sqref="S9">
    <cfRule type="cellIs" dxfId="3351" priority="3811" operator="lessThan">
      <formula>0</formula>
    </cfRule>
  </conditionalFormatting>
  <conditionalFormatting sqref="S9">
    <cfRule type="cellIs" dxfId="3350" priority="3810" operator="lessThan">
      <formula>0</formula>
    </cfRule>
  </conditionalFormatting>
  <conditionalFormatting sqref="S9">
    <cfRule type="cellIs" dxfId="3349" priority="3809" operator="lessThan">
      <formula>0</formula>
    </cfRule>
  </conditionalFormatting>
  <conditionalFormatting sqref="S16">
    <cfRule type="cellIs" dxfId="3348" priority="3808" operator="lessThan">
      <formula>0</formula>
    </cfRule>
  </conditionalFormatting>
  <conditionalFormatting sqref="S16">
    <cfRule type="cellIs" dxfId="3347" priority="3807" operator="lessThan">
      <formula>0</formula>
    </cfRule>
  </conditionalFormatting>
  <conditionalFormatting sqref="S16">
    <cfRule type="cellIs" dxfId="3346" priority="3806" operator="lessThan">
      <formula>0</formula>
    </cfRule>
  </conditionalFormatting>
  <conditionalFormatting sqref="S16">
    <cfRule type="cellIs" dxfId="3345" priority="3805" operator="lessThan">
      <formula>0</formula>
    </cfRule>
  </conditionalFormatting>
  <conditionalFormatting sqref="S16">
    <cfRule type="cellIs" dxfId="3344" priority="3804" operator="lessThan">
      <formula>0</formula>
    </cfRule>
  </conditionalFormatting>
  <conditionalFormatting sqref="S16">
    <cfRule type="cellIs" dxfId="3343" priority="3803" operator="lessThan">
      <formula>0</formula>
    </cfRule>
  </conditionalFormatting>
  <conditionalFormatting sqref="S16">
    <cfRule type="cellIs" dxfId="3342" priority="3802" operator="lessThan">
      <formula>0</formula>
    </cfRule>
  </conditionalFormatting>
  <conditionalFormatting sqref="S9">
    <cfRule type="cellIs" dxfId="3341" priority="3801" operator="lessThan">
      <formula>0</formula>
    </cfRule>
  </conditionalFormatting>
  <conditionalFormatting sqref="S9">
    <cfRule type="cellIs" dxfId="3340" priority="3800" operator="lessThan">
      <formula>0</formula>
    </cfRule>
  </conditionalFormatting>
  <conditionalFormatting sqref="S9">
    <cfRule type="cellIs" dxfId="3339" priority="3799" operator="lessThan">
      <formula>0</formula>
    </cfRule>
  </conditionalFormatting>
  <conditionalFormatting sqref="S9">
    <cfRule type="cellIs" dxfId="3338" priority="3798" operator="lessThan">
      <formula>0</formula>
    </cfRule>
  </conditionalFormatting>
  <conditionalFormatting sqref="S9">
    <cfRule type="cellIs" dxfId="3337" priority="3797" operator="lessThan">
      <formula>0</formula>
    </cfRule>
  </conditionalFormatting>
  <conditionalFormatting sqref="S9">
    <cfRule type="cellIs" dxfId="3336" priority="3796" operator="lessThan">
      <formula>0</formula>
    </cfRule>
  </conditionalFormatting>
  <conditionalFormatting sqref="S9">
    <cfRule type="cellIs" dxfId="3335" priority="3795" operator="lessThan">
      <formula>0</formula>
    </cfRule>
  </conditionalFormatting>
  <conditionalFormatting sqref="S9">
    <cfRule type="cellIs" dxfId="3334" priority="3794" operator="lessThan">
      <formula>0</formula>
    </cfRule>
  </conditionalFormatting>
  <conditionalFormatting sqref="S9">
    <cfRule type="cellIs" dxfId="3333" priority="3793" operator="lessThan">
      <formula>0</formula>
    </cfRule>
  </conditionalFormatting>
  <conditionalFormatting sqref="S9">
    <cfRule type="cellIs" dxfId="3332" priority="3792" operator="lessThan">
      <formula>0</formula>
    </cfRule>
  </conditionalFormatting>
  <conditionalFormatting sqref="S9">
    <cfRule type="cellIs" dxfId="3331" priority="3791" operator="lessThan">
      <formula>0</formula>
    </cfRule>
  </conditionalFormatting>
  <conditionalFormatting sqref="S9">
    <cfRule type="cellIs" dxfId="3330" priority="3790" operator="lessThan">
      <formula>0</formula>
    </cfRule>
  </conditionalFormatting>
  <conditionalFormatting sqref="S9">
    <cfRule type="cellIs" dxfId="3329" priority="3789" operator="lessThan">
      <formula>0</formula>
    </cfRule>
  </conditionalFormatting>
  <conditionalFormatting sqref="S9">
    <cfRule type="cellIs" dxfId="3328" priority="3788" operator="lessThan">
      <formula>0</formula>
    </cfRule>
  </conditionalFormatting>
  <conditionalFormatting sqref="S9">
    <cfRule type="cellIs" dxfId="3327" priority="3787" operator="lessThan">
      <formula>0</formula>
    </cfRule>
  </conditionalFormatting>
  <conditionalFormatting sqref="S9">
    <cfRule type="cellIs" dxfId="3326" priority="3786" operator="lessThan">
      <formula>0</formula>
    </cfRule>
  </conditionalFormatting>
  <conditionalFormatting sqref="S9">
    <cfRule type="cellIs" dxfId="3325" priority="3785" operator="lessThan">
      <formula>0</formula>
    </cfRule>
  </conditionalFormatting>
  <conditionalFormatting sqref="S9">
    <cfRule type="cellIs" dxfId="3324" priority="3784" operator="lessThan">
      <formula>0</formula>
    </cfRule>
  </conditionalFormatting>
  <conditionalFormatting sqref="S9">
    <cfRule type="cellIs" dxfId="3323" priority="3783" operator="lessThan">
      <formula>0</formula>
    </cfRule>
  </conditionalFormatting>
  <conditionalFormatting sqref="S9">
    <cfRule type="cellIs" dxfId="3322" priority="3782" operator="lessThan">
      <formula>0</formula>
    </cfRule>
  </conditionalFormatting>
  <conditionalFormatting sqref="S9">
    <cfRule type="cellIs" dxfId="3321" priority="3781" operator="lessThan">
      <formula>0</formula>
    </cfRule>
  </conditionalFormatting>
  <conditionalFormatting sqref="S64">
    <cfRule type="cellIs" dxfId="3320" priority="3780" operator="lessThan">
      <formula>0</formula>
    </cfRule>
  </conditionalFormatting>
  <conditionalFormatting sqref="S64">
    <cfRule type="cellIs" dxfId="3319" priority="3779" operator="lessThan">
      <formula>0</formula>
    </cfRule>
  </conditionalFormatting>
  <conditionalFormatting sqref="S64">
    <cfRule type="cellIs" dxfId="3318" priority="3778" operator="lessThan">
      <formula>0</formula>
    </cfRule>
  </conditionalFormatting>
  <conditionalFormatting sqref="S64">
    <cfRule type="cellIs" dxfId="3317" priority="3777" operator="lessThan">
      <formula>0</formula>
    </cfRule>
  </conditionalFormatting>
  <conditionalFormatting sqref="T5:T6">
    <cfRule type="containsBlanks" dxfId="3316" priority="3776">
      <formula>LEN(TRIM(T5))=0</formula>
    </cfRule>
  </conditionalFormatting>
  <conditionalFormatting sqref="U9">
    <cfRule type="cellIs" dxfId="3315" priority="3775" operator="lessThan">
      <formula>0</formula>
    </cfRule>
  </conditionalFormatting>
  <conditionalFormatting sqref="U17:U19">
    <cfRule type="cellIs" dxfId="3314" priority="3774" operator="lessThan">
      <formula>0</formula>
    </cfRule>
  </conditionalFormatting>
  <conditionalFormatting sqref="U20">
    <cfRule type="cellIs" dxfId="3313" priority="3773" operator="lessThan">
      <formula>0</formula>
    </cfRule>
  </conditionalFormatting>
  <conditionalFormatting sqref="U22">
    <cfRule type="cellIs" dxfId="3312" priority="3772" operator="lessThan">
      <formula>0</formula>
    </cfRule>
  </conditionalFormatting>
  <conditionalFormatting sqref="U26">
    <cfRule type="cellIs" dxfId="3311" priority="3771" operator="lessThan">
      <formula>0</formula>
    </cfRule>
  </conditionalFormatting>
  <conditionalFormatting sqref="U30">
    <cfRule type="cellIs" dxfId="3310" priority="3770" operator="lessThan">
      <formula>0</formula>
    </cfRule>
  </conditionalFormatting>
  <conditionalFormatting sqref="U27:U35">
    <cfRule type="cellIs" dxfId="3309" priority="3769" operator="lessThan">
      <formula>0</formula>
    </cfRule>
  </conditionalFormatting>
  <conditionalFormatting sqref="U36">
    <cfRule type="cellIs" dxfId="3308" priority="3768" operator="lessThan">
      <formula>0</formula>
    </cfRule>
  </conditionalFormatting>
  <conditionalFormatting sqref="U37">
    <cfRule type="cellIs" dxfId="3307" priority="3767" operator="lessThan">
      <formula>0</formula>
    </cfRule>
  </conditionalFormatting>
  <conditionalFormatting sqref="U39">
    <cfRule type="cellIs" dxfId="3306" priority="3766" operator="lessThan">
      <formula>0</formula>
    </cfRule>
  </conditionalFormatting>
  <conditionalFormatting sqref="U40:U45">
    <cfRule type="cellIs" dxfId="3305" priority="3765" operator="lessThan">
      <formula>0</formula>
    </cfRule>
  </conditionalFormatting>
  <conditionalFormatting sqref="U46">
    <cfRule type="cellIs" dxfId="3304" priority="3764" operator="lessThan">
      <formula>0</formula>
    </cfRule>
  </conditionalFormatting>
  <conditionalFormatting sqref="U47">
    <cfRule type="cellIs" dxfId="3303" priority="3763" operator="lessThan">
      <formula>0</formula>
    </cfRule>
  </conditionalFormatting>
  <conditionalFormatting sqref="U49:U53">
    <cfRule type="cellIs" dxfId="3302" priority="3762" operator="lessThan">
      <formula>0</formula>
    </cfRule>
  </conditionalFormatting>
  <conditionalFormatting sqref="U59">
    <cfRule type="cellIs" dxfId="3301" priority="3761" operator="lessThan">
      <formula>0</formula>
    </cfRule>
  </conditionalFormatting>
  <conditionalFormatting sqref="U60">
    <cfRule type="cellIs" dxfId="3300" priority="3760" operator="lessThan">
      <formula>0</formula>
    </cfRule>
  </conditionalFormatting>
  <conditionalFormatting sqref="U62">
    <cfRule type="cellIs" dxfId="3299" priority="3759" operator="lessThan">
      <formula>0</formula>
    </cfRule>
  </conditionalFormatting>
  <conditionalFormatting sqref="U63">
    <cfRule type="cellIs" dxfId="3298" priority="3758" operator="lessThan">
      <formula>0</formula>
    </cfRule>
  </conditionalFormatting>
  <conditionalFormatting sqref="U64">
    <cfRule type="cellIs" dxfId="3297" priority="3757" operator="lessThan">
      <formula>0</formula>
    </cfRule>
  </conditionalFormatting>
  <conditionalFormatting sqref="U91">
    <cfRule type="cellIs" dxfId="3296" priority="3756" operator="lessThan">
      <formula>0</formula>
    </cfRule>
  </conditionalFormatting>
  <conditionalFormatting sqref="U66">
    <cfRule type="cellIs" dxfId="3295" priority="3755" operator="lessThan">
      <formula>0</formula>
    </cfRule>
  </conditionalFormatting>
  <conditionalFormatting sqref="U72">
    <cfRule type="cellIs" dxfId="3294" priority="3754" operator="lessThan">
      <formula>0</formula>
    </cfRule>
  </conditionalFormatting>
  <conditionalFormatting sqref="U73:U75">
    <cfRule type="cellIs" dxfId="3293" priority="3753" operator="lessThan">
      <formula>0</formula>
    </cfRule>
  </conditionalFormatting>
  <conditionalFormatting sqref="U74">
    <cfRule type="cellIs" dxfId="3292" priority="3752" operator="lessThan">
      <formula>0</formula>
    </cfRule>
  </conditionalFormatting>
  <conditionalFormatting sqref="U77:U78 U80:U83">
    <cfRule type="cellIs" dxfId="3291" priority="3751" operator="lessThan">
      <formula>0</formula>
    </cfRule>
  </conditionalFormatting>
  <conditionalFormatting sqref="U85">
    <cfRule type="cellIs" dxfId="3290" priority="3750" operator="lessThan">
      <formula>0</formula>
    </cfRule>
  </conditionalFormatting>
  <conditionalFormatting sqref="U9">
    <cfRule type="cellIs" dxfId="3289" priority="3749" operator="lessThan">
      <formula>0</formula>
    </cfRule>
  </conditionalFormatting>
  <conditionalFormatting sqref="U20">
    <cfRule type="cellIs" dxfId="3288" priority="3748" operator="lessThan">
      <formula>0</formula>
    </cfRule>
  </conditionalFormatting>
  <conditionalFormatting sqref="U22">
    <cfRule type="cellIs" dxfId="3287" priority="3747" operator="lessThan">
      <formula>0</formula>
    </cfRule>
  </conditionalFormatting>
  <conditionalFormatting sqref="U26">
    <cfRule type="cellIs" dxfId="3286" priority="3746" operator="lessThan">
      <formula>0</formula>
    </cfRule>
  </conditionalFormatting>
  <conditionalFormatting sqref="U30">
    <cfRule type="cellIs" dxfId="3285" priority="3745" operator="lessThan">
      <formula>0</formula>
    </cfRule>
  </conditionalFormatting>
  <conditionalFormatting sqref="U27:U35">
    <cfRule type="cellIs" dxfId="3284" priority="3744" operator="lessThan">
      <formula>0</formula>
    </cfRule>
  </conditionalFormatting>
  <conditionalFormatting sqref="U36">
    <cfRule type="cellIs" dxfId="3283" priority="3743" operator="lessThan">
      <formula>0</formula>
    </cfRule>
  </conditionalFormatting>
  <conditionalFormatting sqref="U37">
    <cfRule type="cellIs" dxfId="3282" priority="3742" operator="lessThan">
      <formula>0</formula>
    </cfRule>
  </conditionalFormatting>
  <conditionalFormatting sqref="U39">
    <cfRule type="cellIs" dxfId="3281" priority="3741" operator="lessThan">
      <formula>0</formula>
    </cfRule>
  </conditionalFormatting>
  <conditionalFormatting sqref="U40:U45">
    <cfRule type="cellIs" dxfId="3280" priority="3740" operator="lessThan">
      <formula>0</formula>
    </cfRule>
  </conditionalFormatting>
  <conditionalFormatting sqref="U46">
    <cfRule type="cellIs" dxfId="3279" priority="3739" operator="lessThan">
      <formula>0</formula>
    </cfRule>
  </conditionalFormatting>
  <conditionalFormatting sqref="U47">
    <cfRule type="cellIs" dxfId="3278" priority="3738" operator="lessThan">
      <formula>0</formula>
    </cfRule>
  </conditionalFormatting>
  <conditionalFormatting sqref="U49:U53">
    <cfRule type="cellIs" dxfId="3277" priority="3737" operator="lessThan">
      <formula>0</formula>
    </cfRule>
  </conditionalFormatting>
  <conditionalFormatting sqref="U59">
    <cfRule type="cellIs" dxfId="3276" priority="3736" operator="lessThan">
      <formula>0</formula>
    </cfRule>
  </conditionalFormatting>
  <conditionalFormatting sqref="U60">
    <cfRule type="cellIs" dxfId="3275" priority="3735" operator="lessThan">
      <formula>0</formula>
    </cfRule>
  </conditionalFormatting>
  <conditionalFormatting sqref="U62">
    <cfRule type="cellIs" dxfId="3274" priority="3734" operator="lessThan">
      <formula>0</formula>
    </cfRule>
  </conditionalFormatting>
  <conditionalFormatting sqref="U63">
    <cfRule type="cellIs" dxfId="3273" priority="3733" operator="lessThan">
      <formula>0</formula>
    </cfRule>
  </conditionalFormatting>
  <conditionalFormatting sqref="U64">
    <cfRule type="cellIs" dxfId="3272" priority="3732" operator="lessThan">
      <formula>0</formula>
    </cfRule>
  </conditionalFormatting>
  <conditionalFormatting sqref="U91">
    <cfRule type="cellIs" dxfId="3271" priority="3731" operator="lessThan">
      <formula>0</formula>
    </cfRule>
  </conditionalFormatting>
  <conditionalFormatting sqref="U66">
    <cfRule type="cellIs" dxfId="3270" priority="3730" operator="lessThan">
      <formula>0</formula>
    </cfRule>
  </conditionalFormatting>
  <conditionalFormatting sqref="U72">
    <cfRule type="cellIs" dxfId="3269" priority="3729" operator="lessThan">
      <formula>0</formula>
    </cfRule>
  </conditionalFormatting>
  <conditionalFormatting sqref="U73:U75">
    <cfRule type="cellIs" dxfId="3268" priority="3728" operator="lessThan">
      <formula>0</formula>
    </cfRule>
  </conditionalFormatting>
  <conditionalFormatting sqref="U74">
    <cfRule type="cellIs" dxfId="3267" priority="3727" operator="lessThan">
      <formula>0</formula>
    </cfRule>
  </conditionalFormatting>
  <conditionalFormatting sqref="U77:U78 U80:U83">
    <cfRule type="cellIs" dxfId="3266" priority="3726" operator="lessThan">
      <formula>0</formula>
    </cfRule>
  </conditionalFormatting>
  <conditionalFormatting sqref="U85">
    <cfRule type="cellIs" dxfId="3265" priority="3725" operator="lessThan">
      <formula>0</formula>
    </cfRule>
  </conditionalFormatting>
  <conditionalFormatting sqref="U17:U19">
    <cfRule type="cellIs" dxfId="3264" priority="3724" operator="lessThan">
      <formula>0</formula>
    </cfRule>
  </conditionalFormatting>
  <conditionalFormatting sqref="U18:U19">
    <cfRule type="cellIs" dxfId="3263" priority="3723" operator="lessThan">
      <formula>0</formula>
    </cfRule>
  </conditionalFormatting>
  <conditionalFormatting sqref="U17:U19">
    <cfRule type="cellIs" dxfId="3262" priority="3722" operator="lessThan">
      <formula>0</formula>
    </cfRule>
  </conditionalFormatting>
  <conditionalFormatting sqref="U22">
    <cfRule type="cellIs" dxfId="3261" priority="3721" operator="lessThan">
      <formula>0</formula>
    </cfRule>
  </conditionalFormatting>
  <conditionalFormatting sqref="U22">
    <cfRule type="cellIs" dxfId="3260" priority="3720" operator="lessThan">
      <formula>0</formula>
    </cfRule>
  </conditionalFormatting>
  <conditionalFormatting sqref="U22">
    <cfRule type="cellIs" dxfId="3259" priority="3719" operator="lessThan">
      <formula>0</formula>
    </cfRule>
  </conditionalFormatting>
  <conditionalFormatting sqref="U26">
    <cfRule type="cellIs" dxfId="3258" priority="3718" operator="lessThan">
      <formula>0</formula>
    </cfRule>
  </conditionalFormatting>
  <conditionalFormatting sqref="U26">
    <cfRule type="cellIs" dxfId="3257" priority="3717" operator="lessThan">
      <formula>0</formula>
    </cfRule>
  </conditionalFormatting>
  <conditionalFormatting sqref="U26">
    <cfRule type="cellIs" dxfId="3256" priority="3716" operator="lessThan">
      <formula>0</formula>
    </cfRule>
  </conditionalFormatting>
  <conditionalFormatting sqref="U26">
    <cfRule type="cellIs" dxfId="3255" priority="3715" operator="lessThan">
      <formula>0</formula>
    </cfRule>
  </conditionalFormatting>
  <conditionalFormatting sqref="U26">
    <cfRule type="cellIs" dxfId="3254" priority="3714" operator="lessThan">
      <formula>0</formula>
    </cfRule>
  </conditionalFormatting>
  <conditionalFormatting sqref="U30">
    <cfRule type="cellIs" dxfId="3253" priority="3713" operator="lessThan">
      <formula>0</formula>
    </cfRule>
  </conditionalFormatting>
  <conditionalFormatting sqref="U30">
    <cfRule type="cellIs" dxfId="3252" priority="3712" operator="lessThan">
      <formula>0</formula>
    </cfRule>
  </conditionalFormatting>
  <conditionalFormatting sqref="U30">
    <cfRule type="cellIs" dxfId="3251" priority="3711" operator="lessThan">
      <formula>0</formula>
    </cfRule>
  </conditionalFormatting>
  <conditionalFormatting sqref="U30">
    <cfRule type="cellIs" dxfId="3250" priority="3710" operator="lessThan">
      <formula>0</formula>
    </cfRule>
  </conditionalFormatting>
  <conditionalFormatting sqref="U30">
    <cfRule type="cellIs" dxfId="3249" priority="3709" operator="lessThan">
      <formula>0</formula>
    </cfRule>
  </conditionalFormatting>
  <conditionalFormatting sqref="U27:U35">
    <cfRule type="cellIs" dxfId="3248" priority="3708" operator="lessThan">
      <formula>0</formula>
    </cfRule>
  </conditionalFormatting>
  <conditionalFormatting sqref="U27:U35">
    <cfRule type="cellIs" dxfId="3247" priority="3707" operator="lessThan">
      <formula>0</formula>
    </cfRule>
  </conditionalFormatting>
  <conditionalFormatting sqref="U27:U35">
    <cfRule type="cellIs" dxfId="3246" priority="3706" operator="lessThan">
      <formula>0</formula>
    </cfRule>
  </conditionalFormatting>
  <conditionalFormatting sqref="U27:U35">
    <cfRule type="cellIs" dxfId="3245" priority="3705" operator="lessThan">
      <formula>0</formula>
    </cfRule>
  </conditionalFormatting>
  <conditionalFormatting sqref="U27:U35">
    <cfRule type="cellIs" dxfId="3244" priority="3704" operator="lessThan">
      <formula>0</formula>
    </cfRule>
  </conditionalFormatting>
  <conditionalFormatting sqref="U36">
    <cfRule type="cellIs" dxfId="3243" priority="3703" operator="lessThan">
      <formula>0</formula>
    </cfRule>
  </conditionalFormatting>
  <conditionalFormatting sqref="U36">
    <cfRule type="cellIs" dxfId="3242" priority="3702" operator="lessThan">
      <formula>0</formula>
    </cfRule>
  </conditionalFormatting>
  <conditionalFormatting sqref="U36">
    <cfRule type="cellIs" dxfId="3241" priority="3701" operator="lessThan">
      <formula>0</formula>
    </cfRule>
  </conditionalFormatting>
  <conditionalFormatting sqref="U36">
    <cfRule type="cellIs" dxfId="3240" priority="3700" operator="lessThan">
      <formula>0</formula>
    </cfRule>
  </conditionalFormatting>
  <conditionalFormatting sqref="U36">
    <cfRule type="cellIs" dxfId="3239" priority="3699" operator="lessThan">
      <formula>0</formula>
    </cfRule>
  </conditionalFormatting>
  <conditionalFormatting sqref="U37">
    <cfRule type="cellIs" dxfId="3238" priority="3698" operator="lessThan">
      <formula>0</formula>
    </cfRule>
  </conditionalFormatting>
  <conditionalFormatting sqref="U37">
    <cfRule type="cellIs" dxfId="3237" priority="3697" operator="lessThan">
      <formula>0</formula>
    </cfRule>
  </conditionalFormatting>
  <conditionalFormatting sqref="U37">
    <cfRule type="cellIs" dxfId="3236" priority="3696" operator="lessThan">
      <formula>0</formula>
    </cfRule>
  </conditionalFormatting>
  <conditionalFormatting sqref="U37">
    <cfRule type="cellIs" dxfId="3235" priority="3695" operator="lessThan">
      <formula>0</formula>
    </cfRule>
  </conditionalFormatting>
  <conditionalFormatting sqref="U37">
    <cfRule type="cellIs" dxfId="3234" priority="3694" operator="lessThan">
      <formula>0</formula>
    </cfRule>
  </conditionalFormatting>
  <conditionalFormatting sqref="U39">
    <cfRule type="cellIs" dxfId="3233" priority="3693" operator="lessThan">
      <formula>0</formula>
    </cfRule>
  </conditionalFormatting>
  <conditionalFormatting sqref="U39">
    <cfRule type="cellIs" dxfId="3232" priority="3692" operator="lessThan">
      <formula>0</formula>
    </cfRule>
  </conditionalFormatting>
  <conditionalFormatting sqref="U39">
    <cfRule type="cellIs" dxfId="3231" priority="3691" operator="lessThan">
      <formula>0</formula>
    </cfRule>
  </conditionalFormatting>
  <conditionalFormatting sqref="U39">
    <cfRule type="cellIs" dxfId="3230" priority="3690" operator="lessThan">
      <formula>0</formula>
    </cfRule>
  </conditionalFormatting>
  <conditionalFormatting sqref="U39">
    <cfRule type="cellIs" dxfId="3229" priority="3689" operator="lessThan">
      <formula>0</formula>
    </cfRule>
  </conditionalFormatting>
  <conditionalFormatting sqref="U40:U45">
    <cfRule type="cellIs" dxfId="3228" priority="3688" operator="lessThan">
      <formula>0</formula>
    </cfRule>
  </conditionalFormatting>
  <conditionalFormatting sqref="U40:U45">
    <cfRule type="cellIs" dxfId="3227" priority="3687" operator="lessThan">
      <formula>0</formula>
    </cfRule>
  </conditionalFormatting>
  <conditionalFormatting sqref="U40:U45">
    <cfRule type="cellIs" dxfId="3226" priority="3686" operator="lessThan">
      <formula>0</formula>
    </cfRule>
  </conditionalFormatting>
  <conditionalFormatting sqref="U40:U45">
    <cfRule type="cellIs" dxfId="3225" priority="3685" operator="lessThan">
      <formula>0</formula>
    </cfRule>
  </conditionalFormatting>
  <conditionalFormatting sqref="U40:U45">
    <cfRule type="cellIs" dxfId="3224" priority="3684" operator="lessThan">
      <formula>0</formula>
    </cfRule>
  </conditionalFormatting>
  <conditionalFormatting sqref="U86">
    <cfRule type="cellIs" dxfId="3223" priority="3683" operator="lessThan">
      <formula>0</formula>
    </cfRule>
  </conditionalFormatting>
  <conditionalFormatting sqref="U87">
    <cfRule type="cellIs" dxfId="3222" priority="3682" operator="lessThan">
      <formula>0</formula>
    </cfRule>
  </conditionalFormatting>
  <conditionalFormatting sqref="U17:U19">
    <cfRule type="cellIs" dxfId="3221" priority="3681" operator="lessThan">
      <formula>0</formula>
    </cfRule>
  </conditionalFormatting>
  <conditionalFormatting sqref="U17:U19">
    <cfRule type="cellIs" dxfId="3220" priority="3680" operator="lessThan">
      <formula>0</formula>
    </cfRule>
  </conditionalFormatting>
  <conditionalFormatting sqref="U17:U19">
    <cfRule type="cellIs" dxfId="3219" priority="3679" operator="lessThan">
      <formula>0</formula>
    </cfRule>
  </conditionalFormatting>
  <conditionalFormatting sqref="U22">
    <cfRule type="cellIs" dxfId="3218" priority="3678" operator="lessThan">
      <formula>0</formula>
    </cfRule>
  </conditionalFormatting>
  <conditionalFormatting sqref="U26">
    <cfRule type="cellIs" dxfId="3217" priority="3677" operator="lessThan">
      <formula>0</formula>
    </cfRule>
  </conditionalFormatting>
  <conditionalFormatting sqref="U30:U45">
    <cfRule type="cellIs" dxfId="3216" priority="3676" operator="lessThan">
      <formula>0</formula>
    </cfRule>
  </conditionalFormatting>
  <conditionalFormatting sqref="U35">
    <cfRule type="cellIs" dxfId="3215" priority="3675" operator="lessThan">
      <formula>0</formula>
    </cfRule>
  </conditionalFormatting>
  <conditionalFormatting sqref="U36">
    <cfRule type="cellIs" dxfId="3214" priority="3674" operator="lessThan">
      <formula>0</formula>
    </cfRule>
  </conditionalFormatting>
  <conditionalFormatting sqref="U37">
    <cfRule type="cellIs" dxfId="3213" priority="3673" operator="lessThan">
      <formula>0</formula>
    </cfRule>
  </conditionalFormatting>
  <conditionalFormatting sqref="U39">
    <cfRule type="cellIs" dxfId="3212" priority="3672" operator="lessThan">
      <formula>0</formula>
    </cfRule>
  </conditionalFormatting>
  <conditionalFormatting sqref="U40">
    <cfRule type="cellIs" dxfId="3211" priority="3671" operator="lessThan">
      <formula>0</formula>
    </cfRule>
  </conditionalFormatting>
  <conditionalFormatting sqref="U27:U29">
    <cfRule type="cellIs" dxfId="3210" priority="3670" operator="lessThan">
      <formula>0</formula>
    </cfRule>
  </conditionalFormatting>
  <conditionalFormatting sqref="U41:U45">
    <cfRule type="cellIs" dxfId="3209" priority="3669" operator="lessThan">
      <formula>0</formula>
    </cfRule>
  </conditionalFormatting>
  <conditionalFormatting sqref="U31:U34">
    <cfRule type="cellIs" dxfId="3208" priority="3668" operator="lessThan">
      <formula>0</formula>
    </cfRule>
  </conditionalFormatting>
  <conditionalFormatting sqref="U41">
    <cfRule type="cellIs" dxfId="3207" priority="3667" operator="lessThan">
      <formula>0</formula>
    </cfRule>
  </conditionalFormatting>
  <conditionalFormatting sqref="U41">
    <cfRule type="cellIs" dxfId="3206" priority="3666" operator="lessThan">
      <formula>0</formula>
    </cfRule>
  </conditionalFormatting>
  <conditionalFormatting sqref="U41">
    <cfRule type="cellIs" dxfId="3205" priority="3665" operator="lessThan">
      <formula>0</formula>
    </cfRule>
  </conditionalFormatting>
  <conditionalFormatting sqref="U41">
    <cfRule type="cellIs" dxfId="3204" priority="3664" operator="lessThan">
      <formula>0</formula>
    </cfRule>
  </conditionalFormatting>
  <conditionalFormatting sqref="U41">
    <cfRule type="cellIs" dxfId="3203" priority="3663" operator="lessThan">
      <formula>0</formula>
    </cfRule>
  </conditionalFormatting>
  <conditionalFormatting sqref="U41">
    <cfRule type="cellIs" dxfId="3202" priority="3662" operator="lessThan">
      <formula>0</formula>
    </cfRule>
  </conditionalFormatting>
  <conditionalFormatting sqref="U41">
    <cfRule type="cellIs" dxfId="3201" priority="3661" operator="lessThan">
      <formula>0</formula>
    </cfRule>
  </conditionalFormatting>
  <conditionalFormatting sqref="U41">
    <cfRule type="cellIs" dxfId="3200" priority="3660" operator="lessThan">
      <formula>0</formula>
    </cfRule>
  </conditionalFormatting>
  <conditionalFormatting sqref="U42">
    <cfRule type="cellIs" dxfId="3199" priority="3659" operator="lessThan">
      <formula>0</formula>
    </cfRule>
  </conditionalFormatting>
  <conditionalFormatting sqref="U42">
    <cfRule type="cellIs" dxfId="3198" priority="3658" operator="lessThan">
      <formula>0</formula>
    </cfRule>
  </conditionalFormatting>
  <conditionalFormatting sqref="U42">
    <cfRule type="cellIs" dxfId="3197" priority="3657" operator="lessThan">
      <formula>0</formula>
    </cfRule>
  </conditionalFormatting>
  <conditionalFormatting sqref="U42">
    <cfRule type="cellIs" dxfId="3196" priority="3656" operator="lessThan">
      <formula>0</formula>
    </cfRule>
  </conditionalFormatting>
  <conditionalFormatting sqref="U42">
    <cfRule type="cellIs" dxfId="3195" priority="3655" operator="lessThan">
      <formula>0</formula>
    </cfRule>
  </conditionalFormatting>
  <conditionalFormatting sqref="U42">
    <cfRule type="cellIs" dxfId="3194" priority="3654" operator="lessThan">
      <formula>0</formula>
    </cfRule>
  </conditionalFormatting>
  <conditionalFormatting sqref="U42">
    <cfRule type="cellIs" dxfId="3193" priority="3653" operator="lessThan">
      <formula>0</formula>
    </cfRule>
  </conditionalFormatting>
  <conditionalFormatting sqref="U42">
    <cfRule type="cellIs" dxfId="3192" priority="3652" operator="lessThan">
      <formula>0</formula>
    </cfRule>
  </conditionalFormatting>
  <conditionalFormatting sqref="U43">
    <cfRule type="cellIs" dxfId="3191" priority="3651" operator="lessThan">
      <formula>0</formula>
    </cfRule>
  </conditionalFormatting>
  <conditionalFormatting sqref="U43">
    <cfRule type="cellIs" dxfId="3190" priority="3650" operator="lessThan">
      <formula>0</formula>
    </cfRule>
  </conditionalFormatting>
  <conditionalFormatting sqref="U43">
    <cfRule type="cellIs" dxfId="3189" priority="3649" operator="lessThan">
      <formula>0</formula>
    </cfRule>
  </conditionalFormatting>
  <conditionalFormatting sqref="U43">
    <cfRule type="cellIs" dxfId="3188" priority="3648" operator="lessThan">
      <formula>0</formula>
    </cfRule>
  </conditionalFormatting>
  <conditionalFormatting sqref="U43">
    <cfRule type="cellIs" dxfId="3187" priority="3647" operator="lessThan">
      <formula>0</formula>
    </cfRule>
  </conditionalFormatting>
  <conditionalFormatting sqref="U43">
    <cfRule type="cellIs" dxfId="3186" priority="3646" operator="lessThan">
      <formula>0</formula>
    </cfRule>
  </conditionalFormatting>
  <conditionalFormatting sqref="U43">
    <cfRule type="cellIs" dxfId="3185" priority="3645" operator="lessThan">
      <formula>0</formula>
    </cfRule>
  </conditionalFormatting>
  <conditionalFormatting sqref="U43">
    <cfRule type="cellIs" dxfId="3184" priority="3644" operator="lessThan">
      <formula>0</formula>
    </cfRule>
  </conditionalFormatting>
  <conditionalFormatting sqref="U44">
    <cfRule type="cellIs" dxfId="3183" priority="3643" operator="lessThan">
      <formula>0</formula>
    </cfRule>
  </conditionalFormatting>
  <conditionalFormatting sqref="U44">
    <cfRule type="cellIs" dxfId="3182" priority="3642" operator="lessThan">
      <formula>0</formula>
    </cfRule>
  </conditionalFormatting>
  <conditionalFormatting sqref="U44">
    <cfRule type="cellIs" dxfId="3181" priority="3641" operator="lessThan">
      <formula>0</formula>
    </cfRule>
  </conditionalFormatting>
  <conditionalFormatting sqref="U44">
    <cfRule type="cellIs" dxfId="3180" priority="3640" operator="lessThan">
      <formula>0</formula>
    </cfRule>
  </conditionalFormatting>
  <conditionalFormatting sqref="U44">
    <cfRule type="cellIs" dxfId="3179" priority="3639" operator="lessThan">
      <formula>0</formula>
    </cfRule>
  </conditionalFormatting>
  <conditionalFormatting sqref="U44">
    <cfRule type="cellIs" dxfId="3178" priority="3638" operator="lessThan">
      <formula>0</formula>
    </cfRule>
  </conditionalFormatting>
  <conditionalFormatting sqref="U44">
    <cfRule type="cellIs" dxfId="3177" priority="3637" operator="lessThan">
      <formula>0</formula>
    </cfRule>
  </conditionalFormatting>
  <conditionalFormatting sqref="U44">
    <cfRule type="cellIs" dxfId="3176" priority="3636" operator="lessThan">
      <formula>0</formula>
    </cfRule>
  </conditionalFormatting>
  <conditionalFormatting sqref="U45">
    <cfRule type="cellIs" dxfId="3175" priority="3635" operator="lessThan">
      <formula>0</formula>
    </cfRule>
  </conditionalFormatting>
  <conditionalFormatting sqref="U45">
    <cfRule type="cellIs" dxfId="3174" priority="3634" operator="lessThan">
      <formula>0</formula>
    </cfRule>
  </conditionalFormatting>
  <conditionalFormatting sqref="U45">
    <cfRule type="cellIs" dxfId="3173" priority="3633" operator="lessThan">
      <formula>0</formula>
    </cfRule>
  </conditionalFormatting>
  <conditionalFormatting sqref="U45">
    <cfRule type="cellIs" dxfId="3172" priority="3632" operator="lessThan">
      <formula>0</formula>
    </cfRule>
  </conditionalFormatting>
  <conditionalFormatting sqref="U45">
    <cfRule type="cellIs" dxfId="3171" priority="3631" operator="lessThan">
      <formula>0</formula>
    </cfRule>
  </conditionalFormatting>
  <conditionalFormatting sqref="U45">
    <cfRule type="cellIs" dxfId="3170" priority="3630" operator="lessThan">
      <formula>0</formula>
    </cfRule>
  </conditionalFormatting>
  <conditionalFormatting sqref="U45">
    <cfRule type="cellIs" dxfId="3169" priority="3629" operator="lessThan">
      <formula>0</formula>
    </cfRule>
  </conditionalFormatting>
  <conditionalFormatting sqref="U45">
    <cfRule type="cellIs" dxfId="3168" priority="3628" operator="lessThan">
      <formula>0</formula>
    </cfRule>
  </conditionalFormatting>
  <conditionalFormatting sqref="U30">
    <cfRule type="cellIs" dxfId="3167" priority="3627" operator="lessThan">
      <formula>0</formula>
    </cfRule>
  </conditionalFormatting>
  <conditionalFormatting sqref="U30">
    <cfRule type="cellIs" dxfId="3166" priority="3626" operator="lessThan">
      <formula>0</formula>
    </cfRule>
  </conditionalFormatting>
  <conditionalFormatting sqref="U30">
    <cfRule type="cellIs" dxfId="3165" priority="3625" operator="lessThan">
      <formula>0</formula>
    </cfRule>
  </conditionalFormatting>
  <conditionalFormatting sqref="U30">
    <cfRule type="cellIs" dxfId="3164" priority="3624" operator="lessThan">
      <formula>0</formula>
    </cfRule>
  </conditionalFormatting>
  <conditionalFormatting sqref="U30">
    <cfRule type="cellIs" dxfId="3163" priority="3623" operator="lessThan">
      <formula>0</formula>
    </cfRule>
  </conditionalFormatting>
  <conditionalFormatting sqref="U30">
    <cfRule type="cellIs" dxfId="3162" priority="3622" operator="lessThan">
      <formula>0</formula>
    </cfRule>
  </conditionalFormatting>
  <conditionalFormatting sqref="U30">
    <cfRule type="cellIs" dxfId="3161" priority="3621" operator="lessThan">
      <formula>0</formula>
    </cfRule>
  </conditionalFormatting>
  <conditionalFormatting sqref="U30">
    <cfRule type="cellIs" dxfId="3160" priority="3620" operator="lessThan">
      <formula>0</formula>
    </cfRule>
  </conditionalFormatting>
  <conditionalFormatting sqref="U35">
    <cfRule type="cellIs" dxfId="3159" priority="3619" operator="lessThan">
      <formula>0</formula>
    </cfRule>
  </conditionalFormatting>
  <conditionalFormatting sqref="U35">
    <cfRule type="cellIs" dxfId="3158" priority="3618" operator="lessThan">
      <formula>0</formula>
    </cfRule>
  </conditionalFormatting>
  <conditionalFormatting sqref="U35">
    <cfRule type="cellIs" dxfId="3157" priority="3617" operator="lessThan">
      <formula>0</formula>
    </cfRule>
  </conditionalFormatting>
  <conditionalFormatting sqref="U35">
    <cfRule type="cellIs" dxfId="3156" priority="3616" operator="lessThan">
      <formula>0</formula>
    </cfRule>
  </conditionalFormatting>
  <conditionalFormatting sqref="U35">
    <cfRule type="cellIs" dxfId="3155" priority="3615" operator="lessThan">
      <formula>0</formula>
    </cfRule>
  </conditionalFormatting>
  <conditionalFormatting sqref="U35">
    <cfRule type="cellIs" dxfId="3154" priority="3614" operator="lessThan">
      <formula>0</formula>
    </cfRule>
  </conditionalFormatting>
  <conditionalFormatting sqref="U35">
    <cfRule type="cellIs" dxfId="3153" priority="3613" operator="lessThan">
      <formula>0</formula>
    </cfRule>
  </conditionalFormatting>
  <conditionalFormatting sqref="U35">
    <cfRule type="cellIs" dxfId="3152" priority="3612" operator="lessThan">
      <formula>0</formula>
    </cfRule>
  </conditionalFormatting>
  <conditionalFormatting sqref="U36">
    <cfRule type="cellIs" dxfId="3151" priority="3611" operator="lessThan">
      <formula>0</formula>
    </cfRule>
  </conditionalFormatting>
  <conditionalFormatting sqref="U36">
    <cfRule type="cellIs" dxfId="3150" priority="3610" operator="lessThan">
      <formula>0</formula>
    </cfRule>
  </conditionalFormatting>
  <conditionalFormatting sqref="U36">
    <cfRule type="cellIs" dxfId="3149" priority="3609" operator="lessThan">
      <formula>0</formula>
    </cfRule>
  </conditionalFormatting>
  <conditionalFormatting sqref="U36">
    <cfRule type="cellIs" dxfId="3148" priority="3608" operator="lessThan">
      <formula>0</formula>
    </cfRule>
  </conditionalFormatting>
  <conditionalFormatting sqref="U36">
    <cfRule type="cellIs" dxfId="3147" priority="3607" operator="lessThan">
      <formula>0</formula>
    </cfRule>
  </conditionalFormatting>
  <conditionalFormatting sqref="U36">
    <cfRule type="cellIs" dxfId="3146" priority="3606" operator="lessThan">
      <formula>0</formula>
    </cfRule>
  </conditionalFormatting>
  <conditionalFormatting sqref="U36">
    <cfRule type="cellIs" dxfId="3145" priority="3605" operator="lessThan">
      <formula>0</formula>
    </cfRule>
  </conditionalFormatting>
  <conditionalFormatting sqref="U36">
    <cfRule type="cellIs" dxfId="3144" priority="3604" operator="lessThan">
      <formula>0</formula>
    </cfRule>
  </conditionalFormatting>
  <conditionalFormatting sqref="U37">
    <cfRule type="cellIs" dxfId="3143" priority="3603" operator="lessThan">
      <formula>0</formula>
    </cfRule>
  </conditionalFormatting>
  <conditionalFormatting sqref="U37">
    <cfRule type="cellIs" dxfId="3142" priority="3602" operator="lessThan">
      <formula>0</formula>
    </cfRule>
  </conditionalFormatting>
  <conditionalFormatting sqref="U37">
    <cfRule type="cellIs" dxfId="3141" priority="3601" operator="lessThan">
      <formula>0</formula>
    </cfRule>
  </conditionalFormatting>
  <conditionalFormatting sqref="U37">
    <cfRule type="cellIs" dxfId="3140" priority="3600" operator="lessThan">
      <formula>0</formula>
    </cfRule>
  </conditionalFormatting>
  <conditionalFormatting sqref="U37">
    <cfRule type="cellIs" dxfId="3139" priority="3599" operator="lessThan">
      <formula>0</formula>
    </cfRule>
  </conditionalFormatting>
  <conditionalFormatting sqref="U37">
    <cfRule type="cellIs" dxfId="3138" priority="3598" operator="lessThan">
      <formula>0</formula>
    </cfRule>
  </conditionalFormatting>
  <conditionalFormatting sqref="U37">
    <cfRule type="cellIs" dxfId="3137" priority="3597" operator="lessThan">
      <formula>0</formula>
    </cfRule>
  </conditionalFormatting>
  <conditionalFormatting sqref="U37">
    <cfRule type="cellIs" dxfId="3136" priority="3596" operator="lessThan">
      <formula>0</formula>
    </cfRule>
  </conditionalFormatting>
  <conditionalFormatting sqref="U39">
    <cfRule type="cellIs" dxfId="3135" priority="3595" operator="lessThan">
      <formula>0</formula>
    </cfRule>
  </conditionalFormatting>
  <conditionalFormatting sqref="U39">
    <cfRule type="cellIs" dxfId="3134" priority="3594" operator="lessThan">
      <formula>0</formula>
    </cfRule>
  </conditionalFormatting>
  <conditionalFormatting sqref="U39">
    <cfRule type="cellIs" dxfId="3133" priority="3593" operator="lessThan">
      <formula>0</formula>
    </cfRule>
  </conditionalFormatting>
  <conditionalFormatting sqref="U39">
    <cfRule type="cellIs" dxfId="3132" priority="3592" operator="lessThan">
      <formula>0</formula>
    </cfRule>
  </conditionalFormatting>
  <conditionalFormatting sqref="U39">
    <cfRule type="cellIs" dxfId="3131" priority="3591" operator="lessThan">
      <formula>0</formula>
    </cfRule>
  </conditionalFormatting>
  <conditionalFormatting sqref="U39">
    <cfRule type="cellIs" dxfId="3130" priority="3590" operator="lessThan">
      <formula>0</formula>
    </cfRule>
  </conditionalFormatting>
  <conditionalFormatting sqref="U39">
    <cfRule type="cellIs" dxfId="3129" priority="3589" operator="lessThan">
      <formula>0</formula>
    </cfRule>
  </conditionalFormatting>
  <conditionalFormatting sqref="U39">
    <cfRule type="cellIs" dxfId="3128" priority="3588" operator="lessThan">
      <formula>0</formula>
    </cfRule>
  </conditionalFormatting>
  <conditionalFormatting sqref="U40">
    <cfRule type="cellIs" dxfId="3127" priority="3587" operator="lessThan">
      <formula>0</formula>
    </cfRule>
  </conditionalFormatting>
  <conditionalFormatting sqref="U40">
    <cfRule type="cellIs" dxfId="3126" priority="3586" operator="lessThan">
      <formula>0</formula>
    </cfRule>
  </conditionalFormatting>
  <conditionalFormatting sqref="U40">
    <cfRule type="cellIs" dxfId="3125" priority="3585" operator="lessThan">
      <formula>0</formula>
    </cfRule>
  </conditionalFormatting>
  <conditionalFormatting sqref="U40">
    <cfRule type="cellIs" dxfId="3124" priority="3584" operator="lessThan">
      <formula>0</formula>
    </cfRule>
  </conditionalFormatting>
  <conditionalFormatting sqref="U40">
    <cfRule type="cellIs" dxfId="3123" priority="3583" operator="lessThan">
      <formula>0</formula>
    </cfRule>
  </conditionalFormatting>
  <conditionalFormatting sqref="U40">
    <cfRule type="cellIs" dxfId="3122" priority="3582" operator="lessThan">
      <formula>0</formula>
    </cfRule>
  </conditionalFormatting>
  <conditionalFormatting sqref="U40">
    <cfRule type="cellIs" dxfId="3121" priority="3581" operator="lessThan">
      <formula>0</formula>
    </cfRule>
  </conditionalFormatting>
  <conditionalFormatting sqref="U40">
    <cfRule type="cellIs" dxfId="3120" priority="3580" operator="lessThan">
      <formula>0</formula>
    </cfRule>
  </conditionalFormatting>
  <conditionalFormatting sqref="U49:U53">
    <cfRule type="cellIs" dxfId="3119" priority="3579" operator="lessThan">
      <formula>0</formula>
    </cfRule>
  </conditionalFormatting>
  <conditionalFormatting sqref="U53">
    <cfRule type="cellIs" dxfId="3118" priority="3578" operator="lessThan">
      <formula>0</formula>
    </cfRule>
  </conditionalFormatting>
  <conditionalFormatting sqref="U53">
    <cfRule type="cellIs" dxfId="3117" priority="3577" operator="lessThan">
      <formula>0</formula>
    </cfRule>
  </conditionalFormatting>
  <conditionalFormatting sqref="U53:U58">
    <cfRule type="cellIs" dxfId="3116" priority="3576" operator="lessThan">
      <formula>0</formula>
    </cfRule>
  </conditionalFormatting>
  <conditionalFormatting sqref="U49">
    <cfRule type="cellIs" dxfId="3115" priority="3575" operator="lessThan">
      <formula>0</formula>
    </cfRule>
  </conditionalFormatting>
  <conditionalFormatting sqref="U49">
    <cfRule type="cellIs" dxfId="3114" priority="3574" operator="lessThan">
      <formula>0</formula>
    </cfRule>
  </conditionalFormatting>
  <conditionalFormatting sqref="U49">
    <cfRule type="cellIs" dxfId="3113" priority="3573" operator="lessThan">
      <formula>0</formula>
    </cfRule>
  </conditionalFormatting>
  <conditionalFormatting sqref="U49">
    <cfRule type="cellIs" dxfId="3112" priority="3572" operator="lessThan">
      <formula>0</formula>
    </cfRule>
  </conditionalFormatting>
  <conditionalFormatting sqref="U49">
    <cfRule type="cellIs" dxfId="3111" priority="3571" operator="lessThan">
      <formula>0</formula>
    </cfRule>
  </conditionalFormatting>
  <conditionalFormatting sqref="U49">
    <cfRule type="cellIs" dxfId="3110" priority="3570" operator="lessThan">
      <formula>0</formula>
    </cfRule>
  </conditionalFormatting>
  <conditionalFormatting sqref="U49">
    <cfRule type="cellIs" dxfId="3109" priority="3569" operator="lessThan">
      <formula>0</formula>
    </cfRule>
  </conditionalFormatting>
  <conditionalFormatting sqref="U49">
    <cfRule type="cellIs" dxfId="3108" priority="3568" operator="lessThan">
      <formula>0</formula>
    </cfRule>
  </conditionalFormatting>
  <conditionalFormatting sqref="U49">
    <cfRule type="cellIs" dxfId="3107" priority="3567" operator="lessThan">
      <formula>0</formula>
    </cfRule>
  </conditionalFormatting>
  <conditionalFormatting sqref="U49">
    <cfRule type="cellIs" dxfId="3106" priority="3566" operator="lessThan">
      <formula>0</formula>
    </cfRule>
  </conditionalFormatting>
  <conditionalFormatting sqref="U49">
    <cfRule type="cellIs" dxfId="3105" priority="3565" operator="lessThan">
      <formula>0</formula>
    </cfRule>
  </conditionalFormatting>
  <conditionalFormatting sqref="U49">
    <cfRule type="cellIs" dxfId="3104" priority="3564" operator="lessThan">
      <formula>0</formula>
    </cfRule>
  </conditionalFormatting>
  <conditionalFormatting sqref="U49">
    <cfRule type="cellIs" dxfId="3103" priority="3563" operator="lessThan">
      <formula>0</formula>
    </cfRule>
  </conditionalFormatting>
  <conditionalFormatting sqref="U49">
    <cfRule type="cellIs" dxfId="3102" priority="3562" operator="lessThan">
      <formula>0</formula>
    </cfRule>
  </conditionalFormatting>
  <conditionalFormatting sqref="U49">
    <cfRule type="cellIs" dxfId="3101" priority="3561" operator="lessThan">
      <formula>0</formula>
    </cfRule>
  </conditionalFormatting>
  <conditionalFormatting sqref="U49">
    <cfRule type="cellIs" dxfId="3100" priority="3560" operator="lessThan">
      <formula>0</formula>
    </cfRule>
  </conditionalFormatting>
  <conditionalFormatting sqref="U49">
    <cfRule type="cellIs" dxfId="3099" priority="3559" operator="lessThan">
      <formula>0</formula>
    </cfRule>
  </conditionalFormatting>
  <conditionalFormatting sqref="U51">
    <cfRule type="cellIs" dxfId="3098" priority="3558" operator="lessThan">
      <formula>0</formula>
    </cfRule>
  </conditionalFormatting>
  <conditionalFormatting sqref="U51">
    <cfRule type="cellIs" dxfId="3097" priority="3557" operator="lessThan">
      <formula>0</formula>
    </cfRule>
  </conditionalFormatting>
  <conditionalFormatting sqref="U51">
    <cfRule type="cellIs" dxfId="3096" priority="3556" operator="lessThan">
      <formula>0</formula>
    </cfRule>
  </conditionalFormatting>
  <conditionalFormatting sqref="U51">
    <cfRule type="cellIs" dxfId="3095" priority="3555" operator="lessThan">
      <formula>0</formula>
    </cfRule>
  </conditionalFormatting>
  <conditionalFormatting sqref="U51">
    <cfRule type="cellIs" dxfId="3094" priority="3554" operator="lessThan">
      <formula>0</formula>
    </cfRule>
  </conditionalFormatting>
  <conditionalFormatting sqref="U51">
    <cfRule type="cellIs" dxfId="3093" priority="3553" operator="lessThan">
      <formula>0</formula>
    </cfRule>
  </conditionalFormatting>
  <conditionalFormatting sqref="U51">
    <cfRule type="cellIs" dxfId="3092" priority="3552" operator="lessThan">
      <formula>0</formula>
    </cfRule>
  </conditionalFormatting>
  <conditionalFormatting sqref="U51">
    <cfRule type="cellIs" dxfId="3091" priority="3551" operator="lessThan">
      <formula>0</formula>
    </cfRule>
  </conditionalFormatting>
  <conditionalFormatting sqref="U51">
    <cfRule type="cellIs" dxfId="3090" priority="3550" operator="lessThan">
      <formula>0</formula>
    </cfRule>
  </conditionalFormatting>
  <conditionalFormatting sqref="U51">
    <cfRule type="cellIs" dxfId="3089" priority="3549" operator="lessThan">
      <formula>0</formula>
    </cfRule>
  </conditionalFormatting>
  <conditionalFormatting sqref="U51">
    <cfRule type="cellIs" dxfId="3088" priority="3548" operator="lessThan">
      <formula>0</formula>
    </cfRule>
  </conditionalFormatting>
  <conditionalFormatting sqref="U51">
    <cfRule type="cellIs" dxfId="3087" priority="3547" operator="lessThan">
      <formula>0</formula>
    </cfRule>
  </conditionalFormatting>
  <conditionalFormatting sqref="U51">
    <cfRule type="cellIs" dxfId="3086" priority="3546" operator="lessThan">
      <formula>0</formula>
    </cfRule>
  </conditionalFormatting>
  <conditionalFormatting sqref="U51">
    <cfRule type="cellIs" dxfId="3085" priority="3545" operator="lessThan">
      <formula>0</formula>
    </cfRule>
  </conditionalFormatting>
  <conditionalFormatting sqref="U51">
    <cfRule type="cellIs" dxfId="3084" priority="3544" operator="lessThan">
      <formula>0</formula>
    </cfRule>
  </conditionalFormatting>
  <conditionalFormatting sqref="U51">
    <cfRule type="cellIs" dxfId="3083" priority="3543" operator="lessThan">
      <formula>0</formula>
    </cfRule>
  </conditionalFormatting>
  <conditionalFormatting sqref="U51">
    <cfRule type="cellIs" dxfId="3082" priority="3542" operator="lessThan">
      <formula>0</formula>
    </cfRule>
  </conditionalFormatting>
  <conditionalFormatting sqref="U53">
    <cfRule type="cellIs" dxfId="3081" priority="3541" operator="lessThan">
      <formula>0</formula>
    </cfRule>
  </conditionalFormatting>
  <conditionalFormatting sqref="U53">
    <cfRule type="cellIs" dxfId="3080" priority="3540" operator="lessThan">
      <formula>0</formula>
    </cfRule>
  </conditionalFormatting>
  <conditionalFormatting sqref="U53">
    <cfRule type="cellIs" dxfId="3079" priority="3539" operator="lessThan">
      <formula>0</formula>
    </cfRule>
  </conditionalFormatting>
  <conditionalFormatting sqref="U53">
    <cfRule type="cellIs" dxfId="3078" priority="3538" operator="lessThan">
      <formula>0</formula>
    </cfRule>
  </conditionalFormatting>
  <conditionalFormatting sqref="U53">
    <cfRule type="cellIs" dxfId="3077" priority="3537" operator="lessThan">
      <formula>0</formula>
    </cfRule>
  </conditionalFormatting>
  <conditionalFormatting sqref="U53">
    <cfRule type="cellIs" dxfId="3076" priority="3536" operator="lessThan">
      <formula>0</formula>
    </cfRule>
  </conditionalFormatting>
  <conditionalFormatting sqref="U53">
    <cfRule type="cellIs" dxfId="3075" priority="3535" operator="lessThan">
      <formula>0</formula>
    </cfRule>
  </conditionalFormatting>
  <conditionalFormatting sqref="U53">
    <cfRule type="cellIs" dxfId="3074" priority="3534" operator="lessThan">
      <formula>0</formula>
    </cfRule>
  </conditionalFormatting>
  <conditionalFormatting sqref="U53">
    <cfRule type="cellIs" dxfId="3073" priority="3533" operator="lessThan">
      <formula>0</formula>
    </cfRule>
  </conditionalFormatting>
  <conditionalFormatting sqref="U53">
    <cfRule type="cellIs" dxfId="3072" priority="3532" operator="lessThan">
      <formula>0</formula>
    </cfRule>
  </conditionalFormatting>
  <conditionalFormatting sqref="U53">
    <cfRule type="cellIs" dxfId="3071" priority="3531" operator="lessThan">
      <formula>0</formula>
    </cfRule>
  </conditionalFormatting>
  <conditionalFormatting sqref="U53">
    <cfRule type="cellIs" dxfId="3070" priority="3530" operator="lessThan">
      <formula>0</formula>
    </cfRule>
  </conditionalFormatting>
  <conditionalFormatting sqref="U53">
    <cfRule type="cellIs" dxfId="3069" priority="3529" operator="lessThan">
      <formula>0</formula>
    </cfRule>
  </conditionalFormatting>
  <conditionalFormatting sqref="U53">
    <cfRule type="cellIs" dxfId="3068" priority="3528" operator="lessThan">
      <formula>0</formula>
    </cfRule>
  </conditionalFormatting>
  <conditionalFormatting sqref="U53">
    <cfRule type="cellIs" dxfId="3067" priority="3527" operator="lessThan">
      <formula>0</formula>
    </cfRule>
  </conditionalFormatting>
  <conditionalFormatting sqref="U53">
    <cfRule type="cellIs" dxfId="3066" priority="3526" operator="lessThan">
      <formula>0</formula>
    </cfRule>
  </conditionalFormatting>
  <conditionalFormatting sqref="U53">
    <cfRule type="cellIs" dxfId="3065" priority="3525" operator="lessThan">
      <formula>0</formula>
    </cfRule>
  </conditionalFormatting>
  <conditionalFormatting sqref="U50">
    <cfRule type="cellIs" dxfId="3064" priority="3524" operator="lessThan">
      <formula>0</formula>
    </cfRule>
  </conditionalFormatting>
  <conditionalFormatting sqref="U50">
    <cfRule type="cellIs" dxfId="3063" priority="3523" operator="lessThan">
      <formula>0</formula>
    </cfRule>
  </conditionalFormatting>
  <conditionalFormatting sqref="U50">
    <cfRule type="cellIs" dxfId="3062" priority="3522" operator="lessThan">
      <formula>0</formula>
    </cfRule>
  </conditionalFormatting>
  <conditionalFormatting sqref="U50">
    <cfRule type="cellIs" dxfId="3061" priority="3521" operator="lessThan">
      <formula>0</formula>
    </cfRule>
  </conditionalFormatting>
  <conditionalFormatting sqref="U50">
    <cfRule type="cellIs" dxfId="3060" priority="3520" operator="lessThan">
      <formula>0</formula>
    </cfRule>
  </conditionalFormatting>
  <conditionalFormatting sqref="U50">
    <cfRule type="cellIs" dxfId="3059" priority="3519" operator="lessThan">
      <formula>0</formula>
    </cfRule>
  </conditionalFormatting>
  <conditionalFormatting sqref="U52">
    <cfRule type="cellIs" dxfId="3058" priority="3518" operator="lessThan">
      <formula>0</formula>
    </cfRule>
  </conditionalFormatting>
  <conditionalFormatting sqref="U52">
    <cfRule type="cellIs" dxfId="3057" priority="3517" operator="lessThan">
      <formula>0</formula>
    </cfRule>
  </conditionalFormatting>
  <conditionalFormatting sqref="U52">
    <cfRule type="cellIs" dxfId="3056" priority="3516" operator="lessThan">
      <formula>0</formula>
    </cfRule>
  </conditionalFormatting>
  <conditionalFormatting sqref="U52">
    <cfRule type="cellIs" dxfId="3055" priority="3515" operator="lessThan">
      <formula>0</formula>
    </cfRule>
  </conditionalFormatting>
  <conditionalFormatting sqref="U52">
    <cfRule type="cellIs" dxfId="3054" priority="3514" operator="lessThan">
      <formula>0</formula>
    </cfRule>
  </conditionalFormatting>
  <conditionalFormatting sqref="U52">
    <cfRule type="cellIs" dxfId="3053" priority="3513" operator="lessThan">
      <formula>0</formula>
    </cfRule>
  </conditionalFormatting>
  <conditionalFormatting sqref="U59">
    <cfRule type="cellIs" dxfId="3052" priority="3512" operator="lessThan">
      <formula>0</formula>
    </cfRule>
  </conditionalFormatting>
  <conditionalFormatting sqref="U60">
    <cfRule type="cellIs" dxfId="3051" priority="3511" operator="lessThan">
      <formula>0</formula>
    </cfRule>
  </conditionalFormatting>
  <conditionalFormatting sqref="U59">
    <cfRule type="cellIs" dxfId="3050" priority="3510" operator="lessThan">
      <formula>0</formula>
    </cfRule>
  </conditionalFormatting>
  <conditionalFormatting sqref="U60">
    <cfRule type="cellIs" dxfId="3049" priority="3509" operator="lessThan">
      <formula>0</formula>
    </cfRule>
  </conditionalFormatting>
  <conditionalFormatting sqref="U72">
    <cfRule type="cellIs" dxfId="3048" priority="3508" operator="lessThan">
      <formula>0</formula>
    </cfRule>
  </conditionalFormatting>
  <conditionalFormatting sqref="U73:U75">
    <cfRule type="cellIs" dxfId="3047" priority="3507" operator="lessThan">
      <formula>0</formula>
    </cfRule>
  </conditionalFormatting>
  <conditionalFormatting sqref="U72">
    <cfRule type="cellIs" dxfId="3046" priority="3506" operator="lessThan">
      <formula>0</formula>
    </cfRule>
  </conditionalFormatting>
  <conditionalFormatting sqref="U73:U75">
    <cfRule type="cellIs" dxfId="3045" priority="3505" operator="lessThan">
      <formula>0</formula>
    </cfRule>
  </conditionalFormatting>
  <conditionalFormatting sqref="U66">
    <cfRule type="cellIs" dxfId="3044" priority="3504" operator="lessThan">
      <formula>0</formula>
    </cfRule>
  </conditionalFormatting>
  <conditionalFormatting sqref="U66">
    <cfRule type="cellIs" dxfId="3043" priority="3503" operator="lessThan">
      <formula>0</formula>
    </cfRule>
  </conditionalFormatting>
  <conditionalFormatting sqref="U67:U71">
    <cfRule type="cellIs" dxfId="3042" priority="3502" operator="lessThan">
      <formula>0</formula>
    </cfRule>
  </conditionalFormatting>
  <conditionalFormatting sqref="U66">
    <cfRule type="cellIs" dxfId="3041" priority="3501" operator="lessThan">
      <formula>0</formula>
    </cfRule>
  </conditionalFormatting>
  <conditionalFormatting sqref="U66">
    <cfRule type="cellIs" dxfId="3040" priority="3500" operator="lessThan">
      <formula>0</formula>
    </cfRule>
  </conditionalFormatting>
  <conditionalFormatting sqref="U66">
    <cfRule type="cellIs" dxfId="3039" priority="3499" operator="lessThan">
      <formula>0</formula>
    </cfRule>
  </conditionalFormatting>
  <conditionalFormatting sqref="U66">
    <cfRule type="cellIs" dxfId="3038" priority="3498" operator="lessThan">
      <formula>0</formula>
    </cfRule>
  </conditionalFormatting>
  <conditionalFormatting sqref="U67:U71">
    <cfRule type="cellIs" dxfId="3037" priority="3497" operator="lessThan">
      <formula>0</formula>
    </cfRule>
  </conditionalFormatting>
  <conditionalFormatting sqref="U66">
    <cfRule type="cellIs" dxfId="3036" priority="3496" operator="lessThan">
      <formula>0</formula>
    </cfRule>
  </conditionalFormatting>
  <conditionalFormatting sqref="U66">
    <cfRule type="cellIs" dxfId="3035" priority="3495" operator="lessThan">
      <formula>0</formula>
    </cfRule>
  </conditionalFormatting>
  <conditionalFormatting sqref="U66">
    <cfRule type="cellIs" dxfId="3034" priority="3494" operator="lessThan">
      <formula>0</formula>
    </cfRule>
  </conditionalFormatting>
  <conditionalFormatting sqref="U91">
    <cfRule type="cellIs" dxfId="3033" priority="3493" operator="lessThan">
      <formula>0</formula>
    </cfRule>
  </conditionalFormatting>
  <conditionalFormatting sqref="U91">
    <cfRule type="cellIs" dxfId="3032" priority="3492" operator="lessThan">
      <formula>0</formula>
    </cfRule>
  </conditionalFormatting>
  <conditionalFormatting sqref="U91">
    <cfRule type="cellIs" dxfId="3031" priority="3491" operator="lessThan">
      <formula>0</formula>
    </cfRule>
  </conditionalFormatting>
  <conditionalFormatting sqref="U77">
    <cfRule type="cellIs" dxfId="3030" priority="3490" operator="lessThan">
      <formula>0</formula>
    </cfRule>
  </conditionalFormatting>
  <conditionalFormatting sqref="U77">
    <cfRule type="cellIs" dxfId="3029" priority="3489" operator="lessThan">
      <formula>0</formula>
    </cfRule>
  </conditionalFormatting>
  <conditionalFormatting sqref="U77">
    <cfRule type="cellIs" dxfId="3028" priority="3488" operator="lessThan">
      <formula>0</formula>
    </cfRule>
  </conditionalFormatting>
  <conditionalFormatting sqref="U77">
    <cfRule type="cellIs" dxfId="3027" priority="3487" operator="lessThan">
      <formula>0</formula>
    </cfRule>
  </conditionalFormatting>
  <conditionalFormatting sqref="U77">
    <cfRule type="cellIs" dxfId="3026" priority="3486" operator="lessThan">
      <formula>0</formula>
    </cfRule>
  </conditionalFormatting>
  <conditionalFormatting sqref="U77">
    <cfRule type="cellIs" dxfId="3025" priority="3485" operator="lessThan">
      <formula>0</formula>
    </cfRule>
  </conditionalFormatting>
  <conditionalFormatting sqref="U77">
    <cfRule type="cellIs" dxfId="3024" priority="3484" operator="lessThan">
      <formula>0</formula>
    </cfRule>
  </conditionalFormatting>
  <conditionalFormatting sqref="U77">
    <cfRule type="cellIs" dxfId="3023" priority="3483" operator="lessThan">
      <formula>0</formula>
    </cfRule>
  </conditionalFormatting>
  <conditionalFormatting sqref="U77">
    <cfRule type="cellIs" dxfId="3022" priority="3482" operator="lessThan">
      <formula>0</formula>
    </cfRule>
  </conditionalFormatting>
  <conditionalFormatting sqref="U77">
    <cfRule type="cellIs" dxfId="3021" priority="3481" operator="lessThan">
      <formula>0</formula>
    </cfRule>
  </conditionalFormatting>
  <conditionalFormatting sqref="U77">
    <cfRule type="cellIs" dxfId="3020" priority="3480" operator="lessThan">
      <formula>0</formula>
    </cfRule>
  </conditionalFormatting>
  <conditionalFormatting sqref="U77">
    <cfRule type="cellIs" dxfId="3019" priority="3479" operator="lessThan">
      <formula>0</formula>
    </cfRule>
  </conditionalFormatting>
  <conditionalFormatting sqref="U77">
    <cfRule type="cellIs" dxfId="3018" priority="3478" operator="lessThan">
      <formula>0</formula>
    </cfRule>
  </conditionalFormatting>
  <conditionalFormatting sqref="U77">
    <cfRule type="cellIs" dxfId="3017" priority="3477" operator="lessThan">
      <formula>0</formula>
    </cfRule>
  </conditionalFormatting>
  <conditionalFormatting sqref="U77">
    <cfRule type="cellIs" dxfId="3016" priority="3476" operator="lessThan">
      <formula>0</formula>
    </cfRule>
  </conditionalFormatting>
  <conditionalFormatting sqref="U78:U79">
    <cfRule type="cellIs" dxfId="3015" priority="3475" operator="lessThan">
      <formula>0</formula>
    </cfRule>
  </conditionalFormatting>
  <conditionalFormatting sqref="U77">
    <cfRule type="cellIs" dxfId="3014" priority="3474" operator="lessThan">
      <formula>0</formula>
    </cfRule>
  </conditionalFormatting>
  <conditionalFormatting sqref="U77">
    <cfRule type="cellIs" dxfId="3013" priority="3473" operator="lessThan">
      <formula>0</formula>
    </cfRule>
  </conditionalFormatting>
  <conditionalFormatting sqref="U77">
    <cfRule type="cellIs" dxfId="3012" priority="3472" operator="lessThan">
      <formula>0</formula>
    </cfRule>
  </conditionalFormatting>
  <conditionalFormatting sqref="U77">
    <cfRule type="cellIs" dxfId="3011" priority="3471" operator="lessThan">
      <formula>0</formula>
    </cfRule>
  </conditionalFormatting>
  <conditionalFormatting sqref="U78:U79">
    <cfRule type="cellIs" dxfId="3010" priority="3470" operator="lessThan">
      <formula>0</formula>
    </cfRule>
  </conditionalFormatting>
  <conditionalFormatting sqref="U77">
    <cfRule type="cellIs" dxfId="3009" priority="3469" operator="lessThan">
      <formula>0</formula>
    </cfRule>
  </conditionalFormatting>
  <conditionalFormatting sqref="U77">
    <cfRule type="cellIs" dxfId="3008" priority="3468" operator="lessThan">
      <formula>0</formula>
    </cfRule>
  </conditionalFormatting>
  <conditionalFormatting sqref="U77">
    <cfRule type="cellIs" dxfId="3007" priority="3467" operator="lessThan">
      <formula>0</formula>
    </cfRule>
  </conditionalFormatting>
  <conditionalFormatting sqref="U83">
    <cfRule type="cellIs" dxfId="3006" priority="3466" operator="lessThan">
      <formula>0</formula>
    </cfRule>
  </conditionalFormatting>
  <conditionalFormatting sqref="U83">
    <cfRule type="cellIs" dxfId="3005" priority="3465" operator="lessThan">
      <formula>0</formula>
    </cfRule>
  </conditionalFormatting>
  <conditionalFormatting sqref="U83">
    <cfRule type="cellIs" dxfId="3004" priority="3464" operator="lessThan">
      <formula>0</formula>
    </cfRule>
  </conditionalFormatting>
  <conditionalFormatting sqref="U83">
    <cfRule type="cellIs" dxfId="3003" priority="3463" operator="lessThan">
      <formula>0</formula>
    </cfRule>
  </conditionalFormatting>
  <conditionalFormatting sqref="U83">
    <cfRule type="cellIs" dxfId="3002" priority="3462" operator="lessThan">
      <formula>0</formula>
    </cfRule>
  </conditionalFormatting>
  <conditionalFormatting sqref="U83">
    <cfRule type="cellIs" dxfId="3001" priority="3461" operator="lessThan">
      <formula>0</formula>
    </cfRule>
  </conditionalFormatting>
  <conditionalFormatting sqref="U85">
    <cfRule type="cellIs" dxfId="3000" priority="3460" operator="lessThan">
      <formula>0</formula>
    </cfRule>
  </conditionalFormatting>
  <conditionalFormatting sqref="U85">
    <cfRule type="cellIs" dxfId="2999" priority="3459" operator="lessThan">
      <formula>0</formula>
    </cfRule>
  </conditionalFormatting>
  <conditionalFormatting sqref="U85">
    <cfRule type="cellIs" dxfId="2998" priority="3458" operator="lessThan">
      <formula>0</formula>
    </cfRule>
  </conditionalFormatting>
  <conditionalFormatting sqref="U85">
    <cfRule type="cellIs" dxfId="2997" priority="3457" operator="lessThan">
      <formula>0</formula>
    </cfRule>
  </conditionalFormatting>
  <conditionalFormatting sqref="U85">
    <cfRule type="cellIs" dxfId="2996" priority="3456" operator="lessThan">
      <formula>0</formula>
    </cfRule>
  </conditionalFormatting>
  <conditionalFormatting sqref="U85">
    <cfRule type="cellIs" dxfId="2995" priority="3455" operator="lessThan">
      <formula>0</formula>
    </cfRule>
  </conditionalFormatting>
  <conditionalFormatting sqref="U85">
    <cfRule type="cellIs" dxfId="2994" priority="3454" operator="lessThan">
      <formula>0</formula>
    </cfRule>
  </conditionalFormatting>
  <conditionalFormatting sqref="U85">
    <cfRule type="cellIs" dxfId="2993" priority="3453" operator="lessThan">
      <formula>0</formula>
    </cfRule>
  </conditionalFormatting>
  <conditionalFormatting sqref="U87">
    <cfRule type="cellIs" dxfId="2992" priority="3452" operator="lessThan">
      <formula>0</formula>
    </cfRule>
  </conditionalFormatting>
  <conditionalFormatting sqref="U87">
    <cfRule type="cellIs" dxfId="2991" priority="3451" operator="lessThan">
      <formula>0</formula>
    </cfRule>
  </conditionalFormatting>
  <conditionalFormatting sqref="U87">
    <cfRule type="cellIs" dxfId="2990" priority="3450" operator="lessThan">
      <formula>0</formula>
    </cfRule>
  </conditionalFormatting>
  <conditionalFormatting sqref="U87">
    <cfRule type="cellIs" dxfId="2989" priority="3449" operator="lessThan">
      <formula>0</formula>
    </cfRule>
  </conditionalFormatting>
  <conditionalFormatting sqref="U87">
    <cfRule type="cellIs" dxfId="2988" priority="3448" operator="lessThan">
      <formula>0</formula>
    </cfRule>
  </conditionalFormatting>
  <conditionalFormatting sqref="U87">
    <cfRule type="cellIs" dxfId="2987" priority="3447" operator="lessThan">
      <formula>0</formula>
    </cfRule>
  </conditionalFormatting>
  <conditionalFormatting sqref="U87">
    <cfRule type="cellIs" dxfId="2986" priority="3446" operator="lessThan">
      <formula>0</formula>
    </cfRule>
  </conditionalFormatting>
  <conditionalFormatting sqref="U87">
    <cfRule type="cellIs" dxfId="2985" priority="3445" operator="lessThan">
      <formula>0</formula>
    </cfRule>
  </conditionalFormatting>
  <conditionalFormatting sqref="U16">
    <cfRule type="cellIs" dxfId="2984" priority="3444" operator="lessThan">
      <formula>0</formula>
    </cfRule>
  </conditionalFormatting>
  <conditionalFormatting sqref="U16">
    <cfRule type="cellIs" dxfId="2983" priority="3443" operator="lessThan">
      <formula>0</formula>
    </cfRule>
  </conditionalFormatting>
  <conditionalFormatting sqref="U16">
    <cfRule type="cellIs" dxfId="2982" priority="3442" operator="lessThan">
      <formula>0</formula>
    </cfRule>
  </conditionalFormatting>
  <conditionalFormatting sqref="U16">
    <cfRule type="cellIs" dxfId="2981" priority="3441" operator="lessThan">
      <formula>0</formula>
    </cfRule>
  </conditionalFormatting>
  <conditionalFormatting sqref="U16">
    <cfRule type="cellIs" dxfId="2980" priority="3440" operator="lessThan">
      <formula>0</formula>
    </cfRule>
  </conditionalFormatting>
  <conditionalFormatting sqref="U16">
    <cfRule type="cellIs" dxfId="2979" priority="3439" operator="lessThan">
      <formula>0</formula>
    </cfRule>
  </conditionalFormatting>
  <conditionalFormatting sqref="U16">
    <cfRule type="cellIs" dxfId="2978" priority="3438" operator="lessThan">
      <formula>0</formula>
    </cfRule>
  </conditionalFormatting>
  <conditionalFormatting sqref="U16">
    <cfRule type="cellIs" dxfId="2977" priority="3437" operator="lessThan">
      <formula>0</formula>
    </cfRule>
  </conditionalFormatting>
  <conditionalFormatting sqref="U16">
    <cfRule type="cellIs" dxfId="2976" priority="3436" operator="lessThan">
      <formula>0</formula>
    </cfRule>
  </conditionalFormatting>
  <conditionalFormatting sqref="U16">
    <cfRule type="cellIs" dxfId="2975" priority="3435" operator="lessThan">
      <formula>0</formula>
    </cfRule>
  </conditionalFormatting>
  <conditionalFormatting sqref="U16">
    <cfRule type="cellIs" dxfId="2974" priority="3434" operator="lessThan">
      <formula>0</formula>
    </cfRule>
  </conditionalFormatting>
  <conditionalFormatting sqref="U16">
    <cfRule type="cellIs" dxfId="2973" priority="3433" operator="lessThan">
      <formula>0</formula>
    </cfRule>
  </conditionalFormatting>
  <conditionalFormatting sqref="U16">
    <cfRule type="cellIs" dxfId="2972" priority="3432" operator="lessThan">
      <formula>0</formula>
    </cfRule>
  </conditionalFormatting>
  <conditionalFormatting sqref="U16">
    <cfRule type="cellIs" dxfId="2971" priority="3431" operator="lessThan">
      <formula>0</formula>
    </cfRule>
  </conditionalFormatting>
  <conditionalFormatting sqref="U9">
    <cfRule type="cellIs" dxfId="2970" priority="3430" operator="lessThan">
      <formula>0</formula>
    </cfRule>
  </conditionalFormatting>
  <conditionalFormatting sqref="U9">
    <cfRule type="cellIs" dxfId="2969" priority="3429" operator="lessThan">
      <formula>0</formula>
    </cfRule>
  </conditionalFormatting>
  <conditionalFormatting sqref="U9">
    <cfRule type="cellIs" dxfId="2968" priority="3428" operator="lessThan">
      <formula>0</formula>
    </cfRule>
  </conditionalFormatting>
  <conditionalFormatting sqref="U9">
    <cfRule type="cellIs" dxfId="2967" priority="3427" operator="lessThan">
      <formula>0</formula>
    </cfRule>
  </conditionalFormatting>
  <conditionalFormatting sqref="U9">
    <cfRule type="cellIs" dxfId="2966" priority="3426" operator="lessThan">
      <formula>0</formula>
    </cfRule>
  </conditionalFormatting>
  <conditionalFormatting sqref="U9">
    <cfRule type="cellIs" dxfId="2965" priority="3425" operator="lessThan">
      <formula>0</formula>
    </cfRule>
  </conditionalFormatting>
  <conditionalFormatting sqref="U9">
    <cfRule type="cellIs" dxfId="2964" priority="3424" operator="lessThan">
      <formula>0</formula>
    </cfRule>
  </conditionalFormatting>
  <conditionalFormatting sqref="U9">
    <cfRule type="cellIs" dxfId="2963" priority="3423" operator="lessThan">
      <formula>0</formula>
    </cfRule>
  </conditionalFormatting>
  <conditionalFormatting sqref="U9">
    <cfRule type="cellIs" dxfId="2962" priority="3422" operator="lessThan">
      <formula>0</formula>
    </cfRule>
  </conditionalFormatting>
  <conditionalFormatting sqref="U9">
    <cfRule type="cellIs" dxfId="2961" priority="3421" operator="lessThan">
      <formula>0</formula>
    </cfRule>
  </conditionalFormatting>
  <conditionalFormatting sqref="U9">
    <cfRule type="cellIs" dxfId="2960" priority="3420" operator="lessThan">
      <formula>0</formula>
    </cfRule>
  </conditionalFormatting>
  <conditionalFormatting sqref="U9">
    <cfRule type="cellIs" dxfId="2959" priority="3419" operator="lessThan">
      <formula>0</formula>
    </cfRule>
  </conditionalFormatting>
  <conditionalFormatting sqref="U9">
    <cfRule type="cellIs" dxfId="2958" priority="3418" operator="lessThan">
      <formula>0</formula>
    </cfRule>
  </conditionalFormatting>
  <conditionalFormatting sqref="U9">
    <cfRule type="cellIs" dxfId="2957" priority="3417" operator="lessThan">
      <formula>0</formula>
    </cfRule>
  </conditionalFormatting>
  <conditionalFormatting sqref="U16">
    <cfRule type="cellIs" dxfId="2956" priority="3416" operator="lessThan">
      <formula>0</formula>
    </cfRule>
  </conditionalFormatting>
  <conditionalFormatting sqref="U16">
    <cfRule type="cellIs" dxfId="2955" priority="3415" operator="lessThan">
      <formula>0</formula>
    </cfRule>
  </conditionalFormatting>
  <conditionalFormatting sqref="U16">
    <cfRule type="cellIs" dxfId="2954" priority="3414" operator="lessThan">
      <formula>0</formula>
    </cfRule>
  </conditionalFormatting>
  <conditionalFormatting sqref="U16">
    <cfRule type="cellIs" dxfId="2953" priority="3413" operator="lessThan">
      <formula>0</formula>
    </cfRule>
  </conditionalFormatting>
  <conditionalFormatting sqref="U16">
    <cfRule type="cellIs" dxfId="2952" priority="3412" operator="lessThan">
      <formula>0</formula>
    </cfRule>
  </conditionalFormatting>
  <conditionalFormatting sqref="U16">
    <cfRule type="cellIs" dxfId="2951" priority="3411" operator="lessThan">
      <formula>0</formula>
    </cfRule>
  </conditionalFormatting>
  <conditionalFormatting sqref="U16">
    <cfRule type="cellIs" dxfId="2950" priority="3410" operator="lessThan">
      <formula>0</formula>
    </cfRule>
  </conditionalFormatting>
  <conditionalFormatting sqref="U9">
    <cfRule type="cellIs" dxfId="2949" priority="3409" operator="lessThan">
      <formula>0</formula>
    </cfRule>
  </conditionalFormatting>
  <conditionalFormatting sqref="U9">
    <cfRule type="cellIs" dxfId="2948" priority="3408" operator="lessThan">
      <formula>0</formula>
    </cfRule>
  </conditionalFormatting>
  <conditionalFormatting sqref="U9">
    <cfRule type="cellIs" dxfId="2947" priority="3407" operator="lessThan">
      <formula>0</formula>
    </cfRule>
  </conditionalFormatting>
  <conditionalFormatting sqref="U9">
    <cfRule type="cellIs" dxfId="2946" priority="3406" operator="lessThan">
      <formula>0</formula>
    </cfRule>
  </conditionalFormatting>
  <conditionalFormatting sqref="U9">
    <cfRule type="cellIs" dxfId="2945" priority="3405" operator="lessThan">
      <formula>0</formula>
    </cfRule>
  </conditionalFormatting>
  <conditionalFormatting sqref="U9">
    <cfRule type="cellIs" dxfId="2944" priority="3404" operator="lessThan">
      <formula>0</formula>
    </cfRule>
  </conditionalFormatting>
  <conditionalFormatting sqref="U9">
    <cfRule type="cellIs" dxfId="2943" priority="3403" operator="lessThan">
      <formula>0</formula>
    </cfRule>
  </conditionalFormatting>
  <conditionalFormatting sqref="U9">
    <cfRule type="cellIs" dxfId="2942" priority="3402" operator="lessThan">
      <formula>0</formula>
    </cfRule>
  </conditionalFormatting>
  <conditionalFormatting sqref="U9">
    <cfRule type="cellIs" dxfId="2941" priority="3401" operator="lessThan">
      <formula>0</formula>
    </cfRule>
  </conditionalFormatting>
  <conditionalFormatting sqref="U9">
    <cfRule type="cellIs" dxfId="2940" priority="3400" operator="lessThan">
      <formula>0</formula>
    </cfRule>
  </conditionalFormatting>
  <conditionalFormatting sqref="U9">
    <cfRule type="cellIs" dxfId="2939" priority="3399" operator="lessThan">
      <formula>0</formula>
    </cfRule>
  </conditionalFormatting>
  <conditionalFormatting sqref="U9">
    <cfRule type="cellIs" dxfId="2938" priority="3398" operator="lessThan">
      <formula>0</formula>
    </cfRule>
  </conditionalFormatting>
  <conditionalFormatting sqref="U9">
    <cfRule type="cellIs" dxfId="2937" priority="3397" operator="lessThan">
      <formula>0</formula>
    </cfRule>
  </conditionalFormatting>
  <conditionalFormatting sqref="U9">
    <cfRule type="cellIs" dxfId="2936" priority="3396" operator="lessThan">
      <formula>0</formula>
    </cfRule>
  </conditionalFormatting>
  <conditionalFormatting sqref="U9">
    <cfRule type="cellIs" dxfId="2935" priority="3395" operator="lessThan">
      <formula>0</formula>
    </cfRule>
  </conditionalFormatting>
  <conditionalFormatting sqref="U9">
    <cfRule type="cellIs" dxfId="2934" priority="3394" operator="lessThan">
      <formula>0</formula>
    </cfRule>
  </conditionalFormatting>
  <conditionalFormatting sqref="U9">
    <cfRule type="cellIs" dxfId="2933" priority="3393" operator="lessThan">
      <formula>0</formula>
    </cfRule>
  </conditionalFormatting>
  <conditionalFormatting sqref="U9">
    <cfRule type="cellIs" dxfId="2932" priority="3392" operator="lessThan">
      <formula>0</formula>
    </cfRule>
  </conditionalFormatting>
  <conditionalFormatting sqref="U9">
    <cfRule type="cellIs" dxfId="2931" priority="3391" operator="lessThan">
      <formula>0</formula>
    </cfRule>
  </conditionalFormatting>
  <conditionalFormatting sqref="U9">
    <cfRule type="cellIs" dxfId="2930" priority="3390" operator="lessThan">
      <formula>0</formula>
    </cfRule>
  </conditionalFormatting>
  <conditionalFormatting sqref="U9">
    <cfRule type="cellIs" dxfId="2929" priority="3389" operator="lessThan">
      <formula>0</formula>
    </cfRule>
  </conditionalFormatting>
  <conditionalFormatting sqref="U64">
    <cfRule type="cellIs" dxfId="2928" priority="3388" operator="lessThan">
      <formula>0</formula>
    </cfRule>
  </conditionalFormatting>
  <conditionalFormatting sqref="U64">
    <cfRule type="cellIs" dxfId="2927" priority="3387" operator="lessThan">
      <formula>0</formula>
    </cfRule>
  </conditionalFormatting>
  <conditionalFormatting sqref="U64">
    <cfRule type="cellIs" dxfId="2926" priority="3386" operator="lessThan">
      <formula>0</formula>
    </cfRule>
  </conditionalFormatting>
  <conditionalFormatting sqref="U64">
    <cfRule type="cellIs" dxfId="2925" priority="3385" operator="lessThan">
      <formula>0</formula>
    </cfRule>
  </conditionalFormatting>
  <conditionalFormatting sqref="V5:V6">
    <cfRule type="containsBlanks" dxfId="2924" priority="3384">
      <formula>LEN(TRIM(V5))=0</formula>
    </cfRule>
  </conditionalFormatting>
  <conditionalFormatting sqref="W9">
    <cfRule type="cellIs" dxfId="2923" priority="3383" operator="lessThan">
      <formula>0</formula>
    </cfRule>
  </conditionalFormatting>
  <conditionalFormatting sqref="W17:W19">
    <cfRule type="cellIs" dxfId="2922" priority="3382" operator="lessThan">
      <formula>0</formula>
    </cfRule>
  </conditionalFormatting>
  <conditionalFormatting sqref="W20">
    <cfRule type="cellIs" dxfId="2921" priority="3381" operator="lessThan">
      <formula>0</formula>
    </cfRule>
  </conditionalFormatting>
  <conditionalFormatting sqref="W22">
    <cfRule type="cellIs" dxfId="2920" priority="3380" operator="lessThan">
      <formula>0</formula>
    </cfRule>
  </conditionalFormatting>
  <conditionalFormatting sqref="W26">
    <cfRule type="cellIs" dxfId="2919" priority="3379" operator="lessThan">
      <formula>0</formula>
    </cfRule>
  </conditionalFormatting>
  <conditionalFormatting sqref="W30">
    <cfRule type="cellIs" dxfId="2918" priority="3378" operator="lessThan">
      <formula>0</formula>
    </cfRule>
  </conditionalFormatting>
  <conditionalFormatting sqref="W27:W35">
    <cfRule type="cellIs" dxfId="2917" priority="3377" operator="lessThan">
      <formula>0</formula>
    </cfRule>
  </conditionalFormatting>
  <conditionalFormatting sqref="W36">
    <cfRule type="cellIs" dxfId="2916" priority="3376" operator="lessThan">
      <formula>0</formula>
    </cfRule>
  </conditionalFormatting>
  <conditionalFormatting sqref="W37">
    <cfRule type="cellIs" dxfId="2915" priority="3375" operator="lessThan">
      <formula>0</formula>
    </cfRule>
  </conditionalFormatting>
  <conditionalFormatting sqref="W39">
    <cfRule type="cellIs" dxfId="2914" priority="3374" operator="lessThan">
      <formula>0</formula>
    </cfRule>
  </conditionalFormatting>
  <conditionalFormatting sqref="W40:W45">
    <cfRule type="cellIs" dxfId="2913" priority="3373" operator="lessThan">
      <formula>0</formula>
    </cfRule>
  </conditionalFormatting>
  <conditionalFormatting sqref="W46">
    <cfRule type="cellIs" dxfId="2912" priority="3372" operator="lessThan">
      <formula>0</formula>
    </cfRule>
  </conditionalFormatting>
  <conditionalFormatting sqref="W47">
    <cfRule type="cellIs" dxfId="2911" priority="3371" operator="lessThan">
      <formula>0</formula>
    </cfRule>
  </conditionalFormatting>
  <conditionalFormatting sqref="W49:W53">
    <cfRule type="cellIs" dxfId="2910" priority="3370" operator="lessThan">
      <formula>0</formula>
    </cfRule>
  </conditionalFormatting>
  <conditionalFormatting sqref="W59">
    <cfRule type="cellIs" dxfId="2909" priority="3369" operator="lessThan">
      <formula>0</formula>
    </cfRule>
  </conditionalFormatting>
  <conditionalFormatting sqref="W60">
    <cfRule type="cellIs" dxfId="2908" priority="3368" operator="lessThan">
      <formula>0</formula>
    </cfRule>
  </conditionalFormatting>
  <conditionalFormatting sqref="W62">
    <cfRule type="cellIs" dxfId="2907" priority="3367" operator="lessThan">
      <formula>0</formula>
    </cfRule>
  </conditionalFormatting>
  <conditionalFormatting sqref="W63">
    <cfRule type="cellIs" dxfId="2906" priority="3366" operator="lessThan">
      <formula>0</formula>
    </cfRule>
  </conditionalFormatting>
  <conditionalFormatting sqref="W64">
    <cfRule type="cellIs" dxfId="2905" priority="3365" operator="lessThan">
      <formula>0</formula>
    </cfRule>
  </conditionalFormatting>
  <conditionalFormatting sqref="W91">
    <cfRule type="cellIs" dxfId="2904" priority="3364" operator="lessThan">
      <formula>0</formula>
    </cfRule>
  </conditionalFormatting>
  <conditionalFormatting sqref="W66">
    <cfRule type="cellIs" dxfId="2903" priority="3363" operator="lessThan">
      <formula>0</formula>
    </cfRule>
  </conditionalFormatting>
  <conditionalFormatting sqref="W72">
    <cfRule type="cellIs" dxfId="2902" priority="3362" operator="lessThan">
      <formula>0</formula>
    </cfRule>
  </conditionalFormatting>
  <conditionalFormatting sqref="W73:W75">
    <cfRule type="cellIs" dxfId="2901" priority="3361" operator="lessThan">
      <formula>0</formula>
    </cfRule>
  </conditionalFormatting>
  <conditionalFormatting sqref="W74">
    <cfRule type="cellIs" dxfId="2900" priority="3360" operator="lessThan">
      <formula>0</formula>
    </cfRule>
  </conditionalFormatting>
  <conditionalFormatting sqref="W77:W78 W80:W83">
    <cfRule type="cellIs" dxfId="2899" priority="3359" operator="lessThan">
      <formula>0</formula>
    </cfRule>
  </conditionalFormatting>
  <conditionalFormatting sqref="W85">
    <cfRule type="cellIs" dxfId="2898" priority="3358" operator="lessThan">
      <formula>0</formula>
    </cfRule>
  </conditionalFormatting>
  <conditionalFormatting sqref="W9">
    <cfRule type="cellIs" dxfId="2897" priority="3357" operator="lessThan">
      <formula>0</formula>
    </cfRule>
  </conditionalFormatting>
  <conditionalFormatting sqref="W20">
    <cfRule type="cellIs" dxfId="2896" priority="3356" operator="lessThan">
      <formula>0</formula>
    </cfRule>
  </conditionalFormatting>
  <conditionalFormatting sqref="W22">
    <cfRule type="cellIs" dxfId="2895" priority="3355" operator="lessThan">
      <formula>0</formula>
    </cfRule>
  </conditionalFormatting>
  <conditionalFormatting sqref="W26">
    <cfRule type="cellIs" dxfId="2894" priority="3354" operator="lessThan">
      <formula>0</formula>
    </cfRule>
  </conditionalFormatting>
  <conditionalFormatting sqref="W30">
    <cfRule type="cellIs" dxfId="2893" priority="3353" operator="lessThan">
      <formula>0</formula>
    </cfRule>
  </conditionalFormatting>
  <conditionalFormatting sqref="W27:W35">
    <cfRule type="cellIs" dxfId="2892" priority="3352" operator="lessThan">
      <formula>0</formula>
    </cfRule>
  </conditionalFormatting>
  <conditionalFormatting sqref="W36">
    <cfRule type="cellIs" dxfId="2891" priority="3351" operator="lessThan">
      <formula>0</formula>
    </cfRule>
  </conditionalFormatting>
  <conditionalFormatting sqref="W37">
    <cfRule type="cellIs" dxfId="2890" priority="3350" operator="lessThan">
      <formula>0</formula>
    </cfRule>
  </conditionalFormatting>
  <conditionalFormatting sqref="W39">
    <cfRule type="cellIs" dxfId="2889" priority="3349" operator="lessThan">
      <formula>0</formula>
    </cfRule>
  </conditionalFormatting>
  <conditionalFormatting sqref="W40:W45">
    <cfRule type="cellIs" dxfId="2888" priority="3348" operator="lessThan">
      <formula>0</formula>
    </cfRule>
  </conditionalFormatting>
  <conditionalFormatting sqref="W46">
    <cfRule type="cellIs" dxfId="2887" priority="3347" operator="lessThan">
      <formula>0</formula>
    </cfRule>
  </conditionalFormatting>
  <conditionalFormatting sqref="W47">
    <cfRule type="cellIs" dxfId="2886" priority="3346" operator="lessThan">
      <formula>0</formula>
    </cfRule>
  </conditionalFormatting>
  <conditionalFormatting sqref="W49:W53">
    <cfRule type="cellIs" dxfId="2885" priority="3345" operator="lessThan">
      <formula>0</formula>
    </cfRule>
  </conditionalFormatting>
  <conditionalFormatting sqref="W59">
    <cfRule type="cellIs" dxfId="2884" priority="3344" operator="lessThan">
      <formula>0</formula>
    </cfRule>
  </conditionalFormatting>
  <conditionalFormatting sqref="W60">
    <cfRule type="cellIs" dxfId="2883" priority="3343" operator="lessThan">
      <formula>0</formula>
    </cfRule>
  </conditionalFormatting>
  <conditionalFormatting sqref="W62">
    <cfRule type="cellIs" dxfId="2882" priority="3342" operator="lessThan">
      <formula>0</formula>
    </cfRule>
  </conditionalFormatting>
  <conditionalFormatting sqref="W63">
    <cfRule type="cellIs" dxfId="2881" priority="3341" operator="lessThan">
      <formula>0</formula>
    </cfRule>
  </conditionalFormatting>
  <conditionalFormatting sqref="W64">
    <cfRule type="cellIs" dxfId="2880" priority="3340" operator="lessThan">
      <formula>0</formula>
    </cfRule>
  </conditionalFormatting>
  <conditionalFormatting sqref="W91">
    <cfRule type="cellIs" dxfId="2879" priority="3339" operator="lessThan">
      <formula>0</formula>
    </cfRule>
  </conditionalFormatting>
  <conditionalFormatting sqref="W66">
    <cfRule type="cellIs" dxfId="2878" priority="3338" operator="lessThan">
      <formula>0</formula>
    </cfRule>
  </conditionalFormatting>
  <conditionalFormatting sqref="W72">
    <cfRule type="cellIs" dxfId="2877" priority="3337" operator="lessThan">
      <formula>0</formula>
    </cfRule>
  </conditionalFormatting>
  <conditionalFormatting sqref="W73:W75">
    <cfRule type="cellIs" dxfId="2876" priority="3336" operator="lessThan">
      <formula>0</formula>
    </cfRule>
  </conditionalFormatting>
  <conditionalFormatting sqref="W74">
    <cfRule type="cellIs" dxfId="2875" priority="3335" operator="lessThan">
      <formula>0</formula>
    </cfRule>
  </conditionalFormatting>
  <conditionalFormatting sqref="W77:W78 W80:W83">
    <cfRule type="cellIs" dxfId="2874" priority="3334" operator="lessThan">
      <formula>0</formula>
    </cfRule>
  </conditionalFormatting>
  <conditionalFormatting sqref="W85">
    <cfRule type="cellIs" dxfId="2873" priority="3333" operator="lessThan">
      <formula>0</formula>
    </cfRule>
  </conditionalFormatting>
  <conditionalFormatting sqref="W17:W19">
    <cfRule type="cellIs" dxfId="2872" priority="3332" operator="lessThan">
      <formula>0</formula>
    </cfRule>
  </conditionalFormatting>
  <conditionalFormatting sqref="W18:W19">
    <cfRule type="cellIs" dxfId="2871" priority="3331" operator="lessThan">
      <formula>0</formula>
    </cfRule>
  </conditionalFormatting>
  <conditionalFormatting sqref="W17:W19">
    <cfRule type="cellIs" dxfId="2870" priority="3330" operator="lessThan">
      <formula>0</formula>
    </cfRule>
  </conditionalFormatting>
  <conditionalFormatting sqref="W22">
    <cfRule type="cellIs" dxfId="2869" priority="3329" operator="lessThan">
      <formula>0</formula>
    </cfRule>
  </conditionalFormatting>
  <conditionalFormatting sqref="W22">
    <cfRule type="cellIs" dxfId="2868" priority="3328" operator="lessThan">
      <formula>0</formula>
    </cfRule>
  </conditionalFormatting>
  <conditionalFormatting sqref="W22">
    <cfRule type="cellIs" dxfId="2867" priority="3327" operator="lessThan">
      <formula>0</formula>
    </cfRule>
  </conditionalFormatting>
  <conditionalFormatting sqref="W26">
    <cfRule type="cellIs" dxfId="2866" priority="3326" operator="lessThan">
      <formula>0</formula>
    </cfRule>
  </conditionalFormatting>
  <conditionalFormatting sqref="W26">
    <cfRule type="cellIs" dxfId="2865" priority="3325" operator="lessThan">
      <formula>0</formula>
    </cfRule>
  </conditionalFormatting>
  <conditionalFormatting sqref="W26">
    <cfRule type="cellIs" dxfId="2864" priority="3324" operator="lessThan">
      <formula>0</formula>
    </cfRule>
  </conditionalFormatting>
  <conditionalFormatting sqref="W26">
    <cfRule type="cellIs" dxfId="2863" priority="3323" operator="lessThan">
      <formula>0</formula>
    </cfRule>
  </conditionalFormatting>
  <conditionalFormatting sqref="W26">
    <cfRule type="cellIs" dxfId="2862" priority="3322" operator="lessThan">
      <formula>0</formula>
    </cfRule>
  </conditionalFormatting>
  <conditionalFormatting sqref="W30">
    <cfRule type="cellIs" dxfId="2861" priority="3321" operator="lessThan">
      <formula>0</formula>
    </cfRule>
  </conditionalFormatting>
  <conditionalFormatting sqref="W30">
    <cfRule type="cellIs" dxfId="2860" priority="3320" operator="lessThan">
      <formula>0</formula>
    </cfRule>
  </conditionalFormatting>
  <conditionalFormatting sqref="W30">
    <cfRule type="cellIs" dxfId="2859" priority="3319" operator="lessThan">
      <formula>0</formula>
    </cfRule>
  </conditionalFormatting>
  <conditionalFormatting sqref="W30">
    <cfRule type="cellIs" dxfId="2858" priority="3318" operator="lessThan">
      <formula>0</formula>
    </cfRule>
  </conditionalFormatting>
  <conditionalFormatting sqref="W30">
    <cfRule type="cellIs" dxfId="2857" priority="3317" operator="lessThan">
      <formula>0</formula>
    </cfRule>
  </conditionalFormatting>
  <conditionalFormatting sqref="W27:W35">
    <cfRule type="cellIs" dxfId="2856" priority="3316" operator="lessThan">
      <formula>0</formula>
    </cfRule>
  </conditionalFormatting>
  <conditionalFormatting sqref="W27:W35">
    <cfRule type="cellIs" dxfId="2855" priority="3315" operator="lessThan">
      <formula>0</formula>
    </cfRule>
  </conditionalFormatting>
  <conditionalFormatting sqref="W27:W35">
    <cfRule type="cellIs" dxfId="2854" priority="3314" operator="lessThan">
      <formula>0</formula>
    </cfRule>
  </conditionalFormatting>
  <conditionalFormatting sqref="W27:W35">
    <cfRule type="cellIs" dxfId="2853" priority="3313" operator="lessThan">
      <formula>0</formula>
    </cfRule>
  </conditionalFormatting>
  <conditionalFormatting sqref="W27:W35">
    <cfRule type="cellIs" dxfId="2852" priority="3312" operator="lessThan">
      <formula>0</formula>
    </cfRule>
  </conditionalFormatting>
  <conditionalFormatting sqref="W36">
    <cfRule type="cellIs" dxfId="2851" priority="3311" operator="lessThan">
      <formula>0</formula>
    </cfRule>
  </conditionalFormatting>
  <conditionalFormatting sqref="W36">
    <cfRule type="cellIs" dxfId="2850" priority="3310" operator="lessThan">
      <formula>0</formula>
    </cfRule>
  </conditionalFormatting>
  <conditionalFormatting sqref="W36">
    <cfRule type="cellIs" dxfId="2849" priority="3309" operator="lessThan">
      <formula>0</formula>
    </cfRule>
  </conditionalFormatting>
  <conditionalFormatting sqref="W36">
    <cfRule type="cellIs" dxfId="2848" priority="3308" operator="lessThan">
      <formula>0</formula>
    </cfRule>
  </conditionalFormatting>
  <conditionalFormatting sqref="W36">
    <cfRule type="cellIs" dxfId="2847" priority="3307" operator="lessThan">
      <formula>0</formula>
    </cfRule>
  </conditionalFormatting>
  <conditionalFormatting sqref="W37">
    <cfRule type="cellIs" dxfId="2846" priority="3306" operator="lessThan">
      <formula>0</formula>
    </cfRule>
  </conditionalFormatting>
  <conditionalFormatting sqref="W37">
    <cfRule type="cellIs" dxfId="2845" priority="3305" operator="lessThan">
      <formula>0</formula>
    </cfRule>
  </conditionalFormatting>
  <conditionalFormatting sqref="W37">
    <cfRule type="cellIs" dxfId="2844" priority="3304" operator="lessThan">
      <formula>0</formula>
    </cfRule>
  </conditionalFormatting>
  <conditionalFormatting sqref="W37">
    <cfRule type="cellIs" dxfId="2843" priority="3303" operator="lessThan">
      <formula>0</formula>
    </cfRule>
  </conditionalFormatting>
  <conditionalFormatting sqref="W37">
    <cfRule type="cellIs" dxfId="2842" priority="3302" operator="lessThan">
      <formula>0</formula>
    </cfRule>
  </conditionalFormatting>
  <conditionalFormatting sqref="W39">
    <cfRule type="cellIs" dxfId="2841" priority="3301" operator="lessThan">
      <formula>0</formula>
    </cfRule>
  </conditionalFormatting>
  <conditionalFormatting sqref="W39">
    <cfRule type="cellIs" dxfId="2840" priority="3300" operator="lessThan">
      <formula>0</formula>
    </cfRule>
  </conditionalFormatting>
  <conditionalFormatting sqref="W39">
    <cfRule type="cellIs" dxfId="2839" priority="3299" operator="lessThan">
      <formula>0</formula>
    </cfRule>
  </conditionalFormatting>
  <conditionalFormatting sqref="W39">
    <cfRule type="cellIs" dxfId="2838" priority="3298" operator="lessThan">
      <formula>0</formula>
    </cfRule>
  </conditionalFormatting>
  <conditionalFormatting sqref="W39">
    <cfRule type="cellIs" dxfId="2837" priority="3297" operator="lessThan">
      <formula>0</formula>
    </cfRule>
  </conditionalFormatting>
  <conditionalFormatting sqref="W40:W45">
    <cfRule type="cellIs" dxfId="2836" priority="3296" operator="lessThan">
      <formula>0</formula>
    </cfRule>
  </conditionalFormatting>
  <conditionalFormatting sqref="W40:W45">
    <cfRule type="cellIs" dxfId="2835" priority="3295" operator="lessThan">
      <formula>0</formula>
    </cfRule>
  </conditionalFormatting>
  <conditionalFormatting sqref="W40:W45">
    <cfRule type="cellIs" dxfId="2834" priority="3294" operator="lessThan">
      <formula>0</formula>
    </cfRule>
  </conditionalFormatting>
  <conditionalFormatting sqref="W40:W45">
    <cfRule type="cellIs" dxfId="2833" priority="3293" operator="lessThan">
      <formula>0</formula>
    </cfRule>
  </conditionalFormatting>
  <conditionalFormatting sqref="W40:W45">
    <cfRule type="cellIs" dxfId="2832" priority="3292" operator="lessThan">
      <formula>0</formula>
    </cfRule>
  </conditionalFormatting>
  <conditionalFormatting sqref="W86">
    <cfRule type="cellIs" dxfId="2831" priority="3291" operator="lessThan">
      <formula>0</formula>
    </cfRule>
  </conditionalFormatting>
  <conditionalFormatting sqref="W87">
    <cfRule type="cellIs" dxfId="2830" priority="3290" operator="lessThan">
      <formula>0</formula>
    </cfRule>
  </conditionalFormatting>
  <conditionalFormatting sqref="W17:W19">
    <cfRule type="cellIs" dxfId="2829" priority="3289" operator="lessThan">
      <formula>0</formula>
    </cfRule>
  </conditionalFormatting>
  <conditionalFormatting sqref="W17:W19">
    <cfRule type="cellIs" dxfId="2828" priority="3288" operator="lessThan">
      <formula>0</formula>
    </cfRule>
  </conditionalFormatting>
  <conditionalFormatting sqref="W17:W19">
    <cfRule type="cellIs" dxfId="2827" priority="3287" operator="lessThan">
      <formula>0</formula>
    </cfRule>
  </conditionalFormatting>
  <conditionalFormatting sqref="W22">
    <cfRule type="cellIs" dxfId="2826" priority="3286" operator="lessThan">
      <formula>0</formula>
    </cfRule>
  </conditionalFormatting>
  <conditionalFormatting sqref="W26">
    <cfRule type="cellIs" dxfId="2825" priority="3285" operator="lessThan">
      <formula>0</formula>
    </cfRule>
  </conditionalFormatting>
  <conditionalFormatting sqref="W30:W45">
    <cfRule type="cellIs" dxfId="2824" priority="3284" operator="lessThan">
      <formula>0</formula>
    </cfRule>
  </conditionalFormatting>
  <conditionalFormatting sqref="W35">
    <cfRule type="cellIs" dxfId="2823" priority="3283" operator="lessThan">
      <formula>0</formula>
    </cfRule>
  </conditionalFormatting>
  <conditionalFormatting sqref="W36">
    <cfRule type="cellIs" dxfId="2822" priority="3282" operator="lessThan">
      <formula>0</formula>
    </cfRule>
  </conditionalFormatting>
  <conditionalFormatting sqref="W37">
    <cfRule type="cellIs" dxfId="2821" priority="3281" operator="lessThan">
      <formula>0</formula>
    </cfRule>
  </conditionalFormatting>
  <conditionalFormatting sqref="W39">
    <cfRule type="cellIs" dxfId="2820" priority="3280" operator="lessThan">
      <formula>0</formula>
    </cfRule>
  </conditionalFormatting>
  <conditionalFormatting sqref="W40">
    <cfRule type="cellIs" dxfId="2819" priority="3279" operator="lessThan">
      <formula>0</formula>
    </cfRule>
  </conditionalFormatting>
  <conditionalFormatting sqref="W27:W29">
    <cfRule type="cellIs" dxfId="2818" priority="3278" operator="lessThan">
      <formula>0</formula>
    </cfRule>
  </conditionalFormatting>
  <conditionalFormatting sqref="W41:W45">
    <cfRule type="cellIs" dxfId="2817" priority="3277" operator="lessThan">
      <formula>0</formula>
    </cfRule>
  </conditionalFormatting>
  <conditionalFormatting sqref="W31:W34">
    <cfRule type="cellIs" dxfId="2816" priority="3276" operator="lessThan">
      <formula>0</formula>
    </cfRule>
  </conditionalFormatting>
  <conditionalFormatting sqref="W41">
    <cfRule type="cellIs" dxfId="2815" priority="3275" operator="lessThan">
      <formula>0</formula>
    </cfRule>
  </conditionalFormatting>
  <conditionalFormatting sqref="W41">
    <cfRule type="cellIs" dxfId="2814" priority="3274" operator="lessThan">
      <formula>0</formula>
    </cfRule>
  </conditionalFormatting>
  <conditionalFormatting sqref="W41">
    <cfRule type="cellIs" dxfId="2813" priority="3273" operator="lessThan">
      <formula>0</formula>
    </cfRule>
  </conditionalFormatting>
  <conditionalFormatting sqref="W41">
    <cfRule type="cellIs" dxfId="2812" priority="3272" operator="lessThan">
      <formula>0</formula>
    </cfRule>
  </conditionalFormatting>
  <conditionalFormatting sqref="W41">
    <cfRule type="cellIs" dxfId="2811" priority="3271" operator="lessThan">
      <formula>0</formula>
    </cfRule>
  </conditionalFormatting>
  <conditionalFormatting sqref="W41">
    <cfRule type="cellIs" dxfId="2810" priority="3270" operator="lessThan">
      <formula>0</formula>
    </cfRule>
  </conditionalFormatting>
  <conditionalFormatting sqref="W41">
    <cfRule type="cellIs" dxfId="2809" priority="3269" operator="lessThan">
      <formula>0</formula>
    </cfRule>
  </conditionalFormatting>
  <conditionalFormatting sqref="W41">
    <cfRule type="cellIs" dxfId="2808" priority="3268" operator="lessThan">
      <formula>0</formula>
    </cfRule>
  </conditionalFormatting>
  <conditionalFormatting sqref="W42">
    <cfRule type="cellIs" dxfId="2807" priority="3267" operator="lessThan">
      <formula>0</formula>
    </cfRule>
  </conditionalFormatting>
  <conditionalFormatting sqref="W42">
    <cfRule type="cellIs" dxfId="2806" priority="3266" operator="lessThan">
      <formula>0</formula>
    </cfRule>
  </conditionalFormatting>
  <conditionalFormatting sqref="W42">
    <cfRule type="cellIs" dxfId="2805" priority="3265" operator="lessThan">
      <formula>0</formula>
    </cfRule>
  </conditionalFormatting>
  <conditionalFormatting sqref="W42">
    <cfRule type="cellIs" dxfId="2804" priority="3264" operator="lessThan">
      <formula>0</formula>
    </cfRule>
  </conditionalFormatting>
  <conditionalFormatting sqref="W42">
    <cfRule type="cellIs" dxfId="2803" priority="3263" operator="lessThan">
      <formula>0</formula>
    </cfRule>
  </conditionalFormatting>
  <conditionalFormatting sqref="W42">
    <cfRule type="cellIs" dxfId="2802" priority="3262" operator="lessThan">
      <formula>0</formula>
    </cfRule>
  </conditionalFormatting>
  <conditionalFormatting sqref="W42">
    <cfRule type="cellIs" dxfId="2801" priority="3261" operator="lessThan">
      <formula>0</formula>
    </cfRule>
  </conditionalFormatting>
  <conditionalFormatting sqref="W42">
    <cfRule type="cellIs" dxfId="2800" priority="3260" operator="lessThan">
      <formula>0</formula>
    </cfRule>
  </conditionalFormatting>
  <conditionalFormatting sqref="W43">
    <cfRule type="cellIs" dxfId="2799" priority="3259" operator="lessThan">
      <formula>0</formula>
    </cfRule>
  </conditionalFormatting>
  <conditionalFormatting sqref="W43">
    <cfRule type="cellIs" dxfId="2798" priority="3258" operator="lessThan">
      <formula>0</formula>
    </cfRule>
  </conditionalFormatting>
  <conditionalFormatting sqref="W43">
    <cfRule type="cellIs" dxfId="2797" priority="3257" operator="lessThan">
      <formula>0</formula>
    </cfRule>
  </conditionalFormatting>
  <conditionalFormatting sqref="W43">
    <cfRule type="cellIs" dxfId="2796" priority="3256" operator="lessThan">
      <formula>0</formula>
    </cfRule>
  </conditionalFormatting>
  <conditionalFormatting sqref="W43">
    <cfRule type="cellIs" dxfId="2795" priority="3255" operator="lessThan">
      <formula>0</formula>
    </cfRule>
  </conditionalFormatting>
  <conditionalFormatting sqref="W43">
    <cfRule type="cellIs" dxfId="2794" priority="3254" operator="lessThan">
      <formula>0</formula>
    </cfRule>
  </conditionalFormatting>
  <conditionalFormatting sqref="W43">
    <cfRule type="cellIs" dxfId="2793" priority="3253" operator="lessThan">
      <formula>0</formula>
    </cfRule>
  </conditionalFormatting>
  <conditionalFormatting sqref="W43">
    <cfRule type="cellIs" dxfId="2792" priority="3252" operator="lessThan">
      <formula>0</formula>
    </cfRule>
  </conditionalFormatting>
  <conditionalFormatting sqref="W44">
    <cfRule type="cellIs" dxfId="2791" priority="3251" operator="lessThan">
      <formula>0</formula>
    </cfRule>
  </conditionalFormatting>
  <conditionalFormatting sqref="W44">
    <cfRule type="cellIs" dxfId="2790" priority="3250" operator="lessThan">
      <formula>0</formula>
    </cfRule>
  </conditionalFormatting>
  <conditionalFormatting sqref="W44">
    <cfRule type="cellIs" dxfId="2789" priority="3249" operator="lessThan">
      <formula>0</formula>
    </cfRule>
  </conditionalFormatting>
  <conditionalFormatting sqref="W44">
    <cfRule type="cellIs" dxfId="2788" priority="3248" operator="lessThan">
      <formula>0</formula>
    </cfRule>
  </conditionalFormatting>
  <conditionalFormatting sqref="W44">
    <cfRule type="cellIs" dxfId="2787" priority="3247" operator="lessThan">
      <formula>0</formula>
    </cfRule>
  </conditionalFormatting>
  <conditionalFormatting sqref="W44">
    <cfRule type="cellIs" dxfId="2786" priority="3246" operator="lessThan">
      <formula>0</formula>
    </cfRule>
  </conditionalFormatting>
  <conditionalFormatting sqref="W44">
    <cfRule type="cellIs" dxfId="2785" priority="3245" operator="lessThan">
      <formula>0</formula>
    </cfRule>
  </conditionalFormatting>
  <conditionalFormatting sqref="W44">
    <cfRule type="cellIs" dxfId="2784" priority="3244" operator="lessThan">
      <formula>0</formula>
    </cfRule>
  </conditionalFormatting>
  <conditionalFormatting sqref="W45">
    <cfRule type="cellIs" dxfId="2783" priority="3243" operator="lessThan">
      <formula>0</formula>
    </cfRule>
  </conditionalFormatting>
  <conditionalFormatting sqref="W45">
    <cfRule type="cellIs" dxfId="2782" priority="3242" operator="lessThan">
      <formula>0</formula>
    </cfRule>
  </conditionalFormatting>
  <conditionalFormatting sqref="W45">
    <cfRule type="cellIs" dxfId="2781" priority="3241" operator="lessThan">
      <formula>0</formula>
    </cfRule>
  </conditionalFormatting>
  <conditionalFormatting sqref="W45">
    <cfRule type="cellIs" dxfId="2780" priority="3240" operator="lessThan">
      <formula>0</formula>
    </cfRule>
  </conditionalFormatting>
  <conditionalFormatting sqref="W45">
    <cfRule type="cellIs" dxfId="2779" priority="3239" operator="lessThan">
      <formula>0</formula>
    </cfRule>
  </conditionalFormatting>
  <conditionalFormatting sqref="W45">
    <cfRule type="cellIs" dxfId="2778" priority="3238" operator="lessThan">
      <formula>0</formula>
    </cfRule>
  </conditionalFormatting>
  <conditionalFormatting sqref="W45">
    <cfRule type="cellIs" dxfId="2777" priority="3237" operator="lessThan">
      <formula>0</formula>
    </cfRule>
  </conditionalFormatting>
  <conditionalFormatting sqref="W45">
    <cfRule type="cellIs" dxfId="2776" priority="3236" operator="lessThan">
      <formula>0</formula>
    </cfRule>
  </conditionalFormatting>
  <conditionalFormatting sqref="W30">
    <cfRule type="cellIs" dxfId="2775" priority="3235" operator="lessThan">
      <formula>0</formula>
    </cfRule>
  </conditionalFormatting>
  <conditionalFormatting sqref="W30">
    <cfRule type="cellIs" dxfId="2774" priority="3234" operator="lessThan">
      <formula>0</formula>
    </cfRule>
  </conditionalFormatting>
  <conditionalFormatting sqref="W30">
    <cfRule type="cellIs" dxfId="2773" priority="3233" operator="lessThan">
      <formula>0</formula>
    </cfRule>
  </conditionalFormatting>
  <conditionalFormatting sqref="W30">
    <cfRule type="cellIs" dxfId="2772" priority="3232" operator="lessThan">
      <formula>0</formula>
    </cfRule>
  </conditionalFormatting>
  <conditionalFormatting sqref="W30">
    <cfRule type="cellIs" dxfId="2771" priority="3231" operator="lessThan">
      <formula>0</formula>
    </cfRule>
  </conditionalFormatting>
  <conditionalFormatting sqref="W30">
    <cfRule type="cellIs" dxfId="2770" priority="3230" operator="lessThan">
      <formula>0</formula>
    </cfRule>
  </conditionalFormatting>
  <conditionalFormatting sqref="W30">
    <cfRule type="cellIs" dxfId="2769" priority="3229" operator="lessThan">
      <formula>0</formula>
    </cfRule>
  </conditionalFormatting>
  <conditionalFormatting sqref="W30">
    <cfRule type="cellIs" dxfId="2768" priority="3228" operator="lessThan">
      <formula>0</formula>
    </cfRule>
  </conditionalFormatting>
  <conditionalFormatting sqref="W35">
    <cfRule type="cellIs" dxfId="2767" priority="3227" operator="lessThan">
      <formula>0</formula>
    </cfRule>
  </conditionalFormatting>
  <conditionalFormatting sqref="W35">
    <cfRule type="cellIs" dxfId="2766" priority="3226" operator="lessThan">
      <formula>0</formula>
    </cfRule>
  </conditionalFormatting>
  <conditionalFormatting sqref="W35">
    <cfRule type="cellIs" dxfId="2765" priority="3225" operator="lessThan">
      <formula>0</formula>
    </cfRule>
  </conditionalFormatting>
  <conditionalFormatting sqref="W35">
    <cfRule type="cellIs" dxfId="2764" priority="3224" operator="lessThan">
      <formula>0</formula>
    </cfRule>
  </conditionalFormatting>
  <conditionalFormatting sqref="W35">
    <cfRule type="cellIs" dxfId="2763" priority="3223" operator="lessThan">
      <formula>0</formula>
    </cfRule>
  </conditionalFormatting>
  <conditionalFormatting sqref="W35">
    <cfRule type="cellIs" dxfId="2762" priority="3222" operator="lessThan">
      <formula>0</formula>
    </cfRule>
  </conditionalFormatting>
  <conditionalFormatting sqref="W35">
    <cfRule type="cellIs" dxfId="2761" priority="3221" operator="lessThan">
      <formula>0</formula>
    </cfRule>
  </conditionalFormatting>
  <conditionalFormatting sqref="W35">
    <cfRule type="cellIs" dxfId="2760" priority="3220" operator="lessThan">
      <formula>0</formula>
    </cfRule>
  </conditionalFormatting>
  <conditionalFormatting sqref="W36">
    <cfRule type="cellIs" dxfId="2759" priority="3219" operator="lessThan">
      <formula>0</formula>
    </cfRule>
  </conditionalFormatting>
  <conditionalFormatting sqref="W36">
    <cfRule type="cellIs" dxfId="2758" priority="3218" operator="lessThan">
      <formula>0</formula>
    </cfRule>
  </conditionalFormatting>
  <conditionalFormatting sqref="W36">
    <cfRule type="cellIs" dxfId="2757" priority="3217" operator="lessThan">
      <formula>0</formula>
    </cfRule>
  </conditionalFormatting>
  <conditionalFormatting sqref="W36">
    <cfRule type="cellIs" dxfId="2756" priority="3216" operator="lessThan">
      <formula>0</formula>
    </cfRule>
  </conditionalFormatting>
  <conditionalFormatting sqref="W36">
    <cfRule type="cellIs" dxfId="2755" priority="3215" operator="lessThan">
      <formula>0</formula>
    </cfRule>
  </conditionalFormatting>
  <conditionalFormatting sqref="W36">
    <cfRule type="cellIs" dxfId="2754" priority="3214" operator="lessThan">
      <formula>0</formula>
    </cfRule>
  </conditionalFormatting>
  <conditionalFormatting sqref="W36">
    <cfRule type="cellIs" dxfId="2753" priority="3213" operator="lessThan">
      <formula>0</formula>
    </cfRule>
  </conditionalFormatting>
  <conditionalFormatting sqref="W36">
    <cfRule type="cellIs" dxfId="2752" priority="3212" operator="lessThan">
      <formula>0</formula>
    </cfRule>
  </conditionalFormatting>
  <conditionalFormatting sqref="W37">
    <cfRule type="cellIs" dxfId="2751" priority="3211" operator="lessThan">
      <formula>0</formula>
    </cfRule>
  </conditionalFormatting>
  <conditionalFormatting sqref="W37">
    <cfRule type="cellIs" dxfId="2750" priority="3210" operator="lessThan">
      <formula>0</formula>
    </cfRule>
  </conditionalFormatting>
  <conditionalFormatting sqref="W37">
    <cfRule type="cellIs" dxfId="2749" priority="3209" operator="lessThan">
      <formula>0</formula>
    </cfRule>
  </conditionalFormatting>
  <conditionalFormatting sqref="W37">
    <cfRule type="cellIs" dxfId="2748" priority="3208" operator="lessThan">
      <formula>0</formula>
    </cfRule>
  </conditionalFormatting>
  <conditionalFormatting sqref="W37">
    <cfRule type="cellIs" dxfId="2747" priority="3207" operator="lessThan">
      <formula>0</formula>
    </cfRule>
  </conditionalFormatting>
  <conditionalFormatting sqref="W37">
    <cfRule type="cellIs" dxfId="2746" priority="3206" operator="lessThan">
      <formula>0</formula>
    </cfRule>
  </conditionalFormatting>
  <conditionalFormatting sqref="W37">
    <cfRule type="cellIs" dxfId="2745" priority="3205" operator="lessThan">
      <formula>0</formula>
    </cfRule>
  </conditionalFormatting>
  <conditionalFormatting sqref="W37">
    <cfRule type="cellIs" dxfId="2744" priority="3204" operator="lessThan">
      <formula>0</formula>
    </cfRule>
  </conditionalFormatting>
  <conditionalFormatting sqref="W39">
    <cfRule type="cellIs" dxfId="2743" priority="3203" operator="lessThan">
      <formula>0</formula>
    </cfRule>
  </conditionalFormatting>
  <conditionalFormatting sqref="W39">
    <cfRule type="cellIs" dxfId="2742" priority="3202" operator="lessThan">
      <formula>0</formula>
    </cfRule>
  </conditionalFormatting>
  <conditionalFormatting sqref="W39">
    <cfRule type="cellIs" dxfId="2741" priority="3201" operator="lessThan">
      <formula>0</formula>
    </cfRule>
  </conditionalFormatting>
  <conditionalFormatting sqref="W39">
    <cfRule type="cellIs" dxfId="2740" priority="3200" operator="lessThan">
      <formula>0</formula>
    </cfRule>
  </conditionalFormatting>
  <conditionalFormatting sqref="W39">
    <cfRule type="cellIs" dxfId="2739" priority="3199" operator="lessThan">
      <formula>0</formula>
    </cfRule>
  </conditionalFormatting>
  <conditionalFormatting sqref="W39">
    <cfRule type="cellIs" dxfId="2738" priority="3198" operator="lessThan">
      <formula>0</formula>
    </cfRule>
  </conditionalFormatting>
  <conditionalFormatting sqref="W39">
    <cfRule type="cellIs" dxfId="2737" priority="3197" operator="lessThan">
      <formula>0</formula>
    </cfRule>
  </conditionalFormatting>
  <conditionalFormatting sqref="W39">
    <cfRule type="cellIs" dxfId="2736" priority="3196" operator="lessThan">
      <formula>0</formula>
    </cfRule>
  </conditionalFormatting>
  <conditionalFormatting sqref="W40">
    <cfRule type="cellIs" dxfId="2735" priority="3195" operator="lessThan">
      <formula>0</formula>
    </cfRule>
  </conditionalFormatting>
  <conditionalFormatting sqref="W40">
    <cfRule type="cellIs" dxfId="2734" priority="3194" operator="lessThan">
      <formula>0</formula>
    </cfRule>
  </conditionalFormatting>
  <conditionalFormatting sqref="W40">
    <cfRule type="cellIs" dxfId="2733" priority="3193" operator="lessThan">
      <formula>0</formula>
    </cfRule>
  </conditionalFormatting>
  <conditionalFormatting sqref="W40">
    <cfRule type="cellIs" dxfId="2732" priority="3192" operator="lessThan">
      <formula>0</formula>
    </cfRule>
  </conditionalFormatting>
  <conditionalFormatting sqref="W40">
    <cfRule type="cellIs" dxfId="2731" priority="3191" operator="lessThan">
      <formula>0</formula>
    </cfRule>
  </conditionalFormatting>
  <conditionalFormatting sqref="W40">
    <cfRule type="cellIs" dxfId="2730" priority="3190" operator="lessThan">
      <formula>0</formula>
    </cfRule>
  </conditionalFormatting>
  <conditionalFormatting sqref="W40">
    <cfRule type="cellIs" dxfId="2729" priority="3189" operator="lessThan">
      <formula>0</formula>
    </cfRule>
  </conditionalFormatting>
  <conditionalFormatting sqref="W40">
    <cfRule type="cellIs" dxfId="2728" priority="3188" operator="lessThan">
      <formula>0</formula>
    </cfRule>
  </conditionalFormatting>
  <conditionalFormatting sqref="W49:W53">
    <cfRule type="cellIs" dxfId="2727" priority="3187" operator="lessThan">
      <formula>0</formula>
    </cfRule>
  </conditionalFormatting>
  <conditionalFormatting sqref="W53">
    <cfRule type="cellIs" dxfId="2726" priority="3186" operator="lessThan">
      <formula>0</formula>
    </cfRule>
  </conditionalFormatting>
  <conditionalFormatting sqref="W53">
    <cfRule type="cellIs" dxfId="2725" priority="3185" operator="lessThan">
      <formula>0</formula>
    </cfRule>
  </conditionalFormatting>
  <conditionalFormatting sqref="W53:W58">
    <cfRule type="cellIs" dxfId="2724" priority="3184" operator="lessThan">
      <formula>0</formula>
    </cfRule>
  </conditionalFormatting>
  <conditionalFormatting sqref="W49">
    <cfRule type="cellIs" dxfId="2723" priority="3183" operator="lessThan">
      <formula>0</formula>
    </cfRule>
  </conditionalFormatting>
  <conditionalFormatting sqref="W49">
    <cfRule type="cellIs" dxfId="2722" priority="3182" operator="lessThan">
      <formula>0</formula>
    </cfRule>
  </conditionalFormatting>
  <conditionalFormatting sqref="W49">
    <cfRule type="cellIs" dxfId="2721" priority="3181" operator="lessThan">
      <formula>0</formula>
    </cfRule>
  </conditionalFormatting>
  <conditionalFormatting sqref="W49">
    <cfRule type="cellIs" dxfId="2720" priority="3180" operator="lessThan">
      <formula>0</formula>
    </cfRule>
  </conditionalFormatting>
  <conditionalFormatting sqref="W49">
    <cfRule type="cellIs" dxfId="2719" priority="3179" operator="lessThan">
      <formula>0</formula>
    </cfRule>
  </conditionalFormatting>
  <conditionalFormatting sqref="W49">
    <cfRule type="cellIs" dxfId="2718" priority="3178" operator="lessThan">
      <formula>0</formula>
    </cfRule>
  </conditionalFormatting>
  <conditionalFormatting sqref="W49">
    <cfRule type="cellIs" dxfId="2717" priority="3177" operator="lessThan">
      <formula>0</formula>
    </cfRule>
  </conditionalFormatting>
  <conditionalFormatting sqref="W49">
    <cfRule type="cellIs" dxfId="2716" priority="3176" operator="lessThan">
      <formula>0</formula>
    </cfRule>
  </conditionalFormatting>
  <conditionalFormatting sqref="W49">
    <cfRule type="cellIs" dxfId="2715" priority="3175" operator="lessThan">
      <formula>0</formula>
    </cfRule>
  </conditionalFormatting>
  <conditionalFormatting sqref="W49">
    <cfRule type="cellIs" dxfId="2714" priority="3174" operator="lessThan">
      <formula>0</formula>
    </cfRule>
  </conditionalFormatting>
  <conditionalFormatting sqref="W49">
    <cfRule type="cellIs" dxfId="2713" priority="3173" operator="lessThan">
      <formula>0</formula>
    </cfRule>
  </conditionalFormatting>
  <conditionalFormatting sqref="W49">
    <cfRule type="cellIs" dxfId="2712" priority="3172" operator="lessThan">
      <formula>0</formula>
    </cfRule>
  </conditionalFormatting>
  <conditionalFormatting sqref="W49">
    <cfRule type="cellIs" dxfId="2711" priority="3171" operator="lessThan">
      <formula>0</formula>
    </cfRule>
  </conditionalFormatting>
  <conditionalFormatting sqref="W49">
    <cfRule type="cellIs" dxfId="2710" priority="3170" operator="lessThan">
      <formula>0</formula>
    </cfRule>
  </conditionalFormatting>
  <conditionalFormatting sqref="W49">
    <cfRule type="cellIs" dxfId="2709" priority="3169" operator="lessThan">
      <formula>0</formula>
    </cfRule>
  </conditionalFormatting>
  <conditionalFormatting sqref="W49">
    <cfRule type="cellIs" dxfId="2708" priority="3168" operator="lessThan">
      <formula>0</formula>
    </cfRule>
  </conditionalFormatting>
  <conditionalFormatting sqref="W49">
    <cfRule type="cellIs" dxfId="2707" priority="3167" operator="lessThan">
      <formula>0</formula>
    </cfRule>
  </conditionalFormatting>
  <conditionalFormatting sqref="W51">
    <cfRule type="cellIs" dxfId="2706" priority="3166" operator="lessThan">
      <formula>0</formula>
    </cfRule>
  </conditionalFormatting>
  <conditionalFormatting sqref="W51">
    <cfRule type="cellIs" dxfId="2705" priority="3165" operator="lessThan">
      <formula>0</formula>
    </cfRule>
  </conditionalFormatting>
  <conditionalFormatting sqref="W51">
    <cfRule type="cellIs" dxfId="2704" priority="3164" operator="lessThan">
      <formula>0</formula>
    </cfRule>
  </conditionalFormatting>
  <conditionalFormatting sqref="W51">
    <cfRule type="cellIs" dxfId="2703" priority="3163" operator="lessThan">
      <formula>0</formula>
    </cfRule>
  </conditionalFormatting>
  <conditionalFormatting sqref="W51">
    <cfRule type="cellIs" dxfId="2702" priority="3162" operator="lessThan">
      <formula>0</formula>
    </cfRule>
  </conditionalFormatting>
  <conditionalFormatting sqref="W51">
    <cfRule type="cellIs" dxfId="2701" priority="3161" operator="lessThan">
      <formula>0</formula>
    </cfRule>
  </conditionalFormatting>
  <conditionalFormatting sqref="W51">
    <cfRule type="cellIs" dxfId="2700" priority="3160" operator="lessThan">
      <formula>0</formula>
    </cfRule>
  </conditionalFormatting>
  <conditionalFormatting sqref="W51">
    <cfRule type="cellIs" dxfId="2699" priority="3159" operator="lessThan">
      <formula>0</formula>
    </cfRule>
  </conditionalFormatting>
  <conditionalFormatting sqref="W51">
    <cfRule type="cellIs" dxfId="2698" priority="3158" operator="lessThan">
      <formula>0</formula>
    </cfRule>
  </conditionalFormatting>
  <conditionalFormatting sqref="W51">
    <cfRule type="cellIs" dxfId="2697" priority="3157" operator="lessThan">
      <formula>0</formula>
    </cfRule>
  </conditionalFormatting>
  <conditionalFormatting sqref="W51">
    <cfRule type="cellIs" dxfId="2696" priority="3156" operator="lessThan">
      <formula>0</formula>
    </cfRule>
  </conditionalFormatting>
  <conditionalFormatting sqref="W51">
    <cfRule type="cellIs" dxfId="2695" priority="3155" operator="lessThan">
      <formula>0</formula>
    </cfRule>
  </conditionalFormatting>
  <conditionalFormatting sqref="W51">
    <cfRule type="cellIs" dxfId="2694" priority="3154" operator="lessThan">
      <formula>0</formula>
    </cfRule>
  </conditionalFormatting>
  <conditionalFormatting sqref="W51">
    <cfRule type="cellIs" dxfId="2693" priority="3153" operator="lessThan">
      <formula>0</formula>
    </cfRule>
  </conditionalFormatting>
  <conditionalFormatting sqref="W51">
    <cfRule type="cellIs" dxfId="2692" priority="3152" operator="lessThan">
      <formula>0</formula>
    </cfRule>
  </conditionalFormatting>
  <conditionalFormatting sqref="W51">
    <cfRule type="cellIs" dxfId="2691" priority="3151" operator="lessThan">
      <formula>0</formula>
    </cfRule>
  </conditionalFormatting>
  <conditionalFormatting sqref="W51">
    <cfRule type="cellIs" dxfId="2690" priority="3150" operator="lessThan">
      <formula>0</formula>
    </cfRule>
  </conditionalFormatting>
  <conditionalFormatting sqref="W53">
    <cfRule type="cellIs" dxfId="2689" priority="3149" operator="lessThan">
      <formula>0</formula>
    </cfRule>
  </conditionalFormatting>
  <conditionalFormatting sqref="W53">
    <cfRule type="cellIs" dxfId="2688" priority="3148" operator="lessThan">
      <formula>0</formula>
    </cfRule>
  </conditionalFormatting>
  <conditionalFormatting sqref="W53">
    <cfRule type="cellIs" dxfId="2687" priority="3147" operator="lessThan">
      <formula>0</formula>
    </cfRule>
  </conditionalFormatting>
  <conditionalFormatting sqref="W53">
    <cfRule type="cellIs" dxfId="2686" priority="3146" operator="lessThan">
      <formula>0</formula>
    </cfRule>
  </conditionalFormatting>
  <conditionalFormatting sqref="W53">
    <cfRule type="cellIs" dxfId="2685" priority="3145" operator="lessThan">
      <formula>0</formula>
    </cfRule>
  </conditionalFormatting>
  <conditionalFormatting sqref="W53">
    <cfRule type="cellIs" dxfId="2684" priority="3144" operator="lessThan">
      <formula>0</formula>
    </cfRule>
  </conditionalFormatting>
  <conditionalFormatting sqref="W53">
    <cfRule type="cellIs" dxfId="2683" priority="3143" operator="lessThan">
      <formula>0</formula>
    </cfRule>
  </conditionalFormatting>
  <conditionalFormatting sqref="W53">
    <cfRule type="cellIs" dxfId="2682" priority="3142" operator="lessThan">
      <formula>0</formula>
    </cfRule>
  </conditionalFormatting>
  <conditionalFormatting sqref="W53">
    <cfRule type="cellIs" dxfId="2681" priority="3141" operator="lessThan">
      <formula>0</formula>
    </cfRule>
  </conditionalFormatting>
  <conditionalFormatting sqref="W53">
    <cfRule type="cellIs" dxfId="2680" priority="3140" operator="lessThan">
      <formula>0</formula>
    </cfRule>
  </conditionalFormatting>
  <conditionalFormatting sqref="W53">
    <cfRule type="cellIs" dxfId="2679" priority="3139" operator="lessThan">
      <formula>0</formula>
    </cfRule>
  </conditionalFormatting>
  <conditionalFormatting sqref="W53">
    <cfRule type="cellIs" dxfId="2678" priority="3138" operator="lessThan">
      <formula>0</formula>
    </cfRule>
  </conditionalFormatting>
  <conditionalFormatting sqref="W53">
    <cfRule type="cellIs" dxfId="2677" priority="3137" operator="lessThan">
      <formula>0</formula>
    </cfRule>
  </conditionalFormatting>
  <conditionalFormatting sqref="W53">
    <cfRule type="cellIs" dxfId="2676" priority="3136" operator="lessThan">
      <formula>0</formula>
    </cfRule>
  </conditionalFormatting>
  <conditionalFormatting sqref="W53">
    <cfRule type="cellIs" dxfId="2675" priority="3135" operator="lessThan">
      <formula>0</formula>
    </cfRule>
  </conditionalFormatting>
  <conditionalFormatting sqref="W53">
    <cfRule type="cellIs" dxfId="2674" priority="3134" operator="lessThan">
      <formula>0</formula>
    </cfRule>
  </conditionalFormatting>
  <conditionalFormatting sqref="W53">
    <cfRule type="cellIs" dxfId="2673" priority="3133" operator="lessThan">
      <formula>0</formula>
    </cfRule>
  </conditionalFormatting>
  <conditionalFormatting sqref="W50">
    <cfRule type="cellIs" dxfId="2672" priority="3132" operator="lessThan">
      <formula>0</formula>
    </cfRule>
  </conditionalFormatting>
  <conditionalFormatting sqref="W50">
    <cfRule type="cellIs" dxfId="2671" priority="3131" operator="lessThan">
      <formula>0</formula>
    </cfRule>
  </conditionalFormatting>
  <conditionalFormatting sqref="W50">
    <cfRule type="cellIs" dxfId="2670" priority="3130" operator="lessThan">
      <formula>0</formula>
    </cfRule>
  </conditionalFormatting>
  <conditionalFormatting sqref="W50">
    <cfRule type="cellIs" dxfId="2669" priority="3129" operator="lessThan">
      <formula>0</formula>
    </cfRule>
  </conditionalFormatting>
  <conditionalFormatting sqref="W50">
    <cfRule type="cellIs" dxfId="2668" priority="3128" operator="lessThan">
      <formula>0</formula>
    </cfRule>
  </conditionalFormatting>
  <conditionalFormatting sqref="W50">
    <cfRule type="cellIs" dxfId="2667" priority="3127" operator="lessThan">
      <formula>0</formula>
    </cfRule>
  </conditionalFormatting>
  <conditionalFormatting sqref="W52">
    <cfRule type="cellIs" dxfId="2666" priority="3126" operator="lessThan">
      <formula>0</formula>
    </cfRule>
  </conditionalFormatting>
  <conditionalFormatting sqref="W52">
    <cfRule type="cellIs" dxfId="2665" priority="3125" operator="lessThan">
      <formula>0</formula>
    </cfRule>
  </conditionalFormatting>
  <conditionalFormatting sqref="W52">
    <cfRule type="cellIs" dxfId="2664" priority="3124" operator="lessThan">
      <formula>0</formula>
    </cfRule>
  </conditionalFormatting>
  <conditionalFormatting sqref="W52">
    <cfRule type="cellIs" dxfId="2663" priority="3123" operator="lessThan">
      <formula>0</formula>
    </cfRule>
  </conditionalFormatting>
  <conditionalFormatting sqref="W52">
    <cfRule type="cellIs" dxfId="2662" priority="3122" operator="lessThan">
      <formula>0</formula>
    </cfRule>
  </conditionalFormatting>
  <conditionalFormatting sqref="W52">
    <cfRule type="cellIs" dxfId="2661" priority="3121" operator="lessThan">
      <formula>0</formula>
    </cfRule>
  </conditionalFormatting>
  <conditionalFormatting sqref="W59">
    <cfRule type="cellIs" dxfId="2660" priority="3120" operator="lessThan">
      <formula>0</formula>
    </cfRule>
  </conditionalFormatting>
  <conditionalFormatting sqref="W60">
    <cfRule type="cellIs" dxfId="2659" priority="3119" operator="lessThan">
      <formula>0</formula>
    </cfRule>
  </conditionalFormatting>
  <conditionalFormatting sqref="W59">
    <cfRule type="cellIs" dxfId="2658" priority="3118" operator="lessThan">
      <formula>0</formula>
    </cfRule>
  </conditionalFormatting>
  <conditionalFormatting sqref="W60">
    <cfRule type="cellIs" dxfId="2657" priority="3117" operator="lessThan">
      <formula>0</formula>
    </cfRule>
  </conditionalFormatting>
  <conditionalFormatting sqref="W72">
    <cfRule type="cellIs" dxfId="2656" priority="3116" operator="lessThan">
      <formula>0</formula>
    </cfRule>
  </conditionalFormatting>
  <conditionalFormatting sqref="W73:W75">
    <cfRule type="cellIs" dxfId="2655" priority="3115" operator="lessThan">
      <formula>0</formula>
    </cfRule>
  </conditionalFormatting>
  <conditionalFormatting sqref="W72">
    <cfRule type="cellIs" dxfId="2654" priority="3114" operator="lessThan">
      <formula>0</formula>
    </cfRule>
  </conditionalFormatting>
  <conditionalFormatting sqref="W73:W75">
    <cfRule type="cellIs" dxfId="2653" priority="3113" operator="lessThan">
      <formula>0</formula>
    </cfRule>
  </conditionalFormatting>
  <conditionalFormatting sqref="W66">
    <cfRule type="cellIs" dxfId="2652" priority="3112" operator="lessThan">
      <formula>0</formula>
    </cfRule>
  </conditionalFormatting>
  <conditionalFormatting sqref="W66">
    <cfRule type="cellIs" dxfId="2651" priority="3111" operator="lessThan">
      <formula>0</formula>
    </cfRule>
  </conditionalFormatting>
  <conditionalFormatting sqref="W67:W71">
    <cfRule type="cellIs" dxfId="2650" priority="3110" operator="lessThan">
      <formula>0</formula>
    </cfRule>
  </conditionalFormatting>
  <conditionalFormatting sqref="W66">
    <cfRule type="cellIs" dxfId="2649" priority="3109" operator="lessThan">
      <formula>0</formula>
    </cfRule>
  </conditionalFormatting>
  <conditionalFormatting sqref="W66">
    <cfRule type="cellIs" dxfId="2648" priority="3108" operator="lessThan">
      <formula>0</formula>
    </cfRule>
  </conditionalFormatting>
  <conditionalFormatting sqref="W66">
    <cfRule type="cellIs" dxfId="2647" priority="3107" operator="lessThan">
      <formula>0</formula>
    </cfRule>
  </conditionalFormatting>
  <conditionalFormatting sqref="W66">
    <cfRule type="cellIs" dxfId="2646" priority="3106" operator="lessThan">
      <formula>0</formula>
    </cfRule>
  </conditionalFormatting>
  <conditionalFormatting sqref="W67:W71">
    <cfRule type="cellIs" dxfId="2645" priority="3105" operator="lessThan">
      <formula>0</formula>
    </cfRule>
  </conditionalFormatting>
  <conditionalFormatting sqref="W66">
    <cfRule type="cellIs" dxfId="2644" priority="3104" operator="lessThan">
      <formula>0</formula>
    </cfRule>
  </conditionalFormatting>
  <conditionalFormatting sqref="W66">
    <cfRule type="cellIs" dxfId="2643" priority="3103" operator="lessThan">
      <formula>0</formula>
    </cfRule>
  </conditionalFormatting>
  <conditionalFormatting sqref="W66">
    <cfRule type="cellIs" dxfId="2642" priority="3102" operator="lessThan">
      <formula>0</formula>
    </cfRule>
  </conditionalFormatting>
  <conditionalFormatting sqref="W91">
    <cfRule type="cellIs" dxfId="2641" priority="3101" operator="lessThan">
      <formula>0</formula>
    </cfRule>
  </conditionalFormatting>
  <conditionalFormatting sqref="W91">
    <cfRule type="cellIs" dxfId="2640" priority="3100" operator="lessThan">
      <formula>0</formula>
    </cfRule>
  </conditionalFormatting>
  <conditionalFormatting sqref="W91">
    <cfRule type="cellIs" dxfId="2639" priority="3099" operator="lessThan">
      <formula>0</formula>
    </cfRule>
  </conditionalFormatting>
  <conditionalFormatting sqref="W77">
    <cfRule type="cellIs" dxfId="2638" priority="3098" operator="lessThan">
      <formula>0</formula>
    </cfRule>
  </conditionalFormatting>
  <conditionalFormatting sqref="W77">
    <cfRule type="cellIs" dxfId="2637" priority="3097" operator="lessThan">
      <formula>0</formula>
    </cfRule>
  </conditionalFormatting>
  <conditionalFormatting sqref="W77">
    <cfRule type="cellIs" dxfId="2636" priority="3096" operator="lessThan">
      <formula>0</formula>
    </cfRule>
  </conditionalFormatting>
  <conditionalFormatting sqref="W77">
    <cfRule type="cellIs" dxfId="2635" priority="3095" operator="lessThan">
      <formula>0</formula>
    </cfRule>
  </conditionalFormatting>
  <conditionalFormatting sqref="W77">
    <cfRule type="cellIs" dxfId="2634" priority="3094" operator="lessThan">
      <formula>0</formula>
    </cfRule>
  </conditionalFormatting>
  <conditionalFormatting sqref="W77">
    <cfRule type="cellIs" dxfId="2633" priority="3093" operator="lessThan">
      <formula>0</formula>
    </cfRule>
  </conditionalFormatting>
  <conditionalFormatting sqref="W77">
    <cfRule type="cellIs" dxfId="2632" priority="3092" operator="lessThan">
      <formula>0</formula>
    </cfRule>
  </conditionalFormatting>
  <conditionalFormatting sqref="W77">
    <cfRule type="cellIs" dxfId="2631" priority="3091" operator="lessThan">
      <formula>0</formula>
    </cfRule>
  </conditionalFormatting>
  <conditionalFormatting sqref="W77">
    <cfRule type="cellIs" dxfId="2630" priority="3090" operator="lessThan">
      <formula>0</formula>
    </cfRule>
  </conditionalFormatting>
  <conditionalFormatting sqref="W77">
    <cfRule type="cellIs" dxfId="2629" priority="3089" operator="lessThan">
      <formula>0</formula>
    </cfRule>
  </conditionalFormatting>
  <conditionalFormatting sqref="W77">
    <cfRule type="cellIs" dxfId="2628" priority="3088" operator="lessThan">
      <formula>0</formula>
    </cfRule>
  </conditionalFormatting>
  <conditionalFormatting sqref="W77">
    <cfRule type="cellIs" dxfId="2627" priority="3087" operator="lessThan">
      <formula>0</formula>
    </cfRule>
  </conditionalFormatting>
  <conditionalFormatting sqref="W77">
    <cfRule type="cellIs" dxfId="2626" priority="3086" operator="lessThan">
      <formula>0</formula>
    </cfRule>
  </conditionalFormatting>
  <conditionalFormatting sqref="W77">
    <cfRule type="cellIs" dxfId="2625" priority="3085" operator="lessThan">
      <formula>0</formula>
    </cfRule>
  </conditionalFormatting>
  <conditionalFormatting sqref="W77">
    <cfRule type="cellIs" dxfId="2624" priority="3084" operator="lessThan">
      <formula>0</formula>
    </cfRule>
  </conditionalFormatting>
  <conditionalFormatting sqref="W78:W79">
    <cfRule type="cellIs" dxfId="2623" priority="3083" operator="lessThan">
      <formula>0</formula>
    </cfRule>
  </conditionalFormatting>
  <conditionalFormatting sqref="W77">
    <cfRule type="cellIs" dxfId="2622" priority="3082" operator="lessThan">
      <formula>0</formula>
    </cfRule>
  </conditionalFormatting>
  <conditionalFormatting sqref="W77">
    <cfRule type="cellIs" dxfId="2621" priority="3081" operator="lessThan">
      <formula>0</formula>
    </cfRule>
  </conditionalFormatting>
  <conditionalFormatting sqref="W77">
    <cfRule type="cellIs" dxfId="2620" priority="3080" operator="lessThan">
      <formula>0</formula>
    </cfRule>
  </conditionalFormatting>
  <conditionalFormatting sqref="W77">
    <cfRule type="cellIs" dxfId="2619" priority="3079" operator="lessThan">
      <formula>0</formula>
    </cfRule>
  </conditionalFormatting>
  <conditionalFormatting sqref="W78:W79">
    <cfRule type="cellIs" dxfId="2618" priority="3078" operator="lessThan">
      <formula>0</formula>
    </cfRule>
  </conditionalFormatting>
  <conditionalFormatting sqref="W77">
    <cfRule type="cellIs" dxfId="2617" priority="3077" operator="lessThan">
      <formula>0</formula>
    </cfRule>
  </conditionalFormatting>
  <conditionalFormatting sqref="W77">
    <cfRule type="cellIs" dxfId="2616" priority="3076" operator="lessThan">
      <formula>0</formula>
    </cfRule>
  </conditionalFormatting>
  <conditionalFormatting sqref="W77">
    <cfRule type="cellIs" dxfId="2615" priority="3075" operator="lessThan">
      <formula>0</formula>
    </cfRule>
  </conditionalFormatting>
  <conditionalFormatting sqref="W83">
    <cfRule type="cellIs" dxfId="2614" priority="3074" operator="lessThan">
      <formula>0</formula>
    </cfRule>
  </conditionalFormatting>
  <conditionalFormatting sqref="W83">
    <cfRule type="cellIs" dxfId="2613" priority="3073" operator="lessThan">
      <formula>0</formula>
    </cfRule>
  </conditionalFormatting>
  <conditionalFormatting sqref="W83">
    <cfRule type="cellIs" dxfId="2612" priority="3072" operator="lessThan">
      <formula>0</formula>
    </cfRule>
  </conditionalFormatting>
  <conditionalFormatting sqref="W83">
    <cfRule type="cellIs" dxfId="2611" priority="3071" operator="lessThan">
      <formula>0</formula>
    </cfRule>
  </conditionalFormatting>
  <conditionalFormatting sqref="W83">
    <cfRule type="cellIs" dxfId="2610" priority="3070" operator="lessThan">
      <formula>0</formula>
    </cfRule>
  </conditionalFormatting>
  <conditionalFormatting sqref="W83">
    <cfRule type="cellIs" dxfId="2609" priority="3069" operator="lessThan">
      <formula>0</formula>
    </cfRule>
  </conditionalFormatting>
  <conditionalFormatting sqref="W85">
    <cfRule type="cellIs" dxfId="2608" priority="3068" operator="lessThan">
      <formula>0</formula>
    </cfRule>
  </conditionalFormatting>
  <conditionalFormatting sqref="W85">
    <cfRule type="cellIs" dxfId="2607" priority="3067" operator="lessThan">
      <formula>0</formula>
    </cfRule>
  </conditionalFormatting>
  <conditionalFormatting sqref="W85">
    <cfRule type="cellIs" dxfId="2606" priority="3066" operator="lessThan">
      <formula>0</formula>
    </cfRule>
  </conditionalFormatting>
  <conditionalFormatting sqref="W85">
    <cfRule type="cellIs" dxfId="2605" priority="3065" operator="lessThan">
      <formula>0</formula>
    </cfRule>
  </conditionalFormatting>
  <conditionalFormatting sqref="W85">
    <cfRule type="cellIs" dxfId="2604" priority="3064" operator="lessThan">
      <formula>0</formula>
    </cfRule>
  </conditionalFormatting>
  <conditionalFormatting sqref="W85">
    <cfRule type="cellIs" dxfId="2603" priority="3063" operator="lessThan">
      <formula>0</formula>
    </cfRule>
  </conditionalFormatting>
  <conditionalFormatting sqref="W85">
    <cfRule type="cellIs" dxfId="2602" priority="3062" operator="lessThan">
      <formula>0</formula>
    </cfRule>
  </conditionalFormatting>
  <conditionalFormatting sqref="W85">
    <cfRule type="cellIs" dxfId="2601" priority="3061" operator="lessThan">
      <formula>0</formula>
    </cfRule>
  </conditionalFormatting>
  <conditionalFormatting sqref="W87">
    <cfRule type="cellIs" dxfId="2600" priority="3060" operator="lessThan">
      <formula>0</formula>
    </cfRule>
  </conditionalFormatting>
  <conditionalFormatting sqref="W87">
    <cfRule type="cellIs" dxfId="2599" priority="3059" operator="lessThan">
      <formula>0</formula>
    </cfRule>
  </conditionalFormatting>
  <conditionalFormatting sqref="W87">
    <cfRule type="cellIs" dxfId="2598" priority="3058" operator="lessThan">
      <formula>0</formula>
    </cfRule>
  </conditionalFormatting>
  <conditionalFormatting sqref="W87">
    <cfRule type="cellIs" dxfId="2597" priority="3057" operator="lessThan">
      <formula>0</formula>
    </cfRule>
  </conditionalFormatting>
  <conditionalFormatting sqref="W87">
    <cfRule type="cellIs" dxfId="2596" priority="3056" operator="lessThan">
      <formula>0</formula>
    </cfRule>
  </conditionalFormatting>
  <conditionalFormatting sqref="W87">
    <cfRule type="cellIs" dxfId="2595" priority="3055" operator="lessThan">
      <formula>0</formula>
    </cfRule>
  </conditionalFormatting>
  <conditionalFormatting sqref="W87">
    <cfRule type="cellIs" dxfId="2594" priority="3054" operator="lessThan">
      <formula>0</formula>
    </cfRule>
  </conditionalFormatting>
  <conditionalFormatting sqref="W87">
    <cfRule type="cellIs" dxfId="2593" priority="3053" operator="lessThan">
      <formula>0</formula>
    </cfRule>
  </conditionalFormatting>
  <conditionalFormatting sqref="W16">
    <cfRule type="cellIs" dxfId="2592" priority="3052" operator="lessThan">
      <formula>0</formula>
    </cfRule>
  </conditionalFormatting>
  <conditionalFormatting sqref="W16">
    <cfRule type="cellIs" dxfId="2591" priority="3051" operator="lessThan">
      <formula>0</formula>
    </cfRule>
  </conditionalFormatting>
  <conditionalFormatting sqref="W16">
    <cfRule type="cellIs" dxfId="2590" priority="3050" operator="lessThan">
      <formula>0</formula>
    </cfRule>
  </conditionalFormatting>
  <conditionalFormatting sqref="W16">
    <cfRule type="cellIs" dxfId="2589" priority="3049" operator="lessThan">
      <formula>0</formula>
    </cfRule>
  </conditionalFormatting>
  <conditionalFormatting sqref="W16">
    <cfRule type="cellIs" dxfId="2588" priority="3048" operator="lessThan">
      <formula>0</formula>
    </cfRule>
  </conditionalFormatting>
  <conditionalFormatting sqref="W16">
    <cfRule type="cellIs" dxfId="2587" priority="3047" operator="lessThan">
      <formula>0</formula>
    </cfRule>
  </conditionalFormatting>
  <conditionalFormatting sqref="W16">
    <cfRule type="cellIs" dxfId="2586" priority="3046" operator="lessThan">
      <formula>0</formula>
    </cfRule>
  </conditionalFormatting>
  <conditionalFormatting sqref="W16">
    <cfRule type="cellIs" dxfId="2585" priority="3045" operator="lessThan">
      <formula>0</formula>
    </cfRule>
  </conditionalFormatting>
  <conditionalFormatting sqref="W16">
    <cfRule type="cellIs" dxfId="2584" priority="3044" operator="lessThan">
      <formula>0</formula>
    </cfRule>
  </conditionalFormatting>
  <conditionalFormatting sqref="W16">
    <cfRule type="cellIs" dxfId="2583" priority="3043" operator="lessThan">
      <formula>0</formula>
    </cfRule>
  </conditionalFormatting>
  <conditionalFormatting sqref="W16">
    <cfRule type="cellIs" dxfId="2582" priority="3042" operator="lessThan">
      <formula>0</formula>
    </cfRule>
  </conditionalFormatting>
  <conditionalFormatting sqref="W16">
    <cfRule type="cellIs" dxfId="2581" priority="3041" operator="lessThan">
      <formula>0</formula>
    </cfRule>
  </conditionalFormatting>
  <conditionalFormatting sqref="W16">
    <cfRule type="cellIs" dxfId="2580" priority="3040" operator="lessThan">
      <formula>0</formula>
    </cfRule>
  </conditionalFormatting>
  <conditionalFormatting sqref="W16">
    <cfRule type="cellIs" dxfId="2579" priority="3039" operator="lessThan">
      <formula>0</formula>
    </cfRule>
  </conditionalFormatting>
  <conditionalFormatting sqref="W9">
    <cfRule type="cellIs" dxfId="2578" priority="3038" operator="lessThan">
      <formula>0</formula>
    </cfRule>
  </conditionalFormatting>
  <conditionalFormatting sqref="W9">
    <cfRule type="cellIs" dxfId="2577" priority="3037" operator="lessThan">
      <formula>0</formula>
    </cfRule>
  </conditionalFormatting>
  <conditionalFormatting sqref="W9">
    <cfRule type="cellIs" dxfId="2576" priority="3036" operator="lessThan">
      <formula>0</formula>
    </cfRule>
  </conditionalFormatting>
  <conditionalFormatting sqref="W9">
    <cfRule type="cellIs" dxfId="2575" priority="3035" operator="lessThan">
      <formula>0</formula>
    </cfRule>
  </conditionalFormatting>
  <conditionalFormatting sqref="W9">
    <cfRule type="cellIs" dxfId="2574" priority="3034" operator="lessThan">
      <formula>0</formula>
    </cfRule>
  </conditionalFormatting>
  <conditionalFormatting sqref="W9">
    <cfRule type="cellIs" dxfId="2573" priority="3033" operator="lessThan">
      <formula>0</formula>
    </cfRule>
  </conditionalFormatting>
  <conditionalFormatting sqref="W9">
    <cfRule type="cellIs" dxfId="2572" priority="3032" operator="lessThan">
      <formula>0</formula>
    </cfRule>
  </conditionalFormatting>
  <conditionalFormatting sqref="W9">
    <cfRule type="cellIs" dxfId="2571" priority="3031" operator="lessThan">
      <formula>0</formula>
    </cfRule>
  </conditionalFormatting>
  <conditionalFormatting sqref="W9">
    <cfRule type="cellIs" dxfId="2570" priority="3030" operator="lessThan">
      <formula>0</formula>
    </cfRule>
  </conditionalFormatting>
  <conditionalFormatting sqref="W9">
    <cfRule type="cellIs" dxfId="2569" priority="3029" operator="lessThan">
      <formula>0</formula>
    </cfRule>
  </conditionalFormatting>
  <conditionalFormatting sqref="W9">
    <cfRule type="cellIs" dxfId="2568" priority="3028" operator="lessThan">
      <formula>0</formula>
    </cfRule>
  </conditionalFormatting>
  <conditionalFormatting sqref="W9">
    <cfRule type="cellIs" dxfId="2567" priority="3027" operator="lessThan">
      <formula>0</formula>
    </cfRule>
  </conditionalFormatting>
  <conditionalFormatting sqref="W9">
    <cfRule type="cellIs" dxfId="2566" priority="3026" operator="lessThan">
      <formula>0</formula>
    </cfRule>
  </conditionalFormatting>
  <conditionalFormatting sqref="W9">
    <cfRule type="cellIs" dxfId="2565" priority="3025" operator="lessThan">
      <formula>0</formula>
    </cfRule>
  </conditionalFormatting>
  <conditionalFormatting sqref="W16">
    <cfRule type="cellIs" dxfId="2564" priority="3024" operator="lessThan">
      <formula>0</formula>
    </cfRule>
  </conditionalFormatting>
  <conditionalFormatting sqref="W16">
    <cfRule type="cellIs" dxfId="2563" priority="3023" operator="lessThan">
      <formula>0</formula>
    </cfRule>
  </conditionalFormatting>
  <conditionalFormatting sqref="W16">
    <cfRule type="cellIs" dxfId="2562" priority="3022" operator="lessThan">
      <formula>0</formula>
    </cfRule>
  </conditionalFormatting>
  <conditionalFormatting sqref="W16">
    <cfRule type="cellIs" dxfId="2561" priority="3021" operator="lessThan">
      <formula>0</formula>
    </cfRule>
  </conditionalFormatting>
  <conditionalFormatting sqref="W16">
    <cfRule type="cellIs" dxfId="2560" priority="3020" operator="lessThan">
      <formula>0</formula>
    </cfRule>
  </conditionalFormatting>
  <conditionalFormatting sqref="W16">
    <cfRule type="cellIs" dxfId="2559" priority="3019" operator="lessThan">
      <formula>0</formula>
    </cfRule>
  </conditionalFormatting>
  <conditionalFormatting sqref="W16">
    <cfRule type="cellIs" dxfId="2558" priority="3018" operator="lessThan">
      <formula>0</formula>
    </cfRule>
  </conditionalFormatting>
  <conditionalFormatting sqref="W9">
    <cfRule type="cellIs" dxfId="2557" priority="3017" operator="lessThan">
      <formula>0</formula>
    </cfRule>
  </conditionalFormatting>
  <conditionalFormatting sqref="W9">
    <cfRule type="cellIs" dxfId="2556" priority="3016" operator="lessThan">
      <formula>0</formula>
    </cfRule>
  </conditionalFormatting>
  <conditionalFormatting sqref="W9">
    <cfRule type="cellIs" dxfId="2555" priority="3015" operator="lessThan">
      <formula>0</formula>
    </cfRule>
  </conditionalFormatting>
  <conditionalFormatting sqref="W9">
    <cfRule type="cellIs" dxfId="2554" priority="3014" operator="lessThan">
      <formula>0</formula>
    </cfRule>
  </conditionalFormatting>
  <conditionalFormatting sqref="W9">
    <cfRule type="cellIs" dxfId="2553" priority="3013" operator="lessThan">
      <formula>0</formula>
    </cfRule>
  </conditionalFormatting>
  <conditionalFormatting sqref="W9">
    <cfRule type="cellIs" dxfId="2552" priority="3012" operator="lessThan">
      <formula>0</formula>
    </cfRule>
  </conditionalFormatting>
  <conditionalFormatting sqref="W9">
    <cfRule type="cellIs" dxfId="2551" priority="3011" operator="lessThan">
      <formula>0</formula>
    </cfRule>
  </conditionalFormatting>
  <conditionalFormatting sqref="W9">
    <cfRule type="cellIs" dxfId="2550" priority="3010" operator="lessThan">
      <formula>0</formula>
    </cfRule>
  </conditionalFormatting>
  <conditionalFormatting sqref="W9">
    <cfRule type="cellIs" dxfId="2549" priority="3009" operator="lessThan">
      <formula>0</formula>
    </cfRule>
  </conditionalFormatting>
  <conditionalFormatting sqref="W9">
    <cfRule type="cellIs" dxfId="2548" priority="3008" operator="lessThan">
      <formula>0</formula>
    </cfRule>
  </conditionalFormatting>
  <conditionalFormatting sqref="W9">
    <cfRule type="cellIs" dxfId="2547" priority="3007" operator="lessThan">
      <formula>0</formula>
    </cfRule>
  </conditionalFormatting>
  <conditionalFormatting sqref="W9">
    <cfRule type="cellIs" dxfId="2546" priority="3006" operator="lessThan">
      <formula>0</formula>
    </cfRule>
  </conditionalFormatting>
  <conditionalFormatting sqref="W9">
    <cfRule type="cellIs" dxfId="2545" priority="3005" operator="lessThan">
      <formula>0</formula>
    </cfRule>
  </conditionalFormatting>
  <conditionalFormatting sqref="W9">
    <cfRule type="cellIs" dxfId="2544" priority="3004" operator="lessThan">
      <formula>0</formula>
    </cfRule>
  </conditionalFormatting>
  <conditionalFormatting sqref="W9">
    <cfRule type="cellIs" dxfId="2543" priority="3003" operator="lessThan">
      <formula>0</formula>
    </cfRule>
  </conditionalFormatting>
  <conditionalFormatting sqref="W9">
    <cfRule type="cellIs" dxfId="2542" priority="3002" operator="lessThan">
      <formula>0</formula>
    </cfRule>
  </conditionalFormatting>
  <conditionalFormatting sqref="W9">
    <cfRule type="cellIs" dxfId="2541" priority="3001" operator="lessThan">
      <formula>0</formula>
    </cfRule>
  </conditionalFormatting>
  <conditionalFormatting sqref="W9">
    <cfRule type="cellIs" dxfId="2540" priority="3000" operator="lessThan">
      <formula>0</formula>
    </cfRule>
  </conditionalFormatting>
  <conditionalFormatting sqref="W9">
    <cfRule type="cellIs" dxfId="2539" priority="2999" operator="lessThan">
      <formula>0</formula>
    </cfRule>
  </conditionalFormatting>
  <conditionalFormatting sqref="W9">
    <cfRule type="cellIs" dxfId="2538" priority="2998" operator="lessThan">
      <formula>0</formula>
    </cfRule>
  </conditionalFormatting>
  <conditionalFormatting sqref="W9">
    <cfRule type="cellIs" dxfId="2537" priority="2997" operator="lessThan">
      <formula>0</formula>
    </cfRule>
  </conditionalFormatting>
  <conditionalFormatting sqref="W64">
    <cfRule type="cellIs" dxfId="2536" priority="2996" operator="lessThan">
      <formula>0</formula>
    </cfRule>
  </conditionalFormatting>
  <conditionalFormatting sqref="W64">
    <cfRule type="cellIs" dxfId="2535" priority="2995" operator="lessThan">
      <formula>0</formula>
    </cfRule>
  </conditionalFormatting>
  <conditionalFormatting sqref="W64">
    <cfRule type="cellIs" dxfId="2534" priority="2994" operator="lessThan">
      <formula>0</formula>
    </cfRule>
  </conditionalFormatting>
  <conditionalFormatting sqref="W64">
    <cfRule type="cellIs" dxfId="2533" priority="2993" operator="lessThan">
      <formula>0</formula>
    </cfRule>
  </conditionalFormatting>
  <conditionalFormatting sqref="X5:X6">
    <cfRule type="containsBlanks" dxfId="2532" priority="2992">
      <formula>LEN(TRIM(X5))=0</formula>
    </cfRule>
  </conditionalFormatting>
  <conditionalFormatting sqref="Y9">
    <cfRule type="cellIs" dxfId="2531" priority="2991" operator="lessThan">
      <formula>0</formula>
    </cfRule>
  </conditionalFormatting>
  <conditionalFormatting sqref="Y17:Y19">
    <cfRule type="cellIs" dxfId="2530" priority="2990" operator="lessThan">
      <formula>0</formula>
    </cfRule>
  </conditionalFormatting>
  <conditionalFormatting sqref="Y20">
    <cfRule type="cellIs" dxfId="2529" priority="2989" operator="lessThan">
      <formula>0</formula>
    </cfRule>
  </conditionalFormatting>
  <conditionalFormatting sqref="Y22">
    <cfRule type="cellIs" dxfId="2528" priority="2988" operator="lessThan">
      <formula>0</formula>
    </cfRule>
  </conditionalFormatting>
  <conditionalFormatting sqref="Y26">
    <cfRule type="cellIs" dxfId="2527" priority="2987" operator="lessThan">
      <formula>0</formula>
    </cfRule>
  </conditionalFormatting>
  <conditionalFormatting sqref="Y30">
    <cfRule type="cellIs" dxfId="2526" priority="2986" operator="lessThan">
      <formula>0</formula>
    </cfRule>
  </conditionalFormatting>
  <conditionalFormatting sqref="Y27:Y35">
    <cfRule type="cellIs" dxfId="2525" priority="2985" operator="lessThan">
      <formula>0</formula>
    </cfRule>
  </conditionalFormatting>
  <conditionalFormatting sqref="Y36">
    <cfRule type="cellIs" dxfId="2524" priority="2984" operator="lessThan">
      <formula>0</formula>
    </cfRule>
  </conditionalFormatting>
  <conditionalFormatting sqref="Y37">
    <cfRule type="cellIs" dxfId="2523" priority="2983" operator="lessThan">
      <formula>0</formula>
    </cfRule>
  </conditionalFormatting>
  <conditionalFormatting sqref="Y39">
    <cfRule type="cellIs" dxfId="2522" priority="2982" operator="lessThan">
      <formula>0</formula>
    </cfRule>
  </conditionalFormatting>
  <conditionalFormatting sqref="Y40:Y45">
    <cfRule type="cellIs" dxfId="2521" priority="2981" operator="lessThan">
      <formula>0</formula>
    </cfRule>
  </conditionalFormatting>
  <conditionalFormatting sqref="Y46">
    <cfRule type="cellIs" dxfId="2520" priority="2980" operator="lessThan">
      <formula>0</formula>
    </cfRule>
  </conditionalFormatting>
  <conditionalFormatting sqref="Y47">
    <cfRule type="cellIs" dxfId="2519" priority="2979" operator="lessThan">
      <formula>0</formula>
    </cfRule>
  </conditionalFormatting>
  <conditionalFormatting sqref="Y49:Y53">
    <cfRule type="cellIs" dxfId="2518" priority="2978" operator="lessThan">
      <formula>0</formula>
    </cfRule>
  </conditionalFormatting>
  <conditionalFormatting sqref="Y59">
    <cfRule type="cellIs" dxfId="2517" priority="2977" operator="lessThan">
      <formula>0</formula>
    </cfRule>
  </conditionalFormatting>
  <conditionalFormatting sqref="Y60">
    <cfRule type="cellIs" dxfId="2516" priority="2976" operator="lessThan">
      <formula>0</formula>
    </cfRule>
  </conditionalFormatting>
  <conditionalFormatting sqref="Y62">
    <cfRule type="cellIs" dxfId="2515" priority="2975" operator="lessThan">
      <formula>0</formula>
    </cfRule>
  </conditionalFormatting>
  <conditionalFormatting sqref="Y63">
    <cfRule type="cellIs" dxfId="2514" priority="2974" operator="lessThan">
      <formula>0</formula>
    </cfRule>
  </conditionalFormatting>
  <conditionalFormatting sqref="Y64">
    <cfRule type="cellIs" dxfId="2513" priority="2973" operator="lessThan">
      <formula>0</formula>
    </cfRule>
  </conditionalFormatting>
  <conditionalFormatting sqref="Y91">
    <cfRule type="cellIs" dxfId="2512" priority="2972" operator="lessThan">
      <formula>0</formula>
    </cfRule>
  </conditionalFormatting>
  <conditionalFormatting sqref="Y66">
    <cfRule type="cellIs" dxfId="2511" priority="2971" operator="lessThan">
      <formula>0</formula>
    </cfRule>
  </conditionalFormatting>
  <conditionalFormatting sqref="Y72">
    <cfRule type="cellIs" dxfId="2510" priority="2970" operator="lessThan">
      <formula>0</formula>
    </cfRule>
  </conditionalFormatting>
  <conditionalFormatting sqref="Y73:Y75">
    <cfRule type="cellIs" dxfId="2509" priority="2969" operator="lessThan">
      <formula>0</formula>
    </cfRule>
  </conditionalFormatting>
  <conditionalFormatting sqref="Y74">
    <cfRule type="cellIs" dxfId="2508" priority="2968" operator="lessThan">
      <formula>0</formula>
    </cfRule>
  </conditionalFormatting>
  <conditionalFormatting sqref="Y77:Y78 Y80:Y83">
    <cfRule type="cellIs" dxfId="2507" priority="2967" operator="lessThan">
      <formula>0</formula>
    </cfRule>
  </conditionalFormatting>
  <conditionalFormatting sqref="Y85">
    <cfRule type="cellIs" dxfId="2506" priority="2966" operator="lessThan">
      <formula>0</formula>
    </cfRule>
  </conditionalFormatting>
  <conditionalFormatting sqref="Y9">
    <cfRule type="cellIs" dxfId="2505" priority="2965" operator="lessThan">
      <formula>0</formula>
    </cfRule>
  </conditionalFormatting>
  <conditionalFormatting sqref="Y20">
    <cfRule type="cellIs" dxfId="2504" priority="2964" operator="lessThan">
      <formula>0</formula>
    </cfRule>
  </conditionalFormatting>
  <conditionalFormatting sqref="Y22">
    <cfRule type="cellIs" dxfId="2503" priority="2963" operator="lessThan">
      <formula>0</formula>
    </cfRule>
  </conditionalFormatting>
  <conditionalFormatting sqref="Y26">
    <cfRule type="cellIs" dxfId="2502" priority="2962" operator="lessThan">
      <formula>0</formula>
    </cfRule>
  </conditionalFormatting>
  <conditionalFormatting sqref="Y30">
    <cfRule type="cellIs" dxfId="2501" priority="2961" operator="lessThan">
      <formula>0</formula>
    </cfRule>
  </conditionalFormatting>
  <conditionalFormatting sqref="Y27:Y35">
    <cfRule type="cellIs" dxfId="2500" priority="2960" operator="lessThan">
      <formula>0</formula>
    </cfRule>
  </conditionalFormatting>
  <conditionalFormatting sqref="Y36">
    <cfRule type="cellIs" dxfId="2499" priority="2959" operator="lessThan">
      <formula>0</formula>
    </cfRule>
  </conditionalFormatting>
  <conditionalFormatting sqref="Y37">
    <cfRule type="cellIs" dxfId="2498" priority="2958" operator="lessThan">
      <formula>0</formula>
    </cfRule>
  </conditionalFormatting>
  <conditionalFormatting sqref="Y39">
    <cfRule type="cellIs" dxfId="2497" priority="2957" operator="lessThan">
      <formula>0</formula>
    </cfRule>
  </conditionalFormatting>
  <conditionalFormatting sqref="Y40:Y45">
    <cfRule type="cellIs" dxfId="2496" priority="2956" operator="lessThan">
      <formula>0</formula>
    </cfRule>
  </conditionalFormatting>
  <conditionalFormatting sqref="Y46">
    <cfRule type="cellIs" dxfId="2495" priority="2955" operator="lessThan">
      <formula>0</formula>
    </cfRule>
  </conditionalFormatting>
  <conditionalFormatting sqref="Y47">
    <cfRule type="cellIs" dxfId="2494" priority="2954" operator="lessThan">
      <formula>0</formula>
    </cfRule>
  </conditionalFormatting>
  <conditionalFormatting sqref="Y49:Y53">
    <cfRule type="cellIs" dxfId="2493" priority="2953" operator="lessThan">
      <formula>0</formula>
    </cfRule>
  </conditionalFormatting>
  <conditionalFormatting sqref="Y59">
    <cfRule type="cellIs" dxfId="2492" priority="2952" operator="lessThan">
      <formula>0</formula>
    </cfRule>
  </conditionalFormatting>
  <conditionalFormatting sqref="Y60">
    <cfRule type="cellIs" dxfId="2491" priority="2951" operator="lessThan">
      <formula>0</formula>
    </cfRule>
  </conditionalFormatting>
  <conditionalFormatting sqref="Y62">
    <cfRule type="cellIs" dxfId="2490" priority="2950" operator="lessThan">
      <formula>0</formula>
    </cfRule>
  </conditionalFormatting>
  <conditionalFormatting sqref="Y63">
    <cfRule type="cellIs" dxfId="2489" priority="2949" operator="lessThan">
      <formula>0</formula>
    </cfRule>
  </conditionalFormatting>
  <conditionalFormatting sqref="Y64">
    <cfRule type="cellIs" dxfId="2488" priority="2948" operator="lessThan">
      <formula>0</formula>
    </cfRule>
  </conditionalFormatting>
  <conditionalFormatting sqref="Y91">
    <cfRule type="cellIs" dxfId="2487" priority="2947" operator="lessThan">
      <formula>0</formula>
    </cfRule>
  </conditionalFormatting>
  <conditionalFormatting sqref="Y66">
    <cfRule type="cellIs" dxfId="2486" priority="2946" operator="lessThan">
      <formula>0</formula>
    </cfRule>
  </conditionalFormatting>
  <conditionalFormatting sqref="Y72">
    <cfRule type="cellIs" dxfId="2485" priority="2945" operator="lessThan">
      <formula>0</formula>
    </cfRule>
  </conditionalFormatting>
  <conditionalFormatting sqref="Y73:Y75">
    <cfRule type="cellIs" dxfId="2484" priority="2944" operator="lessThan">
      <formula>0</formula>
    </cfRule>
  </conditionalFormatting>
  <conditionalFormatting sqref="Y74">
    <cfRule type="cellIs" dxfId="2483" priority="2943" operator="lessThan">
      <formula>0</formula>
    </cfRule>
  </conditionalFormatting>
  <conditionalFormatting sqref="Y77:Y78 Y80:Y83">
    <cfRule type="cellIs" dxfId="2482" priority="2942" operator="lessThan">
      <formula>0</formula>
    </cfRule>
  </conditionalFormatting>
  <conditionalFormatting sqref="Y85">
    <cfRule type="cellIs" dxfId="2481" priority="2941" operator="lessThan">
      <formula>0</formula>
    </cfRule>
  </conditionalFormatting>
  <conditionalFormatting sqref="Y17:Y19">
    <cfRule type="cellIs" dxfId="2480" priority="2940" operator="lessThan">
      <formula>0</formula>
    </cfRule>
  </conditionalFormatting>
  <conditionalFormatting sqref="Y18:Y19">
    <cfRule type="cellIs" dxfId="2479" priority="2939" operator="lessThan">
      <formula>0</formula>
    </cfRule>
  </conditionalFormatting>
  <conditionalFormatting sqref="Y17:Y19">
    <cfRule type="cellIs" dxfId="2478" priority="2938" operator="lessThan">
      <formula>0</formula>
    </cfRule>
  </conditionalFormatting>
  <conditionalFormatting sqref="Y22">
    <cfRule type="cellIs" dxfId="2477" priority="2937" operator="lessThan">
      <formula>0</formula>
    </cfRule>
  </conditionalFormatting>
  <conditionalFormatting sqref="Y22">
    <cfRule type="cellIs" dxfId="2476" priority="2936" operator="lessThan">
      <formula>0</formula>
    </cfRule>
  </conditionalFormatting>
  <conditionalFormatting sqref="Y22">
    <cfRule type="cellIs" dxfId="2475" priority="2935" operator="lessThan">
      <formula>0</formula>
    </cfRule>
  </conditionalFormatting>
  <conditionalFormatting sqref="Y26">
    <cfRule type="cellIs" dxfId="2474" priority="2934" operator="lessThan">
      <formula>0</formula>
    </cfRule>
  </conditionalFormatting>
  <conditionalFormatting sqref="Y26">
    <cfRule type="cellIs" dxfId="2473" priority="2933" operator="lessThan">
      <formula>0</formula>
    </cfRule>
  </conditionalFormatting>
  <conditionalFormatting sqref="Y26">
    <cfRule type="cellIs" dxfId="2472" priority="2932" operator="lessThan">
      <formula>0</formula>
    </cfRule>
  </conditionalFormatting>
  <conditionalFormatting sqref="Y26">
    <cfRule type="cellIs" dxfId="2471" priority="2931" operator="lessThan">
      <formula>0</formula>
    </cfRule>
  </conditionalFormatting>
  <conditionalFormatting sqref="Y26">
    <cfRule type="cellIs" dxfId="2470" priority="2930" operator="lessThan">
      <formula>0</formula>
    </cfRule>
  </conditionalFormatting>
  <conditionalFormatting sqref="Y30">
    <cfRule type="cellIs" dxfId="2469" priority="2929" operator="lessThan">
      <formula>0</formula>
    </cfRule>
  </conditionalFormatting>
  <conditionalFormatting sqref="Y30">
    <cfRule type="cellIs" dxfId="2468" priority="2928" operator="lessThan">
      <formula>0</formula>
    </cfRule>
  </conditionalFormatting>
  <conditionalFormatting sqref="Y30">
    <cfRule type="cellIs" dxfId="2467" priority="2927" operator="lessThan">
      <formula>0</formula>
    </cfRule>
  </conditionalFormatting>
  <conditionalFormatting sqref="Y30">
    <cfRule type="cellIs" dxfId="2466" priority="2926" operator="lessThan">
      <formula>0</formula>
    </cfRule>
  </conditionalFormatting>
  <conditionalFormatting sqref="Y30">
    <cfRule type="cellIs" dxfId="2465" priority="2925" operator="lessThan">
      <formula>0</formula>
    </cfRule>
  </conditionalFormatting>
  <conditionalFormatting sqref="Y27:Y35">
    <cfRule type="cellIs" dxfId="2464" priority="2924" operator="lessThan">
      <formula>0</formula>
    </cfRule>
  </conditionalFormatting>
  <conditionalFormatting sqref="Y27:Y35">
    <cfRule type="cellIs" dxfId="2463" priority="2923" operator="lessThan">
      <formula>0</formula>
    </cfRule>
  </conditionalFormatting>
  <conditionalFormatting sqref="Y27:Y35">
    <cfRule type="cellIs" dxfId="2462" priority="2922" operator="lessThan">
      <formula>0</formula>
    </cfRule>
  </conditionalFormatting>
  <conditionalFormatting sqref="Y27:Y35">
    <cfRule type="cellIs" dxfId="2461" priority="2921" operator="lessThan">
      <formula>0</formula>
    </cfRule>
  </conditionalFormatting>
  <conditionalFormatting sqref="Y27:Y35">
    <cfRule type="cellIs" dxfId="2460" priority="2920" operator="lessThan">
      <formula>0</formula>
    </cfRule>
  </conditionalFormatting>
  <conditionalFormatting sqref="Y36">
    <cfRule type="cellIs" dxfId="2459" priority="2919" operator="lessThan">
      <formula>0</formula>
    </cfRule>
  </conditionalFormatting>
  <conditionalFormatting sqref="Y36">
    <cfRule type="cellIs" dxfId="2458" priority="2918" operator="lessThan">
      <formula>0</formula>
    </cfRule>
  </conditionalFormatting>
  <conditionalFormatting sqref="Y36">
    <cfRule type="cellIs" dxfId="2457" priority="2917" operator="lessThan">
      <formula>0</formula>
    </cfRule>
  </conditionalFormatting>
  <conditionalFormatting sqref="Y36">
    <cfRule type="cellIs" dxfId="2456" priority="2916" operator="lessThan">
      <formula>0</formula>
    </cfRule>
  </conditionalFormatting>
  <conditionalFormatting sqref="Y36">
    <cfRule type="cellIs" dxfId="2455" priority="2915" operator="lessThan">
      <formula>0</formula>
    </cfRule>
  </conditionalFormatting>
  <conditionalFormatting sqref="Y37">
    <cfRule type="cellIs" dxfId="2454" priority="2914" operator="lessThan">
      <formula>0</formula>
    </cfRule>
  </conditionalFormatting>
  <conditionalFormatting sqref="Y37">
    <cfRule type="cellIs" dxfId="2453" priority="2913" operator="lessThan">
      <formula>0</formula>
    </cfRule>
  </conditionalFormatting>
  <conditionalFormatting sqref="Y37">
    <cfRule type="cellIs" dxfId="2452" priority="2912" operator="lessThan">
      <formula>0</formula>
    </cfRule>
  </conditionalFormatting>
  <conditionalFormatting sqref="Y37">
    <cfRule type="cellIs" dxfId="2451" priority="2911" operator="lessThan">
      <formula>0</formula>
    </cfRule>
  </conditionalFormatting>
  <conditionalFormatting sqref="Y37">
    <cfRule type="cellIs" dxfId="2450" priority="2910" operator="lessThan">
      <formula>0</formula>
    </cfRule>
  </conditionalFormatting>
  <conditionalFormatting sqref="Y39">
    <cfRule type="cellIs" dxfId="2449" priority="2909" operator="lessThan">
      <formula>0</formula>
    </cfRule>
  </conditionalFormatting>
  <conditionalFormatting sqref="Y39">
    <cfRule type="cellIs" dxfId="2448" priority="2908" operator="lessThan">
      <formula>0</formula>
    </cfRule>
  </conditionalFormatting>
  <conditionalFormatting sqref="Y39">
    <cfRule type="cellIs" dxfId="2447" priority="2907" operator="lessThan">
      <formula>0</formula>
    </cfRule>
  </conditionalFormatting>
  <conditionalFormatting sqref="Y39">
    <cfRule type="cellIs" dxfId="2446" priority="2906" operator="lessThan">
      <formula>0</formula>
    </cfRule>
  </conditionalFormatting>
  <conditionalFormatting sqref="Y39">
    <cfRule type="cellIs" dxfId="2445" priority="2905" operator="lessThan">
      <formula>0</formula>
    </cfRule>
  </conditionalFormatting>
  <conditionalFormatting sqref="Y40:Y45">
    <cfRule type="cellIs" dxfId="2444" priority="2904" operator="lessThan">
      <formula>0</formula>
    </cfRule>
  </conditionalFormatting>
  <conditionalFormatting sqref="Y40:Y45">
    <cfRule type="cellIs" dxfId="2443" priority="2903" operator="lessThan">
      <formula>0</formula>
    </cfRule>
  </conditionalFormatting>
  <conditionalFormatting sqref="Y40:Y45">
    <cfRule type="cellIs" dxfId="2442" priority="2902" operator="lessThan">
      <formula>0</formula>
    </cfRule>
  </conditionalFormatting>
  <conditionalFormatting sqref="Y40:Y45">
    <cfRule type="cellIs" dxfId="2441" priority="2901" operator="lessThan">
      <formula>0</formula>
    </cfRule>
  </conditionalFormatting>
  <conditionalFormatting sqref="Y40:Y45">
    <cfRule type="cellIs" dxfId="2440" priority="2900" operator="lessThan">
      <formula>0</formula>
    </cfRule>
  </conditionalFormatting>
  <conditionalFormatting sqref="Y86">
    <cfRule type="cellIs" dxfId="2439" priority="2899" operator="lessThan">
      <formula>0</formula>
    </cfRule>
  </conditionalFormatting>
  <conditionalFormatting sqref="Y87">
    <cfRule type="cellIs" dxfId="2438" priority="2898" operator="lessThan">
      <formula>0</formula>
    </cfRule>
  </conditionalFormatting>
  <conditionalFormatting sqref="Y17:Y19">
    <cfRule type="cellIs" dxfId="2437" priority="2897" operator="lessThan">
      <formula>0</formula>
    </cfRule>
  </conditionalFormatting>
  <conditionalFormatting sqref="Y17:Y19">
    <cfRule type="cellIs" dxfId="2436" priority="2896" operator="lessThan">
      <formula>0</formula>
    </cfRule>
  </conditionalFormatting>
  <conditionalFormatting sqref="Y17:Y19">
    <cfRule type="cellIs" dxfId="2435" priority="2895" operator="lessThan">
      <formula>0</formula>
    </cfRule>
  </conditionalFormatting>
  <conditionalFormatting sqref="Y22">
    <cfRule type="cellIs" dxfId="2434" priority="2894" operator="lessThan">
      <formula>0</formula>
    </cfRule>
  </conditionalFormatting>
  <conditionalFormatting sqref="Y26">
    <cfRule type="cellIs" dxfId="2433" priority="2893" operator="lessThan">
      <formula>0</formula>
    </cfRule>
  </conditionalFormatting>
  <conditionalFormatting sqref="Y30:Y45">
    <cfRule type="cellIs" dxfId="2432" priority="2892" operator="lessThan">
      <formula>0</formula>
    </cfRule>
  </conditionalFormatting>
  <conditionalFormatting sqref="Y35">
    <cfRule type="cellIs" dxfId="2431" priority="2891" operator="lessThan">
      <formula>0</formula>
    </cfRule>
  </conditionalFormatting>
  <conditionalFormatting sqref="Y36">
    <cfRule type="cellIs" dxfId="2430" priority="2890" operator="lessThan">
      <formula>0</formula>
    </cfRule>
  </conditionalFormatting>
  <conditionalFormatting sqref="Y37">
    <cfRule type="cellIs" dxfId="2429" priority="2889" operator="lessThan">
      <formula>0</formula>
    </cfRule>
  </conditionalFormatting>
  <conditionalFormatting sqref="Y39">
    <cfRule type="cellIs" dxfId="2428" priority="2888" operator="lessThan">
      <formula>0</formula>
    </cfRule>
  </conditionalFormatting>
  <conditionalFormatting sqref="Y40">
    <cfRule type="cellIs" dxfId="2427" priority="2887" operator="lessThan">
      <formula>0</formula>
    </cfRule>
  </conditionalFormatting>
  <conditionalFormatting sqref="Y27:Y29">
    <cfRule type="cellIs" dxfId="2426" priority="2886" operator="lessThan">
      <formula>0</formula>
    </cfRule>
  </conditionalFormatting>
  <conditionalFormatting sqref="Y41:Y45">
    <cfRule type="cellIs" dxfId="2425" priority="2885" operator="lessThan">
      <formula>0</formula>
    </cfRule>
  </conditionalFormatting>
  <conditionalFormatting sqref="Y31:Y34">
    <cfRule type="cellIs" dxfId="2424" priority="2884" operator="lessThan">
      <formula>0</formula>
    </cfRule>
  </conditionalFormatting>
  <conditionalFormatting sqref="Y41">
    <cfRule type="cellIs" dxfId="2423" priority="2883" operator="lessThan">
      <formula>0</formula>
    </cfRule>
  </conditionalFormatting>
  <conditionalFormatting sqref="Y41">
    <cfRule type="cellIs" dxfId="2422" priority="2882" operator="lessThan">
      <formula>0</formula>
    </cfRule>
  </conditionalFormatting>
  <conditionalFormatting sqref="Y41">
    <cfRule type="cellIs" dxfId="2421" priority="2881" operator="lessThan">
      <formula>0</formula>
    </cfRule>
  </conditionalFormatting>
  <conditionalFormatting sqref="Y41">
    <cfRule type="cellIs" dxfId="2420" priority="2880" operator="lessThan">
      <formula>0</formula>
    </cfRule>
  </conditionalFormatting>
  <conditionalFormatting sqref="Y41">
    <cfRule type="cellIs" dxfId="2419" priority="2879" operator="lessThan">
      <formula>0</formula>
    </cfRule>
  </conditionalFormatting>
  <conditionalFormatting sqref="Y41">
    <cfRule type="cellIs" dxfId="2418" priority="2878" operator="lessThan">
      <formula>0</formula>
    </cfRule>
  </conditionalFormatting>
  <conditionalFormatting sqref="Y41">
    <cfRule type="cellIs" dxfId="2417" priority="2877" operator="lessThan">
      <formula>0</formula>
    </cfRule>
  </conditionalFormatting>
  <conditionalFormatting sqref="Y41">
    <cfRule type="cellIs" dxfId="2416" priority="2876" operator="lessThan">
      <formula>0</formula>
    </cfRule>
  </conditionalFormatting>
  <conditionalFormatting sqref="Y42">
    <cfRule type="cellIs" dxfId="2415" priority="2875" operator="lessThan">
      <formula>0</formula>
    </cfRule>
  </conditionalFormatting>
  <conditionalFormatting sqref="Y42">
    <cfRule type="cellIs" dxfId="2414" priority="2874" operator="lessThan">
      <formula>0</formula>
    </cfRule>
  </conditionalFormatting>
  <conditionalFormatting sqref="Y42">
    <cfRule type="cellIs" dxfId="2413" priority="2873" operator="lessThan">
      <formula>0</formula>
    </cfRule>
  </conditionalFormatting>
  <conditionalFormatting sqref="Y42">
    <cfRule type="cellIs" dxfId="2412" priority="2872" operator="lessThan">
      <formula>0</formula>
    </cfRule>
  </conditionalFormatting>
  <conditionalFormatting sqref="Y42">
    <cfRule type="cellIs" dxfId="2411" priority="2871" operator="lessThan">
      <formula>0</formula>
    </cfRule>
  </conditionalFormatting>
  <conditionalFormatting sqref="Y42">
    <cfRule type="cellIs" dxfId="2410" priority="2870" operator="lessThan">
      <formula>0</formula>
    </cfRule>
  </conditionalFormatting>
  <conditionalFormatting sqref="Y42">
    <cfRule type="cellIs" dxfId="2409" priority="2869" operator="lessThan">
      <formula>0</formula>
    </cfRule>
  </conditionalFormatting>
  <conditionalFormatting sqref="Y42">
    <cfRule type="cellIs" dxfId="2408" priority="2868" operator="lessThan">
      <formula>0</formula>
    </cfRule>
  </conditionalFormatting>
  <conditionalFormatting sqref="Y43">
    <cfRule type="cellIs" dxfId="2407" priority="2867" operator="lessThan">
      <formula>0</formula>
    </cfRule>
  </conditionalFormatting>
  <conditionalFormatting sqref="Y43">
    <cfRule type="cellIs" dxfId="2406" priority="2866" operator="lessThan">
      <formula>0</formula>
    </cfRule>
  </conditionalFormatting>
  <conditionalFormatting sqref="Y43">
    <cfRule type="cellIs" dxfId="2405" priority="2865" operator="lessThan">
      <formula>0</formula>
    </cfRule>
  </conditionalFormatting>
  <conditionalFormatting sqref="Y43">
    <cfRule type="cellIs" dxfId="2404" priority="2864" operator="lessThan">
      <formula>0</formula>
    </cfRule>
  </conditionalFormatting>
  <conditionalFormatting sqref="Y43">
    <cfRule type="cellIs" dxfId="2403" priority="2863" operator="lessThan">
      <formula>0</formula>
    </cfRule>
  </conditionalFormatting>
  <conditionalFormatting sqref="Y43">
    <cfRule type="cellIs" dxfId="2402" priority="2862" operator="lessThan">
      <formula>0</formula>
    </cfRule>
  </conditionalFormatting>
  <conditionalFormatting sqref="Y43">
    <cfRule type="cellIs" dxfId="2401" priority="2861" operator="lessThan">
      <formula>0</formula>
    </cfRule>
  </conditionalFormatting>
  <conditionalFormatting sqref="Y43">
    <cfRule type="cellIs" dxfId="2400" priority="2860" operator="lessThan">
      <formula>0</formula>
    </cfRule>
  </conditionalFormatting>
  <conditionalFormatting sqref="Y44">
    <cfRule type="cellIs" dxfId="2399" priority="2859" operator="lessThan">
      <formula>0</formula>
    </cfRule>
  </conditionalFormatting>
  <conditionalFormatting sqref="Y44">
    <cfRule type="cellIs" dxfId="2398" priority="2858" operator="lessThan">
      <formula>0</formula>
    </cfRule>
  </conditionalFormatting>
  <conditionalFormatting sqref="Y44">
    <cfRule type="cellIs" dxfId="2397" priority="2857" operator="lessThan">
      <formula>0</formula>
    </cfRule>
  </conditionalFormatting>
  <conditionalFormatting sqref="Y44">
    <cfRule type="cellIs" dxfId="2396" priority="2856" operator="lessThan">
      <formula>0</formula>
    </cfRule>
  </conditionalFormatting>
  <conditionalFormatting sqref="Y44">
    <cfRule type="cellIs" dxfId="2395" priority="2855" operator="lessThan">
      <formula>0</formula>
    </cfRule>
  </conditionalFormatting>
  <conditionalFormatting sqref="Y44">
    <cfRule type="cellIs" dxfId="2394" priority="2854" operator="lessThan">
      <formula>0</formula>
    </cfRule>
  </conditionalFormatting>
  <conditionalFormatting sqref="Y44">
    <cfRule type="cellIs" dxfId="2393" priority="2853" operator="lessThan">
      <formula>0</formula>
    </cfRule>
  </conditionalFormatting>
  <conditionalFormatting sqref="Y44">
    <cfRule type="cellIs" dxfId="2392" priority="2852" operator="lessThan">
      <formula>0</formula>
    </cfRule>
  </conditionalFormatting>
  <conditionalFormatting sqref="Y45">
    <cfRule type="cellIs" dxfId="2391" priority="2851" operator="lessThan">
      <formula>0</formula>
    </cfRule>
  </conditionalFormatting>
  <conditionalFormatting sqref="Y45">
    <cfRule type="cellIs" dxfId="2390" priority="2850" operator="lessThan">
      <formula>0</formula>
    </cfRule>
  </conditionalFormatting>
  <conditionalFormatting sqref="Y45">
    <cfRule type="cellIs" dxfId="2389" priority="2849" operator="lessThan">
      <formula>0</formula>
    </cfRule>
  </conditionalFormatting>
  <conditionalFormatting sqref="Y45">
    <cfRule type="cellIs" dxfId="2388" priority="2848" operator="lessThan">
      <formula>0</formula>
    </cfRule>
  </conditionalFormatting>
  <conditionalFormatting sqref="Y45">
    <cfRule type="cellIs" dxfId="2387" priority="2847" operator="lessThan">
      <formula>0</formula>
    </cfRule>
  </conditionalFormatting>
  <conditionalFormatting sqref="Y45">
    <cfRule type="cellIs" dxfId="2386" priority="2846" operator="lessThan">
      <formula>0</formula>
    </cfRule>
  </conditionalFormatting>
  <conditionalFormatting sqref="Y45">
    <cfRule type="cellIs" dxfId="2385" priority="2845" operator="lessThan">
      <formula>0</formula>
    </cfRule>
  </conditionalFormatting>
  <conditionalFormatting sqref="Y45">
    <cfRule type="cellIs" dxfId="2384" priority="2844" operator="lessThan">
      <formula>0</formula>
    </cfRule>
  </conditionalFormatting>
  <conditionalFormatting sqref="Y30">
    <cfRule type="cellIs" dxfId="2383" priority="2843" operator="lessThan">
      <formula>0</formula>
    </cfRule>
  </conditionalFormatting>
  <conditionalFormatting sqref="Y30">
    <cfRule type="cellIs" dxfId="2382" priority="2842" operator="lessThan">
      <formula>0</formula>
    </cfRule>
  </conditionalFormatting>
  <conditionalFormatting sqref="Y30">
    <cfRule type="cellIs" dxfId="2381" priority="2841" operator="lessThan">
      <formula>0</formula>
    </cfRule>
  </conditionalFormatting>
  <conditionalFormatting sqref="Y30">
    <cfRule type="cellIs" dxfId="2380" priority="2840" operator="lessThan">
      <formula>0</formula>
    </cfRule>
  </conditionalFormatting>
  <conditionalFormatting sqref="Y30">
    <cfRule type="cellIs" dxfId="2379" priority="2839" operator="lessThan">
      <formula>0</formula>
    </cfRule>
  </conditionalFormatting>
  <conditionalFormatting sqref="Y30">
    <cfRule type="cellIs" dxfId="2378" priority="2838" operator="lessThan">
      <formula>0</formula>
    </cfRule>
  </conditionalFormatting>
  <conditionalFormatting sqref="Y30">
    <cfRule type="cellIs" dxfId="2377" priority="2837" operator="lessThan">
      <formula>0</formula>
    </cfRule>
  </conditionalFormatting>
  <conditionalFormatting sqref="Y30">
    <cfRule type="cellIs" dxfId="2376" priority="2836" operator="lessThan">
      <formula>0</formula>
    </cfRule>
  </conditionalFormatting>
  <conditionalFormatting sqref="Y35">
    <cfRule type="cellIs" dxfId="2375" priority="2835" operator="lessThan">
      <formula>0</formula>
    </cfRule>
  </conditionalFormatting>
  <conditionalFormatting sqref="Y35">
    <cfRule type="cellIs" dxfId="2374" priority="2834" operator="lessThan">
      <formula>0</formula>
    </cfRule>
  </conditionalFormatting>
  <conditionalFormatting sqref="Y35">
    <cfRule type="cellIs" dxfId="2373" priority="2833" operator="lessThan">
      <formula>0</formula>
    </cfRule>
  </conditionalFormatting>
  <conditionalFormatting sqref="Y35">
    <cfRule type="cellIs" dxfId="2372" priority="2832" operator="lessThan">
      <formula>0</formula>
    </cfRule>
  </conditionalFormatting>
  <conditionalFormatting sqref="Y35">
    <cfRule type="cellIs" dxfId="2371" priority="2831" operator="lessThan">
      <formula>0</formula>
    </cfRule>
  </conditionalFormatting>
  <conditionalFormatting sqref="Y35">
    <cfRule type="cellIs" dxfId="2370" priority="2830" operator="lessThan">
      <formula>0</formula>
    </cfRule>
  </conditionalFormatting>
  <conditionalFormatting sqref="Y35">
    <cfRule type="cellIs" dxfId="2369" priority="2829" operator="lessThan">
      <formula>0</formula>
    </cfRule>
  </conditionalFormatting>
  <conditionalFormatting sqref="Y35">
    <cfRule type="cellIs" dxfId="2368" priority="2828" operator="lessThan">
      <formula>0</formula>
    </cfRule>
  </conditionalFormatting>
  <conditionalFormatting sqref="Y36">
    <cfRule type="cellIs" dxfId="2367" priority="2827" operator="lessThan">
      <formula>0</formula>
    </cfRule>
  </conditionalFormatting>
  <conditionalFormatting sqref="Y36">
    <cfRule type="cellIs" dxfId="2366" priority="2826" operator="lessThan">
      <formula>0</formula>
    </cfRule>
  </conditionalFormatting>
  <conditionalFormatting sqref="Y36">
    <cfRule type="cellIs" dxfId="2365" priority="2825" operator="lessThan">
      <formula>0</formula>
    </cfRule>
  </conditionalFormatting>
  <conditionalFormatting sqref="Y36">
    <cfRule type="cellIs" dxfId="2364" priority="2824" operator="lessThan">
      <formula>0</formula>
    </cfRule>
  </conditionalFormatting>
  <conditionalFormatting sqref="Y36">
    <cfRule type="cellIs" dxfId="2363" priority="2823" operator="lessThan">
      <formula>0</formula>
    </cfRule>
  </conditionalFormatting>
  <conditionalFormatting sqref="Y36">
    <cfRule type="cellIs" dxfId="2362" priority="2822" operator="lessThan">
      <formula>0</formula>
    </cfRule>
  </conditionalFormatting>
  <conditionalFormatting sqref="Y36">
    <cfRule type="cellIs" dxfId="2361" priority="2821" operator="lessThan">
      <formula>0</formula>
    </cfRule>
  </conditionalFormatting>
  <conditionalFormatting sqref="Y36">
    <cfRule type="cellIs" dxfId="2360" priority="2820" operator="lessThan">
      <formula>0</formula>
    </cfRule>
  </conditionalFormatting>
  <conditionalFormatting sqref="Y37">
    <cfRule type="cellIs" dxfId="2359" priority="2819" operator="lessThan">
      <formula>0</formula>
    </cfRule>
  </conditionalFormatting>
  <conditionalFormatting sqref="Y37">
    <cfRule type="cellIs" dxfId="2358" priority="2818" operator="lessThan">
      <formula>0</formula>
    </cfRule>
  </conditionalFormatting>
  <conditionalFormatting sqref="Y37">
    <cfRule type="cellIs" dxfId="2357" priority="2817" operator="lessThan">
      <formula>0</formula>
    </cfRule>
  </conditionalFormatting>
  <conditionalFormatting sqref="Y37">
    <cfRule type="cellIs" dxfId="2356" priority="2816" operator="lessThan">
      <formula>0</formula>
    </cfRule>
  </conditionalFormatting>
  <conditionalFormatting sqref="Y37">
    <cfRule type="cellIs" dxfId="2355" priority="2815" operator="lessThan">
      <formula>0</formula>
    </cfRule>
  </conditionalFormatting>
  <conditionalFormatting sqref="Y37">
    <cfRule type="cellIs" dxfId="2354" priority="2814" operator="lessThan">
      <formula>0</formula>
    </cfRule>
  </conditionalFormatting>
  <conditionalFormatting sqref="Y37">
    <cfRule type="cellIs" dxfId="2353" priority="2813" operator="lessThan">
      <formula>0</formula>
    </cfRule>
  </conditionalFormatting>
  <conditionalFormatting sqref="Y37">
    <cfRule type="cellIs" dxfId="2352" priority="2812" operator="lessThan">
      <formula>0</formula>
    </cfRule>
  </conditionalFormatting>
  <conditionalFormatting sqref="Y39">
    <cfRule type="cellIs" dxfId="2351" priority="2811" operator="lessThan">
      <formula>0</formula>
    </cfRule>
  </conditionalFormatting>
  <conditionalFormatting sqref="Y39">
    <cfRule type="cellIs" dxfId="2350" priority="2810" operator="lessThan">
      <formula>0</formula>
    </cfRule>
  </conditionalFormatting>
  <conditionalFormatting sqref="Y39">
    <cfRule type="cellIs" dxfId="2349" priority="2809" operator="lessThan">
      <formula>0</formula>
    </cfRule>
  </conditionalFormatting>
  <conditionalFormatting sqref="Y39">
    <cfRule type="cellIs" dxfId="2348" priority="2808" operator="lessThan">
      <formula>0</formula>
    </cfRule>
  </conditionalFormatting>
  <conditionalFormatting sqref="Y39">
    <cfRule type="cellIs" dxfId="2347" priority="2807" operator="lessThan">
      <formula>0</formula>
    </cfRule>
  </conditionalFormatting>
  <conditionalFormatting sqref="Y39">
    <cfRule type="cellIs" dxfId="2346" priority="2806" operator="lessThan">
      <formula>0</formula>
    </cfRule>
  </conditionalFormatting>
  <conditionalFormatting sqref="Y39">
    <cfRule type="cellIs" dxfId="2345" priority="2805" operator="lessThan">
      <formula>0</formula>
    </cfRule>
  </conditionalFormatting>
  <conditionalFormatting sqref="Y39">
    <cfRule type="cellIs" dxfId="2344" priority="2804" operator="lessThan">
      <formula>0</formula>
    </cfRule>
  </conditionalFormatting>
  <conditionalFormatting sqref="Y40">
    <cfRule type="cellIs" dxfId="2343" priority="2803" operator="lessThan">
      <formula>0</formula>
    </cfRule>
  </conditionalFormatting>
  <conditionalFormatting sqref="Y40">
    <cfRule type="cellIs" dxfId="2342" priority="2802" operator="lessThan">
      <formula>0</formula>
    </cfRule>
  </conditionalFormatting>
  <conditionalFormatting sqref="Y40">
    <cfRule type="cellIs" dxfId="2341" priority="2801" operator="lessThan">
      <formula>0</formula>
    </cfRule>
  </conditionalFormatting>
  <conditionalFormatting sqref="Y40">
    <cfRule type="cellIs" dxfId="2340" priority="2800" operator="lessThan">
      <formula>0</formula>
    </cfRule>
  </conditionalFormatting>
  <conditionalFormatting sqref="Y40">
    <cfRule type="cellIs" dxfId="2339" priority="2799" operator="lessThan">
      <formula>0</formula>
    </cfRule>
  </conditionalFormatting>
  <conditionalFormatting sqref="Y40">
    <cfRule type="cellIs" dxfId="2338" priority="2798" operator="lessThan">
      <formula>0</formula>
    </cfRule>
  </conditionalFormatting>
  <conditionalFormatting sqref="Y40">
    <cfRule type="cellIs" dxfId="2337" priority="2797" operator="lessThan">
      <formula>0</formula>
    </cfRule>
  </conditionalFormatting>
  <conditionalFormatting sqref="Y40">
    <cfRule type="cellIs" dxfId="2336" priority="2796" operator="lessThan">
      <formula>0</formula>
    </cfRule>
  </conditionalFormatting>
  <conditionalFormatting sqref="Y49:Y53">
    <cfRule type="cellIs" dxfId="2335" priority="2795" operator="lessThan">
      <formula>0</formula>
    </cfRule>
  </conditionalFormatting>
  <conditionalFormatting sqref="Y53">
    <cfRule type="cellIs" dxfId="2334" priority="2794" operator="lessThan">
      <formula>0</formula>
    </cfRule>
  </conditionalFormatting>
  <conditionalFormatting sqref="Y53">
    <cfRule type="cellIs" dxfId="2333" priority="2793" operator="lessThan">
      <formula>0</formula>
    </cfRule>
  </conditionalFormatting>
  <conditionalFormatting sqref="Y53:Y58">
    <cfRule type="cellIs" dxfId="2332" priority="2792" operator="lessThan">
      <formula>0</formula>
    </cfRule>
  </conditionalFormatting>
  <conditionalFormatting sqref="Y49">
    <cfRule type="cellIs" dxfId="2331" priority="2791" operator="lessThan">
      <formula>0</formula>
    </cfRule>
  </conditionalFormatting>
  <conditionalFormatting sqref="Y49">
    <cfRule type="cellIs" dxfId="2330" priority="2790" operator="lessThan">
      <formula>0</formula>
    </cfRule>
  </conditionalFormatting>
  <conditionalFormatting sqref="Y49">
    <cfRule type="cellIs" dxfId="2329" priority="2789" operator="lessThan">
      <formula>0</formula>
    </cfRule>
  </conditionalFormatting>
  <conditionalFormatting sqref="Y49">
    <cfRule type="cellIs" dxfId="2328" priority="2788" operator="lessThan">
      <formula>0</formula>
    </cfRule>
  </conditionalFormatting>
  <conditionalFormatting sqref="Y49">
    <cfRule type="cellIs" dxfId="2327" priority="2787" operator="lessThan">
      <formula>0</formula>
    </cfRule>
  </conditionalFormatting>
  <conditionalFormatting sqref="Y49">
    <cfRule type="cellIs" dxfId="2326" priority="2786" operator="lessThan">
      <formula>0</formula>
    </cfRule>
  </conditionalFormatting>
  <conditionalFormatting sqref="Y49">
    <cfRule type="cellIs" dxfId="2325" priority="2785" operator="lessThan">
      <formula>0</formula>
    </cfRule>
  </conditionalFormatting>
  <conditionalFormatting sqref="Y49">
    <cfRule type="cellIs" dxfId="2324" priority="2784" operator="lessThan">
      <formula>0</formula>
    </cfRule>
  </conditionalFormatting>
  <conditionalFormatting sqref="Y49">
    <cfRule type="cellIs" dxfId="2323" priority="2783" operator="lessThan">
      <formula>0</formula>
    </cfRule>
  </conditionalFormatting>
  <conditionalFormatting sqref="Y49">
    <cfRule type="cellIs" dxfId="2322" priority="2782" operator="lessThan">
      <formula>0</formula>
    </cfRule>
  </conditionalFormatting>
  <conditionalFormatting sqref="Y49">
    <cfRule type="cellIs" dxfId="2321" priority="2781" operator="lessThan">
      <formula>0</formula>
    </cfRule>
  </conditionalFormatting>
  <conditionalFormatting sqref="Y49">
    <cfRule type="cellIs" dxfId="2320" priority="2780" operator="lessThan">
      <formula>0</formula>
    </cfRule>
  </conditionalFormatting>
  <conditionalFormatting sqref="Y49">
    <cfRule type="cellIs" dxfId="2319" priority="2779" operator="lessThan">
      <formula>0</formula>
    </cfRule>
  </conditionalFormatting>
  <conditionalFormatting sqref="Y49">
    <cfRule type="cellIs" dxfId="2318" priority="2778" operator="lessThan">
      <formula>0</formula>
    </cfRule>
  </conditionalFormatting>
  <conditionalFormatting sqref="Y49">
    <cfRule type="cellIs" dxfId="2317" priority="2777" operator="lessThan">
      <formula>0</formula>
    </cfRule>
  </conditionalFormatting>
  <conditionalFormatting sqref="Y49">
    <cfRule type="cellIs" dxfId="2316" priority="2776" operator="lessThan">
      <formula>0</formula>
    </cfRule>
  </conditionalFormatting>
  <conditionalFormatting sqref="Y49">
    <cfRule type="cellIs" dxfId="2315" priority="2775" operator="lessThan">
      <formula>0</formula>
    </cfRule>
  </conditionalFormatting>
  <conditionalFormatting sqref="Y51">
    <cfRule type="cellIs" dxfId="2314" priority="2774" operator="lessThan">
      <formula>0</formula>
    </cfRule>
  </conditionalFormatting>
  <conditionalFormatting sqref="Y51">
    <cfRule type="cellIs" dxfId="2313" priority="2773" operator="lessThan">
      <formula>0</formula>
    </cfRule>
  </conditionalFormatting>
  <conditionalFormatting sqref="Y51">
    <cfRule type="cellIs" dxfId="2312" priority="2772" operator="lessThan">
      <formula>0</formula>
    </cfRule>
  </conditionalFormatting>
  <conditionalFormatting sqref="Y51">
    <cfRule type="cellIs" dxfId="2311" priority="2771" operator="lessThan">
      <formula>0</formula>
    </cfRule>
  </conditionalFormatting>
  <conditionalFormatting sqref="Y51">
    <cfRule type="cellIs" dxfId="2310" priority="2770" operator="lessThan">
      <formula>0</formula>
    </cfRule>
  </conditionalFormatting>
  <conditionalFormatting sqref="Y51">
    <cfRule type="cellIs" dxfId="2309" priority="2769" operator="lessThan">
      <formula>0</formula>
    </cfRule>
  </conditionalFormatting>
  <conditionalFormatting sqref="Y51">
    <cfRule type="cellIs" dxfId="2308" priority="2768" operator="lessThan">
      <formula>0</formula>
    </cfRule>
  </conditionalFormatting>
  <conditionalFormatting sqref="Y51">
    <cfRule type="cellIs" dxfId="2307" priority="2767" operator="lessThan">
      <formula>0</formula>
    </cfRule>
  </conditionalFormatting>
  <conditionalFormatting sqref="Y51">
    <cfRule type="cellIs" dxfId="2306" priority="2766" operator="lessThan">
      <formula>0</formula>
    </cfRule>
  </conditionalFormatting>
  <conditionalFormatting sqref="Y51">
    <cfRule type="cellIs" dxfId="2305" priority="2765" operator="lessThan">
      <formula>0</formula>
    </cfRule>
  </conditionalFormatting>
  <conditionalFormatting sqref="Y51">
    <cfRule type="cellIs" dxfId="2304" priority="2764" operator="lessThan">
      <formula>0</formula>
    </cfRule>
  </conditionalFormatting>
  <conditionalFormatting sqref="Y51">
    <cfRule type="cellIs" dxfId="2303" priority="2763" operator="lessThan">
      <formula>0</formula>
    </cfRule>
  </conditionalFormatting>
  <conditionalFormatting sqref="Y51">
    <cfRule type="cellIs" dxfId="2302" priority="2762" operator="lessThan">
      <formula>0</formula>
    </cfRule>
  </conditionalFormatting>
  <conditionalFormatting sqref="Y51">
    <cfRule type="cellIs" dxfId="2301" priority="2761" operator="lessThan">
      <formula>0</formula>
    </cfRule>
  </conditionalFormatting>
  <conditionalFormatting sqref="Y51">
    <cfRule type="cellIs" dxfId="2300" priority="2760" operator="lessThan">
      <formula>0</formula>
    </cfRule>
  </conditionalFormatting>
  <conditionalFormatting sqref="Y51">
    <cfRule type="cellIs" dxfId="2299" priority="2759" operator="lessThan">
      <formula>0</formula>
    </cfRule>
  </conditionalFormatting>
  <conditionalFormatting sqref="Y51">
    <cfRule type="cellIs" dxfId="2298" priority="2758" operator="lessThan">
      <formula>0</formula>
    </cfRule>
  </conditionalFormatting>
  <conditionalFormatting sqref="Y53">
    <cfRule type="cellIs" dxfId="2297" priority="2757" operator="lessThan">
      <formula>0</formula>
    </cfRule>
  </conditionalFormatting>
  <conditionalFormatting sqref="Y53">
    <cfRule type="cellIs" dxfId="2296" priority="2756" operator="lessThan">
      <formula>0</formula>
    </cfRule>
  </conditionalFormatting>
  <conditionalFormatting sqref="Y53">
    <cfRule type="cellIs" dxfId="2295" priority="2755" operator="lessThan">
      <formula>0</formula>
    </cfRule>
  </conditionalFormatting>
  <conditionalFormatting sqref="Y53">
    <cfRule type="cellIs" dxfId="2294" priority="2754" operator="lessThan">
      <formula>0</formula>
    </cfRule>
  </conditionalFormatting>
  <conditionalFormatting sqref="Y53">
    <cfRule type="cellIs" dxfId="2293" priority="2753" operator="lessThan">
      <formula>0</formula>
    </cfRule>
  </conditionalFormatting>
  <conditionalFormatting sqref="Y53">
    <cfRule type="cellIs" dxfId="2292" priority="2752" operator="lessThan">
      <formula>0</formula>
    </cfRule>
  </conditionalFormatting>
  <conditionalFormatting sqref="Y53">
    <cfRule type="cellIs" dxfId="2291" priority="2751" operator="lessThan">
      <formula>0</formula>
    </cfRule>
  </conditionalFormatting>
  <conditionalFormatting sqref="Y53">
    <cfRule type="cellIs" dxfId="2290" priority="2750" operator="lessThan">
      <formula>0</formula>
    </cfRule>
  </conditionalFormatting>
  <conditionalFormatting sqref="Y53">
    <cfRule type="cellIs" dxfId="2289" priority="2749" operator="lessThan">
      <formula>0</formula>
    </cfRule>
  </conditionalFormatting>
  <conditionalFormatting sqref="Y53">
    <cfRule type="cellIs" dxfId="2288" priority="2748" operator="lessThan">
      <formula>0</formula>
    </cfRule>
  </conditionalFormatting>
  <conditionalFormatting sqref="Y53">
    <cfRule type="cellIs" dxfId="2287" priority="2747" operator="lessThan">
      <formula>0</formula>
    </cfRule>
  </conditionalFormatting>
  <conditionalFormatting sqref="Y53">
    <cfRule type="cellIs" dxfId="2286" priority="2746" operator="lessThan">
      <formula>0</formula>
    </cfRule>
  </conditionalFormatting>
  <conditionalFormatting sqref="Y53">
    <cfRule type="cellIs" dxfId="2285" priority="2745" operator="lessThan">
      <formula>0</formula>
    </cfRule>
  </conditionalFormatting>
  <conditionalFormatting sqref="Y53">
    <cfRule type="cellIs" dxfId="2284" priority="2744" operator="lessThan">
      <formula>0</formula>
    </cfRule>
  </conditionalFormatting>
  <conditionalFormatting sqref="Y53">
    <cfRule type="cellIs" dxfId="2283" priority="2743" operator="lessThan">
      <formula>0</formula>
    </cfRule>
  </conditionalFormatting>
  <conditionalFormatting sqref="Y53">
    <cfRule type="cellIs" dxfId="2282" priority="2742" operator="lessThan">
      <formula>0</formula>
    </cfRule>
  </conditionalFormatting>
  <conditionalFormatting sqref="Y53">
    <cfRule type="cellIs" dxfId="2281" priority="2741" operator="lessThan">
      <formula>0</formula>
    </cfRule>
  </conditionalFormatting>
  <conditionalFormatting sqref="Y50">
    <cfRule type="cellIs" dxfId="2280" priority="2740" operator="lessThan">
      <formula>0</formula>
    </cfRule>
  </conditionalFormatting>
  <conditionalFormatting sqref="Y50">
    <cfRule type="cellIs" dxfId="2279" priority="2739" operator="lessThan">
      <formula>0</formula>
    </cfRule>
  </conditionalFormatting>
  <conditionalFormatting sqref="Y50">
    <cfRule type="cellIs" dxfId="2278" priority="2738" operator="lessThan">
      <formula>0</formula>
    </cfRule>
  </conditionalFormatting>
  <conditionalFormatting sqref="Y50">
    <cfRule type="cellIs" dxfId="2277" priority="2737" operator="lessThan">
      <formula>0</formula>
    </cfRule>
  </conditionalFormatting>
  <conditionalFormatting sqref="Y50">
    <cfRule type="cellIs" dxfId="2276" priority="2736" operator="lessThan">
      <formula>0</formula>
    </cfRule>
  </conditionalFormatting>
  <conditionalFormatting sqref="Y50">
    <cfRule type="cellIs" dxfId="2275" priority="2735" operator="lessThan">
      <formula>0</formula>
    </cfRule>
  </conditionalFormatting>
  <conditionalFormatting sqref="Y52">
    <cfRule type="cellIs" dxfId="2274" priority="2734" operator="lessThan">
      <formula>0</formula>
    </cfRule>
  </conditionalFormatting>
  <conditionalFormatting sqref="Y52">
    <cfRule type="cellIs" dxfId="2273" priority="2733" operator="lessThan">
      <formula>0</formula>
    </cfRule>
  </conditionalFormatting>
  <conditionalFormatting sqref="Y52">
    <cfRule type="cellIs" dxfId="2272" priority="2732" operator="lessThan">
      <formula>0</formula>
    </cfRule>
  </conditionalFormatting>
  <conditionalFormatting sqref="Y52">
    <cfRule type="cellIs" dxfId="2271" priority="2731" operator="lessThan">
      <formula>0</formula>
    </cfRule>
  </conditionalFormatting>
  <conditionalFormatting sqref="Y52">
    <cfRule type="cellIs" dxfId="2270" priority="2730" operator="lessThan">
      <formula>0</formula>
    </cfRule>
  </conditionalFormatting>
  <conditionalFormatting sqref="Y52">
    <cfRule type="cellIs" dxfId="2269" priority="2729" operator="lessThan">
      <formula>0</formula>
    </cfRule>
  </conditionalFormatting>
  <conditionalFormatting sqref="Y59">
    <cfRule type="cellIs" dxfId="2268" priority="2728" operator="lessThan">
      <formula>0</formula>
    </cfRule>
  </conditionalFormatting>
  <conditionalFormatting sqref="Y60">
    <cfRule type="cellIs" dxfId="2267" priority="2727" operator="lessThan">
      <formula>0</formula>
    </cfRule>
  </conditionalFormatting>
  <conditionalFormatting sqref="Y59">
    <cfRule type="cellIs" dxfId="2266" priority="2726" operator="lessThan">
      <formula>0</formula>
    </cfRule>
  </conditionalFormatting>
  <conditionalFormatting sqref="Y60">
    <cfRule type="cellIs" dxfId="2265" priority="2725" operator="lessThan">
      <formula>0</formula>
    </cfRule>
  </conditionalFormatting>
  <conditionalFormatting sqref="Y72">
    <cfRule type="cellIs" dxfId="2264" priority="2724" operator="lessThan">
      <formula>0</formula>
    </cfRule>
  </conditionalFormatting>
  <conditionalFormatting sqref="Y73:Y75">
    <cfRule type="cellIs" dxfId="2263" priority="2723" operator="lessThan">
      <formula>0</formula>
    </cfRule>
  </conditionalFormatting>
  <conditionalFormatting sqref="Y72">
    <cfRule type="cellIs" dxfId="2262" priority="2722" operator="lessThan">
      <formula>0</formula>
    </cfRule>
  </conditionalFormatting>
  <conditionalFormatting sqref="Y73:Y75">
    <cfRule type="cellIs" dxfId="2261" priority="2721" operator="lessThan">
      <formula>0</formula>
    </cfRule>
  </conditionalFormatting>
  <conditionalFormatting sqref="Y66">
    <cfRule type="cellIs" dxfId="2260" priority="2720" operator="lessThan">
      <formula>0</formula>
    </cfRule>
  </conditionalFormatting>
  <conditionalFormatting sqref="Y66">
    <cfRule type="cellIs" dxfId="2259" priority="2719" operator="lessThan">
      <formula>0</formula>
    </cfRule>
  </conditionalFormatting>
  <conditionalFormatting sqref="Y67:Y71">
    <cfRule type="cellIs" dxfId="2258" priority="2718" operator="lessThan">
      <formula>0</formula>
    </cfRule>
  </conditionalFormatting>
  <conditionalFormatting sqref="Y66">
    <cfRule type="cellIs" dxfId="2257" priority="2717" operator="lessThan">
      <formula>0</formula>
    </cfRule>
  </conditionalFormatting>
  <conditionalFormatting sqref="Y66">
    <cfRule type="cellIs" dxfId="2256" priority="2716" operator="lessThan">
      <formula>0</formula>
    </cfRule>
  </conditionalFormatting>
  <conditionalFormatting sqref="Y66">
    <cfRule type="cellIs" dxfId="2255" priority="2715" operator="lessThan">
      <formula>0</formula>
    </cfRule>
  </conditionalFormatting>
  <conditionalFormatting sqref="Y66">
    <cfRule type="cellIs" dxfId="2254" priority="2714" operator="lessThan">
      <formula>0</formula>
    </cfRule>
  </conditionalFormatting>
  <conditionalFormatting sqref="Y67:Y71">
    <cfRule type="cellIs" dxfId="2253" priority="2713" operator="lessThan">
      <formula>0</formula>
    </cfRule>
  </conditionalFormatting>
  <conditionalFormatting sqref="Y66">
    <cfRule type="cellIs" dxfId="2252" priority="2712" operator="lessThan">
      <formula>0</formula>
    </cfRule>
  </conditionalFormatting>
  <conditionalFormatting sqref="Y66">
    <cfRule type="cellIs" dxfId="2251" priority="2711" operator="lessThan">
      <formula>0</formula>
    </cfRule>
  </conditionalFormatting>
  <conditionalFormatting sqref="Y66">
    <cfRule type="cellIs" dxfId="2250" priority="2710" operator="lessThan">
      <formula>0</formula>
    </cfRule>
  </conditionalFormatting>
  <conditionalFormatting sqref="Y91">
    <cfRule type="cellIs" dxfId="2249" priority="2709" operator="lessThan">
      <formula>0</formula>
    </cfRule>
  </conditionalFormatting>
  <conditionalFormatting sqref="Y91">
    <cfRule type="cellIs" dxfId="2248" priority="2708" operator="lessThan">
      <formula>0</formula>
    </cfRule>
  </conditionalFormatting>
  <conditionalFormatting sqref="Y91">
    <cfRule type="cellIs" dxfId="2247" priority="2707" operator="lessThan">
      <formula>0</formula>
    </cfRule>
  </conditionalFormatting>
  <conditionalFormatting sqref="Y77">
    <cfRule type="cellIs" dxfId="2246" priority="2706" operator="lessThan">
      <formula>0</formula>
    </cfRule>
  </conditionalFormatting>
  <conditionalFormatting sqref="Y77">
    <cfRule type="cellIs" dxfId="2245" priority="2705" operator="lessThan">
      <formula>0</formula>
    </cfRule>
  </conditionalFormatting>
  <conditionalFormatting sqref="Y77">
    <cfRule type="cellIs" dxfId="2244" priority="2704" operator="lessThan">
      <formula>0</formula>
    </cfRule>
  </conditionalFormatting>
  <conditionalFormatting sqref="Y77">
    <cfRule type="cellIs" dxfId="2243" priority="2703" operator="lessThan">
      <formula>0</formula>
    </cfRule>
  </conditionalFormatting>
  <conditionalFormatting sqref="Y77">
    <cfRule type="cellIs" dxfId="2242" priority="2702" operator="lessThan">
      <formula>0</formula>
    </cfRule>
  </conditionalFormatting>
  <conditionalFormatting sqref="Y77">
    <cfRule type="cellIs" dxfId="2241" priority="2701" operator="lessThan">
      <formula>0</formula>
    </cfRule>
  </conditionalFormatting>
  <conditionalFormatting sqref="Y77">
    <cfRule type="cellIs" dxfId="2240" priority="2700" operator="lessThan">
      <formula>0</formula>
    </cfRule>
  </conditionalFormatting>
  <conditionalFormatting sqref="Y77">
    <cfRule type="cellIs" dxfId="2239" priority="2699" operator="lessThan">
      <formula>0</formula>
    </cfRule>
  </conditionalFormatting>
  <conditionalFormatting sqref="Y77">
    <cfRule type="cellIs" dxfId="2238" priority="2698" operator="lessThan">
      <formula>0</formula>
    </cfRule>
  </conditionalFormatting>
  <conditionalFormatting sqref="Y77">
    <cfRule type="cellIs" dxfId="2237" priority="2697" operator="lessThan">
      <formula>0</formula>
    </cfRule>
  </conditionalFormatting>
  <conditionalFormatting sqref="Y77">
    <cfRule type="cellIs" dxfId="2236" priority="2696" operator="lessThan">
      <formula>0</formula>
    </cfRule>
  </conditionalFormatting>
  <conditionalFormatting sqref="Y77">
    <cfRule type="cellIs" dxfId="2235" priority="2695" operator="lessThan">
      <formula>0</formula>
    </cfRule>
  </conditionalFormatting>
  <conditionalFormatting sqref="Y77">
    <cfRule type="cellIs" dxfId="2234" priority="2694" operator="lessThan">
      <formula>0</formula>
    </cfRule>
  </conditionalFormatting>
  <conditionalFormatting sqref="Y77">
    <cfRule type="cellIs" dxfId="2233" priority="2693" operator="lessThan">
      <formula>0</formula>
    </cfRule>
  </conditionalFormatting>
  <conditionalFormatting sqref="Y77">
    <cfRule type="cellIs" dxfId="2232" priority="2692" operator="lessThan">
      <formula>0</formula>
    </cfRule>
  </conditionalFormatting>
  <conditionalFormatting sqref="Y78:Y79">
    <cfRule type="cellIs" dxfId="2231" priority="2691" operator="lessThan">
      <formula>0</formula>
    </cfRule>
  </conditionalFormatting>
  <conditionalFormatting sqref="Y77">
    <cfRule type="cellIs" dxfId="2230" priority="2690" operator="lessThan">
      <formula>0</formula>
    </cfRule>
  </conditionalFormatting>
  <conditionalFormatting sqref="Y77">
    <cfRule type="cellIs" dxfId="2229" priority="2689" operator="lessThan">
      <formula>0</formula>
    </cfRule>
  </conditionalFormatting>
  <conditionalFormatting sqref="Y77">
    <cfRule type="cellIs" dxfId="2228" priority="2688" operator="lessThan">
      <formula>0</formula>
    </cfRule>
  </conditionalFormatting>
  <conditionalFormatting sqref="Y77">
    <cfRule type="cellIs" dxfId="2227" priority="2687" operator="lessThan">
      <formula>0</formula>
    </cfRule>
  </conditionalFormatting>
  <conditionalFormatting sqref="Y78:Y79">
    <cfRule type="cellIs" dxfId="2226" priority="2686" operator="lessThan">
      <formula>0</formula>
    </cfRule>
  </conditionalFormatting>
  <conditionalFormatting sqref="Y77">
    <cfRule type="cellIs" dxfId="2225" priority="2685" operator="lessThan">
      <formula>0</formula>
    </cfRule>
  </conditionalFormatting>
  <conditionalFormatting sqref="Y77">
    <cfRule type="cellIs" dxfId="2224" priority="2684" operator="lessThan">
      <formula>0</formula>
    </cfRule>
  </conditionalFormatting>
  <conditionalFormatting sqref="Y77">
    <cfRule type="cellIs" dxfId="2223" priority="2683" operator="lessThan">
      <formula>0</formula>
    </cfRule>
  </conditionalFormatting>
  <conditionalFormatting sqref="Y83">
    <cfRule type="cellIs" dxfId="2222" priority="2682" operator="lessThan">
      <formula>0</formula>
    </cfRule>
  </conditionalFormatting>
  <conditionalFormatting sqref="Y83">
    <cfRule type="cellIs" dxfId="2221" priority="2681" operator="lessThan">
      <formula>0</formula>
    </cfRule>
  </conditionalFormatting>
  <conditionalFormatting sqref="Y83">
    <cfRule type="cellIs" dxfId="2220" priority="2680" operator="lessThan">
      <formula>0</formula>
    </cfRule>
  </conditionalFormatting>
  <conditionalFormatting sqref="Y83">
    <cfRule type="cellIs" dxfId="2219" priority="2679" operator="lessThan">
      <formula>0</formula>
    </cfRule>
  </conditionalFormatting>
  <conditionalFormatting sqref="Y83">
    <cfRule type="cellIs" dxfId="2218" priority="2678" operator="lessThan">
      <formula>0</formula>
    </cfRule>
  </conditionalFormatting>
  <conditionalFormatting sqref="Y83">
    <cfRule type="cellIs" dxfId="2217" priority="2677" operator="lessThan">
      <formula>0</formula>
    </cfRule>
  </conditionalFormatting>
  <conditionalFormatting sqref="Y85">
    <cfRule type="cellIs" dxfId="2216" priority="2676" operator="lessThan">
      <formula>0</formula>
    </cfRule>
  </conditionalFormatting>
  <conditionalFormatting sqref="Y85">
    <cfRule type="cellIs" dxfId="2215" priority="2675" operator="lessThan">
      <formula>0</formula>
    </cfRule>
  </conditionalFormatting>
  <conditionalFormatting sqref="Y85">
    <cfRule type="cellIs" dxfId="2214" priority="2674" operator="lessThan">
      <formula>0</formula>
    </cfRule>
  </conditionalFormatting>
  <conditionalFormatting sqref="Y85">
    <cfRule type="cellIs" dxfId="2213" priority="2673" operator="lessThan">
      <formula>0</formula>
    </cfRule>
  </conditionalFormatting>
  <conditionalFormatting sqref="Y85">
    <cfRule type="cellIs" dxfId="2212" priority="2672" operator="lessThan">
      <formula>0</formula>
    </cfRule>
  </conditionalFormatting>
  <conditionalFormatting sqref="Y85">
    <cfRule type="cellIs" dxfId="2211" priority="2671" operator="lessThan">
      <formula>0</formula>
    </cfRule>
  </conditionalFormatting>
  <conditionalFormatting sqref="Y85">
    <cfRule type="cellIs" dxfId="2210" priority="2670" operator="lessThan">
      <formula>0</formula>
    </cfRule>
  </conditionalFormatting>
  <conditionalFormatting sqref="Y85">
    <cfRule type="cellIs" dxfId="2209" priority="2669" operator="lessThan">
      <formula>0</formula>
    </cfRule>
  </conditionalFormatting>
  <conditionalFormatting sqref="Y87">
    <cfRule type="cellIs" dxfId="2208" priority="2668" operator="lessThan">
      <formula>0</formula>
    </cfRule>
  </conditionalFormatting>
  <conditionalFormatting sqref="Y87">
    <cfRule type="cellIs" dxfId="2207" priority="2667" operator="lessThan">
      <formula>0</formula>
    </cfRule>
  </conditionalFormatting>
  <conditionalFormatting sqref="Y87">
    <cfRule type="cellIs" dxfId="2206" priority="2666" operator="lessThan">
      <formula>0</formula>
    </cfRule>
  </conditionalFormatting>
  <conditionalFormatting sqref="Y87">
    <cfRule type="cellIs" dxfId="2205" priority="2665" operator="lessThan">
      <formula>0</formula>
    </cfRule>
  </conditionalFormatting>
  <conditionalFormatting sqref="Y87">
    <cfRule type="cellIs" dxfId="2204" priority="2664" operator="lessThan">
      <formula>0</formula>
    </cfRule>
  </conditionalFormatting>
  <conditionalFormatting sqref="Y87">
    <cfRule type="cellIs" dxfId="2203" priority="2663" operator="lessThan">
      <formula>0</formula>
    </cfRule>
  </conditionalFormatting>
  <conditionalFormatting sqref="Y87">
    <cfRule type="cellIs" dxfId="2202" priority="2662" operator="lessThan">
      <formula>0</formula>
    </cfRule>
  </conditionalFormatting>
  <conditionalFormatting sqref="Y87">
    <cfRule type="cellIs" dxfId="2201" priority="2661" operator="lessThan">
      <formula>0</formula>
    </cfRule>
  </conditionalFormatting>
  <conditionalFormatting sqref="Y16">
    <cfRule type="cellIs" dxfId="2200" priority="2660" operator="lessThan">
      <formula>0</formula>
    </cfRule>
  </conditionalFormatting>
  <conditionalFormatting sqref="Y16">
    <cfRule type="cellIs" dxfId="2199" priority="2659" operator="lessThan">
      <formula>0</formula>
    </cfRule>
  </conditionalFormatting>
  <conditionalFormatting sqref="Y16">
    <cfRule type="cellIs" dxfId="2198" priority="2658" operator="lessThan">
      <formula>0</formula>
    </cfRule>
  </conditionalFormatting>
  <conditionalFormatting sqref="Y16">
    <cfRule type="cellIs" dxfId="2197" priority="2657" operator="lessThan">
      <formula>0</formula>
    </cfRule>
  </conditionalFormatting>
  <conditionalFormatting sqref="Y16">
    <cfRule type="cellIs" dxfId="2196" priority="2656" operator="lessThan">
      <formula>0</formula>
    </cfRule>
  </conditionalFormatting>
  <conditionalFormatting sqref="Y16">
    <cfRule type="cellIs" dxfId="2195" priority="2655" operator="lessThan">
      <formula>0</formula>
    </cfRule>
  </conditionalFormatting>
  <conditionalFormatting sqref="Y16">
    <cfRule type="cellIs" dxfId="2194" priority="2654" operator="lessThan">
      <formula>0</formula>
    </cfRule>
  </conditionalFormatting>
  <conditionalFormatting sqref="Y16">
    <cfRule type="cellIs" dxfId="2193" priority="2653" operator="lessThan">
      <formula>0</formula>
    </cfRule>
  </conditionalFormatting>
  <conditionalFormatting sqref="Y16">
    <cfRule type="cellIs" dxfId="2192" priority="2652" operator="lessThan">
      <formula>0</formula>
    </cfRule>
  </conditionalFormatting>
  <conditionalFormatting sqref="Y16">
    <cfRule type="cellIs" dxfId="2191" priority="2651" operator="lessThan">
      <formula>0</formula>
    </cfRule>
  </conditionalFormatting>
  <conditionalFormatting sqref="Y16">
    <cfRule type="cellIs" dxfId="2190" priority="2650" operator="lessThan">
      <formula>0</formula>
    </cfRule>
  </conditionalFormatting>
  <conditionalFormatting sqref="Y16">
    <cfRule type="cellIs" dxfId="2189" priority="2649" operator="lessThan">
      <formula>0</formula>
    </cfRule>
  </conditionalFormatting>
  <conditionalFormatting sqref="Y16">
    <cfRule type="cellIs" dxfId="2188" priority="2648" operator="lessThan">
      <formula>0</formula>
    </cfRule>
  </conditionalFormatting>
  <conditionalFormatting sqref="Y16">
    <cfRule type="cellIs" dxfId="2187" priority="2647" operator="lessThan">
      <formula>0</formula>
    </cfRule>
  </conditionalFormatting>
  <conditionalFormatting sqref="Y9">
    <cfRule type="cellIs" dxfId="2186" priority="2646" operator="lessThan">
      <formula>0</formula>
    </cfRule>
  </conditionalFormatting>
  <conditionalFormatting sqref="Y9">
    <cfRule type="cellIs" dxfId="2185" priority="2645" operator="lessThan">
      <formula>0</formula>
    </cfRule>
  </conditionalFormatting>
  <conditionalFormatting sqref="Y9">
    <cfRule type="cellIs" dxfId="2184" priority="2644" operator="lessThan">
      <formula>0</formula>
    </cfRule>
  </conditionalFormatting>
  <conditionalFormatting sqref="Y9">
    <cfRule type="cellIs" dxfId="2183" priority="2643" operator="lessThan">
      <formula>0</formula>
    </cfRule>
  </conditionalFormatting>
  <conditionalFormatting sqref="Y9">
    <cfRule type="cellIs" dxfId="2182" priority="2642" operator="lessThan">
      <formula>0</formula>
    </cfRule>
  </conditionalFormatting>
  <conditionalFormatting sqref="Y9">
    <cfRule type="cellIs" dxfId="2181" priority="2641" operator="lessThan">
      <formula>0</formula>
    </cfRule>
  </conditionalFormatting>
  <conditionalFormatting sqref="Y9">
    <cfRule type="cellIs" dxfId="2180" priority="2640" operator="lessThan">
      <formula>0</formula>
    </cfRule>
  </conditionalFormatting>
  <conditionalFormatting sqref="Y9">
    <cfRule type="cellIs" dxfId="2179" priority="2639" operator="lessThan">
      <formula>0</formula>
    </cfRule>
  </conditionalFormatting>
  <conditionalFormatting sqref="Y9">
    <cfRule type="cellIs" dxfId="2178" priority="2638" operator="lessThan">
      <formula>0</formula>
    </cfRule>
  </conditionalFormatting>
  <conditionalFormatting sqref="Y9">
    <cfRule type="cellIs" dxfId="2177" priority="2637" operator="lessThan">
      <formula>0</formula>
    </cfRule>
  </conditionalFormatting>
  <conditionalFormatting sqref="Y9">
    <cfRule type="cellIs" dxfId="2176" priority="2636" operator="lessThan">
      <formula>0</formula>
    </cfRule>
  </conditionalFormatting>
  <conditionalFormatting sqref="Y9">
    <cfRule type="cellIs" dxfId="2175" priority="2635" operator="lessThan">
      <formula>0</formula>
    </cfRule>
  </conditionalFormatting>
  <conditionalFormatting sqref="Y9">
    <cfRule type="cellIs" dxfId="2174" priority="2634" operator="lessThan">
      <formula>0</formula>
    </cfRule>
  </conditionalFormatting>
  <conditionalFormatting sqref="Y9">
    <cfRule type="cellIs" dxfId="2173" priority="2633" operator="lessThan">
      <formula>0</formula>
    </cfRule>
  </conditionalFormatting>
  <conditionalFormatting sqref="Y16">
    <cfRule type="cellIs" dxfId="2172" priority="2632" operator="lessThan">
      <formula>0</formula>
    </cfRule>
  </conditionalFormatting>
  <conditionalFormatting sqref="Y16">
    <cfRule type="cellIs" dxfId="2171" priority="2631" operator="lessThan">
      <formula>0</formula>
    </cfRule>
  </conditionalFormatting>
  <conditionalFormatting sqref="Y16">
    <cfRule type="cellIs" dxfId="2170" priority="2630" operator="lessThan">
      <formula>0</formula>
    </cfRule>
  </conditionalFormatting>
  <conditionalFormatting sqref="Y16">
    <cfRule type="cellIs" dxfId="2169" priority="2629" operator="lessThan">
      <formula>0</formula>
    </cfRule>
  </conditionalFormatting>
  <conditionalFormatting sqref="Y16">
    <cfRule type="cellIs" dxfId="2168" priority="2628" operator="lessThan">
      <formula>0</formula>
    </cfRule>
  </conditionalFormatting>
  <conditionalFormatting sqref="Y16">
    <cfRule type="cellIs" dxfId="2167" priority="2627" operator="lessThan">
      <formula>0</formula>
    </cfRule>
  </conditionalFormatting>
  <conditionalFormatting sqref="Y16">
    <cfRule type="cellIs" dxfId="2166" priority="2626" operator="lessThan">
      <formula>0</formula>
    </cfRule>
  </conditionalFormatting>
  <conditionalFormatting sqref="Y9">
    <cfRule type="cellIs" dxfId="2165" priority="2625" operator="lessThan">
      <formula>0</formula>
    </cfRule>
  </conditionalFormatting>
  <conditionalFormatting sqref="Y9">
    <cfRule type="cellIs" dxfId="2164" priority="2624" operator="lessThan">
      <formula>0</formula>
    </cfRule>
  </conditionalFormatting>
  <conditionalFormatting sqref="Y9">
    <cfRule type="cellIs" dxfId="2163" priority="2623" operator="lessThan">
      <formula>0</formula>
    </cfRule>
  </conditionalFormatting>
  <conditionalFormatting sqref="Y9">
    <cfRule type="cellIs" dxfId="2162" priority="2622" operator="lessThan">
      <formula>0</formula>
    </cfRule>
  </conditionalFormatting>
  <conditionalFormatting sqref="Y9">
    <cfRule type="cellIs" dxfId="2161" priority="2621" operator="lessThan">
      <formula>0</formula>
    </cfRule>
  </conditionalFormatting>
  <conditionalFormatting sqref="Y9">
    <cfRule type="cellIs" dxfId="2160" priority="2620" operator="lessThan">
      <formula>0</formula>
    </cfRule>
  </conditionalFormatting>
  <conditionalFormatting sqref="Y9">
    <cfRule type="cellIs" dxfId="2159" priority="2619" operator="lessThan">
      <formula>0</formula>
    </cfRule>
  </conditionalFormatting>
  <conditionalFormatting sqref="Y9">
    <cfRule type="cellIs" dxfId="2158" priority="2618" operator="lessThan">
      <formula>0</formula>
    </cfRule>
  </conditionalFormatting>
  <conditionalFormatting sqref="Y9">
    <cfRule type="cellIs" dxfId="2157" priority="2617" operator="lessThan">
      <formula>0</formula>
    </cfRule>
  </conditionalFormatting>
  <conditionalFormatting sqref="Y9">
    <cfRule type="cellIs" dxfId="2156" priority="2616" operator="lessThan">
      <formula>0</formula>
    </cfRule>
  </conditionalFormatting>
  <conditionalFormatting sqref="Y9">
    <cfRule type="cellIs" dxfId="2155" priority="2615" operator="lessThan">
      <formula>0</formula>
    </cfRule>
  </conditionalFormatting>
  <conditionalFormatting sqref="Y9">
    <cfRule type="cellIs" dxfId="2154" priority="2614" operator="lessThan">
      <formula>0</formula>
    </cfRule>
  </conditionalFormatting>
  <conditionalFormatting sqref="Y9">
    <cfRule type="cellIs" dxfId="2153" priority="2613" operator="lessThan">
      <formula>0</formula>
    </cfRule>
  </conditionalFormatting>
  <conditionalFormatting sqref="Y9">
    <cfRule type="cellIs" dxfId="2152" priority="2612" operator="lessThan">
      <formula>0</formula>
    </cfRule>
  </conditionalFormatting>
  <conditionalFormatting sqref="Y9">
    <cfRule type="cellIs" dxfId="2151" priority="2611" operator="lessThan">
      <formula>0</formula>
    </cfRule>
  </conditionalFormatting>
  <conditionalFormatting sqref="Y9">
    <cfRule type="cellIs" dxfId="2150" priority="2610" operator="lessThan">
      <formula>0</formula>
    </cfRule>
  </conditionalFormatting>
  <conditionalFormatting sqref="Y9">
    <cfRule type="cellIs" dxfId="2149" priority="2609" operator="lessThan">
      <formula>0</formula>
    </cfRule>
  </conditionalFormatting>
  <conditionalFormatting sqref="Y9">
    <cfRule type="cellIs" dxfId="2148" priority="2608" operator="lessThan">
      <formula>0</formula>
    </cfRule>
  </conditionalFormatting>
  <conditionalFormatting sqref="Y9">
    <cfRule type="cellIs" dxfId="2147" priority="2607" operator="lessThan">
      <formula>0</formula>
    </cfRule>
  </conditionalFormatting>
  <conditionalFormatting sqref="Y9">
    <cfRule type="cellIs" dxfId="2146" priority="2606" operator="lessThan">
      <formula>0</formula>
    </cfRule>
  </conditionalFormatting>
  <conditionalFormatting sqref="Y9">
    <cfRule type="cellIs" dxfId="2145" priority="2605" operator="lessThan">
      <formula>0</formula>
    </cfRule>
  </conditionalFormatting>
  <conditionalFormatting sqref="Y64">
    <cfRule type="cellIs" dxfId="2144" priority="2604" operator="lessThan">
      <formula>0</formula>
    </cfRule>
  </conditionalFormatting>
  <conditionalFormatting sqref="Y64">
    <cfRule type="cellIs" dxfId="2143" priority="2603" operator="lessThan">
      <formula>0</formula>
    </cfRule>
  </conditionalFormatting>
  <conditionalFormatting sqref="Y64">
    <cfRule type="cellIs" dxfId="2142" priority="2602" operator="lessThan">
      <formula>0</formula>
    </cfRule>
  </conditionalFormatting>
  <conditionalFormatting sqref="Y64">
    <cfRule type="cellIs" dxfId="2141" priority="2601" operator="lessThan">
      <formula>0</formula>
    </cfRule>
  </conditionalFormatting>
  <conditionalFormatting sqref="Z5:Z6">
    <cfRule type="containsBlanks" dxfId="2140" priority="2600">
      <formula>LEN(TRIM(Z5))=0</formula>
    </cfRule>
  </conditionalFormatting>
  <conditionalFormatting sqref="AA9">
    <cfRule type="cellIs" dxfId="2139" priority="2599" operator="lessThan">
      <formula>0</formula>
    </cfRule>
  </conditionalFormatting>
  <conditionalFormatting sqref="AA17:AA19">
    <cfRule type="cellIs" dxfId="2138" priority="2598" operator="lessThan">
      <formula>0</formula>
    </cfRule>
  </conditionalFormatting>
  <conditionalFormatting sqref="AA20">
    <cfRule type="cellIs" dxfId="2137" priority="2597" operator="lessThan">
      <formula>0</formula>
    </cfRule>
  </conditionalFormatting>
  <conditionalFormatting sqref="AA22">
    <cfRule type="cellIs" dxfId="2136" priority="2596" operator="lessThan">
      <formula>0</formula>
    </cfRule>
  </conditionalFormatting>
  <conditionalFormatting sqref="AA26">
    <cfRule type="cellIs" dxfId="2135" priority="2595" operator="lessThan">
      <formula>0</formula>
    </cfRule>
  </conditionalFormatting>
  <conditionalFormatting sqref="AA30">
    <cfRule type="cellIs" dxfId="2134" priority="2594" operator="lessThan">
      <formula>0</formula>
    </cfRule>
  </conditionalFormatting>
  <conditionalFormatting sqref="AA27:AA35">
    <cfRule type="cellIs" dxfId="2133" priority="2593" operator="lessThan">
      <formula>0</formula>
    </cfRule>
  </conditionalFormatting>
  <conditionalFormatting sqref="AA36">
    <cfRule type="cellIs" dxfId="2132" priority="2592" operator="lessThan">
      <formula>0</formula>
    </cfRule>
  </conditionalFormatting>
  <conditionalFormatting sqref="AA37">
    <cfRule type="cellIs" dxfId="2131" priority="2591" operator="lessThan">
      <formula>0</formula>
    </cfRule>
  </conditionalFormatting>
  <conditionalFormatting sqref="AA39">
    <cfRule type="cellIs" dxfId="2130" priority="2590" operator="lessThan">
      <formula>0</formula>
    </cfRule>
  </conditionalFormatting>
  <conditionalFormatting sqref="AA40:AA45">
    <cfRule type="cellIs" dxfId="2129" priority="2589" operator="lessThan">
      <formula>0</formula>
    </cfRule>
  </conditionalFormatting>
  <conditionalFormatting sqref="AA46">
    <cfRule type="cellIs" dxfId="2128" priority="2588" operator="lessThan">
      <formula>0</formula>
    </cfRule>
  </conditionalFormatting>
  <conditionalFormatting sqref="AA47">
    <cfRule type="cellIs" dxfId="2127" priority="2587" operator="lessThan">
      <formula>0</formula>
    </cfRule>
  </conditionalFormatting>
  <conditionalFormatting sqref="AA49:AA53">
    <cfRule type="cellIs" dxfId="2126" priority="2586" operator="lessThan">
      <formula>0</formula>
    </cfRule>
  </conditionalFormatting>
  <conditionalFormatting sqref="AA59">
    <cfRule type="cellIs" dxfId="2125" priority="2585" operator="lessThan">
      <formula>0</formula>
    </cfRule>
  </conditionalFormatting>
  <conditionalFormatting sqref="AA60">
    <cfRule type="cellIs" dxfId="2124" priority="2584" operator="lessThan">
      <formula>0</formula>
    </cfRule>
  </conditionalFormatting>
  <conditionalFormatting sqref="AA62">
    <cfRule type="cellIs" dxfId="2123" priority="2583" operator="lessThan">
      <formula>0</formula>
    </cfRule>
  </conditionalFormatting>
  <conditionalFormatting sqref="AA63">
    <cfRule type="cellIs" dxfId="2122" priority="2582" operator="lessThan">
      <formula>0</formula>
    </cfRule>
  </conditionalFormatting>
  <conditionalFormatting sqref="AA64">
    <cfRule type="cellIs" dxfId="2121" priority="2581" operator="lessThan">
      <formula>0</formula>
    </cfRule>
  </conditionalFormatting>
  <conditionalFormatting sqref="AA91">
    <cfRule type="cellIs" dxfId="2120" priority="2580" operator="lessThan">
      <formula>0</formula>
    </cfRule>
  </conditionalFormatting>
  <conditionalFormatting sqref="AA66">
    <cfRule type="cellIs" dxfId="2119" priority="2579" operator="lessThan">
      <formula>0</formula>
    </cfRule>
  </conditionalFormatting>
  <conditionalFormatting sqref="AA72">
    <cfRule type="cellIs" dxfId="2118" priority="2578" operator="lessThan">
      <formula>0</formula>
    </cfRule>
  </conditionalFormatting>
  <conditionalFormatting sqref="AA73:AA75">
    <cfRule type="cellIs" dxfId="2117" priority="2577" operator="lessThan">
      <formula>0</formula>
    </cfRule>
  </conditionalFormatting>
  <conditionalFormatting sqref="AA74">
    <cfRule type="cellIs" dxfId="2116" priority="2576" operator="lessThan">
      <formula>0</formula>
    </cfRule>
  </conditionalFormatting>
  <conditionalFormatting sqref="AA77:AA78 AA80:AA83">
    <cfRule type="cellIs" dxfId="2115" priority="2575" operator="lessThan">
      <formula>0</formula>
    </cfRule>
  </conditionalFormatting>
  <conditionalFormatting sqref="AA85">
    <cfRule type="cellIs" dxfId="2114" priority="2574" operator="lessThan">
      <formula>0</formula>
    </cfRule>
  </conditionalFormatting>
  <conditionalFormatting sqref="AA9">
    <cfRule type="cellIs" dxfId="2113" priority="2573" operator="lessThan">
      <formula>0</formula>
    </cfRule>
  </conditionalFormatting>
  <conditionalFormatting sqref="AA20">
    <cfRule type="cellIs" dxfId="2112" priority="2572" operator="lessThan">
      <formula>0</formula>
    </cfRule>
  </conditionalFormatting>
  <conditionalFormatting sqref="AA22">
    <cfRule type="cellIs" dxfId="2111" priority="2571" operator="lessThan">
      <formula>0</formula>
    </cfRule>
  </conditionalFormatting>
  <conditionalFormatting sqref="AA26">
    <cfRule type="cellIs" dxfId="2110" priority="2570" operator="lessThan">
      <formula>0</formula>
    </cfRule>
  </conditionalFormatting>
  <conditionalFormatting sqref="AA30">
    <cfRule type="cellIs" dxfId="2109" priority="2569" operator="lessThan">
      <formula>0</formula>
    </cfRule>
  </conditionalFormatting>
  <conditionalFormatting sqref="AA27:AA35">
    <cfRule type="cellIs" dxfId="2108" priority="2568" operator="lessThan">
      <formula>0</formula>
    </cfRule>
  </conditionalFormatting>
  <conditionalFormatting sqref="AA36">
    <cfRule type="cellIs" dxfId="2107" priority="2567" operator="lessThan">
      <formula>0</formula>
    </cfRule>
  </conditionalFormatting>
  <conditionalFormatting sqref="AA37">
    <cfRule type="cellIs" dxfId="2106" priority="2566" operator="lessThan">
      <formula>0</formula>
    </cfRule>
  </conditionalFormatting>
  <conditionalFormatting sqref="AA39">
    <cfRule type="cellIs" dxfId="2105" priority="2565" operator="lessThan">
      <formula>0</formula>
    </cfRule>
  </conditionalFormatting>
  <conditionalFormatting sqref="AA40:AA45">
    <cfRule type="cellIs" dxfId="2104" priority="2564" operator="lessThan">
      <formula>0</formula>
    </cfRule>
  </conditionalFormatting>
  <conditionalFormatting sqref="AA46">
    <cfRule type="cellIs" dxfId="2103" priority="2563" operator="lessThan">
      <formula>0</formula>
    </cfRule>
  </conditionalFormatting>
  <conditionalFormatting sqref="AA47">
    <cfRule type="cellIs" dxfId="2102" priority="2562" operator="lessThan">
      <formula>0</formula>
    </cfRule>
  </conditionalFormatting>
  <conditionalFormatting sqref="AA49:AA53">
    <cfRule type="cellIs" dxfId="2101" priority="2561" operator="lessThan">
      <formula>0</formula>
    </cfRule>
  </conditionalFormatting>
  <conditionalFormatting sqref="AA59">
    <cfRule type="cellIs" dxfId="2100" priority="2560" operator="lessThan">
      <formula>0</formula>
    </cfRule>
  </conditionalFormatting>
  <conditionalFormatting sqref="AA60">
    <cfRule type="cellIs" dxfId="2099" priority="2559" operator="lessThan">
      <formula>0</formula>
    </cfRule>
  </conditionalFormatting>
  <conditionalFormatting sqref="AA62">
    <cfRule type="cellIs" dxfId="2098" priority="2558" operator="lessThan">
      <formula>0</formula>
    </cfRule>
  </conditionalFormatting>
  <conditionalFormatting sqref="AA63">
    <cfRule type="cellIs" dxfId="2097" priority="2557" operator="lessThan">
      <formula>0</formula>
    </cfRule>
  </conditionalFormatting>
  <conditionalFormatting sqref="AA64">
    <cfRule type="cellIs" dxfId="2096" priority="2556" operator="lessThan">
      <formula>0</formula>
    </cfRule>
  </conditionalFormatting>
  <conditionalFormatting sqref="AA91">
    <cfRule type="cellIs" dxfId="2095" priority="2555" operator="lessThan">
      <formula>0</formula>
    </cfRule>
  </conditionalFormatting>
  <conditionalFormatting sqref="AA66">
    <cfRule type="cellIs" dxfId="2094" priority="2554" operator="lessThan">
      <formula>0</formula>
    </cfRule>
  </conditionalFormatting>
  <conditionalFormatting sqref="AA72">
    <cfRule type="cellIs" dxfId="2093" priority="2553" operator="lessThan">
      <formula>0</formula>
    </cfRule>
  </conditionalFormatting>
  <conditionalFormatting sqref="AA73:AA75">
    <cfRule type="cellIs" dxfId="2092" priority="2552" operator="lessThan">
      <formula>0</formula>
    </cfRule>
  </conditionalFormatting>
  <conditionalFormatting sqref="AA74">
    <cfRule type="cellIs" dxfId="2091" priority="2551" operator="lessThan">
      <formula>0</formula>
    </cfRule>
  </conditionalFormatting>
  <conditionalFormatting sqref="AA77:AA78 AA80:AA83">
    <cfRule type="cellIs" dxfId="2090" priority="2550" operator="lessThan">
      <formula>0</formula>
    </cfRule>
  </conditionalFormatting>
  <conditionalFormatting sqref="AA85">
    <cfRule type="cellIs" dxfId="2089" priority="2549" operator="lessThan">
      <formula>0</formula>
    </cfRule>
  </conditionalFormatting>
  <conditionalFormatting sqref="AA17:AA19">
    <cfRule type="cellIs" dxfId="2088" priority="2548" operator="lessThan">
      <formula>0</formula>
    </cfRule>
  </conditionalFormatting>
  <conditionalFormatting sqref="AA18:AA19">
    <cfRule type="cellIs" dxfId="2087" priority="2547" operator="lessThan">
      <formula>0</formula>
    </cfRule>
  </conditionalFormatting>
  <conditionalFormatting sqref="AA17:AA19">
    <cfRule type="cellIs" dxfId="2086" priority="2546" operator="lessThan">
      <formula>0</formula>
    </cfRule>
  </conditionalFormatting>
  <conditionalFormatting sqref="AA22">
    <cfRule type="cellIs" dxfId="2085" priority="2545" operator="lessThan">
      <formula>0</formula>
    </cfRule>
  </conditionalFormatting>
  <conditionalFormatting sqref="AA22">
    <cfRule type="cellIs" dxfId="2084" priority="2544" operator="lessThan">
      <formula>0</formula>
    </cfRule>
  </conditionalFormatting>
  <conditionalFormatting sqref="AA22">
    <cfRule type="cellIs" dxfId="2083" priority="2543" operator="lessThan">
      <formula>0</formula>
    </cfRule>
  </conditionalFormatting>
  <conditionalFormatting sqref="AA26">
    <cfRule type="cellIs" dxfId="2082" priority="2542" operator="lessThan">
      <formula>0</formula>
    </cfRule>
  </conditionalFormatting>
  <conditionalFormatting sqref="AA26">
    <cfRule type="cellIs" dxfId="2081" priority="2541" operator="lessThan">
      <formula>0</formula>
    </cfRule>
  </conditionalFormatting>
  <conditionalFormatting sqref="AA26">
    <cfRule type="cellIs" dxfId="2080" priority="2540" operator="lessThan">
      <formula>0</formula>
    </cfRule>
  </conditionalFormatting>
  <conditionalFormatting sqref="AA26">
    <cfRule type="cellIs" dxfId="2079" priority="2539" operator="lessThan">
      <formula>0</formula>
    </cfRule>
  </conditionalFormatting>
  <conditionalFormatting sqref="AA26">
    <cfRule type="cellIs" dxfId="2078" priority="2538" operator="lessThan">
      <formula>0</formula>
    </cfRule>
  </conditionalFormatting>
  <conditionalFormatting sqref="AA30">
    <cfRule type="cellIs" dxfId="2077" priority="2537" operator="lessThan">
      <formula>0</formula>
    </cfRule>
  </conditionalFormatting>
  <conditionalFormatting sqref="AA30">
    <cfRule type="cellIs" dxfId="2076" priority="2536" operator="lessThan">
      <formula>0</formula>
    </cfRule>
  </conditionalFormatting>
  <conditionalFormatting sqref="AA30">
    <cfRule type="cellIs" dxfId="2075" priority="2535" operator="lessThan">
      <formula>0</formula>
    </cfRule>
  </conditionalFormatting>
  <conditionalFormatting sqref="AA30">
    <cfRule type="cellIs" dxfId="2074" priority="2534" operator="lessThan">
      <formula>0</formula>
    </cfRule>
  </conditionalFormatting>
  <conditionalFormatting sqref="AA30">
    <cfRule type="cellIs" dxfId="2073" priority="2533" operator="lessThan">
      <formula>0</formula>
    </cfRule>
  </conditionalFormatting>
  <conditionalFormatting sqref="AA27:AA35">
    <cfRule type="cellIs" dxfId="2072" priority="2532" operator="lessThan">
      <formula>0</formula>
    </cfRule>
  </conditionalFormatting>
  <conditionalFormatting sqref="AA27:AA35">
    <cfRule type="cellIs" dxfId="2071" priority="2531" operator="lessThan">
      <formula>0</formula>
    </cfRule>
  </conditionalFormatting>
  <conditionalFormatting sqref="AA27:AA35">
    <cfRule type="cellIs" dxfId="2070" priority="2530" operator="lessThan">
      <formula>0</formula>
    </cfRule>
  </conditionalFormatting>
  <conditionalFormatting sqref="AA27:AA35">
    <cfRule type="cellIs" dxfId="2069" priority="2529" operator="lessThan">
      <formula>0</formula>
    </cfRule>
  </conditionalFormatting>
  <conditionalFormatting sqref="AA27:AA35">
    <cfRule type="cellIs" dxfId="2068" priority="2528" operator="lessThan">
      <formula>0</formula>
    </cfRule>
  </conditionalFormatting>
  <conditionalFormatting sqref="AA36">
    <cfRule type="cellIs" dxfId="2067" priority="2527" operator="lessThan">
      <formula>0</formula>
    </cfRule>
  </conditionalFormatting>
  <conditionalFormatting sqref="AA36">
    <cfRule type="cellIs" dxfId="2066" priority="2526" operator="lessThan">
      <formula>0</formula>
    </cfRule>
  </conditionalFormatting>
  <conditionalFormatting sqref="AA36">
    <cfRule type="cellIs" dxfId="2065" priority="2525" operator="lessThan">
      <formula>0</formula>
    </cfRule>
  </conditionalFormatting>
  <conditionalFormatting sqref="AA36">
    <cfRule type="cellIs" dxfId="2064" priority="2524" operator="lessThan">
      <formula>0</formula>
    </cfRule>
  </conditionalFormatting>
  <conditionalFormatting sqref="AA36">
    <cfRule type="cellIs" dxfId="2063" priority="2523" operator="lessThan">
      <formula>0</formula>
    </cfRule>
  </conditionalFormatting>
  <conditionalFormatting sqref="AA37">
    <cfRule type="cellIs" dxfId="2062" priority="2522" operator="lessThan">
      <formula>0</formula>
    </cfRule>
  </conditionalFormatting>
  <conditionalFormatting sqref="AA37">
    <cfRule type="cellIs" dxfId="2061" priority="2521" operator="lessThan">
      <formula>0</formula>
    </cfRule>
  </conditionalFormatting>
  <conditionalFormatting sqref="AA37">
    <cfRule type="cellIs" dxfId="2060" priority="2520" operator="lessThan">
      <formula>0</formula>
    </cfRule>
  </conditionalFormatting>
  <conditionalFormatting sqref="AA37">
    <cfRule type="cellIs" dxfId="2059" priority="2519" operator="lessThan">
      <formula>0</formula>
    </cfRule>
  </conditionalFormatting>
  <conditionalFormatting sqref="AA37">
    <cfRule type="cellIs" dxfId="2058" priority="2518" operator="lessThan">
      <formula>0</formula>
    </cfRule>
  </conditionalFormatting>
  <conditionalFormatting sqref="AA39">
    <cfRule type="cellIs" dxfId="2057" priority="2517" operator="lessThan">
      <formula>0</formula>
    </cfRule>
  </conditionalFormatting>
  <conditionalFormatting sqref="AA39">
    <cfRule type="cellIs" dxfId="2056" priority="2516" operator="lessThan">
      <formula>0</formula>
    </cfRule>
  </conditionalFormatting>
  <conditionalFormatting sqref="AA39">
    <cfRule type="cellIs" dxfId="2055" priority="2515" operator="lessThan">
      <formula>0</formula>
    </cfRule>
  </conditionalFormatting>
  <conditionalFormatting sqref="AA39">
    <cfRule type="cellIs" dxfId="2054" priority="2514" operator="lessThan">
      <formula>0</formula>
    </cfRule>
  </conditionalFormatting>
  <conditionalFormatting sqref="AA39">
    <cfRule type="cellIs" dxfId="2053" priority="2513" operator="lessThan">
      <formula>0</formula>
    </cfRule>
  </conditionalFormatting>
  <conditionalFormatting sqref="AA40:AA45">
    <cfRule type="cellIs" dxfId="2052" priority="2512" operator="lessThan">
      <formula>0</formula>
    </cfRule>
  </conditionalFormatting>
  <conditionalFormatting sqref="AA40:AA45">
    <cfRule type="cellIs" dxfId="2051" priority="2511" operator="lessThan">
      <formula>0</formula>
    </cfRule>
  </conditionalFormatting>
  <conditionalFormatting sqref="AA40:AA45">
    <cfRule type="cellIs" dxfId="2050" priority="2510" operator="lessThan">
      <formula>0</formula>
    </cfRule>
  </conditionalFormatting>
  <conditionalFormatting sqref="AA40:AA45">
    <cfRule type="cellIs" dxfId="2049" priority="2509" operator="lessThan">
      <formula>0</formula>
    </cfRule>
  </conditionalFormatting>
  <conditionalFormatting sqref="AA40:AA45">
    <cfRule type="cellIs" dxfId="2048" priority="2508" operator="lessThan">
      <formula>0</formula>
    </cfRule>
  </conditionalFormatting>
  <conditionalFormatting sqref="AA86">
    <cfRule type="cellIs" dxfId="2047" priority="2507" operator="lessThan">
      <formula>0</formula>
    </cfRule>
  </conditionalFormatting>
  <conditionalFormatting sqref="AA87">
    <cfRule type="cellIs" dxfId="2046" priority="2506" operator="lessThan">
      <formula>0</formula>
    </cfRule>
  </conditionalFormatting>
  <conditionalFormatting sqref="AA17:AA19">
    <cfRule type="cellIs" dxfId="2045" priority="2505" operator="lessThan">
      <formula>0</formula>
    </cfRule>
  </conditionalFormatting>
  <conditionalFormatting sqref="AA17:AA19">
    <cfRule type="cellIs" dxfId="2044" priority="2504" operator="lessThan">
      <formula>0</formula>
    </cfRule>
  </conditionalFormatting>
  <conditionalFormatting sqref="AA17:AA19">
    <cfRule type="cellIs" dxfId="2043" priority="2503" operator="lessThan">
      <formula>0</formula>
    </cfRule>
  </conditionalFormatting>
  <conditionalFormatting sqref="AA22">
    <cfRule type="cellIs" dxfId="2042" priority="2502" operator="lessThan">
      <formula>0</formula>
    </cfRule>
  </conditionalFormatting>
  <conditionalFormatting sqref="AA26">
    <cfRule type="cellIs" dxfId="2041" priority="2501" operator="lessThan">
      <formula>0</formula>
    </cfRule>
  </conditionalFormatting>
  <conditionalFormatting sqref="AA30:AA45">
    <cfRule type="cellIs" dxfId="2040" priority="2500" operator="lessThan">
      <formula>0</formula>
    </cfRule>
  </conditionalFormatting>
  <conditionalFormatting sqref="AA35">
    <cfRule type="cellIs" dxfId="2039" priority="2499" operator="lessThan">
      <formula>0</formula>
    </cfRule>
  </conditionalFormatting>
  <conditionalFormatting sqref="AA36">
    <cfRule type="cellIs" dxfId="2038" priority="2498" operator="lessThan">
      <formula>0</formula>
    </cfRule>
  </conditionalFormatting>
  <conditionalFormatting sqref="AA37">
    <cfRule type="cellIs" dxfId="2037" priority="2497" operator="lessThan">
      <formula>0</formula>
    </cfRule>
  </conditionalFormatting>
  <conditionalFormatting sqref="AA39">
    <cfRule type="cellIs" dxfId="2036" priority="2496" operator="lessThan">
      <formula>0</formula>
    </cfRule>
  </conditionalFormatting>
  <conditionalFormatting sqref="AA40">
    <cfRule type="cellIs" dxfId="2035" priority="2495" operator="lessThan">
      <formula>0</formula>
    </cfRule>
  </conditionalFormatting>
  <conditionalFormatting sqref="AA27:AA29">
    <cfRule type="cellIs" dxfId="2034" priority="2494" operator="lessThan">
      <formula>0</formula>
    </cfRule>
  </conditionalFormatting>
  <conditionalFormatting sqref="AA41:AA45">
    <cfRule type="cellIs" dxfId="2033" priority="2493" operator="lessThan">
      <formula>0</formula>
    </cfRule>
  </conditionalFormatting>
  <conditionalFormatting sqref="AA31:AA34">
    <cfRule type="cellIs" dxfId="2032" priority="2492" operator="lessThan">
      <formula>0</formula>
    </cfRule>
  </conditionalFormatting>
  <conditionalFormatting sqref="AA41">
    <cfRule type="cellIs" dxfId="2031" priority="2491" operator="lessThan">
      <formula>0</formula>
    </cfRule>
  </conditionalFormatting>
  <conditionalFormatting sqref="AA41">
    <cfRule type="cellIs" dxfId="2030" priority="2490" operator="lessThan">
      <formula>0</formula>
    </cfRule>
  </conditionalFormatting>
  <conditionalFormatting sqref="AA41">
    <cfRule type="cellIs" dxfId="2029" priority="2489" operator="lessThan">
      <formula>0</formula>
    </cfRule>
  </conditionalFormatting>
  <conditionalFormatting sqref="AA41">
    <cfRule type="cellIs" dxfId="2028" priority="2488" operator="lessThan">
      <formula>0</formula>
    </cfRule>
  </conditionalFormatting>
  <conditionalFormatting sqref="AA41">
    <cfRule type="cellIs" dxfId="2027" priority="2487" operator="lessThan">
      <formula>0</formula>
    </cfRule>
  </conditionalFormatting>
  <conditionalFormatting sqref="AA41">
    <cfRule type="cellIs" dxfId="2026" priority="2486" operator="lessThan">
      <formula>0</formula>
    </cfRule>
  </conditionalFormatting>
  <conditionalFormatting sqref="AA41">
    <cfRule type="cellIs" dxfId="2025" priority="2485" operator="lessThan">
      <formula>0</formula>
    </cfRule>
  </conditionalFormatting>
  <conditionalFormatting sqref="AA41">
    <cfRule type="cellIs" dxfId="2024" priority="2484" operator="lessThan">
      <formula>0</formula>
    </cfRule>
  </conditionalFormatting>
  <conditionalFormatting sqref="AA42">
    <cfRule type="cellIs" dxfId="2023" priority="2483" operator="lessThan">
      <formula>0</formula>
    </cfRule>
  </conditionalFormatting>
  <conditionalFormatting sqref="AA42">
    <cfRule type="cellIs" dxfId="2022" priority="2482" operator="lessThan">
      <formula>0</formula>
    </cfRule>
  </conditionalFormatting>
  <conditionalFormatting sqref="AA42">
    <cfRule type="cellIs" dxfId="2021" priority="2481" operator="lessThan">
      <formula>0</formula>
    </cfRule>
  </conditionalFormatting>
  <conditionalFormatting sqref="AA42">
    <cfRule type="cellIs" dxfId="2020" priority="2480" operator="lessThan">
      <formula>0</formula>
    </cfRule>
  </conditionalFormatting>
  <conditionalFormatting sqref="AA42">
    <cfRule type="cellIs" dxfId="2019" priority="2479" operator="lessThan">
      <formula>0</formula>
    </cfRule>
  </conditionalFormatting>
  <conditionalFormatting sqref="AA42">
    <cfRule type="cellIs" dxfId="2018" priority="2478" operator="lessThan">
      <formula>0</formula>
    </cfRule>
  </conditionalFormatting>
  <conditionalFormatting sqref="AA42">
    <cfRule type="cellIs" dxfId="2017" priority="2477" operator="lessThan">
      <formula>0</formula>
    </cfRule>
  </conditionalFormatting>
  <conditionalFormatting sqref="AA42">
    <cfRule type="cellIs" dxfId="2016" priority="2476" operator="lessThan">
      <formula>0</formula>
    </cfRule>
  </conditionalFormatting>
  <conditionalFormatting sqref="AA43">
    <cfRule type="cellIs" dxfId="2015" priority="2475" operator="lessThan">
      <formula>0</formula>
    </cfRule>
  </conditionalFormatting>
  <conditionalFormatting sqref="AA43">
    <cfRule type="cellIs" dxfId="2014" priority="2474" operator="lessThan">
      <formula>0</formula>
    </cfRule>
  </conditionalFormatting>
  <conditionalFormatting sqref="AA43">
    <cfRule type="cellIs" dxfId="2013" priority="2473" operator="lessThan">
      <formula>0</formula>
    </cfRule>
  </conditionalFormatting>
  <conditionalFormatting sqref="AA43">
    <cfRule type="cellIs" dxfId="2012" priority="2472" operator="lessThan">
      <formula>0</formula>
    </cfRule>
  </conditionalFormatting>
  <conditionalFormatting sqref="AA43">
    <cfRule type="cellIs" dxfId="2011" priority="2471" operator="lessThan">
      <formula>0</formula>
    </cfRule>
  </conditionalFormatting>
  <conditionalFormatting sqref="AA43">
    <cfRule type="cellIs" dxfId="2010" priority="2470" operator="lessThan">
      <formula>0</formula>
    </cfRule>
  </conditionalFormatting>
  <conditionalFormatting sqref="AA43">
    <cfRule type="cellIs" dxfId="2009" priority="2469" operator="lessThan">
      <formula>0</formula>
    </cfRule>
  </conditionalFormatting>
  <conditionalFormatting sqref="AA43">
    <cfRule type="cellIs" dxfId="2008" priority="2468" operator="lessThan">
      <formula>0</formula>
    </cfRule>
  </conditionalFormatting>
  <conditionalFormatting sqref="AA44">
    <cfRule type="cellIs" dxfId="2007" priority="2467" operator="lessThan">
      <formula>0</formula>
    </cfRule>
  </conditionalFormatting>
  <conditionalFormatting sqref="AA44">
    <cfRule type="cellIs" dxfId="2006" priority="2466" operator="lessThan">
      <formula>0</formula>
    </cfRule>
  </conditionalFormatting>
  <conditionalFormatting sqref="AA44">
    <cfRule type="cellIs" dxfId="2005" priority="2465" operator="lessThan">
      <formula>0</formula>
    </cfRule>
  </conditionalFormatting>
  <conditionalFormatting sqref="AA44">
    <cfRule type="cellIs" dxfId="2004" priority="2464" operator="lessThan">
      <formula>0</formula>
    </cfRule>
  </conditionalFormatting>
  <conditionalFormatting sqref="AA44">
    <cfRule type="cellIs" dxfId="2003" priority="2463" operator="lessThan">
      <formula>0</formula>
    </cfRule>
  </conditionalFormatting>
  <conditionalFormatting sqref="AA44">
    <cfRule type="cellIs" dxfId="2002" priority="2462" operator="lessThan">
      <formula>0</formula>
    </cfRule>
  </conditionalFormatting>
  <conditionalFormatting sqref="AA44">
    <cfRule type="cellIs" dxfId="2001" priority="2461" operator="lessThan">
      <formula>0</formula>
    </cfRule>
  </conditionalFormatting>
  <conditionalFormatting sqref="AA44">
    <cfRule type="cellIs" dxfId="2000" priority="2460" operator="lessThan">
      <formula>0</formula>
    </cfRule>
  </conditionalFormatting>
  <conditionalFormatting sqref="AA45">
    <cfRule type="cellIs" dxfId="1999" priority="2459" operator="lessThan">
      <formula>0</formula>
    </cfRule>
  </conditionalFormatting>
  <conditionalFormatting sqref="AA45">
    <cfRule type="cellIs" dxfId="1998" priority="2458" operator="lessThan">
      <formula>0</formula>
    </cfRule>
  </conditionalFormatting>
  <conditionalFormatting sqref="AA45">
    <cfRule type="cellIs" dxfId="1997" priority="2457" operator="lessThan">
      <formula>0</formula>
    </cfRule>
  </conditionalFormatting>
  <conditionalFormatting sqref="AA45">
    <cfRule type="cellIs" dxfId="1996" priority="2456" operator="lessThan">
      <formula>0</formula>
    </cfRule>
  </conditionalFormatting>
  <conditionalFormatting sqref="AA45">
    <cfRule type="cellIs" dxfId="1995" priority="2455" operator="lessThan">
      <formula>0</formula>
    </cfRule>
  </conditionalFormatting>
  <conditionalFormatting sqref="AA45">
    <cfRule type="cellIs" dxfId="1994" priority="2454" operator="lessThan">
      <formula>0</formula>
    </cfRule>
  </conditionalFormatting>
  <conditionalFormatting sqref="AA45">
    <cfRule type="cellIs" dxfId="1993" priority="2453" operator="lessThan">
      <formula>0</formula>
    </cfRule>
  </conditionalFormatting>
  <conditionalFormatting sqref="AA45">
    <cfRule type="cellIs" dxfId="1992" priority="2452" operator="lessThan">
      <formula>0</formula>
    </cfRule>
  </conditionalFormatting>
  <conditionalFormatting sqref="AA30">
    <cfRule type="cellIs" dxfId="1991" priority="2451" operator="lessThan">
      <formula>0</formula>
    </cfRule>
  </conditionalFormatting>
  <conditionalFormatting sqref="AA30">
    <cfRule type="cellIs" dxfId="1990" priority="2450" operator="lessThan">
      <formula>0</formula>
    </cfRule>
  </conditionalFormatting>
  <conditionalFormatting sqref="AA30">
    <cfRule type="cellIs" dxfId="1989" priority="2449" operator="lessThan">
      <formula>0</formula>
    </cfRule>
  </conditionalFormatting>
  <conditionalFormatting sqref="AA30">
    <cfRule type="cellIs" dxfId="1988" priority="2448" operator="lessThan">
      <formula>0</formula>
    </cfRule>
  </conditionalFormatting>
  <conditionalFormatting sqref="AA30">
    <cfRule type="cellIs" dxfId="1987" priority="2447" operator="lessThan">
      <formula>0</formula>
    </cfRule>
  </conditionalFormatting>
  <conditionalFormatting sqref="AA30">
    <cfRule type="cellIs" dxfId="1986" priority="2446" operator="lessThan">
      <formula>0</formula>
    </cfRule>
  </conditionalFormatting>
  <conditionalFormatting sqref="AA30">
    <cfRule type="cellIs" dxfId="1985" priority="2445" operator="lessThan">
      <formula>0</formula>
    </cfRule>
  </conditionalFormatting>
  <conditionalFormatting sqref="AA30">
    <cfRule type="cellIs" dxfId="1984" priority="2444" operator="lessThan">
      <formula>0</formula>
    </cfRule>
  </conditionalFormatting>
  <conditionalFormatting sqref="AA35">
    <cfRule type="cellIs" dxfId="1983" priority="2443" operator="lessThan">
      <formula>0</formula>
    </cfRule>
  </conditionalFormatting>
  <conditionalFormatting sqref="AA35">
    <cfRule type="cellIs" dxfId="1982" priority="2442" operator="lessThan">
      <formula>0</formula>
    </cfRule>
  </conditionalFormatting>
  <conditionalFormatting sqref="AA35">
    <cfRule type="cellIs" dxfId="1981" priority="2441" operator="lessThan">
      <formula>0</formula>
    </cfRule>
  </conditionalFormatting>
  <conditionalFormatting sqref="AA35">
    <cfRule type="cellIs" dxfId="1980" priority="2440" operator="lessThan">
      <formula>0</formula>
    </cfRule>
  </conditionalFormatting>
  <conditionalFormatting sqref="AA35">
    <cfRule type="cellIs" dxfId="1979" priority="2439" operator="lessThan">
      <formula>0</formula>
    </cfRule>
  </conditionalFormatting>
  <conditionalFormatting sqref="AA35">
    <cfRule type="cellIs" dxfId="1978" priority="2438" operator="lessThan">
      <formula>0</formula>
    </cfRule>
  </conditionalFormatting>
  <conditionalFormatting sqref="AA35">
    <cfRule type="cellIs" dxfId="1977" priority="2437" operator="lessThan">
      <formula>0</formula>
    </cfRule>
  </conditionalFormatting>
  <conditionalFormatting sqref="AA35">
    <cfRule type="cellIs" dxfId="1976" priority="2436" operator="lessThan">
      <formula>0</formula>
    </cfRule>
  </conditionalFormatting>
  <conditionalFormatting sqref="AA36">
    <cfRule type="cellIs" dxfId="1975" priority="2435" operator="lessThan">
      <formula>0</formula>
    </cfRule>
  </conditionalFormatting>
  <conditionalFormatting sqref="AA36">
    <cfRule type="cellIs" dxfId="1974" priority="2434" operator="lessThan">
      <formula>0</formula>
    </cfRule>
  </conditionalFormatting>
  <conditionalFormatting sqref="AA36">
    <cfRule type="cellIs" dxfId="1973" priority="2433" operator="lessThan">
      <formula>0</formula>
    </cfRule>
  </conditionalFormatting>
  <conditionalFormatting sqref="AA36">
    <cfRule type="cellIs" dxfId="1972" priority="2432" operator="lessThan">
      <formula>0</formula>
    </cfRule>
  </conditionalFormatting>
  <conditionalFormatting sqref="AA36">
    <cfRule type="cellIs" dxfId="1971" priority="2431" operator="lessThan">
      <formula>0</formula>
    </cfRule>
  </conditionalFormatting>
  <conditionalFormatting sqref="AA36">
    <cfRule type="cellIs" dxfId="1970" priority="2430" operator="lessThan">
      <formula>0</formula>
    </cfRule>
  </conditionalFormatting>
  <conditionalFormatting sqref="AA36">
    <cfRule type="cellIs" dxfId="1969" priority="2429" operator="lessThan">
      <formula>0</formula>
    </cfRule>
  </conditionalFormatting>
  <conditionalFormatting sqref="AA36">
    <cfRule type="cellIs" dxfId="1968" priority="2428" operator="lessThan">
      <formula>0</formula>
    </cfRule>
  </conditionalFormatting>
  <conditionalFormatting sqref="AA37">
    <cfRule type="cellIs" dxfId="1967" priority="2427" operator="lessThan">
      <formula>0</formula>
    </cfRule>
  </conditionalFormatting>
  <conditionalFormatting sqref="AA37">
    <cfRule type="cellIs" dxfId="1966" priority="2426" operator="lessThan">
      <formula>0</formula>
    </cfRule>
  </conditionalFormatting>
  <conditionalFormatting sqref="AA37">
    <cfRule type="cellIs" dxfId="1965" priority="2425" operator="lessThan">
      <formula>0</formula>
    </cfRule>
  </conditionalFormatting>
  <conditionalFormatting sqref="AA37">
    <cfRule type="cellIs" dxfId="1964" priority="2424" operator="lessThan">
      <formula>0</formula>
    </cfRule>
  </conditionalFormatting>
  <conditionalFormatting sqref="AA37">
    <cfRule type="cellIs" dxfId="1963" priority="2423" operator="lessThan">
      <formula>0</formula>
    </cfRule>
  </conditionalFormatting>
  <conditionalFormatting sqref="AA37">
    <cfRule type="cellIs" dxfId="1962" priority="2422" operator="lessThan">
      <formula>0</formula>
    </cfRule>
  </conditionalFormatting>
  <conditionalFormatting sqref="AA37">
    <cfRule type="cellIs" dxfId="1961" priority="2421" operator="lessThan">
      <formula>0</formula>
    </cfRule>
  </conditionalFormatting>
  <conditionalFormatting sqref="AA37">
    <cfRule type="cellIs" dxfId="1960" priority="2420" operator="lessThan">
      <formula>0</formula>
    </cfRule>
  </conditionalFormatting>
  <conditionalFormatting sqref="AA39">
    <cfRule type="cellIs" dxfId="1959" priority="2419" operator="lessThan">
      <formula>0</formula>
    </cfRule>
  </conditionalFormatting>
  <conditionalFormatting sqref="AA39">
    <cfRule type="cellIs" dxfId="1958" priority="2418" operator="lessThan">
      <formula>0</formula>
    </cfRule>
  </conditionalFormatting>
  <conditionalFormatting sqref="AA39">
    <cfRule type="cellIs" dxfId="1957" priority="2417" operator="lessThan">
      <formula>0</formula>
    </cfRule>
  </conditionalFormatting>
  <conditionalFormatting sqref="AA39">
    <cfRule type="cellIs" dxfId="1956" priority="2416" operator="lessThan">
      <formula>0</formula>
    </cfRule>
  </conditionalFormatting>
  <conditionalFormatting sqref="AA39">
    <cfRule type="cellIs" dxfId="1955" priority="2415" operator="lessThan">
      <formula>0</formula>
    </cfRule>
  </conditionalFormatting>
  <conditionalFormatting sqref="AA39">
    <cfRule type="cellIs" dxfId="1954" priority="2414" operator="lessThan">
      <formula>0</formula>
    </cfRule>
  </conditionalFormatting>
  <conditionalFormatting sqref="AA39">
    <cfRule type="cellIs" dxfId="1953" priority="2413" operator="lessThan">
      <formula>0</formula>
    </cfRule>
  </conditionalFormatting>
  <conditionalFormatting sqref="AA39">
    <cfRule type="cellIs" dxfId="1952" priority="2412" operator="lessThan">
      <formula>0</formula>
    </cfRule>
  </conditionalFormatting>
  <conditionalFormatting sqref="AA40">
    <cfRule type="cellIs" dxfId="1951" priority="2411" operator="lessThan">
      <formula>0</formula>
    </cfRule>
  </conditionalFormatting>
  <conditionalFormatting sqref="AA40">
    <cfRule type="cellIs" dxfId="1950" priority="2410" operator="lessThan">
      <formula>0</formula>
    </cfRule>
  </conditionalFormatting>
  <conditionalFormatting sqref="AA40">
    <cfRule type="cellIs" dxfId="1949" priority="2409" operator="lessThan">
      <formula>0</formula>
    </cfRule>
  </conditionalFormatting>
  <conditionalFormatting sqref="AA40">
    <cfRule type="cellIs" dxfId="1948" priority="2408" operator="lessThan">
      <formula>0</formula>
    </cfRule>
  </conditionalFormatting>
  <conditionalFormatting sqref="AA40">
    <cfRule type="cellIs" dxfId="1947" priority="2407" operator="lessThan">
      <formula>0</formula>
    </cfRule>
  </conditionalFormatting>
  <conditionalFormatting sqref="AA40">
    <cfRule type="cellIs" dxfId="1946" priority="2406" operator="lessThan">
      <formula>0</formula>
    </cfRule>
  </conditionalFormatting>
  <conditionalFormatting sqref="AA40">
    <cfRule type="cellIs" dxfId="1945" priority="2405" operator="lessThan">
      <formula>0</formula>
    </cfRule>
  </conditionalFormatting>
  <conditionalFormatting sqref="AA40">
    <cfRule type="cellIs" dxfId="1944" priority="2404" operator="lessThan">
      <formula>0</formula>
    </cfRule>
  </conditionalFormatting>
  <conditionalFormatting sqref="AA49:AA53">
    <cfRule type="cellIs" dxfId="1943" priority="2403" operator="lessThan">
      <formula>0</formula>
    </cfRule>
  </conditionalFormatting>
  <conditionalFormatting sqref="AA53">
    <cfRule type="cellIs" dxfId="1942" priority="2402" operator="lessThan">
      <formula>0</formula>
    </cfRule>
  </conditionalFormatting>
  <conditionalFormatting sqref="AA53">
    <cfRule type="cellIs" dxfId="1941" priority="2401" operator="lessThan">
      <formula>0</formula>
    </cfRule>
  </conditionalFormatting>
  <conditionalFormatting sqref="AA53:AA58">
    <cfRule type="cellIs" dxfId="1940" priority="2400" operator="lessThan">
      <formula>0</formula>
    </cfRule>
  </conditionalFormatting>
  <conditionalFormatting sqref="AA49">
    <cfRule type="cellIs" dxfId="1939" priority="2399" operator="lessThan">
      <formula>0</formula>
    </cfRule>
  </conditionalFormatting>
  <conditionalFormatting sqref="AA49">
    <cfRule type="cellIs" dxfId="1938" priority="2398" operator="lessThan">
      <formula>0</formula>
    </cfRule>
  </conditionalFormatting>
  <conditionalFormatting sqref="AA49">
    <cfRule type="cellIs" dxfId="1937" priority="2397" operator="lessThan">
      <formula>0</formula>
    </cfRule>
  </conditionalFormatting>
  <conditionalFormatting sqref="AA49">
    <cfRule type="cellIs" dxfId="1936" priority="2396" operator="lessThan">
      <formula>0</formula>
    </cfRule>
  </conditionalFormatting>
  <conditionalFormatting sqref="AA49">
    <cfRule type="cellIs" dxfId="1935" priority="2395" operator="lessThan">
      <formula>0</formula>
    </cfRule>
  </conditionalFormatting>
  <conditionalFormatting sqref="AA49">
    <cfRule type="cellIs" dxfId="1934" priority="2394" operator="lessThan">
      <formula>0</formula>
    </cfRule>
  </conditionalFormatting>
  <conditionalFormatting sqref="AA49">
    <cfRule type="cellIs" dxfId="1933" priority="2393" operator="lessThan">
      <formula>0</formula>
    </cfRule>
  </conditionalFormatting>
  <conditionalFormatting sqref="AA49">
    <cfRule type="cellIs" dxfId="1932" priority="2392" operator="lessThan">
      <formula>0</formula>
    </cfRule>
  </conditionalFormatting>
  <conditionalFormatting sqref="AA49">
    <cfRule type="cellIs" dxfId="1931" priority="2391" operator="lessThan">
      <formula>0</formula>
    </cfRule>
  </conditionalFormatting>
  <conditionalFormatting sqref="AA49">
    <cfRule type="cellIs" dxfId="1930" priority="2390" operator="lessThan">
      <formula>0</formula>
    </cfRule>
  </conditionalFormatting>
  <conditionalFormatting sqref="AA49">
    <cfRule type="cellIs" dxfId="1929" priority="2389" operator="lessThan">
      <formula>0</formula>
    </cfRule>
  </conditionalFormatting>
  <conditionalFormatting sqref="AA49">
    <cfRule type="cellIs" dxfId="1928" priority="2388" operator="lessThan">
      <formula>0</formula>
    </cfRule>
  </conditionalFormatting>
  <conditionalFormatting sqref="AA49">
    <cfRule type="cellIs" dxfId="1927" priority="2387" operator="lessThan">
      <formula>0</formula>
    </cfRule>
  </conditionalFormatting>
  <conditionalFormatting sqref="AA49">
    <cfRule type="cellIs" dxfId="1926" priority="2386" operator="lessThan">
      <formula>0</formula>
    </cfRule>
  </conditionalFormatting>
  <conditionalFormatting sqref="AA49">
    <cfRule type="cellIs" dxfId="1925" priority="2385" operator="lessThan">
      <formula>0</formula>
    </cfRule>
  </conditionalFormatting>
  <conditionalFormatting sqref="AA49">
    <cfRule type="cellIs" dxfId="1924" priority="2384" operator="lessThan">
      <formula>0</formula>
    </cfRule>
  </conditionalFormatting>
  <conditionalFormatting sqref="AA49">
    <cfRule type="cellIs" dxfId="1923" priority="2383" operator="lessThan">
      <formula>0</formula>
    </cfRule>
  </conditionalFormatting>
  <conditionalFormatting sqref="AA51">
    <cfRule type="cellIs" dxfId="1922" priority="2382" operator="lessThan">
      <formula>0</formula>
    </cfRule>
  </conditionalFormatting>
  <conditionalFormatting sqref="AA51">
    <cfRule type="cellIs" dxfId="1921" priority="2381" operator="lessThan">
      <formula>0</formula>
    </cfRule>
  </conditionalFormatting>
  <conditionalFormatting sqref="AA51">
    <cfRule type="cellIs" dxfId="1920" priority="2380" operator="lessThan">
      <formula>0</formula>
    </cfRule>
  </conditionalFormatting>
  <conditionalFormatting sqref="AA51">
    <cfRule type="cellIs" dxfId="1919" priority="2379" operator="lessThan">
      <formula>0</formula>
    </cfRule>
  </conditionalFormatting>
  <conditionalFormatting sqref="AA51">
    <cfRule type="cellIs" dxfId="1918" priority="2378" operator="lessThan">
      <formula>0</formula>
    </cfRule>
  </conditionalFormatting>
  <conditionalFormatting sqref="AA51">
    <cfRule type="cellIs" dxfId="1917" priority="2377" operator="lessThan">
      <formula>0</formula>
    </cfRule>
  </conditionalFormatting>
  <conditionalFormatting sqref="AA51">
    <cfRule type="cellIs" dxfId="1916" priority="2376" operator="lessThan">
      <formula>0</formula>
    </cfRule>
  </conditionalFormatting>
  <conditionalFormatting sqref="AA51">
    <cfRule type="cellIs" dxfId="1915" priority="2375" operator="lessThan">
      <formula>0</formula>
    </cfRule>
  </conditionalFormatting>
  <conditionalFormatting sqref="AA51">
    <cfRule type="cellIs" dxfId="1914" priority="2374" operator="lessThan">
      <formula>0</formula>
    </cfRule>
  </conditionalFormatting>
  <conditionalFormatting sqref="AA51">
    <cfRule type="cellIs" dxfId="1913" priority="2373" operator="lessThan">
      <formula>0</formula>
    </cfRule>
  </conditionalFormatting>
  <conditionalFormatting sqref="AA51">
    <cfRule type="cellIs" dxfId="1912" priority="2372" operator="lessThan">
      <formula>0</formula>
    </cfRule>
  </conditionalFormatting>
  <conditionalFormatting sqref="AA51">
    <cfRule type="cellIs" dxfId="1911" priority="2371" operator="lessThan">
      <formula>0</formula>
    </cfRule>
  </conditionalFormatting>
  <conditionalFormatting sqref="AA51">
    <cfRule type="cellIs" dxfId="1910" priority="2370" operator="lessThan">
      <formula>0</formula>
    </cfRule>
  </conditionalFormatting>
  <conditionalFormatting sqref="AA51">
    <cfRule type="cellIs" dxfId="1909" priority="2369" operator="lessThan">
      <formula>0</formula>
    </cfRule>
  </conditionalFormatting>
  <conditionalFormatting sqref="AA51">
    <cfRule type="cellIs" dxfId="1908" priority="2368" operator="lessThan">
      <formula>0</formula>
    </cfRule>
  </conditionalFormatting>
  <conditionalFormatting sqref="AA51">
    <cfRule type="cellIs" dxfId="1907" priority="2367" operator="lessThan">
      <formula>0</formula>
    </cfRule>
  </conditionalFormatting>
  <conditionalFormatting sqref="AA51">
    <cfRule type="cellIs" dxfId="1906" priority="2366" operator="lessThan">
      <formula>0</formula>
    </cfRule>
  </conditionalFormatting>
  <conditionalFormatting sqref="AA53">
    <cfRule type="cellIs" dxfId="1905" priority="2365" operator="lessThan">
      <formula>0</formula>
    </cfRule>
  </conditionalFormatting>
  <conditionalFormatting sqref="AA53">
    <cfRule type="cellIs" dxfId="1904" priority="2364" operator="lessThan">
      <formula>0</formula>
    </cfRule>
  </conditionalFormatting>
  <conditionalFormatting sqref="AA53">
    <cfRule type="cellIs" dxfId="1903" priority="2363" operator="lessThan">
      <formula>0</formula>
    </cfRule>
  </conditionalFormatting>
  <conditionalFormatting sqref="AA53">
    <cfRule type="cellIs" dxfId="1902" priority="2362" operator="lessThan">
      <formula>0</formula>
    </cfRule>
  </conditionalFormatting>
  <conditionalFormatting sqref="AA53">
    <cfRule type="cellIs" dxfId="1901" priority="2361" operator="lessThan">
      <formula>0</formula>
    </cfRule>
  </conditionalFormatting>
  <conditionalFormatting sqref="AA53">
    <cfRule type="cellIs" dxfId="1900" priority="2360" operator="lessThan">
      <formula>0</formula>
    </cfRule>
  </conditionalFormatting>
  <conditionalFormatting sqref="AA53">
    <cfRule type="cellIs" dxfId="1899" priority="2359" operator="lessThan">
      <formula>0</formula>
    </cfRule>
  </conditionalFormatting>
  <conditionalFormatting sqref="AA53">
    <cfRule type="cellIs" dxfId="1898" priority="2358" operator="lessThan">
      <formula>0</formula>
    </cfRule>
  </conditionalFormatting>
  <conditionalFormatting sqref="AA53">
    <cfRule type="cellIs" dxfId="1897" priority="2357" operator="lessThan">
      <formula>0</formula>
    </cfRule>
  </conditionalFormatting>
  <conditionalFormatting sqref="AA53">
    <cfRule type="cellIs" dxfId="1896" priority="2356" operator="lessThan">
      <formula>0</formula>
    </cfRule>
  </conditionalFormatting>
  <conditionalFormatting sqref="AA53">
    <cfRule type="cellIs" dxfId="1895" priority="2355" operator="lessThan">
      <formula>0</formula>
    </cfRule>
  </conditionalFormatting>
  <conditionalFormatting sqref="AA53">
    <cfRule type="cellIs" dxfId="1894" priority="2354" operator="lessThan">
      <formula>0</formula>
    </cfRule>
  </conditionalFormatting>
  <conditionalFormatting sqref="AA53">
    <cfRule type="cellIs" dxfId="1893" priority="2353" operator="lessThan">
      <formula>0</formula>
    </cfRule>
  </conditionalFormatting>
  <conditionalFormatting sqref="AA53">
    <cfRule type="cellIs" dxfId="1892" priority="2352" operator="lessThan">
      <formula>0</formula>
    </cfRule>
  </conditionalFormatting>
  <conditionalFormatting sqref="AA53">
    <cfRule type="cellIs" dxfId="1891" priority="2351" operator="lessThan">
      <formula>0</formula>
    </cfRule>
  </conditionalFormatting>
  <conditionalFormatting sqref="AA53">
    <cfRule type="cellIs" dxfId="1890" priority="2350" operator="lessThan">
      <formula>0</formula>
    </cfRule>
  </conditionalFormatting>
  <conditionalFormatting sqref="AA53">
    <cfRule type="cellIs" dxfId="1889" priority="2349" operator="lessThan">
      <formula>0</formula>
    </cfRule>
  </conditionalFormatting>
  <conditionalFormatting sqref="AA50">
    <cfRule type="cellIs" dxfId="1888" priority="2348" operator="lessThan">
      <formula>0</formula>
    </cfRule>
  </conditionalFormatting>
  <conditionalFormatting sqref="AA50">
    <cfRule type="cellIs" dxfId="1887" priority="2347" operator="lessThan">
      <formula>0</formula>
    </cfRule>
  </conditionalFormatting>
  <conditionalFormatting sqref="AA50">
    <cfRule type="cellIs" dxfId="1886" priority="2346" operator="lessThan">
      <formula>0</formula>
    </cfRule>
  </conditionalFormatting>
  <conditionalFormatting sqref="AA50">
    <cfRule type="cellIs" dxfId="1885" priority="2345" operator="lessThan">
      <formula>0</formula>
    </cfRule>
  </conditionalFormatting>
  <conditionalFormatting sqref="AA50">
    <cfRule type="cellIs" dxfId="1884" priority="2344" operator="lessThan">
      <formula>0</formula>
    </cfRule>
  </conditionalFormatting>
  <conditionalFormatting sqref="AA50">
    <cfRule type="cellIs" dxfId="1883" priority="2343" operator="lessThan">
      <formula>0</formula>
    </cfRule>
  </conditionalFormatting>
  <conditionalFormatting sqref="AA52">
    <cfRule type="cellIs" dxfId="1882" priority="2342" operator="lessThan">
      <formula>0</formula>
    </cfRule>
  </conditionalFormatting>
  <conditionalFormatting sqref="AA52">
    <cfRule type="cellIs" dxfId="1881" priority="2341" operator="lessThan">
      <formula>0</formula>
    </cfRule>
  </conditionalFormatting>
  <conditionalFormatting sqref="AA52">
    <cfRule type="cellIs" dxfId="1880" priority="2340" operator="lessThan">
      <formula>0</formula>
    </cfRule>
  </conditionalFormatting>
  <conditionalFormatting sqref="AA52">
    <cfRule type="cellIs" dxfId="1879" priority="2339" operator="lessThan">
      <formula>0</formula>
    </cfRule>
  </conditionalFormatting>
  <conditionalFormatting sqref="AA52">
    <cfRule type="cellIs" dxfId="1878" priority="2338" operator="lessThan">
      <formula>0</formula>
    </cfRule>
  </conditionalFormatting>
  <conditionalFormatting sqref="AA52">
    <cfRule type="cellIs" dxfId="1877" priority="2337" operator="lessThan">
      <formula>0</formula>
    </cfRule>
  </conditionalFormatting>
  <conditionalFormatting sqref="AA59">
    <cfRule type="cellIs" dxfId="1876" priority="2336" operator="lessThan">
      <formula>0</formula>
    </cfRule>
  </conditionalFormatting>
  <conditionalFormatting sqref="AA60">
    <cfRule type="cellIs" dxfId="1875" priority="2335" operator="lessThan">
      <formula>0</formula>
    </cfRule>
  </conditionalFormatting>
  <conditionalFormatting sqref="AA59">
    <cfRule type="cellIs" dxfId="1874" priority="2334" operator="lessThan">
      <formula>0</formula>
    </cfRule>
  </conditionalFormatting>
  <conditionalFormatting sqref="AA60">
    <cfRule type="cellIs" dxfId="1873" priority="2333" operator="lessThan">
      <formula>0</formula>
    </cfRule>
  </conditionalFormatting>
  <conditionalFormatting sqref="AA72">
    <cfRule type="cellIs" dxfId="1872" priority="2332" operator="lessThan">
      <formula>0</formula>
    </cfRule>
  </conditionalFormatting>
  <conditionalFormatting sqref="AA73:AA75">
    <cfRule type="cellIs" dxfId="1871" priority="2331" operator="lessThan">
      <formula>0</formula>
    </cfRule>
  </conditionalFormatting>
  <conditionalFormatting sqref="AA72">
    <cfRule type="cellIs" dxfId="1870" priority="2330" operator="lessThan">
      <formula>0</formula>
    </cfRule>
  </conditionalFormatting>
  <conditionalFormatting sqref="AA73:AA75">
    <cfRule type="cellIs" dxfId="1869" priority="2329" operator="lessThan">
      <formula>0</formula>
    </cfRule>
  </conditionalFormatting>
  <conditionalFormatting sqref="AA66">
    <cfRule type="cellIs" dxfId="1868" priority="2328" operator="lessThan">
      <formula>0</formula>
    </cfRule>
  </conditionalFormatting>
  <conditionalFormatting sqref="AA66">
    <cfRule type="cellIs" dxfId="1867" priority="2327" operator="lessThan">
      <formula>0</formula>
    </cfRule>
  </conditionalFormatting>
  <conditionalFormatting sqref="AA67:AA71">
    <cfRule type="cellIs" dxfId="1866" priority="2326" operator="lessThan">
      <formula>0</formula>
    </cfRule>
  </conditionalFormatting>
  <conditionalFormatting sqref="AA66">
    <cfRule type="cellIs" dxfId="1865" priority="2325" operator="lessThan">
      <formula>0</formula>
    </cfRule>
  </conditionalFormatting>
  <conditionalFormatting sqref="AA66">
    <cfRule type="cellIs" dxfId="1864" priority="2324" operator="lessThan">
      <formula>0</formula>
    </cfRule>
  </conditionalFormatting>
  <conditionalFormatting sqref="AA66">
    <cfRule type="cellIs" dxfId="1863" priority="2323" operator="lessThan">
      <formula>0</formula>
    </cfRule>
  </conditionalFormatting>
  <conditionalFormatting sqref="AA66">
    <cfRule type="cellIs" dxfId="1862" priority="2322" operator="lessThan">
      <formula>0</formula>
    </cfRule>
  </conditionalFormatting>
  <conditionalFormatting sqref="AA67:AA71">
    <cfRule type="cellIs" dxfId="1861" priority="2321" operator="lessThan">
      <formula>0</formula>
    </cfRule>
  </conditionalFormatting>
  <conditionalFormatting sqref="AA66">
    <cfRule type="cellIs" dxfId="1860" priority="2320" operator="lessThan">
      <formula>0</formula>
    </cfRule>
  </conditionalFormatting>
  <conditionalFormatting sqref="AA66">
    <cfRule type="cellIs" dxfId="1859" priority="2319" operator="lessThan">
      <formula>0</formula>
    </cfRule>
  </conditionalFormatting>
  <conditionalFormatting sqref="AA66">
    <cfRule type="cellIs" dxfId="1858" priority="2318" operator="lessThan">
      <formula>0</formula>
    </cfRule>
  </conditionalFormatting>
  <conditionalFormatting sqref="AA91">
    <cfRule type="cellIs" dxfId="1857" priority="2317" operator="lessThan">
      <formula>0</formula>
    </cfRule>
  </conditionalFormatting>
  <conditionalFormatting sqref="AA91">
    <cfRule type="cellIs" dxfId="1856" priority="2316" operator="lessThan">
      <formula>0</formula>
    </cfRule>
  </conditionalFormatting>
  <conditionalFormatting sqref="AA91">
    <cfRule type="cellIs" dxfId="1855" priority="2315" operator="lessThan">
      <formula>0</formula>
    </cfRule>
  </conditionalFormatting>
  <conditionalFormatting sqref="AA77">
    <cfRule type="cellIs" dxfId="1854" priority="2314" operator="lessThan">
      <formula>0</formula>
    </cfRule>
  </conditionalFormatting>
  <conditionalFormatting sqref="AA77">
    <cfRule type="cellIs" dxfId="1853" priority="2313" operator="lessThan">
      <formula>0</formula>
    </cfRule>
  </conditionalFormatting>
  <conditionalFormatting sqref="AA77">
    <cfRule type="cellIs" dxfId="1852" priority="2312" operator="lessThan">
      <formula>0</formula>
    </cfRule>
  </conditionalFormatting>
  <conditionalFormatting sqref="AA77">
    <cfRule type="cellIs" dxfId="1851" priority="2311" operator="lessThan">
      <formula>0</formula>
    </cfRule>
  </conditionalFormatting>
  <conditionalFormatting sqref="AA77">
    <cfRule type="cellIs" dxfId="1850" priority="2310" operator="lessThan">
      <formula>0</formula>
    </cfRule>
  </conditionalFormatting>
  <conditionalFormatting sqref="AA77">
    <cfRule type="cellIs" dxfId="1849" priority="2309" operator="lessThan">
      <formula>0</formula>
    </cfRule>
  </conditionalFormatting>
  <conditionalFormatting sqref="AA77">
    <cfRule type="cellIs" dxfId="1848" priority="2308" operator="lessThan">
      <formula>0</formula>
    </cfRule>
  </conditionalFormatting>
  <conditionalFormatting sqref="AA77">
    <cfRule type="cellIs" dxfId="1847" priority="2307" operator="lessThan">
      <formula>0</formula>
    </cfRule>
  </conditionalFormatting>
  <conditionalFormatting sqref="AA77">
    <cfRule type="cellIs" dxfId="1846" priority="2306" operator="lessThan">
      <formula>0</formula>
    </cfRule>
  </conditionalFormatting>
  <conditionalFormatting sqref="AA77">
    <cfRule type="cellIs" dxfId="1845" priority="2305" operator="lessThan">
      <formula>0</formula>
    </cfRule>
  </conditionalFormatting>
  <conditionalFormatting sqref="AA77">
    <cfRule type="cellIs" dxfId="1844" priority="2304" operator="lessThan">
      <formula>0</formula>
    </cfRule>
  </conditionalFormatting>
  <conditionalFormatting sqref="AA77">
    <cfRule type="cellIs" dxfId="1843" priority="2303" operator="lessThan">
      <formula>0</formula>
    </cfRule>
  </conditionalFormatting>
  <conditionalFormatting sqref="AA77">
    <cfRule type="cellIs" dxfId="1842" priority="2302" operator="lessThan">
      <formula>0</formula>
    </cfRule>
  </conditionalFormatting>
  <conditionalFormatting sqref="AA77">
    <cfRule type="cellIs" dxfId="1841" priority="2301" operator="lessThan">
      <formula>0</formula>
    </cfRule>
  </conditionalFormatting>
  <conditionalFormatting sqref="AA77">
    <cfRule type="cellIs" dxfId="1840" priority="2300" operator="lessThan">
      <formula>0</formula>
    </cfRule>
  </conditionalFormatting>
  <conditionalFormatting sqref="AA78:AA79">
    <cfRule type="cellIs" dxfId="1839" priority="2299" operator="lessThan">
      <formula>0</formula>
    </cfRule>
  </conditionalFormatting>
  <conditionalFormatting sqref="AA77">
    <cfRule type="cellIs" dxfId="1838" priority="2298" operator="lessThan">
      <formula>0</formula>
    </cfRule>
  </conditionalFormatting>
  <conditionalFormatting sqref="AA77">
    <cfRule type="cellIs" dxfId="1837" priority="2297" operator="lessThan">
      <formula>0</formula>
    </cfRule>
  </conditionalFormatting>
  <conditionalFormatting sqref="AA77">
    <cfRule type="cellIs" dxfId="1836" priority="2296" operator="lessThan">
      <formula>0</formula>
    </cfRule>
  </conditionalFormatting>
  <conditionalFormatting sqref="AA77">
    <cfRule type="cellIs" dxfId="1835" priority="2295" operator="lessThan">
      <formula>0</formula>
    </cfRule>
  </conditionalFormatting>
  <conditionalFormatting sqref="AA78:AA79">
    <cfRule type="cellIs" dxfId="1834" priority="2294" operator="lessThan">
      <formula>0</formula>
    </cfRule>
  </conditionalFormatting>
  <conditionalFormatting sqref="AA77">
    <cfRule type="cellIs" dxfId="1833" priority="2293" operator="lessThan">
      <formula>0</formula>
    </cfRule>
  </conditionalFormatting>
  <conditionalFormatting sqref="AA77">
    <cfRule type="cellIs" dxfId="1832" priority="2292" operator="lessThan">
      <formula>0</formula>
    </cfRule>
  </conditionalFormatting>
  <conditionalFormatting sqref="AA77">
    <cfRule type="cellIs" dxfId="1831" priority="2291" operator="lessThan">
      <formula>0</formula>
    </cfRule>
  </conditionalFormatting>
  <conditionalFormatting sqref="AA83">
    <cfRule type="cellIs" dxfId="1830" priority="2290" operator="lessThan">
      <formula>0</formula>
    </cfRule>
  </conditionalFormatting>
  <conditionalFormatting sqref="AA83">
    <cfRule type="cellIs" dxfId="1829" priority="2289" operator="lessThan">
      <formula>0</formula>
    </cfRule>
  </conditionalFormatting>
  <conditionalFormatting sqref="AA83">
    <cfRule type="cellIs" dxfId="1828" priority="2288" operator="lessThan">
      <formula>0</formula>
    </cfRule>
  </conditionalFormatting>
  <conditionalFormatting sqref="AA83">
    <cfRule type="cellIs" dxfId="1827" priority="2287" operator="lessThan">
      <formula>0</formula>
    </cfRule>
  </conditionalFormatting>
  <conditionalFormatting sqref="AA83">
    <cfRule type="cellIs" dxfId="1826" priority="2286" operator="lessThan">
      <formula>0</formula>
    </cfRule>
  </conditionalFormatting>
  <conditionalFormatting sqref="AA83">
    <cfRule type="cellIs" dxfId="1825" priority="2285" operator="lessThan">
      <formula>0</formula>
    </cfRule>
  </conditionalFormatting>
  <conditionalFormatting sqref="AA85">
    <cfRule type="cellIs" dxfId="1824" priority="2284" operator="lessThan">
      <formula>0</formula>
    </cfRule>
  </conditionalFormatting>
  <conditionalFormatting sqref="AA85">
    <cfRule type="cellIs" dxfId="1823" priority="2283" operator="lessThan">
      <formula>0</formula>
    </cfRule>
  </conditionalFormatting>
  <conditionalFormatting sqref="AA85">
    <cfRule type="cellIs" dxfId="1822" priority="2282" operator="lessThan">
      <formula>0</formula>
    </cfRule>
  </conditionalFormatting>
  <conditionalFormatting sqref="AA85">
    <cfRule type="cellIs" dxfId="1821" priority="2281" operator="lessThan">
      <formula>0</formula>
    </cfRule>
  </conditionalFormatting>
  <conditionalFormatting sqref="AA85">
    <cfRule type="cellIs" dxfId="1820" priority="2280" operator="lessThan">
      <formula>0</formula>
    </cfRule>
  </conditionalFormatting>
  <conditionalFormatting sqref="AA85">
    <cfRule type="cellIs" dxfId="1819" priority="2279" operator="lessThan">
      <formula>0</formula>
    </cfRule>
  </conditionalFormatting>
  <conditionalFormatting sqref="AA85">
    <cfRule type="cellIs" dxfId="1818" priority="2278" operator="lessThan">
      <formula>0</formula>
    </cfRule>
  </conditionalFormatting>
  <conditionalFormatting sqref="AA85">
    <cfRule type="cellIs" dxfId="1817" priority="2277" operator="lessThan">
      <formula>0</formula>
    </cfRule>
  </conditionalFormatting>
  <conditionalFormatting sqref="AA87">
    <cfRule type="cellIs" dxfId="1816" priority="2276" operator="lessThan">
      <formula>0</formula>
    </cfRule>
  </conditionalFormatting>
  <conditionalFormatting sqref="AA87">
    <cfRule type="cellIs" dxfId="1815" priority="2275" operator="lessThan">
      <formula>0</formula>
    </cfRule>
  </conditionalFormatting>
  <conditionalFormatting sqref="AA87">
    <cfRule type="cellIs" dxfId="1814" priority="2274" operator="lessThan">
      <formula>0</formula>
    </cfRule>
  </conditionalFormatting>
  <conditionalFormatting sqref="AA87">
    <cfRule type="cellIs" dxfId="1813" priority="2273" operator="lessThan">
      <formula>0</formula>
    </cfRule>
  </conditionalFormatting>
  <conditionalFormatting sqref="AA87">
    <cfRule type="cellIs" dxfId="1812" priority="2272" operator="lessThan">
      <formula>0</formula>
    </cfRule>
  </conditionalFormatting>
  <conditionalFormatting sqref="AA87">
    <cfRule type="cellIs" dxfId="1811" priority="2271" operator="lessThan">
      <formula>0</formula>
    </cfRule>
  </conditionalFormatting>
  <conditionalFormatting sqref="AA87">
    <cfRule type="cellIs" dxfId="1810" priority="2270" operator="lessThan">
      <formula>0</formula>
    </cfRule>
  </conditionalFormatting>
  <conditionalFormatting sqref="AA87">
    <cfRule type="cellIs" dxfId="1809" priority="2269" operator="lessThan">
      <formula>0</formula>
    </cfRule>
  </conditionalFormatting>
  <conditionalFormatting sqref="AA16">
    <cfRule type="cellIs" dxfId="1808" priority="2268" operator="lessThan">
      <formula>0</formula>
    </cfRule>
  </conditionalFormatting>
  <conditionalFormatting sqref="AA16">
    <cfRule type="cellIs" dxfId="1807" priority="2267" operator="lessThan">
      <formula>0</formula>
    </cfRule>
  </conditionalFormatting>
  <conditionalFormatting sqref="AA16">
    <cfRule type="cellIs" dxfId="1806" priority="2266" operator="lessThan">
      <formula>0</formula>
    </cfRule>
  </conditionalFormatting>
  <conditionalFormatting sqref="AA16">
    <cfRule type="cellIs" dxfId="1805" priority="2265" operator="lessThan">
      <formula>0</formula>
    </cfRule>
  </conditionalFormatting>
  <conditionalFormatting sqref="AA16">
    <cfRule type="cellIs" dxfId="1804" priority="2264" operator="lessThan">
      <formula>0</formula>
    </cfRule>
  </conditionalFormatting>
  <conditionalFormatting sqref="AA16">
    <cfRule type="cellIs" dxfId="1803" priority="2263" operator="lessThan">
      <formula>0</formula>
    </cfRule>
  </conditionalFormatting>
  <conditionalFormatting sqref="AA16">
    <cfRule type="cellIs" dxfId="1802" priority="2262" operator="lessThan">
      <formula>0</formula>
    </cfRule>
  </conditionalFormatting>
  <conditionalFormatting sqref="AA16">
    <cfRule type="cellIs" dxfId="1801" priority="2261" operator="lessThan">
      <formula>0</formula>
    </cfRule>
  </conditionalFormatting>
  <conditionalFormatting sqref="AA16">
    <cfRule type="cellIs" dxfId="1800" priority="2260" operator="lessThan">
      <formula>0</formula>
    </cfRule>
  </conditionalFormatting>
  <conditionalFormatting sqref="AA16">
    <cfRule type="cellIs" dxfId="1799" priority="2259" operator="lessThan">
      <formula>0</formula>
    </cfRule>
  </conditionalFormatting>
  <conditionalFormatting sqref="AA16">
    <cfRule type="cellIs" dxfId="1798" priority="2258" operator="lessThan">
      <formula>0</formula>
    </cfRule>
  </conditionalFormatting>
  <conditionalFormatting sqref="AA16">
    <cfRule type="cellIs" dxfId="1797" priority="2257" operator="lessThan">
      <formula>0</formula>
    </cfRule>
  </conditionalFormatting>
  <conditionalFormatting sqref="AA16">
    <cfRule type="cellIs" dxfId="1796" priority="2256" operator="lessThan">
      <formula>0</formula>
    </cfRule>
  </conditionalFormatting>
  <conditionalFormatting sqref="AA16">
    <cfRule type="cellIs" dxfId="1795" priority="2255" operator="lessThan">
      <formula>0</formula>
    </cfRule>
  </conditionalFormatting>
  <conditionalFormatting sqref="AA9">
    <cfRule type="cellIs" dxfId="1794" priority="2254" operator="lessThan">
      <formula>0</formula>
    </cfRule>
  </conditionalFormatting>
  <conditionalFormatting sqref="AA9">
    <cfRule type="cellIs" dxfId="1793" priority="2253" operator="lessThan">
      <formula>0</formula>
    </cfRule>
  </conditionalFormatting>
  <conditionalFormatting sqref="AA9">
    <cfRule type="cellIs" dxfId="1792" priority="2252" operator="lessThan">
      <formula>0</formula>
    </cfRule>
  </conditionalFormatting>
  <conditionalFormatting sqref="AA9">
    <cfRule type="cellIs" dxfId="1791" priority="2251" operator="lessThan">
      <formula>0</formula>
    </cfRule>
  </conditionalFormatting>
  <conditionalFormatting sqref="AA9">
    <cfRule type="cellIs" dxfId="1790" priority="2250" operator="lessThan">
      <formula>0</formula>
    </cfRule>
  </conditionalFormatting>
  <conditionalFormatting sqref="AA9">
    <cfRule type="cellIs" dxfId="1789" priority="2249" operator="lessThan">
      <formula>0</formula>
    </cfRule>
  </conditionalFormatting>
  <conditionalFormatting sqref="AA9">
    <cfRule type="cellIs" dxfId="1788" priority="2248" operator="lessThan">
      <formula>0</formula>
    </cfRule>
  </conditionalFormatting>
  <conditionalFormatting sqref="AA9">
    <cfRule type="cellIs" dxfId="1787" priority="2247" operator="lessThan">
      <formula>0</formula>
    </cfRule>
  </conditionalFormatting>
  <conditionalFormatting sqref="AA9">
    <cfRule type="cellIs" dxfId="1786" priority="2246" operator="lessThan">
      <formula>0</formula>
    </cfRule>
  </conditionalFormatting>
  <conditionalFormatting sqref="AA9">
    <cfRule type="cellIs" dxfId="1785" priority="2245" operator="lessThan">
      <formula>0</formula>
    </cfRule>
  </conditionalFormatting>
  <conditionalFormatting sqref="AA9">
    <cfRule type="cellIs" dxfId="1784" priority="2244" operator="lessThan">
      <formula>0</formula>
    </cfRule>
  </conditionalFormatting>
  <conditionalFormatting sqref="AA9">
    <cfRule type="cellIs" dxfId="1783" priority="2243" operator="lessThan">
      <formula>0</formula>
    </cfRule>
  </conditionalFormatting>
  <conditionalFormatting sqref="AA9">
    <cfRule type="cellIs" dxfId="1782" priority="2242" operator="lessThan">
      <formula>0</formula>
    </cfRule>
  </conditionalFormatting>
  <conditionalFormatting sqref="AA9">
    <cfRule type="cellIs" dxfId="1781" priority="2241" operator="lessThan">
      <formula>0</formula>
    </cfRule>
  </conditionalFormatting>
  <conditionalFormatting sqref="AA16">
    <cfRule type="cellIs" dxfId="1780" priority="2240" operator="lessThan">
      <formula>0</formula>
    </cfRule>
  </conditionalFormatting>
  <conditionalFormatting sqref="AA16">
    <cfRule type="cellIs" dxfId="1779" priority="2239" operator="lessThan">
      <formula>0</formula>
    </cfRule>
  </conditionalFormatting>
  <conditionalFormatting sqref="AA16">
    <cfRule type="cellIs" dxfId="1778" priority="2238" operator="lessThan">
      <formula>0</formula>
    </cfRule>
  </conditionalFormatting>
  <conditionalFormatting sqref="AA16">
    <cfRule type="cellIs" dxfId="1777" priority="2237" operator="lessThan">
      <formula>0</formula>
    </cfRule>
  </conditionalFormatting>
  <conditionalFormatting sqref="AA16">
    <cfRule type="cellIs" dxfId="1776" priority="2236" operator="lessThan">
      <formula>0</formula>
    </cfRule>
  </conditionalFormatting>
  <conditionalFormatting sqref="AA16">
    <cfRule type="cellIs" dxfId="1775" priority="2235" operator="lessThan">
      <formula>0</formula>
    </cfRule>
  </conditionalFormatting>
  <conditionalFormatting sqref="AA16">
    <cfRule type="cellIs" dxfId="1774" priority="2234" operator="lessThan">
      <formula>0</formula>
    </cfRule>
  </conditionalFormatting>
  <conditionalFormatting sqref="AA9">
    <cfRule type="cellIs" dxfId="1773" priority="2233" operator="lessThan">
      <formula>0</formula>
    </cfRule>
  </conditionalFormatting>
  <conditionalFormatting sqref="AA9">
    <cfRule type="cellIs" dxfId="1772" priority="2232" operator="lessThan">
      <formula>0</formula>
    </cfRule>
  </conditionalFormatting>
  <conditionalFormatting sqref="AA9">
    <cfRule type="cellIs" dxfId="1771" priority="2231" operator="lessThan">
      <formula>0</formula>
    </cfRule>
  </conditionalFormatting>
  <conditionalFormatting sqref="AA9">
    <cfRule type="cellIs" dxfId="1770" priority="2230" operator="lessThan">
      <formula>0</formula>
    </cfRule>
  </conditionalFormatting>
  <conditionalFormatting sqref="AA9">
    <cfRule type="cellIs" dxfId="1769" priority="2229" operator="lessThan">
      <formula>0</formula>
    </cfRule>
  </conditionalFormatting>
  <conditionalFormatting sqref="AA9">
    <cfRule type="cellIs" dxfId="1768" priority="2228" operator="lessThan">
      <formula>0</formula>
    </cfRule>
  </conditionalFormatting>
  <conditionalFormatting sqref="AA9">
    <cfRule type="cellIs" dxfId="1767" priority="2227" operator="lessThan">
      <formula>0</formula>
    </cfRule>
  </conditionalFormatting>
  <conditionalFormatting sqref="AA9">
    <cfRule type="cellIs" dxfId="1766" priority="2226" operator="lessThan">
      <formula>0</formula>
    </cfRule>
  </conditionalFormatting>
  <conditionalFormatting sqref="AA9">
    <cfRule type="cellIs" dxfId="1765" priority="2225" operator="lessThan">
      <formula>0</formula>
    </cfRule>
  </conditionalFormatting>
  <conditionalFormatting sqref="AA9">
    <cfRule type="cellIs" dxfId="1764" priority="2224" operator="lessThan">
      <formula>0</formula>
    </cfRule>
  </conditionalFormatting>
  <conditionalFormatting sqref="AA9">
    <cfRule type="cellIs" dxfId="1763" priority="2223" operator="lessThan">
      <formula>0</formula>
    </cfRule>
  </conditionalFormatting>
  <conditionalFormatting sqref="AA9">
    <cfRule type="cellIs" dxfId="1762" priority="2222" operator="lessThan">
      <formula>0</formula>
    </cfRule>
  </conditionalFormatting>
  <conditionalFormatting sqref="AA9">
    <cfRule type="cellIs" dxfId="1761" priority="2221" operator="lessThan">
      <formula>0</formula>
    </cfRule>
  </conditionalFormatting>
  <conditionalFormatting sqref="AA9">
    <cfRule type="cellIs" dxfId="1760" priority="2220" operator="lessThan">
      <formula>0</formula>
    </cfRule>
  </conditionalFormatting>
  <conditionalFormatting sqref="AA9">
    <cfRule type="cellIs" dxfId="1759" priority="2219" operator="lessThan">
      <formula>0</formula>
    </cfRule>
  </conditionalFormatting>
  <conditionalFormatting sqref="AA9">
    <cfRule type="cellIs" dxfId="1758" priority="2218" operator="lessThan">
      <formula>0</formula>
    </cfRule>
  </conditionalFormatting>
  <conditionalFormatting sqref="AA9">
    <cfRule type="cellIs" dxfId="1757" priority="2217" operator="lessThan">
      <formula>0</formula>
    </cfRule>
  </conditionalFormatting>
  <conditionalFormatting sqref="AA9">
    <cfRule type="cellIs" dxfId="1756" priority="2216" operator="lessThan">
      <formula>0</formula>
    </cfRule>
  </conditionalFormatting>
  <conditionalFormatting sqref="AA9">
    <cfRule type="cellIs" dxfId="1755" priority="2215" operator="lessThan">
      <formula>0</formula>
    </cfRule>
  </conditionalFormatting>
  <conditionalFormatting sqref="AA9">
    <cfRule type="cellIs" dxfId="1754" priority="2214" operator="lessThan">
      <formula>0</formula>
    </cfRule>
  </conditionalFormatting>
  <conditionalFormatting sqref="AA9">
    <cfRule type="cellIs" dxfId="1753" priority="2213" operator="lessThan">
      <formula>0</formula>
    </cfRule>
  </conditionalFormatting>
  <conditionalFormatting sqref="AA64">
    <cfRule type="cellIs" dxfId="1752" priority="2212" operator="lessThan">
      <formula>0</formula>
    </cfRule>
  </conditionalFormatting>
  <conditionalFormatting sqref="AA64">
    <cfRule type="cellIs" dxfId="1751" priority="2211" operator="lessThan">
      <formula>0</formula>
    </cfRule>
  </conditionalFormatting>
  <conditionalFormatting sqref="AA64">
    <cfRule type="cellIs" dxfId="1750" priority="2210" operator="lessThan">
      <formula>0</formula>
    </cfRule>
  </conditionalFormatting>
  <conditionalFormatting sqref="AA64">
    <cfRule type="cellIs" dxfId="1749" priority="2209" operator="lessThan">
      <formula>0</formula>
    </cfRule>
  </conditionalFormatting>
  <conditionalFormatting sqref="AB5:AB6">
    <cfRule type="containsBlanks" dxfId="1748" priority="2208">
      <formula>LEN(TRIM(AB5))=0</formula>
    </cfRule>
  </conditionalFormatting>
  <conditionalFormatting sqref="AC9">
    <cfRule type="cellIs" dxfId="1747" priority="2207" operator="lessThan">
      <formula>0</formula>
    </cfRule>
  </conditionalFormatting>
  <conditionalFormatting sqref="AC17:AC19">
    <cfRule type="cellIs" dxfId="1746" priority="2206" operator="lessThan">
      <formula>0</formula>
    </cfRule>
  </conditionalFormatting>
  <conditionalFormatting sqref="AC20">
    <cfRule type="cellIs" dxfId="1745" priority="2205" operator="lessThan">
      <formula>0</formula>
    </cfRule>
  </conditionalFormatting>
  <conditionalFormatting sqref="AC22">
    <cfRule type="cellIs" dxfId="1744" priority="2204" operator="lessThan">
      <formula>0</formula>
    </cfRule>
  </conditionalFormatting>
  <conditionalFormatting sqref="AC26">
    <cfRule type="cellIs" dxfId="1743" priority="2203" operator="lessThan">
      <formula>0</formula>
    </cfRule>
  </conditionalFormatting>
  <conditionalFormatting sqref="AC30">
    <cfRule type="cellIs" dxfId="1742" priority="2202" operator="lessThan">
      <formula>0</formula>
    </cfRule>
  </conditionalFormatting>
  <conditionalFormatting sqref="AC27:AC35">
    <cfRule type="cellIs" dxfId="1741" priority="2201" operator="lessThan">
      <formula>0</formula>
    </cfRule>
  </conditionalFormatting>
  <conditionalFormatting sqref="AC36">
    <cfRule type="cellIs" dxfId="1740" priority="2200" operator="lessThan">
      <formula>0</formula>
    </cfRule>
  </conditionalFormatting>
  <conditionalFormatting sqref="AC37">
    <cfRule type="cellIs" dxfId="1739" priority="2199" operator="lessThan">
      <formula>0</formula>
    </cfRule>
  </conditionalFormatting>
  <conditionalFormatting sqref="AC39">
    <cfRule type="cellIs" dxfId="1738" priority="2198" operator="lessThan">
      <formula>0</formula>
    </cfRule>
  </conditionalFormatting>
  <conditionalFormatting sqref="AC40:AC45">
    <cfRule type="cellIs" dxfId="1737" priority="2197" operator="lessThan">
      <formula>0</formula>
    </cfRule>
  </conditionalFormatting>
  <conditionalFormatting sqref="AC46">
    <cfRule type="cellIs" dxfId="1736" priority="2196" operator="lessThan">
      <formula>0</formula>
    </cfRule>
  </conditionalFormatting>
  <conditionalFormatting sqref="AC47">
    <cfRule type="cellIs" dxfId="1735" priority="2195" operator="lessThan">
      <formula>0</formula>
    </cfRule>
  </conditionalFormatting>
  <conditionalFormatting sqref="AC49:AC53">
    <cfRule type="cellIs" dxfId="1734" priority="2194" operator="lessThan">
      <formula>0</formula>
    </cfRule>
  </conditionalFormatting>
  <conditionalFormatting sqref="AC59">
    <cfRule type="cellIs" dxfId="1733" priority="2193" operator="lessThan">
      <formula>0</formula>
    </cfRule>
  </conditionalFormatting>
  <conditionalFormatting sqref="AC60">
    <cfRule type="cellIs" dxfId="1732" priority="2192" operator="lessThan">
      <formula>0</formula>
    </cfRule>
  </conditionalFormatting>
  <conditionalFormatting sqref="AC62">
    <cfRule type="cellIs" dxfId="1731" priority="2191" operator="lessThan">
      <formula>0</formula>
    </cfRule>
  </conditionalFormatting>
  <conditionalFormatting sqref="AC63">
    <cfRule type="cellIs" dxfId="1730" priority="2190" operator="lessThan">
      <formula>0</formula>
    </cfRule>
  </conditionalFormatting>
  <conditionalFormatting sqref="AC64">
    <cfRule type="cellIs" dxfId="1729" priority="2189" operator="lessThan">
      <formula>0</formula>
    </cfRule>
  </conditionalFormatting>
  <conditionalFormatting sqref="AC91">
    <cfRule type="cellIs" dxfId="1728" priority="2188" operator="lessThan">
      <formula>0</formula>
    </cfRule>
  </conditionalFormatting>
  <conditionalFormatting sqref="AC66">
    <cfRule type="cellIs" dxfId="1727" priority="2187" operator="lessThan">
      <formula>0</formula>
    </cfRule>
  </conditionalFormatting>
  <conditionalFormatting sqref="AC72">
    <cfRule type="cellIs" dxfId="1726" priority="2186" operator="lessThan">
      <formula>0</formula>
    </cfRule>
  </conditionalFormatting>
  <conditionalFormatting sqref="AC73:AC75">
    <cfRule type="cellIs" dxfId="1725" priority="2185" operator="lessThan">
      <formula>0</formula>
    </cfRule>
  </conditionalFormatting>
  <conditionalFormatting sqref="AC74">
    <cfRule type="cellIs" dxfId="1724" priority="2184" operator="lessThan">
      <formula>0</formula>
    </cfRule>
  </conditionalFormatting>
  <conditionalFormatting sqref="AC77:AC78 AC80:AC83">
    <cfRule type="cellIs" dxfId="1723" priority="2183" operator="lessThan">
      <formula>0</formula>
    </cfRule>
  </conditionalFormatting>
  <conditionalFormatting sqref="AC85">
    <cfRule type="cellIs" dxfId="1722" priority="2182" operator="lessThan">
      <formula>0</formula>
    </cfRule>
  </conditionalFormatting>
  <conditionalFormatting sqref="AC9">
    <cfRule type="cellIs" dxfId="1721" priority="2181" operator="lessThan">
      <formula>0</formula>
    </cfRule>
  </conditionalFormatting>
  <conditionalFormatting sqref="AC20">
    <cfRule type="cellIs" dxfId="1720" priority="2180" operator="lessThan">
      <formula>0</formula>
    </cfRule>
  </conditionalFormatting>
  <conditionalFormatting sqref="AC22">
    <cfRule type="cellIs" dxfId="1719" priority="2179" operator="lessThan">
      <formula>0</formula>
    </cfRule>
  </conditionalFormatting>
  <conditionalFormatting sqref="AC26">
    <cfRule type="cellIs" dxfId="1718" priority="2178" operator="lessThan">
      <formula>0</formula>
    </cfRule>
  </conditionalFormatting>
  <conditionalFormatting sqref="AC30">
    <cfRule type="cellIs" dxfId="1717" priority="2177" operator="lessThan">
      <formula>0</formula>
    </cfRule>
  </conditionalFormatting>
  <conditionalFormatting sqref="AC27:AC35">
    <cfRule type="cellIs" dxfId="1716" priority="2176" operator="lessThan">
      <formula>0</formula>
    </cfRule>
  </conditionalFormatting>
  <conditionalFormatting sqref="AC36">
    <cfRule type="cellIs" dxfId="1715" priority="2175" operator="lessThan">
      <formula>0</formula>
    </cfRule>
  </conditionalFormatting>
  <conditionalFormatting sqref="AC37">
    <cfRule type="cellIs" dxfId="1714" priority="2174" operator="lessThan">
      <formula>0</formula>
    </cfRule>
  </conditionalFormatting>
  <conditionalFormatting sqref="AC39">
    <cfRule type="cellIs" dxfId="1713" priority="2173" operator="lessThan">
      <formula>0</formula>
    </cfRule>
  </conditionalFormatting>
  <conditionalFormatting sqref="AC40:AC45">
    <cfRule type="cellIs" dxfId="1712" priority="2172" operator="lessThan">
      <formula>0</formula>
    </cfRule>
  </conditionalFormatting>
  <conditionalFormatting sqref="AC46">
    <cfRule type="cellIs" dxfId="1711" priority="2171" operator="lessThan">
      <formula>0</formula>
    </cfRule>
  </conditionalFormatting>
  <conditionalFormatting sqref="AC47">
    <cfRule type="cellIs" dxfId="1710" priority="2170" operator="lessThan">
      <formula>0</formula>
    </cfRule>
  </conditionalFormatting>
  <conditionalFormatting sqref="AC49:AC53">
    <cfRule type="cellIs" dxfId="1709" priority="2169" operator="lessThan">
      <formula>0</formula>
    </cfRule>
  </conditionalFormatting>
  <conditionalFormatting sqref="AC59">
    <cfRule type="cellIs" dxfId="1708" priority="2168" operator="lessThan">
      <formula>0</formula>
    </cfRule>
  </conditionalFormatting>
  <conditionalFormatting sqref="AC60">
    <cfRule type="cellIs" dxfId="1707" priority="2167" operator="lessThan">
      <formula>0</formula>
    </cfRule>
  </conditionalFormatting>
  <conditionalFormatting sqref="AC62">
    <cfRule type="cellIs" dxfId="1706" priority="2166" operator="lessThan">
      <formula>0</formula>
    </cfRule>
  </conditionalFormatting>
  <conditionalFormatting sqref="AC63">
    <cfRule type="cellIs" dxfId="1705" priority="2165" operator="lessThan">
      <formula>0</formula>
    </cfRule>
  </conditionalFormatting>
  <conditionalFormatting sqref="AC64">
    <cfRule type="cellIs" dxfId="1704" priority="2164" operator="lessThan">
      <formula>0</formula>
    </cfRule>
  </conditionalFormatting>
  <conditionalFormatting sqref="AC91">
    <cfRule type="cellIs" dxfId="1703" priority="2163" operator="lessThan">
      <formula>0</formula>
    </cfRule>
  </conditionalFormatting>
  <conditionalFormatting sqref="AC66">
    <cfRule type="cellIs" dxfId="1702" priority="2162" operator="lessThan">
      <formula>0</formula>
    </cfRule>
  </conditionalFormatting>
  <conditionalFormatting sqref="AC72">
    <cfRule type="cellIs" dxfId="1701" priority="2161" operator="lessThan">
      <formula>0</formula>
    </cfRule>
  </conditionalFormatting>
  <conditionalFormatting sqref="AC73:AC75">
    <cfRule type="cellIs" dxfId="1700" priority="2160" operator="lessThan">
      <formula>0</formula>
    </cfRule>
  </conditionalFormatting>
  <conditionalFormatting sqref="AC74">
    <cfRule type="cellIs" dxfId="1699" priority="2159" operator="lessThan">
      <formula>0</formula>
    </cfRule>
  </conditionalFormatting>
  <conditionalFormatting sqref="AC77:AC78 AC80:AC83">
    <cfRule type="cellIs" dxfId="1698" priority="2158" operator="lessThan">
      <formula>0</formula>
    </cfRule>
  </conditionalFormatting>
  <conditionalFormatting sqref="AC85">
    <cfRule type="cellIs" dxfId="1697" priority="2157" operator="lessThan">
      <formula>0</formula>
    </cfRule>
  </conditionalFormatting>
  <conditionalFormatting sqref="AC17:AC19">
    <cfRule type="cellIs" dxfId="1696" priority="2156" operator="lessThan">
      <formula>0</formula>
    </cfRule>
  </conditionalFormatting>
  <conditionalFormatting sqref="AC18:AC19">
    <cfRule type="cellIs" dxfId="1695" priority="2155" operator="lessThan">
      <formula>0</formula>
    </cfRule>
  </conditionalFormatting>
  <conditionalFormatting sqref="AC17:AC19">
    <cfRule type="cellIs" dxfId="1694" priority="2154" operator="lessThan">
      <formula>0</formula>
    </cfRule>
  </conditionalFormatting>
  <conditionalFormatting sqref="AC22">
    <cfRule type="cellIs" dxfId="1693" priority="2153" operator="lessThan">
      <formula>0</formula>
    </cfRule>
  </conditionalFormatting>
  <conditionalFormatting sqref="AC22">
    <cfRule type="cellIs" dxfId="1692" priority="2152" operator="lessThan">
      <formula>0</formula>
    </cfRule>
  </conditionalFormatting>
  <conditionalFormatting sqref="AC22">
    <cfRule type="cellIs" dxfId="1691" priority="2151" operator="lessThan">
      <formula>0</formula>
    </cfRule>
  </conditionalFormatting>
  <conditionalFormatting sqref="AC26">
    <cfRule type="cellIs" dxfId="1690" priority="2150" operator="lessThan">
      <formula>0</formula>
    </cfRule>
  </conditionalFormatting>
  <conditionalFormatting sqref="AC26">
    <cfRule type="cellIs" dxfId="1689" priority="2149" operator="lessThan">
      <formula>0</formula>
    </cfRule>
  </conditionalFormatting>
  <conditionalFormatting sqref="AC26">
    <cfRule type="cellIs" dxfId="1688" priority="2148" operator="lessThan">
      <formula>0</formula>
    </cfRule>
  </conditionalFormatting>
  <conditionalFormatting sqref="AC26">
    <cfRule type="cellIs" dxfId="1687" priority="2147" operator="lessThan">
      <formula>0</formula>
    </cfRule>
  </conditionalFormatting>
  <conditionalFormatting sqref="AC26">
    <cfRule type="cellIs" dxfId="1686" priority="2146" operator="lessThan">
      <formula>0</formula>
    </cfRule>
  </conditionalFormatting>
  <conditionalFormatting sqref="AC30">
    <cfRule type="cellIs" dxfId="1685" priority="2145" operator="lessThan">
      <formula>0</formula>
    </cfRule>
  </conditionalFormatting>
  <conditionalFormatting sqref="AC30">
    <cfRule type="cellIs" dxfId="1684" priority="2144" operator="lessThan">
      <formula>0</formula>
    </cfRule>
  </conditionalFormatting>
  <conditionalFormatting sqref="AC30">
    <cfRule type="cellIs" dxfId="1683" priority="2143" operator="lessThan">
      <formula>0</formula>
    </cfRule>
  </conditionalFormatting>
  <conditionalFormatting sqref="AC30">
    <cfRule type="cellIs" dxfId="1682" priority="2142" operator="lessThan">
      <formula>0</formula>
    </cfRule>
  </conditionalFormatting>
  <conditionalFormatting sqref="AC30">
    <cfRule type="cellIs" dxfId="1681" priority="2141" operator="lessThan">
      <formula>0</formula>
    </cfRule>
  </conditionalFormatting>
  <conditionalFormatting sqref="AC27:AC35">
    <cfRule type="cellIs" dxfId="1680" priority="2140" operator="lessThan">
      <formula>0</formula>
    </cfRule>
  </conditionalFormatting>
  <conditionalFormatting sqref="AC27:AC35">
    <cfRule type="cellIs" dxfId="1679" priority="2139" operator="lessThan">
      <formula>0</formula>
    </cfRule>
  </conditionalFormatting>
  <conditionalFormatting sqref="AC27:AC35">
    <cfRule type="cellIs" dxfId="1678" priority="2138" operator="lessThan">
      <formula>0</formula>
    </cfRule>
  </conditionalFormatting>
  <conditionalFormatting sqref="AC27:AC35">
    <cfRule type="cellIs" dxfId="1677" priority="2137" operator="lessThan">
      <formula>0</formula>
    </cfRule>
  </conditionalFormatting>
  <conditionalFormatting sqref="AC27:AC35">
    <cfRule type="cellIs" dxfId="1676" priority="2136" operator="lessThan">
      <formula>0</formula>
    </cfRule>
  </conditionalFormatting>
  <conditionalFormatting sqref="AC36">
    <cfRule type="cellIs" dxfId="1675" priority="2135" operator="lessThan">
      <formula>0</formula>
    </cfRule>
  </conditionalFormatting>
  <conditionalFormatting sqref="AC36">
    <cfRule type="cellIs" dxfId="1674" priority="2134" operator="lessThan">
      <formula>0</formula>
    </cfRule>
  </conditionalFormatting>
  <conditionalFormatting sqref="AC36">
    <cfRule type="cellIs" dxfId="1673" priority="2133" operator="lessThan">
      <formula>0</formula>
    </cfRule>
  </conditionalFormatting>
  <conditionalFormatting sqref="AC36">
    <cfRule type="cellIs" dxfId="1672" priority="2132" operator="lessThan">
      <formula>0</formula>
    </cfRule>
  </conditionalFormatting>
  <conditionalFormatting sqref="AC36">
    <cfRule type="cellIs" dxfId="1671" priority="2131" operator="lessThan">
      <formula>0</formula>
    </cfRule>
  </conditionalFormatting>
  <conditionalFormatting sqref="AC37">
    <cfRule type="cellIs" dxfId="1670" priority="2130" operator="lessThan">
      <formula>0</formula>
    </cfRule>
  </conditionalFormatting>
  <conditionalFormatting sqref="AC37">
    <cfRule type="cellIs" dxfId="1669" priority="2129" operator="lessThan">
      <formula>0</formula>
    </cfRule>
  </conditionalFormatting>
  <conditionalFormatting sqref="AC37">
    <cfRule type="cellIs" dxfId="1668" priority="2128" operator="lessThan">
      <formula>0</formula>
    </cfRule>
  </conditionalFormatting>
  <conditionalFormatting sqref="AC37">
    <cfRule type="cellIs" dxfId="1667" priority="2127" operator="lessThan">
      <formula>0</formula>
    </cfRule>
  </conditionalFormatting>
  <conditionalFormatting sqref="AC37">
    <cfRule type="cellIs" dxfId="1666" priority="2126" operator="lessThan">
      <formula>0</formula>
    </cfRule>
  </conditionalFormatting>
  <conditionalFormatting sqref="AC39">
    <cfRule type="cellIs" dxfId="1665" priority="2125" operator="lessThan">
      <formula>0</formula>
    </cfRule>
  </conditionalFormatting>
  <conditionalFormatting sqref="AC39">
    <cfRule type="cellIs" dxfId="1664" priority="2124" operator="lessThan">
      <formula>0</formula>
    </cfRule>
  </conditionalFormatting>
  <conditionalFormatting sqref="AC39">
    <cfRule type="cellIs" dxfId="1663" priority="2123" operator="lessThan">
      <formula>0</formula>
    </cfRule>
  </conditionalFormatting>
  <conditionalFormatting sqref="AC39">
    <cfRule type="cellIs" dxfId="1662" priority="2122" operator="lessThan">
      <formula>0</formula>
    </cfRule>
  </conditionalFormatting>
  <conditionalFormatting sqref="AC39">
    <cfRule type="cellIs" dxfId="1661" priority="2121" operator="lessThan">
      <formula>0</formula>
    </cfRule>
  </conditionalFormatting>
  <conditionalFormatting sqref="AC40:AC45">
    <cfRule type="cellIs" dxfId="1660" priority="2120" operator="lessThan">
      <formula>0</formula>
    </cfRule>
  </conditionalFormatting>
  <conditionalFormatting sqref="AC40:AC45">
    <cfRule type="cellIs" dxfId="1659" priority="2119" operator="lessThan">
      <formula>0</formula>
    </cfRule>
  </conditionalFormatting>
  <conditionalFormatting sqref="AC40:AC45">
    <cfRule type="cellIs" dxfId="1658" priority="2118" operator="lessThan">
      <formula>0</formula>
    </cfRule>
  </conditionalFormatting>
  <conditionalFormatting sqref="AC40:AC45">
    <cfRule type="cellIs" dxfId="1657" priority="2117" operator="lessThan">
      <formula>0</formula>
    </cfRule>
  </conditionalFormatting>
  <conditionalFormatting sqref="AC40:AC45">
    <cfRule type="cellIs" dxfId="1656" priority="2116" operator="lessThan">
      <formula>0</formula>
    </cfRule>
  </conditionalFormatting>
  <conditionalFormatting sqref="AC86">
    <cfRule type="cellIs" dxfId="1655" priority="2115" operator="lessThan">
      <formula>0</formula>
    </cfRule>
  </conditionalFormatting>
  <conditionalFormatting sqref="AC87">
    <cfRule type="cellIs" dxfId="1654" priority="2114" operator="lessThan">
      <formula>0</formula>
    </cfRule>
  </conditionalFormatting>
  <conditionalFormatting sqref="AC17:AC19">
    <cfRule type="cellIs" dxfId="1653" priority="2113" operator="lessThan">
      <formula>0</formula>
    </cfRule>
  </conditionalFormatting>
  <conditionalFormatting sqref="AC17:AC19">
    <cfRule type="cellIs" dxfId="1652" priority="2112" operator="lessThan">
      <formula>0</formula>
    </cfRule>
  </conditionalFormatting>
  <conditionalFormatting sqref="AC17:AC19">
    <cfRule type="cellIs" dxfId="1651" priority="2111" operator="lessThan">
      <formula>0</formula>
    </cfRule>
  </conditionalFormatting>
  <conditionalFormatting sqref="AC22">
    <cfRule type="cellIs" dxfId="1650" priority="2110" operator="lessThan">
      <formula>0</formula>
    </cfRule>
  </conditionalFormatting>
  <conditionalFormatting sqref="AC26">
    <cfRule type="cellIs" dxfId="1649" priority="2109" operator="lessThan">
      <formula>0</formula>
    </cfRule>
  </conditionalFormatting>
  <conditionalFormatting sqref="AC30:AC45">
    <cfRule type="cellIs" dxfId="1648" priority="2108" operator="lessThan">
      <formula>0</formula>
    </cfRule>
  </conditionalFormatting>
  <conditionalFormatting sqref="AC35">
    <cfRule type="cellIs" dxfId="1647" priority="2107" operator="lessThan">
      <formula>0</formula>
    </cfRule>
  </conditionalFormatting>
  <conditionalFormatting sqref="AC36">
    <cfRule type="cellIs" dxfId="1646" priority="2106" operator="lessThan">
      <formula>0</formula>
    </cfRule>
  </conditionalFormatting>
  <conditionalFormatting sqref="AC37">
    <cfRule type="cellIs" dxfId="1645" priority="2105" operator="lessThan">
      <formula>0</formula>
    </cfRule>
  </conditionalFormatting>
  <conditionalFormatting sqref="AC39">
    <cfRule type="cellIs" dxfId="1644" priority="2104" operator="lessThan">
      <formula>0</formula>
    </cfRule>
  </conditionalFormatting>
  <conditionalFormatting sqref="AC40">
    <cfRule type="cellIs" dxfId="1643" priority="2103" operator="lessThan">
      <formula>0</formula>
    </cfRule>
  </conditionalFormatting>
  <conditionalFormatting sqref="AC27:AC29">
    <cfRule type="cellIs" dxfId="1642" priority="2102" operator="lessThan">
      <formula>0</formula>
    </cfRule>
  </conditionalFormatting>
  <conditionalFormatting sqref="AC41:AC45">
    <cfRule type="cellIs" dxfId="1641" priority="2101" operator="lessThan">
      <formula>0</formula>
    </cfRule>
  </conditionalFormatting>
  <conditionalFormatting sqref="AC31:AC34">
    <cfRule type="cellIs" dxfId="1640" priority="2100" operator="lessThan">
      <formula>0</formula>
    </cfRule>
  </conditionalFormatting>
  <conditionalFormatting sqref="AC41">
    <cfRule type="cellIs" dxfId="1639" priority="2099" operator="lessThan">
      <formula>0</formula>
    </cfRule>
  </conditionalFormatting>
  <conditionalFormatting sqref="AC41">
    <cfRule type="cellIs" dxfId="1638" priority="2098" operator="lessThan">
      <formula>0</formula>
    </cfRule>
  </conditionalFormatting>
  <conditionalFormatting sqref="AC41">
    <cfRule type="cellIs" dxfId="1637" priority="2097" operator="lessThan">
      <formula>0</formula>
    </cfRule>
  </conditionalFormatting>
  <conditionalFormatting sqref="AC41">
    <cfRule type="cellIs" dxfId="1636" priority="2096" operator="lessThan">
      <formula>0</formula>
    </cfRule>
  </conditionalFormatting>
  <conditionalFormatting sqref="AC41">
    <cfRule type="cellIs" dxfId="1635" priority="2095" operator="lessThan">
      <formula>0</formula>
    </cfRule>
  </conditionalFormatting>
  <conditionalFormatting sqref="AC41">
    <cfRule type="cellIs" dxfId="1634" priority="2094" operator="lessThan">
      <formula>0</formula>
    </cfRule>
  </conditionalFormatting>
  <conditionalFormatting sqref="AC41">
    <cfRule type="cellIs" dxfId="1633" priority="2093" operator="lessThan">
      <formula>0</formula>
    </cfRule>
  </conditionalFormatting>
  <conditionalFormatting sqref="AC41">
    <cfRule type="cellIs" dxfId="1632" priority="2092" operator="lessThan">
      <formula>0</formula>
    </cfRule>
  </conditionalFormatting>
  <conditionalFormatting sqref="AC42">
    <cfRule type="cellIs" dxfId="1631" priority="2091" operator="lessThan">
      <formula>0</formula>
    </cfRule>
  </conditionalFormatting>
  <conditionalFormatting sqref="AC42">
    <cfRule type="cellIs" dxfId="1630" priority="2090" operator="lessThan">
      <formula>0</formula>
    </cfRule>
  </conditionalFormatting>
  <conditionalFormatting sqref="AC42">
    <cfRule type="cellIs" dxfId="1629" priority="2089" operator="lessThan">
      <formula>0</formula>
    </cfRule>
  </conditionalFormatting>
  <conditionalFormatting sqref="AC42">
    <cfRule type="cellIs" dxfId="1628" priority="2088" operator="lessThan">
      <formula>0</formula>
    </cfRule>
  </conditionalFormatting>
  <conditionalFormatting sqref="AC42">
    <cfRule type="cellIs" dxfId="1627" priority="2087" operator="lessThan">
      <formula>0</formula>
    </cfRule>
  </conditionalFormatting>
  <conditionalFormatting sqref="AC42">
    <cfRule type="cellIs" dxfId="1626" priority="2086" operator="lessThan">
      <formula>0</formula>
    </cfRule>
  </conditionalFormatting>
  <conditionalFormatting sqref="AC42">
    <cfRule type="cellIs" dxfId="1625" priority="2085" operator="lessThan">
      <formula>0</formula>
    </cfRule>
  </conditionalFormatting>
  <conditionalFormatting sqref="AC42">
    <cfRule type="cellIs" dxfId="1624" priority="2084" operator="lessThan">
      <formula>0</formula>
    </cfRule>
  </conditionalFormatting>
  <conditionalFormatting sqref="AC43">
    <cfRule type="cellIs" dxfId="1623" priority="2083" operator="lessThan">
      <formula>0</formula>
    </cfRule>
  </conditionalFormatting>
  <conditionalFormatting sqref="AC43">
    <cfRule type="cellIs" dxfId="1622" priority="2082" operator="lessThan">
      <formula>0</formula>
    </cfRule>
  </conditionalFormatting>
  <conditionalFormatting sqref="AC43">
    <cfRule type="cellIs" dxfId="1621" priority="2081" operator="lessThan">
      <formula>0</formula>
    </cfRule>
  </conditionalFormatting>
  <conditionalFormatting sqref="AC43">
    <cfRule type="cellIs" dxfId="1620" priority="2080" operator="lessThan">
      <formula>0</formula>
    </cfRule>
  </conditionalFormatting>
  <conditionalFormatting sqref="AC43">
    <cfRule type="cellIs" dxfId="1619" priority="2079" operator="lessThan">
      <formula>0</formula>
    </cfRule>
  </conditionalFormatting>
  <conditionalFormatting sqref="AC43">
    <cfRule type="cellIs" dxfId="1618" priority="2078" operator="lessThan">
      <formula>0</formula>
    </cfRule>
  </conditionalFormatting>
  <conditionalFormatting sqref="AC43">
    <cfRule type="cellIs" dxfId="1617" priority="2077" operator="lessThan">
      <formula>0</formula>
    </cfRule>
  </conditionalFormatting>
  <conditionalFormatting sqref="AC43">
    <cfRule type="cellIs" dxfId="1616" priority="2076" operator="lessThan">
      <formula>0</formula>
    </cfRule>
  </conditionalFormatting>
  <conditionalFormatting sqref="AC44">
    <cfRule type="cellIs" dxfId="1615" priority="2075" operator="lessThan">
      <formula>0</formula>
    </cfRule>
  </conditionalFormatting>
  <conditionalFormatting sqref="AC44">
    <cfRule type="cellIs" dxfId="1614" priority="2074" operator="lessThan">
      <formula>0</formula>
    </cfRule>
  </conditionalFormatting>
  <conditionalFormatting sqref="AC44">
    <cfRule type="cellIs" dxfId="1613" priority="2073" operator="lessThan">
      <formula>0</formula>
    </cfRule>
  </conditionalFormatting>
  <conditionalFormatting sqref="AC44">
    <cfRule type="cellIs" dxfId="1612" priority="2072" operator="lessThan">
      <formula>0</formula>
    </cfRule>
  </conditionalFormatting>
  <conditionalFormatting sqref="AC44">
    <cfRule type="cellIs" dxfId="1611" priority="2071" operator="lessThan">
      <formula>0</formula>
    </cfRule>
  </conditionalFormatting>
  <conditionalFormatting sqref="AC44">
    <cfRule type="cellIs" dxfId="1610" priority="2070" operator="lessThan">
      <formula>0</formula>
    </cfRule>
  </conditionalFormatting>
  <conditionalFormatting sqref="AC44">
    <cfRule type="cellIs" dxfId="1609" priority="2069" operator="lessThan">
      <formula>0</formula>
    </cfRule>
  </conditionalFormatting>
  <conditionalFormatting sqref="AC44">
    <cfRule type="cellIs" dxfId="1608" priority="2068" operator="lessThan">
      <formula>0</formula>
    </cfRule>
  </conditionalFormatting>
  <conditionalFormatting sqref="AC45">
    <cfRule type="cellIs" dxfId="1607" priority="2067" operator="lessThan">
      <formula>0</formula>
    </cfRule>
  </conditionalFormatting>
  <conditionalFormatting sqref="AC45">
    <cfRule type="cellIs" dxfId="1606" priority="2066" operator="lessThan">
      <formula>0</formula>
    </cfRule>
  </conditionalFormatting>
  <conditionalFormatting sqref="AC45">
    <cfRule type="cellIs" dxfId="1605" priority="2065" operator="lessThan">
      <formula>0</formula>
    </cfRule>
  </conditionalFormatting>
  <conditionalFormatting sqref="AC45">
    <cfRule type="cellIs" dxfId="1604" priority="2064" operator="lessThan">
      <formula>0</formula>
    </cfRule>
  </conditionalFormatting>
  <conditionalFormatting sqref="AC45">
    <cfRule type="cellIs" dxfId="1603" priority="2063" operator="lessThan">
      <formula>0</formula>
    </cfRule>
  </conditionalFormatting>
  <conditionalFormatting sqref="AC45">
    <cfRule type="cellIs" dxfId="1602" priority="2062" operator="lessThan">
      <formula>0</formula>
    </cfRule>
  </conditionalFormatting>
  <conditionalFormatting sqref="AC45">
    <cfRule type="cellIs" dxfId="1601" priority="2061" operator="lessThan">
      <formula>0</formula>
    </cfRule>
  </conditionalFormatting>
  <conditionalFormatting sqref="AC45">
    <cfRule type="cellIs" dxfId="1600" priority="2060" operator="lessThan">
      <formula>0</formula>
    </cfRule>
  </conditionalFormatting>
  <conditionalFormatting sqref="AC30">
    <cfRule type="cellIs" dxfId="1599" priority="2059" operator="lessThan">
      <formula>0</formula>
    </cfRule>
  </conditionalFormatting>
  <conditionalFormatting sqref="AC30">
    <cfRule type="cellIs" dxfId="1598" priority="2058" operator="lessThan">
      <formula>0</formula>
    </cfRule>
  </conditionalFormatting>
  <conditionalFormatting sqref="AC30">
    <cfRule type="cellIs" dxfId="1597" priority="2057" operator="lessThan">
      <formula>0</formula>
    </cfRule>
  </conditionalFormatting>
  <conditionalFormatting sqref="AC30">
    <cfRule type="cellIs" dxfId="1596" priority="2056" operator="lessThan">
      <formula>0</formula>
    </cfRule>
  </conditionalFormatting>
  <conditionalFormatting sqref="AC30">
    <cfRule type="cellIs" dxfId="1595" priority="2055" operator="lessThan">
      <formula>0</formula>
    </cfRule>
  </conditionalFormatting>
  <conditionalFormatting sqref="AC30">
    <cfRule type="cellIs" dxfId="1594" priority="2054" operator="lessThan">
      <formula>0</formula>
    </cfRule>
  </conditionalFormatting>
  <conditionalFormatting sqref="AC30">
    <cfRule type="cellIs" dxfId="1593" priority="2053" operator="lessThan">
      <formula>0</formula>
    </cfRule>
  </conditionalFormatting>
  <conditionalFormatting sqref="AC30">
    <cfRule type="cellIs" dxfId="1592" priority="2052" operator="lessThan">
      <formula>0</formula>
    </cfRule>
  </conditionalFormatting>
  <conditionalFormatting sqref="AC35">
    <cfRule type="cellIs" dxfId="1591" priority="2051" operator="lessThan">
      <formula>0</formula>
    </cfRule>
  </conditionalFormatting>
  <conditionalFormatting sqref="AC35">
    <cfRule type="cellIs" dxfId="1590" priority="2050" operator="lessThan">
      <formula>0</formula>
    </cfRule>
  </conditionalFormatting>
  <conditionalFormatting sqref="AC35">
    <cfRule type="cellIs" dxfId="1589" priority="2049" operator="lessThan">
      <formula>0</formula>
    </cfRule>
  </conditionalFormatting>
  <conditionalFormatting sqref="AC35">
    <cfRule type="cellIs" dxfId="1588" priority="2048" operator="lessThan">
      <formula>0</formula>
    </cfRule>
  </conditionalFormatting>
  <conditionalFormatting sqref="AC35">
    <cfRule type="cellIs" dxfId="1587" priority="2047" operator="lessThan">
      <formula>0</formula>
    </cfRule>
  </conditionalFormatting>
  <conditionalFormatting sqref="AC35">
    <cfRule type="cellIs" dxfId="1586" priority="2046" operator="lessThan">
      <formula>0</formula>
    </cfRule>
  </conditionalFormatting>
  <conditionalFormatting sqref="AC35">
    <cfRule type="cellIs" dxfId="1585" priority="2045" operator="lessThan">
      <formula>0</formula>
    </cfRule>
  </conditionalFormatting>
  <conditionalFormatting sqref="AC35">
    <cfRule type="cellIs" dxfId="1584" priority="2044" operator="lessThan">
      <formula>0</formula>
    </cfRule>
  </conditionalFormatting>
  <conditionalFormatting sqref="AC36">
    <cfRule type="cellIs" dxfId="1583" priority="2043" operator="lessThan">
      <formula>0</formula>
    </cfRule>
  </conditionalFormatting>
  <conditionalFormatting sqref="AC36">
    <cfRule type="cellIs" dxfId="1582" priority="2042" operator="lessThan">
      <formula>0</formula>
    </cfRule>
  </conditionalFormatting>
  <conditionalFormatting sqref="AC36">
    <cfRule type="cellIs" dxfId="1581" priority="2041" operator="lessThan">
      <formula>0</formula>
    </cfRule>
  </conditionalFormatting>
  <conditionalFormatting sqref="AC36">
    <cfRule type="cellIs" dxfId="1580" priority="2040" operator="lessThan">
      <formula>0</formula>
    </cfRule>
  </conditionalFormatting>
  <conditionalFormatting sqref="AC36">
    <cfRule type="cellIs" dxfId="1579" priority="2039" operator="lessThan">
      <formula>0</formula>
    </cfRule>
  </conditionalFormatting>
  <conditionalFormatting sqref="AC36">
    <cfRule type="cellIs" dxfId="1578" priority="2038" operator="lessThan">
      <formula>0</formula>
    </cfRule>
  </conditionalFormatting>
  <conditionalFormatting sqref="AC36">
    <cfRule type="cellIs" dxfId="1577" priority="2037" operator="lessThan">
      <formula>0</formula>
    </cfRule>
  </conditionalFormatting>
  <conditionalFormatting sqref="AC36">
    <cfRule type="cellIs" dxfId="1576" priority="2036" operator="lessThan">
      <formula>0</formula>
    </cfRule>
  </conditionalFormatting>
  <conditionalFormatting sqref="AC37">
    <cfRule type="cellIs" dxfId="1575" priority="2035" operator="lessThan">
      <formula>0</formula>
    </cfRule>
  </conditionalFormatting>
  <conditionalFormatting sqref="AC37">
    <cfRule type="cellIs" dxfId="1574" priority="2034" operator="lessThan">
      <formula>0</formula>
    </cfRule>
  </conditionalFormatting>
  <conditionalFormatting sqref="AC37">
    <cfRule type="cellIs" dxfId="1573" priority="2033" operator="lessThan">
      <formula>0</formula>
    </cfRule>
  </conditionalFormatting>
  <conditionalFormatting sqref="AC37">
    <cfRule type="cellIs" dxfId="1572" priority="2032" operator="lessThan">
      <formula>0</formula>
    </cfRule>
  </conditionalFormatting>
  <conditionalFormatting sqref="AC37">
    <cfRule type="cellIs" dxfId="1571" priority="2031" operator="lessThan">
      <formula>0</formula>
    </cfRule>
  </conditionalFormatting>
  <conditionalFormatting sqref="AC37">
    <cfRule type="cellIs" dxfId="1570" priority="2030" operator="lessThan">
      <formula>0</formula>
    </cfRule>
  </conditionalFormatting>
  <conditionalFormatting sqref="AC37">
    <cfRule type="cellIs" dxfId="1569" priority="2029" operator="lessThan">
      <formula>0</formula>
    </cfRule>
  </conditionalFormatting>
  <conditionalFormatting sqref="AC37">
    <cfRule type="cellIs" dxfId="1568" priority="2028" operator="lessThan">
      <formula>0</formula>
    </cfRule>
  </conditionalFormatting>
  <conditionalFormatting sqref="AC39">
    <cfRule type="cellIs" dxfId="1567" priority="2027" operator="lessThan">
      <formula>0</formula>
    </cfRule>
  </conditionalFormatting>
  <conditionalFormatting sqref="AC39">
    <cfRule type="cellIs" dxfId="1566" priority="2026" operator="lessThan">
      <formula>0</formula>
    </cfRule>
  </conditionalFormatting>
  <conditionalFormatting sqref="AC39">
    <cfRule type="cellIs" dxfId="1565" priority="2025" operator="lessThan">
      <formula>0</formula>
    </cfRule>
  </conditionalFormatting>
  <conditionalFormatting sqref="AC39">
    <cfRule type="cellIs" dxfId="1564" priority="2024" operator="lessThan">
      <formula>0</formula>
    </cfRule>
  </conditionalFormatting>
  <conditionalFormatting sqref="AC39">
    <cfRule type="cellIs" dxfId="1563" priority="2023" operator="lessThan">
      <formula>0</formula>
    </cfRule>
  </conditionalFormatting>
  <conditionalFormatting sqref="AC39">
    <cfRule type="cellIs" dxfId="1562" priority="2022" operator="lessThan">
      <formula>0</formula>
    </cfRule>
  </conditionalFormatting>
  <conditionalFormatting sqref="AC39">
    <cfRule type="cellIs" dxfId="1561" priority="2021" operator="lessThan">
      <formula>0</formula>
    </cfRule>
  </conditionalFormatting>
  <conditionalFormatting sqref="AC39">
    <cfRule type="cellIs" dxfId="1560" priority="2020" operator="lessThan">
      <formula>0</formula>
    </cfRule>
  </conditionalFormatting>
  <conditionalFormatting sqref="AC40">
    <cfRule type="cellIs" dxfId="1559" priority="2019" operator="lessThan">
      <formula>0</formula>
    </cfRule>
  </conditionalFormatting>
  <conditionalFormatting sqref="AC40">
    <cfRule type="cellIs" dxfId="1558" priority="2018" operator="lessThan">
      <formula>0</formula>
    </cfRule>
  </conditionalFormatting>
  <conditionalFormatting sqref="AC40">
    <cfRule type="cellIs" dxfId="1557" priority="2017" operator="lessThan">
      <formula>0</formula>
    </cfRule>
  </conditionalFormatting>
  <conditionalFormatting sqref="AC40">
    <cfRule type="cellIs" dxfId="1556" priority="2016" operator="lessThan">
      <formula>0</formula>
    </cfRule>
  </conditionalFormatting>
  <conditionalFormatting sqref="AC40">
    <cfRule type="cellIs" dxfId="1555" priority="2015" operator="lessThan">
      <formula>0</formula>
    </cfRule>
  </conditionalFormatting>
  <conditionalFormatting sqref="AC40">
    <cfRule type="cellIs" dxfId="1554" priority="2014" operator="lessThan">
      <formula>0</formula>
    </cfRule>
  </conditionalFormatting>
  <conditionalFormatting sqref="AC40">
    <cfRule type="cellIs" dxfId="1553" priority="2013" operator="lessThan">
      <formula>0</formula>
    </cfRule>
  </conditionalFormatting>
  <conditionalFormatting sqref="AC40">
    <cfRule type="cellIs" dxfId="1552" priority="2012" operator="lessThan">
      <formula>0</formula>
    </cfRule>
  </conditionalFormatting>
  <conditionalFormatting sqref="AC49:AC53">
    <cfRule type="cellIs" dxfId="1551" priority="2011" operator="lessThan">
      <formula>0</formula>
    </cfRule>
  </conditionalFormatting>
  <conditionalFormatting sqref="AC53">
    <cfRule type="cellIs" dxfId="1550" priority="2010" operator="lessThan">
      <formula>0</formula>
    </cfRule>
  </conditionalFormatting>
  <conditionalFormatting sqref="AC53">
    <cfRule type="cellIs" dxfId="1549" priority="2009" operator="lessThan">
      <formula>0</formula>
    </cfRule>
  </conditionalFormatting>
  <conditionalFormatting sqref="AC53:AC58">
    <cfRule type="cellIs" dxfId="1548" priority="2008" operator="lessThan">
      <formula>0</formula>
    </cfRule>
  </conditionalFormatting>
  <conditionalFormatting sqref="AC49">
    <cfRule type="cellIs" dxfId="1547" priority="2007" operator="lessThan">
      <formula>0</formula>
    </cfRule>
  </conditionalFormatting>
  <conditionalFormatting sqref="AC49">
    <cfRule type="cellIs" dxfId="1546" priority="2006" operator="lessThan">
      <formula>0</formula>
    </cfRule>
  </conditionalFormatting>
  <conditionalFormatting sqref="AC49">
    <cfRule type="cellIs" dxfId="1545" priority="2005" operator="lessThan">
      <formula>0</formula>
    </cfRule>
  </conditionalFormatting>
  <conditionalFormatting sqref="AC49">
    <cfRule type="cellIs" dxfId="1544" priority="2004" operator="lessThan">
      <formula>0</formula>
    </cfRule>
  </conditionalFormatting>
  <conditionalFormatting sqref="AC49">
    <cfRule type="cellIs" dxfId="1543" priority="2003" operator="lessThan">
      <formula>0</formula>
    </cfRule>
  </conditionalFormatting>
  <conditionalFormatting sqref="AC49">
    <cfRule type="cellIs" dxfId="1542" priority="2002" operator="lessThan">
      <formula>0</formula>
    </cfRule>
  </conditionalFormatting>
  <conditionalFormatting sqref="AC49">
    <cfRule type="cellIs" dxfId="1541" priority="2001" operator="lessThan">
      <formula>0</formula>
    </cfRule>
  </conditionalFormatting>
  <conditionalFormatting sqref="AC49">
    <cfRule type="cellIs" dxfId="1540" priority="2000" operator="lessThan">
      <formula>0</formula>
    </cfRule>
  </conditionalFormatting>
  <conditionalFormatting sqref="AC49">
    <cfRule type="cellIs" dxfId="1539" priority="1999" operator="lessThan">
      <formula>0</formula>
    </cfRule>
  </conditionalFormatting>
  <conditionalFormatting sqref="AC49">
    <cfRule type="cellIs" dxfId="1538" priority="1998" operator="lessThan">
      <formula>0</formula>
    </cfRule>
  </conditionalFormatting>
  <conditionalFormatting sqref="AC49">
    <cfRule type="cellIs" dxfId="1537" priority="1997" operator="lessThan">
      <formula>0</formula>
    </cfRule>
  </conditionalFormatting>
  <conditionalFormatting sqref="AC49">
    <cfRule type="cellIs" dxfId="1536" priority="1996" operator="lessThan">
      <formula>0</formula>
    </cfRule>
  </conditionalFormatting>
  <conditionalFormatting sqref="AC49">
    <cfRule type="cellIs" dxfId="1535" priority="1995" operator="lessThan">
      <formula>0</formula>
    </cfRule>
  </conditionalFormatting>
  <conditionalFormatting sqref="AC49">
    <cfRule type="cellIs" dxfId="1534" priority="1994" operator="lessThan">
      <formula>0</formula>
    </cfRule>
  </conditionalFormatting>
  <conditionalFormatting sqref="AC49">
    <cfRule type="cellIs" dxfId="1533" priority="1993" operator="lessThan">
      <formula>0</formula>
    </cfRule>
  </conditionalFormatting>
  <conditionalFormatting sqref="AC49">
    <cfRule type="cellIs" dxfId="1532" priority="1992" operator="lessThan">
      <formula>0</formula>
    </cfRule>
  </conditionalFormatting>
  <conditionalFormatting sqref="AC49">
    <cfRule type="cellIs" dxfId="1531" priority="1991" operator="lessThan">
      <formula>0</formula>
    </cfRule>
  </conditionalFormatting>
  <conditionalFormatting sqref="AC51">
    <cfRule type="cellIs" dxfId="1530" priority="1990" operator="lessThan">
      <formula>0</formula>
    </cfRule>
  </conditionalFormatting>
  <conditionalFormatting sqref="AC51">
    <cfRule type="cellIs" dxfId="1529" priority="1989" operator="lessThan">
      <formula>0</formula>
    </cfRule>
  </conditionalFormatting>
  <conditionalFormatting sqref="AC51">
    <cfRule type="cellIs" dxfId="1528" priority="1988" operator="lessThan">
      <formula>0</formula>
    </cfRule>
  </conditionalFormatting>
  <conditionalFormatting sqref="AC51">
    <cfRule type="cellIs" dxfId="1527" priority="1987" operator="lessThan">
      <formula>0</formula>
    </cfRule>
  </conditionalFormatting>
  <conditionalFormatting sqref="AC51">
    <cfRule type="cellIs" dxfId="1526" priority="1986" operator="lessThan">
      <formula>0</formula>
    </cfRule>
  </conditionalFormatting>
  <conditionalFormatting sqref="AC51">
    <cfRule type="cellIs" dxfId="1525" priority="1985" operator="lessThan">
      <formula>0</formula>
    </cfRule>
  </conditionalFormatting>
  <conditionalFormatting sqref="AC51">
    <cfRule type="cellIs" dxfId="1524" priority="1984" operator="lessThan">
      <formula>0</formula>
    </cfRule>
  </conditionalFormatting>
  <conditionalFormatting sqref="AC51">
    <cfRule type="cellIs" dxfId="1523" priority="1983" operator="lessThan">
      <formula>0</formula>
    </cfRule>
  </conditionalFormatting>
  <conditionalFormatting sqref="AC51">
    <cfRule type="cellIs" dxfId="1522" priority="1982" operator="lessThan">
      <formula>0</formula>
    </cfRule>
  </conditionalFormatting>
  <conditionalFormatting sqref="AC51">
    <cfRule type="cellIs" dxfId="1521" priority="1981" operator="lessThan">
      <formula>0</formula>
    </cfRule>
  </conditionalFormatting>
  <conditionalFormatting sqref="AC51">
    <cfRule type="cellIs" dxfId="1520" priority="1980" operator="lessThan">
      <formula>0</formula>
    </cfRule>
  </conditionalFormatting>
  <conditionalFormatting sqref="AC51">
    <cfRule type="cellIs" dxfId="1519" priority="1979" operator="lessThan">
      <formula>0</formula>
    </cfRule>
  </conditionalFormatting>
  <conditionalFormatting sqref="AC51">
    <cfRule type="cellIs" dxfId="1518" priority="1978" operator="lessThan">
      <formula>0</formula>
    </cfRule>
  </conditionalFormatting>
  <conditionalFormatting sqref="AC51">
    <cfRule type="cellIs" dxfId="1517" priority="1977" operator="lessThan">
      <formula>0</formula>
    </cfRule>
  </conditionalFormatting>
  <conditionalFormatting sqref="AC51">
    <cfRule type="cellIs" dxfId="1516" priority="1976" operator="lessThan">
      <formula>0</formula>
    </cfRule>
  </conditionalFormatting>
  <conditionalFormatting sqref="AC51">
    <cfRule type="cellIs" dxfId="1515" priority="1975" operator="lessThan">
      <formula>0</formula>
    </cfRule>
  </conditionalFormatting>
  <conditionalFormatting sqref="AC51">
    <cfRule type="cellIs" dxfId="1514" priority="1974" operator="lessThan">
      <formula>0</formula>
    </cfRule>
  </conditionalFormatting>
  <conditionalFormatting sqref="AC53">
    <cfRule type="cellIs" dxfId="1513" priority="1973" operator="lessThan">
      <formula>0</formula>
    </cfRule>
  </conditionalFormatting>
  <conditionalFormatting sqref="AC53">
    <cfRule type="cellIs" dxfId="1512" priority="1972" operator="lessThan">
      <formula>0</formula>
    </cfRule>
  </conditionalFormatting>
  <conditionalFormatting sqref="AC53">
    <cfRule type="cellIs" dxfId="1511" priority="1971" operator="lessThan">
      <formula>0</formula>
    </cfRule>
  </conditionalFormatting>
  <conditionalFormatting sqref="AC53">
    <cfRule type="cellIs" dxfId="1510" priority="1970" operator="lessThan">
      <formula>0</formula>
    </cfRule>
  </conditionalFormatting>
  <conditionalFormatting sqref="AC53">
    <cfRule type="cellIs" dxfId="1509" priority="1969" operator="lessThan">
      <formula>0</formula>
    </cfRule>
  </conditionalFormatting>
  <conditionalFormatting sqref="AC53">
    <cfRule type="cellIs" dxfId="1508" priority="1968" operator="lessThan">
      <formula>0</formula>
    </cfRule>
  </conditionalFormatting>
  <conditionalFormatting sqref="AC53">
    <cfRule type="cellIs" dxfId="1507" priority="1967" operator="lessThan">
      <formula>0</formula>
    </cfRule>
  </conditionalFormatting>
  <conditionalFormatting sqref="AC53">
    <cfRule type="cellIs" dxfId="1506" priority="1966" operator="lessThan">
      <formula>0</formula>
    </cfRule>
  </conditionalFormatting>
  <conditionalFormatting sqref="AC53">
    <cfRule type="cellIs" dxfId="1505" priority="1965" operator="lessThan">
      <formula>0</formula>
    </cfRule>
  </conditionalFormatting>
  <conditionalFormatting sqref="AC53">
    <cfRule type="cellIs" dxfId="1504" priority="1964" operator="lessThan">
      <formula>0</formula>
    </cfRule>
  </conditionalFormatting>
  <conditionalFormatting sqref="AC53">
    <cfRule type="cellIs" dxfId="1503" priority="1963" operator="lessThan">
      <formula>0</formula>
    </cfRule>
  </conditionalFormatting>
  <conditionalFormatting sqref="AC53">
    <cfRule type="cellIs" dxfId="1502" priority="1962" operator="lessThan">
      <formula>0</formula>
    </cfRule>
  </conditionalFormatting>
  <conditionalFormatting sqref="AC53">
    <cfRule type="cellIs" dxfId="1501" priority="1961" operator="lessThan">
      <formula>0</formula>
    </cfRule>
  </conditionalFormatting>
  <conditionalFormatting sqref="AC53">
    <cfRule type="cellIs" dxfId="1500" priority="1960" operator="lessThan">
      <formula>0</formula>
    </cfRule>
  </conditionalFormatting>
  <conditionalFormatting sqref="AC53">
    <cfRule type="cellIs" dxfId="1499" priority="1959" operator="lessThan">
      <formula>0</formula>
    </cfRule>
  </conditionalFormatting>
  <conditionalFormatting sqref="AC53">
    <cfRule type="cellIs" dxfId="1498" priority="1958" operator="lessThan">
      <formula>0</formula>
    </cfRule>
  </conditionalFormatting>
  <conditionalFormatting sqref="AC53">
    <cfRule type="cellIs" dxfId="1497" priority="1957" operator="lessThan">
      <formula>0</formula>
    </cfRule>
  </conditionalFormatting>
  <conditionalFormatting sqref="AC50">
    <cfRule type="cellIs" dxfId="1496" priority="1956" operator="lessThan">
      <formula>0</formula>
    </cfRule>
  </conditionalFormatting>
  <conditionalFormatting sqref="AC50">
    <cfRule type="cellIs" dxfId="1495" priority="1955" operator="lessThan">
      <formula>0</formula>
    </cfRule>
  </conditionalFormatting>
  <conditionalFormatting sqref="AC50">
    <cfRule type="cellIs" dxfId="1494" priority="1954" operator="lessThan">
      <formula>0</formula>
    </cfRule>
  </conditionalFormatting>
  <conditionalFormatting sqref="AC50">
    <cfRule type="cellIs" dxfId="1493" priority="1953" operator="lessThan">
      <formula>0</formula>
    </cfRule>
  </conditionalFormatting>
  <conditionalFormatting sqref="AC50">
    <cfRule type="cellIs" dxfId="1492" priority="1952" operator="lessThan">
      <formula>0</formula>
    </cfRule>
  </conditionalFormatting>
  <conditionalFormatting sqref="AC50">
    <cfRule type="cellIs" dxfId="1491" priority="1951" operator="lessThan">
      <formula>0</formula>
    </cfRule>
  </conditionalFormatting>
  <conditionalFormatting sqref="AC52">
    <cfRule type="cellIs" dxfId="1490" priority="1950" operator="lessThan">
      <formula>0</formula>
    </cfRule>
  </conditionalFormatting>
  <conditionalFormatting sqref="AC52">
    <cfRule type="cellIs" dxfId="1489" priority="1949" operator="lessThan">
      <formula>0</formula>
    </cfRule>
  </conditionalFormatting>
  <conditionalFormatting sqref="AC52">
    <cfRule type="cellIs" dxfId="1488" priority="1948" operator="lessThan">
      <formula>0</formula>
    </cfRule>
  </conditionalFormatting>
  <conditionalFormatting sqref="AC52">
    <cfRule type="cellIs" dxfId="1487" priority="1947" operator="lessThan">
      <formula>0</formula>
    </cfRule>
  </conditionalFormatting>
  <conditionalFormatting sqref="AC52">
    <cfRule type="cellIs" dxfId="1486" priority="1946" operator="lessThan">
      <formula>0</formula>
    </cfRule>
  </conditionalFormatting>
  <conditionalFormatting sqref="AC52">
    <cfRule type="cellIs" dxfId="1485" priority="1945" operator="lessThan">
      <formula>0</formula>
    </cfRule>
  </conditionalFormatting>
  <conditionalFormatting sqref="AC59">
    <cfRule type="cellIs" dxfId="1484" priority="1944" operator="lessThan">
      <formula>0</formula>
    </cfRule>
  </conditionalFormatting>
  <conditionalFormatting sqref="AC60">
    <cfRule type="cellIs" dxfId="1483" priority="1943" operator="lessThan">
      <formula>0</formula>
    </cfRule>
  </conditionalFormatting>
  <conditionalFormatting sqref="AC59">
    <cfRule type="cellIs" dxfId="1482" priority="1942" operator="lessThan">
      <formula>0</formula>
    </cfRule>
  </conditionalFormatting>
  <conditionalFormatting sqref="AC60">
    <cfRule type="cellIs" dxfId="1481" priority="1941" operator="lessThan">
      <formula>0</formula>
    </cfRule>
  </conditionalFormatting>
  <conditionalFormatting sqref="AC72">
    <cfRule type="cellIs" dxfId="1480" priority="1940" operator="lessThan">
      <formula>0</formula>
    </cfRule>
  </conditionalFormatting>
  <conditionalFormatting sqref="AC73:AC75">
    <cfRule type="cellIs" dxfId="1479" priority="1939" operator="lessThan">
      <formula>0</formula>
    </cfRule>
  </conditionalFormatting>
  <conditionalFormatting sqref="AC72">
    <cfRule type="cellIs" dxfId="1478" priority="1938" operator="lessThan">
      <formula>0</formula>
    </cfRule>
  </conditionalFormatting>
  <conditionalFormatting sqref="AC73:AC75">
    <cfRule type="cellIs" dxfId="1477" priority="1937" operator="lessThan">
      <formula>0</formula>
    </cfRule>
  </conditionalFormatting>
  <conditionalFormatting sqref="AC66">
    <cfRule type="cellIs" dxfId="1476" priority="1936" operator="lessThan">
      <formula>0</formula>
    </cfRule>
  </conditionalFormatting>
  <conditionalFormatting sqref="AC66">
    <cfRule type="cellIs" dxfId="1475" priority="1935" operator="lessThan">
      <formula>0</formula>
    </cfRule>
  </conditionalFormatting>
  <conditionalFormatting sqref="AC67:AC71">
    <cfRule type="cellIs" dxfId="1474" priority="1934" operator="lessThan">
      <formula>0</formula>
    </cfRule>
  </conditionalFormatting>
  <conditionalFormatting sqref="AC66">
    <cfRule type="cellIs" dxfId="1473" priority="1933" operator="lessThan">
      <formula>0</formula>
    </cfRule>
  </conditionalFormatting>
  <conditionalFormatting sqref="AC66">
    <cfRule type="cellIs" dxfId="1472" priority="1932" operator="lessThan">
      <formula>0</formula>
    </cfRule>
  </conditionalFormatting>
  <conditionalFormatting sqref="AC66">
    <cfRule type="cellIs" dxfId="1471" priority="1931" operator="lessThan">
      <formula>0</formula>
    </cfRule>
  </conditionalFormatting>
  <conditionalFormatting sqref="AC66">
    <cfRule type="cellIs" dxfId="1470" priority="1930" operator="lessThan">
      <formula>0</formula>
    </cfRule>
  </conditionalFormatting>
  <conditionalFormatting sqref="AC67:AC71">
    <cfRule type="cellIs" dxfId="1469" priority="1929" operator="lessThan">
      <formula>0</formula>
    </cfRule>
  </conditionalFormatting>
  <conditionalFormatting sqref="AC66">
    <cfRule type="cellIs" dxfId="1468" priority="1928" operator="lessThan">
      <formula>0</formula>
    </cfRule>
  </conditionalFormatting>
  <conditionalFormatting sqref="AC66">
    <cfRule type="cellIs" dxfId="1467" priority="1927" operator="lessThan">
      <formula>0</formula>
    </cfRule>
  </conditionalFormatting>
  <conditionalFormatting sqref="AC66">
    <cfRule type="cellIs" dxfId="1466" priority="1926" operator="lessThan">
      <formula>0</formula>
    </cfRule>
  </conditionalFormatting>
  <conditionalFormatting sqref="AC91">
    <cfRule type="cellIs" dxfId="1465" priority="1925" operator="lessThan">
      <formula>0</formula>
    </cfRule>
  </conditionalFormatting>
  <conditionalFormatting sqref="AC91">
    <cfRule type="cellIs" dxfId="1464" priority="1924" operator="lessThan">
      <formula>0</formula>
    </cfRule>
  </conditionalFormatting>
  <conditionalFormatting sqref="AC91">
    <cfRule type="cellIs" dxfId="1463" priority="1923" operator="lessThan">
      <formula>0</formula>
    </cfRule>
  </conditionalFormatting>
  <conditionalFormatting sqref="AC77">
    <cfRule type="cellIs" dxfId="1462" priority="1922" operator="lessThan">
      <formula>0</formula>
    </cfRule>
  </conditionalFormatting>
  <conditionalFormatting sqref="AC77">
    <cfRule type="cellIs" dxfId="1461" priority="1921" operator="lessThan">
      <formula>0</formula>
    </cfRule>
  </conditionalFormatting>
  <conditionalFormatting sqref="AC77">
    <cfRule type="cellIs" dxfId="1460" priority="1920" operator="lessThan">
      <formula>0</formula>
    </cfRule>
  </conditionalFormatting>
  <conditionalFormatting sqref="AC77">
    <cfRule type="cellIs" dxfId="1459" priority="1919" operator="lessThan">
      <formula>0</formula>
    </cfRule>
  </conditionalFormatting>
  <conditionalFormatting sqref="AC77">
    <cfRule type="cellIs" dxfId="1458" priority="1918" operator="lessThan">
      <formula>0</formula>
    </cfRule>
  </conditionalFormatting>
  <conditionalFormatting sqref="AC77">
    <cfRule type="cellIs" dxfId="1457" priority="1917" operator="lessThan">
      <formula>0</formula>
    </cfRule>
  </conditionalFormatting>
  <conditionalFormatting sqref="AC77">
    <cfRule type="cellIs" dxfId="1456" priority="1916" operator="lessThan">
      <formula>0</formula>
    </cfRule>
  </conditionalFormatting>
  <conditionalFormatting sqref="AC77">
    <cfRule type="cellIs" dxfId="1455" priority="1915" operator="lessThan">
      <formula>0</formula>
    </cfRule>
  </conditionalFormatting>
  <conditionalFormatting sqref="AC77">
    <cfRule type="cellIs" dxfId="1454" priority="1914" operator="lessThan">
      <formula>0</formula>
    </cfRule>
  </conditionalFormatting>
  <conditionalFormatting sqref="AC77">
    <cfRule type="cellIs" dxfId="1453" priority="1913" operator="lessThan">
      <formula>0</formula>
    </cfRule>
  </conditionalFormatting>
  <conditionalFormatting sqref="AC77">
    <cfRule type="cellIs" dxfId="1452" priority="1912" operator="lessThan">
      <formula>0</formula>
    </cfRule>
  </conditionalFormatting>
  <conditionalFormatting sqref="AC77">
    <cfRule type="cellIs" dxfId="1451" priority="1911" operator="lessThan">
      <formula>0</formula>
    </cfRule>
  </conditionalFormatting>
  <conditionalFormatting sqref="AC77">
    <cfRule type="cellIs" dxfId="1450" priority="1910" operator="lessThan">
      <formula>0</formula>
    </cfRule>
  </conditionalFormatting>
  <conditionalFormatting sqref="AC77">
    <cfRule type="cellIs" dxfId="1449" priority="1909" operator="lessThan">
      <formula>0</formula>
    </cfRule>
  </conditionalFormatting>
  <conditionalFormatting sqref="AC77">
    <cfRule type="cellIs" dxfId="1448" priority="1908" operator="lessThan">
      <formula>0</formula>
    </cfRule>
  </conditionalFormatting>
  <conditionalFormatting sqref="AC78:AC79">
    <cfRule type="cellIs" dxfId="1447" priority="1907" operator="lessThan">
      <formula>0</formula>
    </cfRule>
  </conditionalFormatting>
  <conditionalFormatting sqref="AC77">
    <cfRule type="cellIs" dxfId="1446" priority="1906" operator="lessThan">
      <formula>0</formula>
    </cfRule>
  </conditionalFormatting>
  <conditionalFormatting sqref="AC77">
    <cfRule type="cellIs" dxfId="1445" priority="1905" operator="lessThan">
      <formula>0</formula>
    </cfRule>
  </conditionalFormatting>
  <conditionalFormatting sqref="AC77">
    <cfRule type="cellIs" dxfId="1444" priority="1904" operator="lessThan">
      <formula>0</formula>
    </cfRule>
  </conditionalFormatting>
  <conditionalFormatting sqref="AC77">
    <cfRule type="cellIs" dxfId="1443" priority="1903" operator="lessThan">
      <formula>0</formula>
    </cfRule>
  </conditionalFormatting>
  <conditionalFormatting sqref="AC78:AC79">
    <cfRule type="cellIs" dxfId="1442" priority="1902" operator="lessThan">
      <formula>0</formula>
    </cfRule>
  </conditionalFormatting>
  <conditionalFormatting sqref="AC77">
    <cfRule type="cellIs" dxfId="1441" priority="1901" operator="lessThan">
      <formula>0</formula>
    </cfRule>
  </conditionalFormatting>
  <conditionalFormatting sqref="AC77">
    <cfRule type="cellIs" dxfId="1440" priority="1900" operator="lessThan">
      <formula>0</formula>
    </cfRule>
  </conditionalFormatting>
  <conditionalFormatting sqref="AC77">
    <cfRule type="cellIs" dxfId="1439" priority="1899" operator="lessThan">
      <formula>0</formula>
    </cfRule>
  </conditionalFormatting>
  <conditionalFormatting sqref="AC83">
    <cfRule type="cellIs" dxfId="1438" priority="1898" operator="lessThan">
      <formula>0</formula>
    </cfRule>
  </conditionalFormatting>
  <conditionalFormatting sqref="AC83">
    <cfRule type="cellIs" dxfId="1437" priority="1897" operator="lessThan">
      <formula>0</formula>
    </cfRule>
  </conditionalFormatting>
  <conditionalFormatting sqref="AC83">
    <cfRule type="cellIs" dxfId="1436" priority="1896" operator="lessThan">
      <formula>0</formula>
    </cfRule>
  </conditionalFormatting>
  <conditionalFormatting sqref="AC83">
    <cfRule type="cellIs" dxfId="1435" priority="1895" operator="lessThan">
      <formula>0</formula>
    </cfRule>
  </conditionalFormatting>
  <conditionalFormatting sqref="AC83">
    <cfRule type="cellIs" dxfId="1434" priority="1894" operator="lessThan">
      <formula>0</formula>
    </cfRule>
  </conditionalFormatting>
  <conditionalFormatting sqref="AC83">
    <cfRule type="cellIs" dxfId="1433" priority="1893" operator="lessThan">
      <formula>0</formula>
    </cfRule>
  </conditionalFormatting>
  <conditionalFormatting sqref="AC85">
    <cfRule type="cellIs" dxfId="1432" priority="1892" operator="lessThan">
      <formula>0</formula>
    </cfRule>
  </conditionalFormatting>
  <conditionalFormatting sqref="AC85">
    <cfRule type="cellIs" dxfId="1431" priority="1891" operator="lessThan">
      <formula>0</formula>
    </cfRule>
  </conditionalFormatting>
  <conditionalFormatting sqref="AC85">
    <cfRule type="cellIs" dxfId="1430" priority="1890" operator="lessThan">
      <formula>0</formula>
    </cfRule>
  </conditionalFormatting>
  <conditionalFormatting sqref="AC85">
    <cfRule type="cellIs" dxfId="1429" priority="1889" operator="lessThan">
      <formula>0</formula>
    </cfRule>
  </conditionalFormatting>
  <conditionalFormatting sqref="AC85">
    <cfRule type="cellIs" dxfId="1428" priority="1888" operator="lessThan">
      <formula>0</formula>
    </cfRule>
  </conditionalFormatting>
  <conditionalFormatting sqref="AC85">
    <cfRule type="cellIs" dxfId="1427" priority="1887" operator="lessThan">
      <formula>0</formula>
    </cfRule>
  </conditionalFormatting>
  <conditionalFormatting sqref="AC85">
    <cfRule type="cellIs" dxfId="1426" priority="1886" operator="lessThan">
      <formula>0</formula>
    </cfRule>
  </conditionalFormatting>
  <conditionalFormatting sqref="AC85">
    <cfRule type="cellIs" dxfId="1425" priority="1885" operator="lessThan">
      <formula>0</formula>
    </cfRule>
  </conditionalFormatting>
  <conditionalFormatting sqref="AC87">
    <cfRule type="cellIs" dxfId="1424" priority="1884" operator="lessThan">
      <formula>0</formula>
    </cfRule>
  </conditionalFormatting>
  <conditionalFormatting sqref="AC87">
    <cfRule type="cellIs" dxfId="1423" priority="1883" operator="lessThan">
      <formula>0</formula>
    </cfRule>
  </conditionalFormatting>
  <conditionalFormatting sqref="AC87">
    <cfRule type="cellIs" dxfId="1422" priority="1882" operator="lessThan">
      <formula>0</formula>
    </cfRule>
  </conditionalFormatting>
  <conditionalFormatting sqref="AC87">
    <cfRule type="cellIs" dxfId="1421" priority="1881" operator="lessThan">
      <formula>0</formula>
    </cfRule>
  </conditionalFormatting>
  <conditionalFormatting sqref="AC87">
    <cfRule type="cellIs" dxfId="1420" priority="1880" operator="lessThan">
      <formula>0</formula>
    </cfRule>
  </conditionalFormatting>
  <conditionalFormatting sqref="AC87">
    <cfRule type="cellIs" dxfId="1419" priority="1879" operator="lessThan">
      <formula>0</formula>
    </cfRule>
  </conditionalFormatting>
  <conditionalFormatting sqref="AC87">
    <cfRule type="cellIs" dxfId="1418" priority="1878" operator="lessThan">
      <formula>0</formula>
    </cfRule>
  </conditionalFormatting>
  <conditionalFormatting sqref="AC87">
    <cfRule type="cellIs" dxfId="1417" priority="1877" operator="lessThan">
      <formula>0</formula>
    </cfRule>
  </conditionalFormatting>
  <conditionalFormatting sqref="AC16">
    <cfRule type="cellIs" dxfId="1416" priority="1876" operator="lessThan">
      <formula>0</formula>
    </cfRule>
  </conditionalFormatting>
  <conditionalFormatting sqref="AC16">
    <cfRule type="cellIs" dxfId="1415" priority="1875" operator="lessThan">
      <formula>0</formula>
    </cfRule>
  </conditionalFormatting>
  <conditionalFormatting sqref="AC16">
    <cfRule type="cellIs" dxfId="1414" priority="1874" operator="lessThan">
      <formula>0</formula>
    </cfRule>
  </conditionalFormatting>
  <conditionalFormatting sqref="AC16">
    <cfRule type="cellIs" dxfId="1413" priority="1873" operator="lessThan">
      <formula>0</formula>
    </cfRule>
  </conditionalFormatting>
  <conditionalFormatting sqref="AC16">
    <cfRule type="cellIs" dxfId="1412" priority="1872" operator="lessThan">
      <formula>0</formula>
    </cfRule>
  </conditionalFormatting>
  <conditionalFormatting sqref="AC16">
    <cfRule type="cellIs" dxfId="1411" priority="1871" operator="lessThan">
      <formula>0</formula>
    </cfRule>
  </conditionalFormatting>
  <conditionalFormatting sqref="AC16">
    <cfRule type="cellIs" dxfId="1410" priority="1870" operator="lessThan">
      <formula>0</formula>
    </cfRule>
  </conditionalFormatting>
  <conditionalFormatting sqref="AC16">
    <cfRule type="cellIs" dxfId="1409" priority="1869" operator="lessThan">
      <formula>0</formula>
    </cfRule>
  </conditionalFormatting>
  <conditionalFormatting sqref="AC16">
    <cfRule type="cellIs" dxfId="1408" priority="1868" operator="lessThan">
      <formula>0</formula>
    </cfRule>
  </conditionalFormatting>
  <conditionalFormatting sqref="AC16">
    <cfRule type="cellIs" dxfId="1407" priority="1867" operator="lessThan">
      <formula>0</formula>
    </cfRule>
  </conditionalFormatting>
  <conditionalFormatting sqref="AC16">
    <cfRule type="cellIs" dxfId="1406" priority="1866" operator="lessThan">
      <formula>0</formula>
    </cfRule>
  </conditionalFormatting>
  <conditionalFormatting sqref="AC16">
    <cfRule type="cellIs" dxfId="1405" priority="1865" operator="lessThan">
      <formula>0</formula>
    </cfRule>
  </conditionalFormatting>
  <conditionalFormatting sqref="AC16">
    <cfRule type="cellIs" dxfId="1404" priority="1864" operator="lessThan">
      <formula>0</formula>
    </cfRule>
  </conditionalFormatting>
  <conditionalFormatting sqref="AC16">
    <cfRule type="cellIs" dxfId="1403" priority="1863" operator="lessThan">
      <formula>0</formula>
    </cfRule>
  </conditionalFormatting>
  <conditionalFormatting sqref="AC9">
    <cfRule type="cellIs" dxfId="1402" priority="1862" operator="lessThan">
      <formula>0</formula>
    </cfRule>
  </conditionalFormatting>
  <conditionalFormatting sqref="AC9">
    <cfRule type="cellIs" dxfId="1401" priority="1861" operator="lessThan">
      <formula>0</formula>
    </cfRule>
  </conditionalFormatting>
  <conditionalFormatting sqref="AC9">
    <cfRule type="cellIs" dxfId="1400" priority="1860" operator="lessThan">
      <formula>0</formula>
    </cfRule>
  </conditionalFormatting>
  <conditionalFormatting sqref="AC9">
    <cfRule type="cellIs" dxfId="1399" priority="1859" operator="lessThan">
      <formula>0</formula>
    </cfRule>
  </conditionalFormatting>
  <conditionalFormatting sqref="AC9">
    <cfRule type="cellIs" dxfId="1398" priority="1858" operator="lessThan">
      <formula>0</formula>
    </cfRule>
  </conditionalFormatting>
  <conditionalFormatting sqref="AC9">
    <cfRule type="cellIs" dxfId="1397" priority="1857" operator="lessThan">
      <formula>0</formula>
    </cfRule>
  </conditionalFormatting>
  <conditionalFormatting sqref="AC9">
    <cfRule type="cellIs" dxfId="1396" priority="1856" operator="lessThan">
      <formula>0</formula>
    </cfRule>
  </conditionalFormatting>
  <conditionalFormatting sqref="AC9">
    <cfRule type="cellIs" dxfId="1395" priority="1855" operator="lessThan">
      <formula>0</formula>
    </cfRule>
  </conditionalFormatting>
  <conditionalFormatting sqref="AC9">
    <cfRule type="cellIs" dxfId="1394" priority="1854" operator="lessThan">
      <formula>0</formula>
    </cfRule>
  </conditionalFormatting>
  <conditionalFormatting sqref="AC9">
    <cfRule type="cellIs" dxfId="1393" priority="1853" operator="lessThan">
      <formula>0</formula>
    </cfRule>
  </conditionalFormatting>
  <conditionalFormatting sqref="AC9">
    <cfRule type="cellIs" dxfId="1392" priority="1852" operator="lessThan">
      <formula>0</formula>
    </cfRule>
  </conditionalFormatting>
  <conditionalFormatting sqref="AC9">
    <cfRule type="cellIs" dxfId="1391" priority="1851" operator="lessThan">
      <formula>0</formula>
    </cfRule>
  </conditionalFormatting>
  <conditionalFormatting sqref="AC9">
    <cfRule type="cellIs" dxfId="1390" priority="1850" operator="lessThan">
      <formula>0</formula>
    </cfRule>
  </conditionalFormatting>
  <conditionalFormatting sqref="AC9">
    <cfRule type="cellIs" dxfId="1389" priority="1849" operator="lessThan">
      <formula>0</formula>
    </cfRule>
  </conditionalFormatting>
  <conditionalFormatting sqref="AC16">
    <cfRule type="cellIs" dxfId="1388" priority="1848" operator="lessThan">
      <formula>0</formula>
    </cfRule>
  </conditionalFormatting>
  <conditionalFormatting sqref="AC16">
    <cfRule type="cellIs" dxfId="1387" priority="1847" operator="lessThan">
      <formula>0</formula>
    </cfRule>
  </conditionalFormatting>
  <conditionalFormatting sqref="AC16">
    <cfRule type="cellIs" dxfId="1386" priority="1846" operator="lessThan">
      <formula>0</formula>
    </cfRule>
  </conditionalFormatting>
  <conditionalFormatting sqref="AC16">
    <cfRule type="cellIs" dxfId="1385" priority="1845" operator="lessThan">
      <formula>0</formula>
    </cfRule>
  </conditionalFormatting>
  <conditionalFormatting sqref="AC16">
    <cfRule type="cellIs" dxfId="1384" priority="1844" operator="lessThan">
      <formula>0</formula>
    </cfRule>
  </conditionalFormatting>
  <conditionalFormatting sqref="AC16">
    <cfRule type="cellIs" dxfId="1383" priority="1843" operator="lessThan">
      <formula>0</formula>
    </cfRule>
  </conditionalFormatting>
  <conditionalFormatting sqref="AC16">
    <cfRule type="cellIs" dxfId="1382" priority="1842" operator="lessThan">
      <formula>0</formula>
    </cfRule>
  </conditionalFormatting>
  <conditionalFormatting sqref="AC9">
    <cfRule type="cellIs" dxfId="1381" priority="1841" operator="lessThan">
      <formula>0</formula>
    </cfRule>
  </conditionalFormatting>
  <conditionalFormatting sqref="AC9">
    <cfRule type="cellIs" dxfId="1380" priority="1840" operator="lessThan">
      <formula>0</formula>
    </cfRule>
  </conditionalFormatting>
  <conditionalFormatting sqref="AC9">
    <cfRule type="cellIs" dxfId="1379" priority="1839" operator="lessThan">
      <formula>0</formula>
    </cfRule>
  </conditionalFormatting>
  <conditionalFormatting sqref="AC9">
    <cfRule type="cellIs" dxfId="1378" priority="1838" operator="lessThan">
      <formula>0</formula>
    </cfRule>
  </conditionalFormatting>
  <conditionalFormatting sqref="AC9">
    <cfRule type="cellIs" dxfId="1377" priority="1837" operator="lessThan">
      <formula>0</formula>
    </cfRule>
  </conditionalFormatting>
  <conditionalFormatting sqref="AC9">
    <cfRule type="cellIs" dxfId="1376" priority="1836" operator="lessThan">
      <formula>0</formula>
    </cfRule>
  </conditionalFormatting>
  <conditionalFormatting sqref="AC9">
    <cfRule type="cellIs" dxfId="1375" priority="1835" operator="lessThan">
      <formula>0</formula>
    </cfRule>
  </conditionalFormatting>
  <conditionalFormatting sqref="AC9">
    <cfRule type="cellIs" dxfId="1374" priority="1834" operator="lessThan">
      <formula>0</formula>
    </cfRule>
  </conditionalFormatting>
  <conditionalFormatting sqref="AC9">
    <cfRule type="cellIs" dxfId="1373" priority="1833" operator="lessThan">
      <formula>0</formula>
    </cfRule>
  </conditionalFormatting>
  <conditionalFormatting sqref="AC9">
    <cfRule type="cellIs" dxfId="1372" priority="1832" operator="lessThan">
      <formula>0</formula>
    </cfRule>
  </conditionalFormatting>
  <conditionalFormatting sqref="AC9">
    <cfRule type="cellIs" dxfId="1371" priority="1831" operator="lessThan">
      <formula>0</formula>
    </cfRule>
  </conditionalFormatting>
  <conditionalFormatting sqref="AC9">
    <cfRule type="cellIs" dxfId="1370" priority="1830" operator="lessThan">
      <formula>0</formula>
    </cfRule>
  </conditionalFormatting>
  <conditionalFormatting sqref="AC9">
    <cfRule type="cellIs" dxfId="1369" priority="1829" operator="lessThan">
      <formula>0</formula>
    </cfRule>
  </conditionalFormatting>
  <conditionalFormatting sqref="AC9">
    <cfRule type="cellIs" dxfId="1368" priority="1828" operator="lessThan">
      <formula>0</formula>
    </cfRule>
  </conditionalFormatting>
  <conditionalFormatting sqref="AC9">
    <cfRule type="cellIs" dxfId="1367" priority="1827" operator="lessThan">
      <formula>0</formula>
    </cfRule>
  </conditionalFormatting>
  <conditionalFormatting sqref="AC9">
    <cfRule type="cellIs" dxfId="1366" priority="1826" operator="lessThan">
      <formula>0</formula>
    </cfRule>
  </conditionalFormatting>
  <conditionalFormatting sqref="AC9">
    <cfRule type="cellIs" dxfId="1365" priority="1825" operator="lessThan">
      <formula>0</formula>
    </cfRule>
  </conditionalFormatting>
  <conditionalFormatting sqref="AC9">
    <cfRule type="cellIs" dxfId="1364" priority="1824" operator="lessThan">
      <formula>0</formula>
    </cfRule>
  </conditionalFormatting>
  <conditionalFormatting sqref="AC9">
    <cfRule type="cellIs" dxfId="1363" priority="1823" operator="lessThan">
      <formula>0</formula>
    </cfRule>
  </conditionalFormatting>
  <conditionalFormatting sqref="AC9">
    <cfRule type="cellIs" dxfId="1362" priority="1822" operator="lessThan">
      <formula>0</formula>
    </cfRule>
  </conditionalFormatting>
  <conditionalFormatting sqref="AC9">
    <cfRule type="cellIs" dxfId="1361" priority="1821" operator="lessThan">
      <formula>0</formula>
    </cfRule>
  </conditionalFormatting>
  <conditionalFormatting sqref="AC64">
    <cfRule type="cellIs" dxfId="1360" priority="1820" operator="lessThan">
      <formula>0</formula>
    </cfRule>
  </conditionalFormatting>
  <conditionalFormatting sqref="AC64">
    <cfRule type="cellIs" dxfId="1359" priority="1819" operator="lessThan">
      <formula>0</formula>
    </cfRule>
  </conditionalFormatting>
  <conditionalFormatting sqref="AC64">
    <cfRule type="cellIs" dxfId="1358" priority="1818" operator="lessThan">
      <formula>0</formula>
    </cfRule>
  </conditionalFormatting>
  <conditionalFormatting sqref="AC64">
    <cfRule type="cellIs" dxfId="1357" priority="1817" operator="lessThan">
      <formula>0</formula>
    </cfRule>
  </conditionalFormatting>
  <conditionalFormatting sqref="K77:K78 K80:K82">
    <cfRule type="cellIs" dxfId="1356" priority="1816" operator="lessThan">
      <formula>0</formula>
    </cfRule>
  </conditionalFormatting>
  <conditionalFormatting sqref="K77:K78 K80:K82">
    <cfRule type="cellIs" dxfId="1355" priority="1815" operator="lessThan">
      <formula>0</formula>
    </cfRule>
  </conditionalFormatting>
  <conditionalFormatting sqref="K77">
    <cfRule type="cellIs" dxfId="1354" priority="1814" operator="lessThan">
      <formula>0</formula>
    </cfRule>
  </conditionalFormatting>
  <conditionalFormatting sqref="K77">
    <cfRule type="cellIs" dxfId="1353" priority="1813" operator="lessThan">
      <formula>0</formula>
    </cfRule>
  </conditionalFormatting>
  <conditionalFormatting sqref="K77">
    <cfRule type="cellIs" dxfId="1352" priority="1812" operator="lessThan">
      <formula>0</formula>
    </cfRule>
  </conditionalFormatting>
  <conditionalFormatting sqref="K77">
    <cfRule type="cellIs" dxfId="1351" priority="1811" operator="lessThan">
      <formula>0</formula>
    </cfRule>
  </conditionalFormatting>
  <conditionalFormatting sqref="K77">
    <cfRule type="cellIs" dxfId="1350" priority="1810" operator="lessThan">
      <formula>0</formula>
    </cfRule>
  </conditionalFormatting>
  <conditionalFormatting sqref="K77">
    <cfRule type="cellIs" dxfId="1349" priority="1809" operator="lessThan">
      <formula>0</formula>
    </cfRule>
  </conditionalFormatting>
  <conditionalFormatting sqref="K77">
    <cfRule type="cellIs" dxfId="1348" priority="1808" operator="lessThan">
      <formula>0</formula>
    </cfRule>
  </conditionalFormatting>
  <conditionalFormatting sqref="K77">
    <cfRule type="cellIs" dxfId="1347" priority="1807" operator="lessThan">
      <formula>0</formula>
    </cfRule>
  </conditionalFormatting>
  <conditionalFormatting sqref="K77">
    <cfRule type="cellIs" dxfId="1346" priority="1806" operator="lessThan">
      <formula>0</formula>
    </cfRule>
  </conditionalFormatting>
  <conditionalFormatting sqref="K77">
    <cfRule type="cellIs" dxfId="1345" priority="1805" operator="lessThan">
      <formula>0</formula>
    </cfRule>
  </conditionalFormatting>
  <conditionalFormatting sqref="K77">
    <cfRule type="cellIs" dxfId="1344" priority="1804" operator="lessThan">
      <formula>0</formula>
    </cfRule>
  </conditionalFormatting>
  <conditionalFormatting sqref="K77">
    <cfRule type="cellIs" dxfId="1343" priority="1803" operator="lessThan">
      <formula>0</formula>
    </cfRule>
  </conditionalFormatting>
  <conditionalFormatting sqref="K77">
    <cfRule type="cellIs" dxfId="1342" priority="1802" operator="lessThan">
      <formula>0</formula>
    </cfRule>
  </conditionalFormatting>
  <conditionalFormatting sqref="K77">
    <cfRule type="cellIs" dxfId="1341" priority="1801" operator="lessThan">
      <formula>0</formula>
    </cfRule>
  </conditionalFormatting>
  <conditionalFormatting sqref="K77">
    <cfRule type="cellIs" dxfId="1340" priority="1800" operator="lessThan">
      <formula>0</formula>
    </cfRule>
  </conditionalFormatting>
  <conditionalFormatting sqref="K78:K79">
    <cfRule type="cellIs" dxfId="1339" priority="1799" operator="lessThan">
      <formula>0</formula>
    </cfRule>
  </conditionalFormatting>
  <conditionalFormatting sqref="K77">
    <cfRule type="cellIs" dxfId="1338" priority="1798" operator="lessThan">
      <formula>0</formula>
    </cfRule>
  </conditionalFormatting>
  <conditionalFormatting sqref="K77">
    <cfRule type="cellIs" dxfId="1337" priority="1797" operator="lessThan">
      <formula>0</formula>
    </cfRule>
  </conditionalFormatting>
  <conditionalFormatting sqref="K77">
    <cfRule type="cellIs" dxfId="1336" priority="1796" operator="lessThan">
      <formula>0</formula>
    </cfRule>
  </conditionalFormatting>
  <conditionalFormatting sqref="K77">
    <cfRule type="cellIs" dxfId="1335" priority="1795" operator="lessThan">
      <formula>0</formula>
    </cfRule>
  </conditionalFormatting>
  <conditionalFormatting sqref="K78:K79">
    <cfRule type="cellIs" dxfId="1334" priority="1794" operator="lessThan">
      <formula>0</formula>
    </cfRule>
  </conditionalFormatting>
  <conditionalFormatting sqref="K77">
    <cfRule type="cellIs" dxfId="1333" priority="1793" operator="lessThan">
      <formula>0</formula>
    </cfRule>
  </conditionalFormatting>
  <conditionalFormatting sqref="K77">
    <cfRule type="cellIs" dxfId="1332" priority="1792" operator="lessThan">
      <formula>0</formula>
    </cfRule>
  </conditionalFormatting>
  <conditionalFormatting sqref="K77">
    <cfRule type="cellIs" dxfId="1331" priority="1791" operator="lessThan">
      <formula>0</formula>
    </cfRule>
  </conditionalFormatting>
  <conditionalFormatting sqref="M77:M78 M80:M82">
    <cfRule type="cellIs" dxfId="1330" priority="1790" operator="lessThan">
      <formula>0</formula>
    </cfRule>
  </conditionalFormatting>
  <conditionalFormatting sqref="M77:M78 M80:M82">
    <cfRule type="cellIs" dxfId="1329" priority="1789" operator="lessThan">
      <formula>0</formula>
    </cfRule>
  </conditionalFormatting>
  <conditionalFormatting sqref="M77">
    <cfRule type="cellIs" dxfId="1328" priority="1788" operator="lessThan">
      <formula>0</formula>
    </cfRule>
  </conditionalFormatting>
  <conditionalFormatting sqref="M77">
    <cfRule type="cellIs" dxfId="1327" priority="1787" operator="lessThan">
      <formula>0</formula>
    </cfRule>
  </conditionalFormatting>
  <conditionalFormatting sqref="M77">
    <cfRule type="cellIs" dxfId="1326" priority="1786" operator="lessThan">
      <formula>0</formula>
    </cfRule>
  </conditionalFormatting>
  <conditionalFormatting sqref="M77">
    <cfRule type="cellIs" dxfId="1325" priority="1785" operator="lessThan">
      <formula>0</formula>
    </cfRule>
  </conditionalFormatting>
  <conditionalFormatting sqref="M77">
    <cfRule type="cellIs" dxfId="1324" priority="1784" operator="lessThan">
      <formula>0</formula>
    </cfRule>
  </conditionalFormatting>
  <conditionalFormatting sqref="M77">
    <cfRule type="cellIs" dxfId="1323" priority="1783" operator="lessThan">
      <formula>0</formula>
    </cfRule>
  </conditionalFormatting>
  <conditionalFormatting sqref="M77">
    <cfRule type="cellIs" dxfId="1322" priority="1782" operator="lessThan">
      <formula>0</formula>
    </cfRule>
  </conditionalFormatting>
  <conditionalFormatting sqref="M77">
    <cfRule type="cellIs" dxfId="1321" priority="1781" operator="lessThan">
      <formula>0</formula>
    </cfRule>
  </conditionalFormatting>
  <conditionalFormatting sqref="M77">
    <cfRule type="cellIs" dxfId="1320" priority="1780" operator="lessThan">
      <formula>0</formula>
    </cfRule>
  </conditionalFormatting>
  <conditionalFormatting sqref="M77">
    <cfRule type="cellIs" dxfId="1319" priority="1779" operator="lessThan">
      <formula>0</formula>
    </cfRule>
  </conditionalFormatting>
  <conditionalFormatting sqref="M77">
    <cfRule type="cellIs" dxfId="1318" priority="1778" operator="lessThan">
      <formula>0</formula>
    </cfRule>
  </conditionalFormatting>
  <conditionalFormatting sqref="M77">
    <cfRule type="cellIs" dxfId="1317" priority="1777" operator="lessThan">
      <formula>0</formula>
    </cfRule>
  </conditionalFormatting>
  <conditionalFormatting sqref="M77">
    <cfRule type="cellIs" dxfId="1316" priority="1776" operator="lessThan">
      <formula>0</formula>
    </cfRule>
  </conditionalFormatting>
  <conditionalFormatting sqref="M77">
    <cfRule type="cellIs" dxfId="1315" priority="1775" operator="lessThan">
      <formula>0</formula>
    </cfRule>
  </conditionalFormatting>
  <conditionalFormatting sqref="M77">
    <cfRule type="cellIs" dxfId="1314" priority="1774" operator="lessThan">
      <formula>0</formula>
    </cfRule>
  </conditionalFormatting>
  <conditionalFormatting sqref="M78:M79">
    <cfRule type="cellIs" dxfId="1313" priority="1773" operator="lessThan">
      <formula>0</formula>
    </cfRule>
  </conditionalFormatting>
  <conditionalFormatting sqref="M77">
    <cfRule type="cellIs" dxfId="1312" priority="1772" operator="lessThan">
      <formula>0</formula>
    </cfRule>
  </conditionalFormatting>
  <conditionalFormatting sqref="M77">
    <cfRule type="cellIs" dxfId="1311" priority="1771" operator="lessThan">
      <formula>0</formula>
    </cfRule>
  </conditionalFormatting>
  <conditionalFormatting sqref="M77">
    <cfRule type="cellIs" dxfId="1310" priority="1770" operator="lessThan">
      <formula>0</formula>
    </cfRule>
  </conditionalFormatting>
  <conditionalFormatting sqref="M77">
    <cfRule type="cellIs" dxfId="1309" priority="1769" operator="lessThan">
      <formula>0</formula>
    </cfRule>
  </conditionalFormatting>
  <conditionalFormatting sqref="M78:M79">
    <cfRule type="cellIs" dxfId="1308" priority="1768" operator="lessThan">
      <formula>0</formula>
    </cfRule>
  </conditionalFormatting>
  <conditionalFormatting sqref="M77">
    <cfRule type="cellIs" dxfId="1307" priority="1767" operator="lessThan">
      <formula>0</formula>
    </cfRule>
  </conditionalFormatting>
  <conditionalFormatting sqref="M77">
    <cfRule type="cellIs" dxfId="1306" priority="1766" operator="lessThan">
      <formula>0</formula>
    </cfRule>
  </conditionalFormatting>
  <conditionalFormatting sqref="M77">
    <cfRule type="cellIs" dxfId="1305" priority="1765" operator="lessThan">
      <formula>0</formula>
    </cfRule>
  </conditionalFormatting>
  <conditionalFormatting sqref="O77:O78 O80:O82">
    <cfRule type="cellIs" dxfId="1304" priority="1764" operator="lessThan">
      <formula>0</formula>
    </cfRule>
  </conditionalFormatting>
  <conditionalFormatting sqref="O77:O78 O80:O82">
    <cfRule type="cellIs" dxfId="1303" priority="1763" operator="lessThan">
      <formula>0</formula>
    </cfRule>
  </conditionalFormatting>
  <conditionalFormatting sqref="O77">
    <cfRule type="cellIs" dxfId="1302" priority="1762" operator="lessThan">
      <formula>0</formula>
    </cfRule>
  </conditionalFormatting>
  <conditionalFormatting sqref="O77">
    <cfRule type="cellIs" dxfId="1301" priority="1761" operator="lessThan">
      <formula>0</formula>
    </cfRule>
  </conditionalFormatting>
  <conditionalFormatting sqref="O77">
    <cfRule type="cellIs" dxfId="1300" priority="1760" operator="lessThan">
      <formula>0</formula>
    </cfRule>
  </conditionalFormatting>
  <conditionalFormatting sqref="O77">
    <cfRule type="cellIs" dxfId="1299" priority="1759" operator="lessThan">
      <formula>0</formula>
    </cfRule>
  </conditionalFormatting>
  <conditionalFormatting sqref="O77">
    <cfRule type="cellIs" dxfId="1298" priority="1758" operator="lessThan">
      <formula>0</formula>
    </cfRule>
  </conditionalFormatting>
  <conditionalFormatting sqref="O77">
    <cfRule type="cellIs" dxfId="1297" priority="1757" operator="lessThan">
      <formula>0</formula>
    </cfRule>
  </conditionalFormatting>
  <conditionalFormatting sqref="O77">
    <cfRule type="cellIs" dxfId="1296" priority="1756" operator="lessThan">
      <formula>0</formula>
    </cfRule>
  </conditionalFormatting>
  <conditionalFormatting sqref="O77">
    <cfRule type="cellIs" dxfId="1295" priority="1755" operator="lessThan">
      <formula>0</formula>
    </cfRule>
  </conditionalFormatting>
  <conditionalFormatting sqref="O77">
    <cfRule type="cellIs" dxfId="1294" priority="1754" operator="lessThan">
      <formula>0</formula>
    </cfRule>
  </conditionalFormatting>
  <conditionalFormatting sqref="O77">
    <cfRule type="cellIs" dxfId="1293" priority="1753" operator="lessThan">
      <formula>0</formula>
    </cfRule>
  </conditionalFormatting>
  <conditionalFormatting sqref="O77">
    <cfRule type="cellIs" dxfId="1292" priority="1752" operator="lessThan">
      <formula>0</formula>
    </cfRule>
  </conditionalFormatting>
  <conditionalFormatting sqref="O77">
    <cfRule type="cellIs" dxfId="1291" priority="1751" operator="lessThan">
      <formula>0</formula>
    </cfRule>
  </conditionalFormatting>
  <conditionalFormatting sqref="O77">
    <cfRule type="cellIs" dxfId="1290" priority="1750" operator="lessThan">
      <formula>0</formula>
    </cfRule>
  </conditionalFormatting>
  <conditionalFormatting sqref="O77">
    <cfRule type="cellIs" dxfId="1289" priority="1749" operator="lessThan">
      <formula>0</formula>
    </cfRule>
  </conditionalFormatting>
  <conditionalFormatting sqref="O77">
    <cfRule type="cellIs" dxfId="1288" priority="1748" operator="lessThan">
      <formula>0</formula>
    </cfRule>
  </conditionalFormatting>
  <conditionalFormatting sqref="O78:O79">
    <cfRule type="cellIs" dxfId="1287" priority="1747" operator="lessThan">
      <formula>0</formula>
    </cfRule>
  </conditionalFormatting>
  <conditionalFormatting sqref="O77">
    <cfRule type="cellIs" dxfId="1286" priority="1746" operator="lessThan">
      <formula>0</formula>
    </cfRule>
  </conditionalFormatting>
  <conditionalFormatting sqref="O77">
    <cfRule type="cellIs" dxfId="1285" priority="1745" operator="lessThan">
      <formula>0</formula>
    </cfRule>
  </conditionalFormatting>
  <conditionalFormatting sqref="O77">
    <cfRule type="cellIs" dxfId="1284" priority="1744" operator="lessThan">
      <formula>0</formula>
    </cfRule>
  </conditionalFormatting>
  <conditionalFormatting sqref="O77">
    <cfRule type="cellIs" dxfId="1283" priority="1743" operator="lessThan">
      <formula>0</formula>
    </cfRule>
  </conditionalFormatting>
  <conditionalFormatting sqref="O78:O79">
    <cfRule type="cellIs" dxfId="1282" priority="1742" operator="lessThan">
      <formula>0</formula>
    </cfRule>
  </conditionalFormatting>
  <conditionalFormatting sqref="O77">
    <cfRule type="cellIs" dxfId="1281" priority="1741" operator="lessThan">
      <formula>0</formula>
    </cfRule>
  </conditionalFormatting>
  <conditionalFormatting sqref="O77">
    <cfRule type="cellIs" dxfId="1280" priority="1740" operator="lessThan">
      <formula>0</formula>
    </cfRule>
  </conditionalFormatting>
  <conditionalFormatting sqref="O77">
    <cfRule type="cellIs" dxfId="1279" priority="1739" operator="lessThan">
      <formula>0</formula>
    </cfRule>
  </conditionalFormatting>
  <conditionalFormatting sqref="Q77:Q78 Q80:Q82">
    <cfRule type="cellIs" dxfId="1278" priority="1738" operator="lessThan">
      <formula>0</formula>
    </cfRule>
  </conditionalFormatting>
  <conditionalFormatting sqref="Q77:Q78 Q80:Q82">
    <cfRule type="cellIs" dxfId="1277" priority="1737" operator="lessThan">
      <formula>0</formula>
    </cfRule>
  </conditionalFormatting>
  <conditionalFormatting sqref="Q77">
    <cfRule type="cellIs" dxfId="1276" priority="1736" operator="lessThan">
      <formula>0</formula>
    </cfRule>
  </conditionalFormatting>
  <conditionalFormatting sqref="Q77">
    <cfRule type="cellIs" dxfId="1275" priority="1735" operator="lessThan">
      <formula>0</formula>
    </cfRule>
  </conditionalFormatting>
  <conditionalFormatting sqref="Q77">
    <cfRule type="cellIs" dxfId="1274" priority="1734" operator="lessThan">
      <formula>0</formula>
    </cfRule>
  </conditionalFormatting>
  <conditionalFormatting sqref="Q77">
    <cfRule type="cellIs" dxfId="1273" priority="1733" operator="lessThan">
      <formula>0</formula>
    </cfRule>
  </conditionalFormatting>
  <conditionalFormatting sqref="Q77">
    <cfRule type="cellIs" dxfId="1272" priority="1732" operator="lessThan">
      <formula>0</formula>
    </cfRule>
  </conditionalFormatting>
  <conditionalFormatting sqref="Q77">
    <cfRule type="cellIs" dxfId="1271" priority="1731" operator="lessThan">
      <formula>0</formula>
    </cfRule>
  </conditionalFormatting>
  <conditionalFormatting sqref="Q77">
    <cfRule type="cellIs" dxfId="1270" priority="1730" operator="lessThan">
      <formula>0</formula>
    </cfRule>
  </conditionalFormatting>
  <conditionalFormatting sqref="Q77">
    <cfRule type="cellIs" dxfId="1269" priority="1729" operator="lessThan">
      <formula>0</formula>
    </cfRule>
  </conditionalFormatting>
  <conditionalFormatting sqref="Q77">
    <cfRule type="cellIs" dxfId="1268" priority="1728" operator="lessThan">
      <formula>0</formula>
    </cfRule>
  </conditionalFormatting>
  <conditionalFormatting sqref="Q77">
    <cfRule type="cellIs" dxfId="1267" priority="1727" operator="lessThan">
      <formula>0</formula>
    </cfRule>
  </conditionalFormatting>
  <conditionalFormatting sqref="Q77">
    <cfRule type="cellIs" dxfId="1266" priority="1726" operator="lessThan">
      <formula>0</formula>
    </cfRule>
  </conditionalFormatting>
  <conditionalFormatting sqref="Q77">
    <cfRule type="cellIs" dxfId="1265" priority="1725" operator="lessThan">
      <formula>0</formula>
    </cfRule>
  </conditionalFormatting>
  <conditionalFormatting sqref="Q77">
    <cfRule type="cellIs" dxfId="1264" priority="1724" operator="lessThan">
      <formula>0</formula>
    </cfRule>
  </conditionalFormatting>
  <conditionalFormatting sqref="Q77">
    <cfRule type="cellIs" dxfId="1263" priority="1723" operator="lessThan">
      <formula>0</formula>
    </cfRule>
  </conditionalFormatting>
  <conditionalFormatting sqref="Q77">
    <cfRule type="cellIs" dxfId="1262" priority="1722" operator="lessThan">
      <formula>0</formula>
    </cfRule>
  </conditionalFormatting>
  <conditionalFormatting sqref="Q78:Q79">
    <cfRule type="cellIs" dxfId="1261" priority="1721" operator="lessThan">
      <formula>0</formula>
    </cfRule>
  </conditionalFormatting>
  <conditionalFormatting sqref="Q77">
    <cfRule type="cellIs" dxfId="1260" priority="1720" operator="lessThan">
      <formula>0</formula>
    </cfRule>
  </conditionalFormatting>
  <conditionalFormatting sqref="Q77">
    <cfRule type="cellIs" dxfId="1259" priority="1719" operator="lessThan">
      <formula>0</formula>
    </cfRule>
  </conditionalFormatting>
  <conditionalFormatting sqref="Q77">
    <cfRule type="cellIs" dxfId="1258" priority="1718" operator="lessThan">
      <formula>0</formula>
    </cfRule>
  </conditionalFormatting>
  <conditionalFormatting sqref="Q77">
    <cfRule type="cellIs" dxfId="1257" priority="1717" operator="lessThan">
      <formula>0</formula>
    </cfRule>
  </conditionalFormatting>
  <conditionalFormatting sqref="Q78:Q79">
    <cfRule type="cellIs" dxfId="1256" priority="1716" operator="lessThan">
      <formula>0</formula>
    </cfRule>
  </conditionalFormatting>
  <conditionalFormatting sqref="Q77">
    <cfRule type="cellIs" dxfId="1255" priority="1715" operator="lessThan">
      <formula>0</formula>
    </cfRule>
  </conditionalFormatting>
  <conditionalFormatting sqref="Q77">
    <cfRule type="cellIs" dxfId="1254" priority="1714" operator="lessThan">
      <formula>0</formula>
    </cfRule>
  </conditionalFormatting>
  <conditionalFormatting sqref="Q77">
    <cfRule type="cellIs" dxfId="1253" priority="1713" operator="lessThan">
      <formula>0</formula>
    </cfRule>
  </conditionalFormatting>
  <conditionalFormatting sqref="S77:S78 S80:S82">
    <cfRule type="cellIs" dxfId="1252" priority="1712" operator="lessThan">
      <formula>0</formula>
    </cfRule>
  </conditionalFormatting>
  <conditionalFormatting sqref="S77:S78 S80:S82">
    <cfRule type="cellIs" dxfId="1251" priority="1711" operator="lessThan">
      <formula>0</formula>
    </cfRule>
  </conditionalFormatting>
  <conditionalFormatting sqref="S77">
    <cfRule type="cellIs" dxfId="1250" priority="1710" operator="lessThan">
      <formula>0</formula>
    </cfRule>
  </conditionalFormatting>
  <conditionalFormatting sqref="S77">
    <cfRule type="cellIs" dxfId="1249" priority="1709" operator="lessThan">
      <formula>0</formula>
    </cfRule>
  </conditionalFormatting>
  <conditionalFormatting sqref="S77">
    <cfRule type="cellIs" dxfId="1248" priority="1708" operator="lessThan">
      <formula>0</formula>
    </cfRule>
  </conditionalFormatting>
  <conditionalFormatting sqref="S77">
    <cfRule type="cellIs" dxfId="1247" priority="1707" operator="lessThan">
      <formula>0</formula>
    </cfRule>
  </conditionalFormatting>
  <conditionalFormatting sqref="S77">
    <cfRule type="cellIs" dxfId="1246" priority="1706" operator="lessThan">
      <formula>0</formula>
    </cfRule>
  </conditionalFormatting>
  <conditionalFormatting sqref="S77">
    <cfRule type="cellIs" dxfId="1245" priority="1705" operator="lessThan">
      <formula>0</formula>
    </cfRule>
  </conditionalFormatting>
  <conditionalFormatting sqref="S77">
    <cfRule type="cellIs" dxfId="1244" priority="1704" operator="lessThan">
      <formula>0</formula>
    </cfRule>
  </conditionalFormatting>
  <conditionalFormatting sqref="S77">
    <cfRule type="cellIs" dxfId="1243" priority="1703" operator="lessThan">
      <formula>0</formula>
    </cfRule>
  </conditionalFormatting>
  <conditionalFormatting sqref="S77">
    <cfRule type="cellIs" dxfId="1242" priority="1702" operator="lessThan">
      <formula>0</formula>
    </cfRule>
  </conditionalFormatting>
  <conditionalFormatting sqref="S77">
    <cfRule type="cellIs" dxfId="1241" priority="1701" operator="lessThan">
      <formula>0</formula>
    </cfRule>
  </conditionalFormatting>
  <conditionalFormatting sqref="S77">
    <cfRule type="cellIs" dxfId="1240" priority="1700" operator="lessThan">
      <formula>0</formula>
    </cfRule>
  </conditionalFormatting>
  <conditionalFormatting sqref="S77">
    <cfRule type="cellIs" dxfId="1239" priority="1699" operator="lessThan">
      <formula>0</formula>
    </cfRule>
  </conditionalFormatting>
  <conditionalFormatting sqref="S77">
    <cfRule type="cellIs" dxfId="1238" priority="1698" operator="lessThan">
      <formula>0</formula>
    </cfRule>
  </conditionalFormatting>
  <conditionalFormatting sqref="S77">
    <cfRule type="cellIs" dxfId="1237" priority="1697" operator="lessThan">
      <formula>0</formula>
    </cfRule>
  </conditionalFormatting>
  <conditionalFormatting sqref="S77">
    <cfRule type="cellIs" dxfId="1236" priority="1696" operator="lessThan">
      <formula>0</formula>
    </cfRule>
  </conditionalFormatting>
  <conditionalFormatting sqref="S78:S79">
    <cfRule type="cellIs" dxfId="1235" priority="1695" operator="lessThan">
      <formula>0</formula>
    </cfRule>
  </conditionalFormatting>
  <conditionalFormatting sqref="S77">
    <cfRule type="cellIs" dxfId="1234" priority="1694" operator="lessThan">
      <formula>0</formula>
    </cfRule>
  </conditionalFormatting>
  <conditionalFormatting sqref="S77">
    <cfRule type="cellIs" dxfId="1233" priority="1693" operator="lessThan">
      <formula>0</formula>
    </cfRule>
  </conditionalFormatting>
  <conditionalFormatting sqref="S77">
    <cfRule type="cellIs" dxfId="1232" priority="1692" operator="lessThan">
      <formula>0</formula>
    </cfRule>
  </conditionalFormatting>
  <conditionalFormatting sqref="S77">
    <cfRule type="cellIs" dxfId="1231" priority="1691" operator="lessThan">
      <formula>0</formula>
    </cfRule>
  </conditionalFormatting>
  <conditionalFormatting sqref="S78:S79">
    <cfRule type="cellIs" dxfId="1230" priority="1690" operator="lessThan">
      <formula>0</formula>
    </cfRule>
  </conditionalFormatting>
  <conditionalFormatting sqref="S77">
    <cfRule type="cellIs" dxfId="1229" priority="1689" operator="lessThan">
      <formula>0</formula>
    </cfRule>
  </conditionalFormatting>
  <conditionalFormatting sqref="S77">
    <cfRule type="cellIs" dxfId="1228" priority="1688" operator="lessThan">
      <formula>0</formula>
    </cfRule>
  </conditionalFormatting>
  <conditionalFormatting sqref="S77">
    <cfRule type="cellIs" dxfId="1227" priority="1687" operator="lessThan">
      <formula>0</formula>
    </cfRule>
  </conditionalFormatting>
  <conditionalFormatting sqref="U77:U78 U80:U82">
    <cfRule type="cellIs" dxfId="1226" priority="1686" operator="lessThan">
      <formula>0</formula>
    </cfRule>
  </conditionalFormatting>
  <conditionalFormatting sqref="U77:U78 U80:U82">
    <cfRule type="cellIs" dxfId="1225" priority="1685" operator="lessThan">
      <formula>0</formula>
    </cfRule>
  </conditionalFormatting>
  <conditionalFormatting sqref="U77">
    <cfRule type="cellIs" dxfId="1224" priority="1684" operator="lessThan">
      <formula>0</formula>
    </cfRule>
  </conditionalFormatting>
  <conditionalFormatting sqref="U77">
    <cfRule type="cellIs" dxfId="1223" priority="1683" operator="lessThan">
      <formula>0</formula>
    </cfRule>
  </conditionalFormatting>
  <conditionalFormatting sqref="U77">
    <cfRule type="cellIs" dxfId="1222" priority="1682" operator="lessThan">
      <formula>0</formula>
    </cfRule>
  </conditionalFormatting>
  <conditionalFormatting sqref="U77">
    <cfRule type="cellIs" dxfId="1221" priority="1681" operator="lessThan">
      <formula>0</formula>
    </cfRule>
  </conditionalFormatting>
  <conditionalFormatting sqref="U77">
    <cfRule type="cellIs" dxfId="1220" priority="1680" operator="lessThan">
      <formula>0</formula>
    </cfRule>
  </conditionalFormatting>
  <conditionalFormatting sqref="U77">
    <cfRule type="cellIs" dxfId="1219" priority="1679" operator="lessThan">
      <formula>0</formula>
    </cfRule>
  </conditionalFormatting>
  <conditionalFormatting sqref="U77">
    <cfRule type="cellIs" dxfId="1218" priority="1678" operator="lessThan">
      <formula>0</formula>
    </cfRule>
  </conditionalFormatting>
  <conditionalFormatting sqref="U77">
    <cfRule type="cellIs" dxfId="1217" priority="1677" operator="lessThan">
      <formula>0</formula>
    </cfRule>
  </conditionalFormatting>
  <conditionalFormatting sqref="U77">
    <cfRule type="cellIs" dxfId="1216" priority="1676" operator="lessThan">
      <formula>0</formula>
    </cfRule>
  </conditionalFormatting>
  <conditionalFormatting sqref="U77">
    <cfRule type="cellIs" dxfId="1215" priority="1675" operator="lessThan">
      <formula>0</formula>
    </cfRule>
  </conditionalFormatting>
  <conditionalFormatting sqref="U77">
    <cfRule type="cellIs" dxfId="1214" priority="1674" operator="lessThan">
      <formula>0</formula>
    </cfRule>
  </conditionalFormatting>
  <conditionalFormatting sqref="U77">
    <cfRule type="cellIs" dxfId="1213" priority="1673" operator="lessThan">
      <formula>0</formula>
    </cfRule>
  </conditionalFormatting>
  <conditionalFormatting sqref="U77">
    <cfRule type="cellIs" dxfId="1212" priority="1672" operator="lessThan">
      <formula>0</formula>
    </cfRule>
  </conditionalFormatting>
  <conditionalFormatting sqref="U77">
    <cfRule type="cellIs" dxfId="1211" priority="1671" operator="lessThan">
      <formula>0</formula>
    </cfRule>
  </conditionalFormatting>
  <conditionalFormatting sqref="U77">
    <cfRule type="cellIs" dxfId="1210" priority="1670" operator="lessThan">
      <formula>0</formula>
    </cfRule>
  </conditionalFormatting>
  <conditionalFormatting sqref="U78:U79">
    <cfRule type="cellIs" dxfId="1209" priority="1669" operator="lessThan">
      <formula>0</formula>
    </cfRule>
  </conditionalFormatting>
  <conditionalFormatting sqref="U77">
    <cfRule type="cellIs" dxfId="1208" priority="1668" operator="lessThan">
      <formula>0</formula>
    </cfRule>
  </conditionalFormatting>
  <conditionalFormatting sqref="U77">
    <cfRule type="cellIs" dxfId="1207" priority="1667" operator="lessThan">
      <formula>0</formula>
    </cfRule>
  </conditionalFormatting>
  <conditionalFormatting sqref="U77">
    <cfRule type="cellIs" dxfId="1206" priority="1666" operator="lessThan">
      <formula>0</formula>
    </cfRule>
  </conditionalFormatting>
  <conditionalFormatting sqref="U77">
    <cfRule type="cellIs" dxfId="1205" priority="1665" operator="lessThan">
      <formula>0</formula>
    </cfRule>
  </conditionalFormatting>
  <conditionalFormatting sqref="U78:U79">
    <cfRule type="cellIs" dxfId="1204" priority="1664" operator="lessThan">
      <formula>0</formula>
    </cfRule>
  </conditionalFormatting>
  <conditionalFormatting sqref="U77">
    <cfRule type="cellIs" dxfId="1203" priority="1663" operator="lessThan">
      <formula>0</formula>
    </cfRule>
  </conditionalFormatting>
  <conditionalFormatting sqref="U77">
    <cfRule type="cellIs" dxfId="1202" priority="1662" operator="lessThan">
      <formula>0</formula>
    </cfRule>
  </conditionalFormatting>
  <conditionalFormatting sqref="U77">
    <cfRule type="cellIs" dxfId="1201" priority="1661" operator="lessThan">
      <formula>0</formula>
    </cfRule>
  </conditionalFormatting>
  <conditionalFormatting sqref="W77:W78 W80:W82">
    <cfRule type="cellIs" dxfId="1200" priority="1660" operator="lessThan">
      <formula>0</formula>
    </cfRule>
  </conditionalFormatting>
  <conditionalFormatting sqref="W77:W78 W80:W82">
    <cfRule type="cellIs" dxfId="1199" priority="1659" operator="lessThan">
      <formula>0</formula>
    </cfRule>
  </conditionalFormatting>
  <conditionalFormatting sqref="W77">
    <cfRule type="cellIs" dxfId="1198" priority="1658" operator="lessThan">
      <formula>0</formula>
    </cfRule>
  </conditionalFormatting>
  <conditionalFormatting sqref="W77">
    <cfRule type="cellIs" dxfId="1197" priority="1657" operator="lessThan">
      <formula>0</formula>
    </cfRule>
  </conditionalFormatting>
  <conditionalFormatting sqref="W77">
    <cfRule type="cellIs" dxfId="1196" priority="1656" operator="lessThan">
      <formula>0</formula>
    </cfRule>
  </conditionalFormatting>
  <conditionalFormatting sqref="W77">
    <cfRule type="cellIs" dxfId="1195" priority="1655" operator="lessThan">
      <formula>0</formula>
    </cfRule>
  </conditionalFormatting>
  <conditionalFormatting sqref="W77">
    <cfRule type="cellIs" dxfId="1194" priority="1654" operator="lessThan">
      <formula>0</formula>
    </cfRule>
  </conditionalFormatting>
  <conditionalFormatting sqref="W77">
    <cfRule type="cellIs" dxfId="1193" priority="1653" operator="lessThan">
      <formula>0</formula>
    </cfRule>
  </conditionalFormatting>
  <conditionalFormatting sqref="W77">
    <cfRule type="cellIs" dxfId="1192" priority="1652" operator="lessThan">
      <formula>0</formula>
    </cfRule>
  </conditionalFormatting>
  <conditionalFormatting sqref="W77">
    <cfRule type="cellIs" dxfId="1191" priority="1651" operator="lessThan">
      <formula>0</formula>
    </cfRule>
  </conditionalFormatting>
  <conditionalFormatting sqref="W77">
    <cfRule type="cellIs" dxfId="1190" priority="1650" operator="lessThan">
      <formula>0</formula>
    </cfRule>
  </conditionalFormatting>
  <conditionalFormatting sqref="W77">
    <cfRule type="cellIs" dxfId="1189" priority="1649" operator="lessThan">
      <formula>0</formula>
    </cfRule>
  </conditionalFormatting>
  <conditionalFormatting sqref="W77">
    <cfRule type="cellIs" dxfId="1188" priority="1648" operator="lessThan">
      <formula>0</formula>
    </cfRule>
  </conditionalFormatting>
  <conditionalFormatting sqref="W77">
    <cfRule type="cellIs" dxfId="1187" priority="1647" operator="lessThan">
      <formula>0</formula>
    </cfRule>
  </conditionalFormatting>
  <conditionalFormatting sqref="W77">
    <cfRule type="cellIs" dxfId="1186" priority="1646" operator="lessThan">
      <formula>0</formula>
    </cfRule>
  </conditionalFormatting>
  <conditionalFormatting sqref="W77">
    <cfRule type="cellIs" dxfId="1185" priority="1645" operator="lessThan">
      <formula>0</formula>
    </cfRule>
  </conditionalFormatting>
  <conditionalFormatting sqref="W77">
    <cfRule type="cellIs" dxfId="1184" priority="1644" operator="lessThan">
      <formula>0</formula>
    </cfRule>
  </conditionalFormatting>
  <conditionalFormatting sqref="W78:W79">
    <cfRule type="cellIs" dxfId="1183" priority="1643" operator="lessThan">
      <formula>0</formula>
    </cfRule>
  </conditionalFormatting>
  <conditionalFormatting sqref="W77">
    <cfRule type="cellIs" dxfId="1182" priority="1642" operator="lessThan">
      <formula>0</formula>
    </cfRule>
  </conditionalFormatting>
  <conditionalFormatting sqref="W77">
    <cfRule type="cellIs" dxfId="1181" priority="1641" operator="lessThan">
      <formula>0</formula>
    </cfRule>
  </conditionalFormatting>
  <conditionalFormatting sqref="W77">
    <cfRule type="cellIs" dxfId="1180" priority="1640" operator="lessThan">
      <formula>0</formula>
    </cfRule>
  </conditionalFormatting>
  <conditionalFormatting sqref="W77">
    <cfRule type="cellIs" dxfId="1179" priority="1639" operator="lessThan">
      <formula>0</formula>
    </cfRule>
  </conditionalFormatting>
  <conditionalFormatting sqref="W78:W79">
    <cfRule type="cellIs" dxfId="1178" priority="1638" operator="lessThan">
      <formula>0</formula>
    </cfRule>
  </conditionalFormatting>
  <conditionalFormatting sqref="W77">
    <cfRule type="cellIs" dxfId="1177" priority="1637" operator="lessThan">
      <formula>0</formula>
    </cfRule>
  </conditionalFormatting>
  <conditionalFormatting sqref="W77">
    <cfRule type="cellIs" dxfId="1176" priority="1636" operator="lessThan">
      <formula>0</formula>
    </cfRule>
  </conditionalFormatting>
  <conditionalFormatting sqref="W77">
    <cfRule type="cellIs" dxfId="1175" priority="1635" operator="lessThan">
      <formula>0</formula>
    </cfRule>
  </conditionalFormatting>
  <conditionalFormatting sqref="Y77:Y78 Y80:Y82">
    <cfRule type="cellIs" dxfId="1174" priority="1634" operator="lessThan">
      <formula>0</formula>
    </cfRule>
  </conditionalFormatting>
  <conditionalFormatting sqref="Y77:Y78 Y80:Y82">
    <cfRule type="cellIs" dxfId="1173" priority="1633" operator="lessThan">
      <formula>0</formula>
    </cfRule>
  </conditionalFormatting>
  <conditionalFormatting sqref="Y77">
    <cfRule type="cellIs" dxfId="1172" priority="1632" operator="lessThan">
      <formula>0</formula>
    </cfRule>
  </conditionalFormatting>
  <conditionalFormatting sqref="Y77">
    <cfRule type="cellIs" dxfId="1171" priority="1631" operator="lessThan">
      <formula>0</formula>
    </cfRule>
  </conditionalFormatting>
  <conditionalFormatting sqref="Y77">
    <cfRule type="cellIs" dxfId="1170" priority="1630" operator="lessThan">
      <formula>0</formula>
    </cfRule>
  </conditionalFormatting>
  <conditionalFormatting sqref="Y77">
    <cfRule type="cellIs" dxfId="1169" priority="1629" operator="lessThan">
      <formula>0</formula>
    </cfRule>
  </conditionalFormatting>
  <conditionalFormatting sqref="Y77">
    <cfRule type="cellIs" dxfId="1168" priority="1628" operator="lessThan">
      <formula>0</formula>
    </cfRule>
  </conditionalFormatting>
  <conditionalFormatting sqref="Y77">
    <cfRule type="cellIs" dxfId="1167" priority="1627" operator="lessThan">
      <formula>0</formula>
    </cfRule>
  </conditionalFormatting>
  <conditionalFormatting sqref="Y77">
    <cfRule type="cellIs" dxfId="1166" priority="1626" operator="lessThan">
      <formula>0</formula>
    </cfRule>
  </conditionalFormatting>
  <conditionalFormatting sqref="Y77">
    <cfRule type="cellIs" dxfId="1165" priority="1625" operator="lessThan">
      <formula>0</formula>
    </cfRule>
  </conditionalFormatting>
  <conditionalFormatting sqref="Y77">
    <cfRule type="cellIs" dxfId="1164" priority="1624" operator="lessThan">
      <formula>0</formula>
    </cfRule>
  </conditionalFormatting>
  <conditionalFormatting sqref="Y77">
    <cfRule type="cellIs" dxfId="1163" priority="1623" operator="lessThan">
      <formula>0</formula>
    </cfRule>
  </conditionalFormatting>
  <conditionalFormatting sqref="Y77">
    <cfRule type="cellIs" dxfId="1162" priority="1622" operator="lessThan">
      <formula>0</formula>
    </cfRule>
  </conditionalFormatting>
  <conditionalFormatting sqref="Y77">
    <cfRule type="cellIs" dxfId="1161" priority="1621" operator="lessThan">
      <formula>0</formula>
    </cfRule>
  </conditionalFormatting>
  <conditionalFormatting sqref="Y77">
    <cfRule type="cellIs" dxfId="1160" priority="1620" operator="lessThan">
      <formula>0</formula>
    </cfRule>
  </conditionalFormatting>
  <conditionalFormatting sqref="Y77">
    <cfRule type="cellIs" dxfId="1159" priority="1619" operator="lessThan">
      <formula>0</formula>
    </cfRule>
  </conditionalFormatting>
  <conditionalFormatting sqref="Y77">
    <cfRule type="cellIs" dxfId="1158" priority="1618" operator="lessThan">
      <formula>0</formula>
    </cfRule>
  </conditionalFormatting>
  <conditionalFormatting sqref="Y78:Y79">
    <cfRule type="cellIs" dxfId="1157" priority="1617" operator="lessThan">
      <formula>0</formula>
    </cfRule>
  </conditionalFormatting>
  <conditionalFormatting sqref="Y77">
    <cfRule type="cellIs" dxfId="1156" priority="1616" operator="lessThan">
      <formula>0</formula>
    </cfRule>
  </conditionalFormatting>
  <conditionalFormatting sqref="Y77">
    <cfRule type="cellIs" dxfId="1155" priority="1615" operator="lessThan">
      <formula>0</formula>
    </cfRule>
  </conditionalFormatting>
  <conditionalFormatting sqref="Y77">
    <cfRule type="cellIs" dxfId="1154" priority="1614" operator="lessThan">
      <formula>0</formula>
    </cfRule>
  </conditionalFormatting>
  <conditionalFormatting sqref="Y77">
    <cfRule type="cellIs" dxfId="1153" priority="1613" operator="lessThan">
      <formula>0</formula>
    </cfRule>
  </conditionalFormatting>
  <conditionalFormatting sqref="Y78:Y79">
    <cfRule type="cellIs" dxfId="1152" priority="1612" operator="lessThan">
      <formula>0</formula>
    </cfRule>
  </conditionalFormatting>
  <conditionalFormatting sqref="Y77">
    <cfRule type="cellIs" dxfId="1151" priority="1611" operator="lessThan">
      <formula>0</formula>
    </cfRule>
  </conditionalFormatting>
  <conditionalFormatting sqref="Y77">
    <cfRule type="cellIs" dxfId="1150" priority="1610" operator="lessThan">
      <formula>0</formula>
    </cfRule>
  </conditionalFormatting>
  <conditionalFormatting sqref="Y77">
    <cfRule type="cellIs" dxfId="1149" priority="1609" operator="lessThan">
      <formula>0</formula>
    </cfRule>
  </conditionalFormatting>
  <conditionalFormatting sqref="AA77:AA78 AA80:AA82">
    <cfRule type="cellIs" dxfId="1148" priority="1608" operator="lessThan">
      <formula>0</formula>
    </cfRule>
  </conditionalFormatting>
  <conditionalFormatting sqref="AA77:AA78 AA80:AA82">
    <cfRule type="cellIs" dxfId="1147" priority="1607" operator="lessThan">
      <formula>0</formula>
    </cfRule>
  </conditionalFormatting>
  <conditionalFormatting sqref="AA77">
    <cfRule type="cellIs" dxfId="1146" priority="1606" operator="lessThan">
      <formula>0</formula>
    </cfRule>
  </conditionalFormatting>
  <conditionalFormatting sqref="AA77">
    <cfRule type="cellIs" dxfId="1145" priority="1605" operator="lessThan">
      <formula>0</formula>
    </cfRule>
  </conditionalFormatting>
  <conditionalFormatting sqref="AA77">
    <cfRule type="cellIs" dxfId="1144" priority="1604" operator="lessThan">
      <formula>0</formula>
    </cfRule>
  </conditionalFormatting>
  <conditionalFormatting sqref="AA77">
    <cfRule type="cellIs" dxfId="1143" priority="1603" operator="lessThan">
      <formula>0</formula>
    </cfRule>
  </conditionalFormatting>
  <conditionalFormatting sqref="AA77">
    <cfRule type="cellIs" dxfId="1142" priority="1602" operator="lessThan">
      <formula>0</formula>
    </cfRule>
  </conditionalFormatting>
  <conditionalFormatting sqref="AA77">
    <cfRule type="cellIs" dxfId="1141" priority="1601" operator="lessThan">
      <formula>0</formula>
    </cfRule>
  </conditionalFormatting>
  <conditionalFormatting sqref="AA77">
    <cfRule type="cellIs" dxfId="1140" priority="1600" operator="lessThan">
      <formula>0</formula>
    </cfRule>
  </conditionalFormatting>
  <conditionalFormatting sqref="AA77">
    <cfRule type="cellIs" dxfId="1139" priority="1599" operator="lessThan">
      <formula>0</formula>
    </cfRule>
  </conditionalFormatting>
  <conditionalFormatting sqref="AA77">
    <cfRule type="cellIs" dxfId="1138" priority="1598" operator="lessThan">
      <formula>0</formula>
    </cfRule>
  </conditionalFormatting>
  <conditionalFormatting sqref="AA77">
    <cfRule type="cellIs" dxfId="1137" priority="1597" operator="lessThan">
      <formula>0</formula>
    </cfRule>
  </conditionalFormatting>
  <conditionalFormatting sqref="AA77">
    <cfRule type="cellIs" dxfId="1136" priority="1596" operator="lessThan">
      <formula>0</formula>
    </cfRule>
  </conditionalFormatting>
  <conditionalFormatting sqref="AA77">
    <cfRule type="cellIs" dxfId="1135" priority="1595" operator="lessThan">
      <formula>0</formula>
    </cfRule>
  </conditionalFormatting>
  <conditionalFormatting sqref="AA77">
    <cfRule type="cellIs" dxfId="1134" priority="1594" operator="lessThan">
      <formula>0</formula>
    </cfRule>
  </conditionalFormatting>
  <conditionalFormatting sqref="AA77">
    <cfRule type="cellIs" dxfId="1133" priority="1593" operator="lessThan">
      <formula>0</formula>
    </cfRule>
  </conditionalFormatting>
  <conditionalFormatting sqref="AA77">
    <cfRule type="cellIs" dxfId="1132" priority="1592" operator="lessThan">
      <formula>0</formula>
    </cfRule>
  </conditionalFormatting>
  <conditionalFormatting sqref="AA78:AA79">
    <cfRule type="cellIs" dxfId="1131" priority="1591" operator="lessThan">
      <formula>0</formula>
    </cfRule>
  </conditionalFormatting>
  <conditionalFormatting sqref="AA77">
    <cfRule type="cellIs" dxfId="1130" priority="1590" operator="lessThan">
      <formula>0</formula>
    </cfRule>
  </conditionalFormatting>
  <conditionalFormatting sqref="AA77">
    <cfRule type="cellIs" dxfId="1129" priority="1589" operator="lessThan">
      <formula>0</formula>
    </cfRule>
  </conditionalFormatting>
  <conditionalFormatting sqref="AA77">
    <cfRule type="cellIs" dxfId="1128" priority="1588" operator="lessThan">
      <formula>0</formula>
    </cfRule>
  </conditionalFormatting>
  <conditionalFormatting sqref="AA77">
    <cfRule type="cellIs" dxfId="1127" priority="1587" operator="lessThan">
      <formula>0</formula>
    </cfRule>
  </conditionalFormatting>
  <conditionalFormatting sqref="AA78:AA79">
    <cfRule type="cellIs" dxfId="1126" priority="1586" operator="lessThan">
      <formula>0</formula>
    </cfRule>
  </conditionalFormatting>
  <conditionalFormatting sqref="AA77">
    <cfRule type="cellIs" dxfId="1125" priority="1585" operator="lessThan">
      <formula>0</formula>
    </cfRule>
  </conditionalFormatting>
  <conditionalFormatting sqref="AA77">
    <cfRule type="cellIs" dxfId="1124" priority="1584" operator="lessThan">
      <formula>0</formula>
    </cfRule>
  </conditionalFormatting>
  <conditionalFormatting sqref="AA77">
    <cfRule type="cellIs" dxfId="1123" priority="1583" operator="lessThan">
      <formula>0</formula>
    </cfRule>
  </conditionalFormatting>
  <conditionalFormatting sqref="AC77:AC78 AC80:AC82">
    <cfRule type="cellIs" dxfId="1122" priority="1582" operator="lessThan">
      <formula>0</formula>
    </cfRule>
  </conditionalFormatting>
  <conditionalFormatting sqref="AC77:AC78 AC80:AC82">
    <cfRule type="cellIs" dxfId="1121" priority="1581" operator="lessThan">
      <formula>0</formula>
    </cfRule>
  </conditionalFormatting>
  <conditionalFormatting sqref="AC77">
    <cfRule type="cellIs" dxfId="1120" priority="1580" operator="lessThan">
      <formula>0</formula>
    </cfRule>
  </conditionalFormatting>
  <conditionalFormatting sqref="AC77">
    <cfRule type="cellIs" dxfId="1119" priority="1579" operator="lessThan">
      <formula>0</formula>
    </cfRule>
  </conditionalFormatting>
  <conditionalFormatting sqref="AC77">
    <cfRule type="cellIs" dxfId="1118" priority="1578" operator="lessThan">
      <formula>0</formula>
    </cfRule>
  </conditionalFormatting>
  <conditionalFormatting sqref="AC77">
    <cfRule type="cellIs" dxfId="1117" priority="1577" operator="lessThan">
      <formula>0</formula>
    </cfRule>
  </conditionalFormatting>
  <conditionalFormatting sqref="AC77">
    <cfRule type="cellIs" dxfId="1116" priority="1576" operator="lessThan">
      <formula>0</formula>
    </cfRule>
  </conditionalFormatting>
  <conditionalFormatting sqref="AC77">
    <cfRule type="cellIs" dxfId="1115" priority="1575" operator="lessThan">
      <formula>0</formula>
    </cfRule>
  </conditionalFormatting>
  <conditionalFormatting sqref="AC77">
    <cfRule type="cellIs" dxfId="1114" priority="1574" operator="lessThan">
      <formula>0</formula>
    </cfRule>
  </conditionalFormatting>
  <conditionalFormatting sqref="AC77">
    <cfRule type="cellIs" dxfId="1113" priority="1573" operator="lessThan">
      <formula>0</formula>
    </cfRule>
  </conditionalFormatting>
  <conditionalFormatting sqref="AC77">
    <cfRule type="cellIs" dxfId="1112" priority="1572" operator="lessThan">
      <formula>0</formula>
    </cfRule>
  </conditionalFormatting>
  <conditionalFormatting sqref="AC77">
    <cfRule type="cellIs" dxfId="1111" priority="1571" operator="lessThan">
      <formula>0</formula>
    </cfRule>
  </conditionalFormatting>
  <conditionalFormatting sqref="AC77">
    <cfRule type="cellIs" dxfId="1110" priority="1570" operator="lessThan">
      <formula>0</formula>
    </cfRule>
  </conditionalFormatting>
  <conditionalFormatting sqref="AC77">
    <cfRule type="cellIs" dxfId="1109" priority="1569" operator="lessThan">
      <formula>0</formula>
    </cfRule>
  </conditionalFormatting>
  <conditionalFormatting sqref="AC77">
    <cfRule type="cellIs" dxfId="1108" priority="1568" operator="lessThan">
      <formula>0</formula>
    </cfRule>
  </conditionalFormatting>
  <conditionalFormatting sqref="AC77">
    <cfRule type="cellIs" dxfId="1107" priority="1567" operator="lessThan">
      <formula>0</formula>
    </cfRule>
  </conditionalFormatting>
  <conditionalFormatting sqref="AC77">
    <cfRule type="cellIs" dxfId="1106" priority="1566" operator="lessThan">
      <formula>0</formula>
    </cfRule>
  </conditionalFormatting>
  <conditionalFormatting sqref="AC78:AC79">
    <cfRule type="cellIs" dxfId="1105" priority="1565" operator="lessThan">
      <formula>0</formula>
    </cfRule>
  </conditionalFormatting>
  <conditionalFormatting sqref="AC77">
    <cfRule type="cellIs" dxfId="1104" priority="1564" operator="lessThan">
      <formula>0</formula>
    </cfRule>
  </conditionalFormatting>
  <conditionalFormatting sqref="AC77">
    <cfRule type="cellIs" dxfId="1103" priority="1563" operator="lessThan">
      <formula>0</formula>
    </cfRule>
  </conditionalFormatting>
  <conditionalFormatting sqref="AC77">
    <cfRule type="cellIs" dxfId="1102" priority="1562" operator="lessThan">
      <formula>0</formula>
    </cfRule>
  </conditionalFormatting>
  <conditionalFormatting sqref="AC77">
    <cfRule type="cellIs" dxfId="1101" priority="1561" operator="lessThan">
      <formula>0</formula>
    </cfRule>
  </conditionalFormatting>
  <conditionalFormatting sqref="AC78:AC79">
    <cfRule type="cellIs" dxfId="1100" priority="1560" operator="lessThan">
      <formula>0</formula>
    </cfRule>
  </conditionalFormatting>
  <conditionalFormatting sqref="AC77">
    <cfRule type="cellIs" dxfId="1099" priority="1559" operator="lessThan">
      <formula>0</formula>
    </cfRule>
  </conditionalFormatting>
  <conditionalFormatting sqref="AC77">
    <cfRule type="cellIs" dxfId="1098" priority="1558" operator="lessThan">
      <formula>0</formula>
    </cfRule>
  </conditionalFormatting>
  <conditionalFormatting sqref="AC77">
    <cfRule type="cellIs" dxfId="1097" priority="1557" operator="lessThan">
      <formula>0</formula>
    </cfRule>
  </conditionalFormatting>
  <conditionalFormatting sqref="AC77:AC78 AC80:AC82">
    <cfRule type="cellIs" dxfId="1096" priority="1556" operator="lessThan">
      <formula>0</formula>
    </cfRule>
  </conditionalFormatting>
  <conditionalFormatting sqref="AC77:AC78 AC80:AC82">
    <cfRule type="cellIs" dxfId="1095" priority="1555" operator="lessThan">
      <formula>0</formula>
    </cfRule>
  </conditionalFormatting>
  <conditionalFormatting sqref="AC77">
    <cfRule type="cellIs" dxfId="1094" priority="1554" operator="lessThan">
      <formula>0</formula>
    </cfRule>
  </conditionalFormatting>
  <conditionalFormatting sqref="AC77">
    <cfRule type="cellIs" dxfId="1093" priority="1553" operator="lessThan">
      <formula>0</formula>
    </cfRule>
  </conditionalFormatting>
  <conditionalFormatting sqref="AC77">
    <cfRule type="cellIs" dxfId="1092" priority="1552" operator="lessThan">
      <formula>0</formula>
    </cfRule>
  </conditionalFormatting>
  <conditionalFormatting sqref="AC77">
    <cfRule type="cellIs" dxfId="1091" priority="1551" operator="lessThan">
      <formula>0</formula>
    </cfRule>
  </conditionalFormatting>
  <conditionalFormatting sqref="AC77">
    <cfRule type="cellIs" dxfId="1090" priority="1550" operator="lessThan">
      <formula>0</formula>
    </cfRule>
  </conditionalFormatting>
  <conditionalFormatting sqref="AC77">
    <cfRule type="cellIs" dxfId="1089" priority="1549" operator="lessThan">
      <formula>0</formula>
    </cfRule>
  </conditionalFormatting>
  <conditionalFormatting sqref="AC77">
    <cfRule type="cellIs" dxfId="1088" priority="1548" operator="lessThan">
      <formula>0</formula>
    </cfRule>
  </conditionalFormatting>
  <conditionalFormatting sqref="AC77">
    <cfRule type="cellIs" dxfId="1087" priority="1547" operator="lessThan">
      <formula>0</formula>
    </cfRule>
  </conditionalFormatting>
  <conditionalFormatting sqref="AC77">
    <cfRule type="cellIs" dxfId="1086" priority="1546" operator="lessThan">
      <formula>0</formula>
    </cfRule>
  </conditionalFormatting>
  <conditionalFormatting sqref="AC77">
    <cfRule type="cellIs" dxfId="1085" priority="1545" operator="lessThan">
      <formula>0</formula>
    </cfRule>
  </conditionalFormatting>
  <conditionalFormatting sqref="AC77">
    <cfRule type="cellIs" dxfId="1084" priority="1544" operator="lessThan">
      <formula>0</formula>
    </cfRule>
  </conditionalFormatting>
  <conditionalFormatting sqref="AC77">
    <cfRule type="cellIs" dxfId="1083" priority="1543" operator="lessThan">
      <formula>0</formula>
    </cfRule>
  </conditionalFormatting>
  <conditionalFormatting sqref="AC77">
    <cfRule type="cellIs" dxfId="1082" priority="1542" operator="lessThan">
      <formula>0</formula>
    </cfRule>
  </conditionalFormatting>
  <conditionalFormatting sqref="AC77">
    <cfRule type="cellIs" dxfId="1081" priority="1541" operator="lessThan">
      <formula>0</formula>
    </cfRule>
  </conditionalFormatting>
  <conditionalFormatting sqref="AC77">
    <cfRule type="cellIs" dxfId="1080" priority="1540" operator="lessThan">
      <formula>0</formula>
    </cfRule>
  </conditionalFormatting>
  <conditionalFormatting sqref="AC78:AC79">
    <cfRule type="cellIs" dxfId="1079" priority="1539" operator="lessThan">
      <formula>0</formula>
    </cfRule>
  </conditionalFormatting>
  <conditionalFormatting sqref="AC77">
    <cfRule type="cellIs" dxfId="1078" priority="1538" operator="lessThan">
      <formula>0</formula>
    </cfRule>
  </conditionalFormatting>
  <conditionalFormatting sqref="AC77">
    <cfRule type="cellIs" dxfId="1077" priority="1537" operator="lessThan">
      <formula>0</formula>
    </cfRule>
  </conditionalFormatting>
  <conditionalFormatting sqref="AC77">
    <cfRule type="cellIs" dxfId="1076" priority="1536" operator="lessThan">
      <formula>0</formula>
    </cfRule>
  </conditionalFormatting>
  <conditionalFormatting sqref="AC77">
    <cfRule type="cellIs" dxfId="1075" priority="1535" operator="lessThan">
      <formula>0</formula>
    </cfRule>
  </conditionalFormatting>
  <conditionalFormatting sqref="AC78:AC79">
    <cfRule type="cellIs" dxfId="1074" priority="1534" operator="lessThan">
      <formula>0</formula>
    </cfRule>
  </conditionalFormatting>
  <conditionalFormatting sqref="AC77">
    <cfRule type="cellIs" dxfId="1073" priority="1533" operator="lessThan">
      <formula>0</formula>
    </cfRule>
  </conditionalFormatting>
  <conditionalFormatting sqref="AC77">
    <cfRule type="cellIs" dxfId="1072" priority="1532" operator="lessThan">
      <formula>0</formula>
    </cfRule>
  </conditionalFormatting>
  <conditionalFormatting sqref="AC77">
    <cfRule type="cellIs" dxfId="1071" priority="1531" operator="lessThan">
      <formula>0</formula>
    </cfRule>
  </conditionalFormatting>
  <conditionalFormatting sqref="I62">
    <cfRule type="cellIs" dxfId="1070" priority="1530" operator="lessThan">
      <formula>0</formula>
    </cfRule>
  </conditionalFormatting>
  <conditionalFormatting sqref="I62">
    <cfRule type="cellIs" dxfId="1069" priority="1529" operator="lessThan">
      <formula>0</formula>
    </cfRule>
  </conditionalFormatting>
  <conditionalFormatting sqref="I62">
    <cfRule type="cellIs" dxfId="1068" priority="1528" operator="lessThan">
      <formula>0</formula>
    </cfRule>
  </conditionalFormatting>
  <conditionalFormatting sqref="I62">
    <cfRule type="cellIs" dxfId="1067" priority="1527" operator="lessThan">
      <formula>0</formula>
    </cfRule>
  </conditionalFormatting>
  <conditionalFormatting sqref="I62">
    <cfRule type="cellIs" dxfId="1066" priority="1526" operator="lessThan">
      <formula>0</formula>
    </cfRule>
  </conditionalFormatting>
  <conditionalFormatting sqref="I62">
    <cfRule type="cellIs" dxfId="1065" priority="1525" operator="lessThan">
      <formula>0</formula>
    </cfRule>
  </conditionalFormatting>
  <conditionalFormatting sqref="I62">
    <cfRule type="cellIs" dxfId="1064" priority="1524" operator="lessThan">
      <formula>0</formula>
    </cfRule>
  </conditionalFormatting>
  <conditionalFormatting sqref="I62">
    <cfRule type="cellIs" dxfId="1063" priority="1523" operator="lessThan">
      <formula>0</formula>
    </cfRule>
  </conditionalFormatting>
  <conditionalFormatting sqref="I62">
    <cfRule type="cellIs" dxfId="1062" priority="1522" operator="lessThan">
      <formula>0</formula>
    </cfRule>
  </conditionalFormatting>
  <conditionalFormatting sqref="I62">
    <cfRule type="cellIs" dxfId="1061" priority="1521" operator="lessThan">
      <formula>0</formula>
    </cfRule>
  </conditionalFormatting>
  <conditionalFormatting sqref="I62">
    <cfRule type="cellIs" dxfId="1060" priority="1520" operator="lessThan">
      <formula>0</formula>
    </cfRule>
  </conditionalFormatting>
  <conditionalFormatting sqref="I62">
    <cfRule type="cellIs" dxfId="1059" priority="1519" operator="lessThan">
      <formula>0</formula>
    </cfRule>
  </conditionalFormatting>
  <conditionalFormatting sqref="I62">
    <cfRule type="cellIs" dxfId="1058" priority="1518" operator="lessThan">
      <formula>0</formula>
    </cfRule>
  </conditionalFormatting>
  <conditionalFormatting sqref="I62">
    <cfRule type="cellIs" dxfId="1057" priority="1517" operator="lessThan">
      <formula>0</formula>
    </cfRule>
  </conditionalFormatting>
  <conditionalFormatting sqref="I62">
    <cfRule type="cellIs" dxfId="1056" priority="1516" operator="lessThan">
      <formula>0</formula>
    </cfRule>
  </conditionalFormatting>
  <conditionalFormatting sqref="I62">
    <cfRule type="cellIs" dxfId="1055" priority="1515" operator="lessThan">
      <formula>0</formula>
    </cfRule>
  </conditionalFormatting>
  <conditionalFormatting sqref="K62">
    <cfRule type="cellIs" dxfId="1054" priority="1514" operator="lessThan">
      <formula>0</formula>
    </cfRule>
  </conditionalFormatting>
  <conditionalFormatting sqref="K62">
    <cfRule type="cellIs" dxfId="1053" priority="1513" operator="lessThan">
      <formula>0</formula>
    </cfRule>
  </conditionalFormatting>
  <conditionalFormatting sqref="K62">
    <cfRule type="cellIs" dxfId="1052" priority="1512" operator="lessThan">
      <formula>0</formula>
    </cfRule>
  </conditionalFormatting>
  <conditionalFormatting sqref="K62">
    <cfRule type="cellIs" dxfId="1051" priority="1511" operator="lessThan">
      <formula>0</formula>
    </cfRule>
  </conditionalFormatting>
  <conditionalFormatting sqref="K62">
    <cfRule type="cellIs" dxfId="1050" priority="1510" operator="lessThan">
      <formula>0</formula>
    </cfRule>
  </conditionalFormatting>
  <conditionalFormatting sqref="K62">
    <cfRule type="cellIs" dxfId="1049" priority="1509" operator="lessThan">
      <formula>0</formula>
    </cfRule>
  </conditionalFormatting>
  <conditionalFormatting sqref="K62">
    <cfRule type="cellIs" dxfId="1048" priority="1508" operator="lessThan">
      <formula>0</formula>
    </cfRule>
  </conditionalFormatting>
  <conditionalFormatting sqref="K62">
    <cfRule type="cellIs" dxfId="1047" priority="1507" operator="lessThan">
      <formula>0</formula>
    </cfRule>
  </conditionalFormatting>
  <conditionalFormatting sqref="M62">
    <cfRule type="cellIs" dxfId="1046" priority="1506" operator="lessThan">
      <formula>0</formula>
    </cfRule>
  </conditionalFormatting>
  <conditionalFormatting sqref="M62">
    <cfRule type="cellIs" dxfId="1045" priority="1505" operator="lessThan">
      <formula>0</formula>
    </cfRule>
  </conditionalFormatting>
  <conditionalFormatting sqref="M62">
    <cfRule type="cellIs" dxfId="1044" priority="1504" operator="lessThan">
      <formula>0</formula>
    </cfRule>
  </conditionalFormatting>
  <conditionalFormatting sqref="M62">
    <cfRule type="cellIs" dxfId="1043" priority="1503" operator="lessThan">
      <formula>0</formula>
    </cfRule>
  </conditionalFormatting>
  <conditionalFormatting sqref="M62">
    <cfRule type="cellIs" dxfId="1042" priority="1502" operator="lessThan">
      <formula>0</formula>
    </cfRule>
  </conditionalFormatting>
  <conditionalFormatting sqref="M62">
    <cfRule type="cellIs" dxfId="1041" priority="1501" operator="lessThan">
      <formula>0</formula>
    </cfRule>
  </conditionalFormatting>
  <conditionalFormatting sqref="M62">
    <cfRule type="cellIs" dxfId="1040" priority="1500" operator="lessThan">
      <formula>0</formula>
    </cfRule>
  </conditionalFormatting>
  <conditionalFormatting sqref="M62">
    <cfRule type="cellIs" dxfId="1039" priority="1499" operator="lessThan">
      <formula>0</formula>
    </cfRule>
  </conditionalFormatting>
  <conditionalFormatting sqref="O62">
    <cfRule type="cellIs" dxfId="1038" priority="1498" operator="lessThan">
      <formula>0</formula>
    </cfRule>
  </conditionalFormatting>
  <conditionalFormatting sqref="O62">
    <cfRule type="cellIs" dxfId="1037" priority="1497" operator="lessThan">
      <formula>0</formula>
    </cfRule>
  </conditionalFormatting>
  <conditionalFormatting sqref="O62">
    <cfRule type="cellIs" dxfId="1036" priority="1496" operator="lessThan">
      <formula>0</formula>
    </cfRule>
  </conditionalFormatting>
  <conditionalFormatting sqref="O62">
    <cfRule type="cellIs" dxfId="1035" priority="1495" operator="lessThan">
      <formula>0</formula>
    </cfRule>
  </conditionalFormatting>
  <conditionalFormatting sqref="O62">
    <cfRule type="cellIs" dxfId="1034" priority="1494" operator="lessThan">
      <formula>0</formula>
    </cfRule>
  </conditionalFormatting>
  <conditionalFormatting sqref="O62">
    <cfRule type="cellIs" dxfId="1033" priority="1493" operator="lessThan">
      <formula>0</formula>
    </cfRule>
  </conditionalFormatting>
  <conditionalFormatting sqref="O62">
    <cfRule type="cellIs" dxfId="1032" priority="1492" operator="lessThan">
      <formula>0</formula>
    </cfRule>
  </conditionalFormatting>
  <conditionalFormatting sqref="O62">
    <cfRule type="cellIs" dxfId="1031" priority="1491" operator="lessThan">
      <formula>0</formula>
    </cfRule>
  </conditionalFormatting>
  <conditionalFormatting sqref="Q62">
    <cfRule type="cellIs" dxfId="1030" priority="1490" operator="lessThan">
      <formula>0</formula>
    </cfRule>
  </conditionalFormatting>
  <conditionalFormatting sqref="Q62">
    <cfRule type="cellIs" dxfId="1029" priority="1489" operator="lessThan">
      <formula>0</formula>
    </cfRule>
  </conditionalFormatting>
  <conditionalFormatting sqref="Q62">
    <cfRule type="cellIs" dxfId="1028" priority="1488" operator="lessThan">
      <formula>0</formula>
    </cfRule>
  </conditionalFormatting>
  <conditionalFormatting sqref="Q62">
    <cfRule type="cellIs" dxfId="1027" priority="1487" operator="lessThan">
      <formula>0</formula>
    </cfRule>
  </conditionalFormatting>
  <conditionalFormatting sqref="Q62">
    <cfRule type="cellIs" dxfId="1026" priority="1486" operator="lessThan">
      <formula>0</formula>
    </cfRule>
  </conditionalFormatting>
  <conditionalFormatting sqref="Q62">
    <cfRule type="cellIs" dxfId="1025" priority="1485" operator="lessThan">
      <formula>0</formula>
    </cfRule>
  </conditionalFormatting>
  <conditionalFormatting sqref="Q62">
    <cfRule type="cellIs" dxfId="1024" priority="1484" operator="lessThan">
      <formula>0</formula>
    </cfRule>
  </conditionalFormatting>
  <conditionalFormatting sqref="Q62">
    <cfRule type="cellIs" dxfId="1023" priority="1483" operator="lessThan">
      <formula>0</formula>
    </cfRule>
  </conditionalFormatting>
  <conditionalFormatting sqref="S62">
    <cfRule type="cellIs" dxfId="1022" priority="1482" operator="lessThan">
      <formula>0</formula>
    </cfRule>
  </conditionalFormatting>
  <conditionalFormatting sqref="S62">
    <cfRule type="cellIs" dxfId="1021" priority="1481" operator="lessThan">
      <formula>0</formula>
    </cfRule>
  </conditionalFormatting>
  <conditionalFormatting sqref="S62">
    <cfRule type="cellIs" dxfId="1020" priority="1480" operator="lessThan">
      <formula>0</formula>
    </cfRule>
  </conditionalFormatting>
  <conditionalFormatting sqref="S62">
    <cfRule type="cellIs" dxfId="1019" priority="1479" operator="lessThan">
      <formula>0</formula>
    </cfRule>
  </conditionalFormatting>
  <conditionalFormatting sqref="S62">
    <cfRule type="cellIs" dxfId="1018" priority="1478" operator="lessThan">
      <formula>0</formula>
    </cfRule>
  </conditionalFormatting>
  <conditionalFormatting sqref="S62">
    <cfRule type="cellIs" dxfId="1017" priority="1477" operator="lessThan">
      <formula>0</formula>
    </cfRule>
  </conditionalFormatting>
  <conditionalFormatting sqref="S62">
    <cfRule type="cellIs" dxfId="1016" priority="1476" operator="lessThan">
      <formula>0</formula>
    </cfRule>
  </conditionalFormatting>
  <conditionalFormatting sqref="S62">
    <cfRule type="cellIs" dxfId="1015" priority="1475" operator="lessThan">
      <formula>0</formula>
    </cfRule>
  </conditionalFormatting>
  <conditionalFormatting sqref="U62">
    <cfRule type="cellIs" dxfId="1014" priority="1474" operator="lessThan">
      <formula>0</formula>
    </cfRule>
  </conditionalFormatting>
  <conditionalFormatting sqref="U62">
    <cfRule type="cellIs" dxfId="1013" priority="1473" operator="lessThan">
      <formula>0</formula>
    </cfRule>
  </conditionalFormatting>
  <conditionalFormatting sqref="U62">
    <cfRule type="cellIs" dxfId="1012" priority="1472" operator="lessThan">
      <formula>0</formula>
    </cfRule>
  </conditionalFormatting>
  <conditionalFormatting sqref="U62">
    <cfRule type="cellIs" dxfId="1011" priority="1471" operator="lessThan">
      <formula>0</formula>
    </cfRule>
  </conditionalFormatting>
  <conditionalFormatting sqref="U62">
    <cfRule type="cellIs" dxfId="1010" priority="1470" operator="lessThan">
      <formula>0</formula>
    </cfRule>
  </conditionalFormatting>
  <conditionalFormatting sqref="U62">
    <cfRule type="cellIs" dxfId="1009" priority="1469" operator="lessThan">
      <formula>0</formula>
    </cfRule>
  </conditionalFormatting>
  <conditionalFormatting sqref="U62">
    <cfRule type="cellIs" dxfId="1008" priority="1468" operator="lessThan">
      <formula>0</formula>
    </cfRule>
  </conditionalFormatting>
  <conditionalFormatting sqref="U62">
    <cfRule type="cellIs" dxfId="1007" priority="1467" operator="lessThan">
      <formula>0</formula>
    </cfRule>
  </conditionalFormatting>
  <conditionalFormatting sqref="W62">
    <cfRule type="cellIs" dxfId="1006" priority="1466" operator="lessThan">
      <formula>0</formula>
    </cfRule>
  </conditionalFormatting>
  <conditionalFormatting sqref="W62">
    <cfRule type="cellIs" dxfId="1005" priority="1465" operator="lessThan">
      <formula>0</formula>
    </cfRule>
  </conditionalFormatting>
  <conditionalFormatting sqref="W62">
    <cfRule type="cellIs" dxfId="1004" priority="1464" operator="lessThan">
      <formula>0</formula>
    </cfRule>
  </conditionalFormatting>
  <conditionalFormatting sqref="W62">
    <cfRule type="cellIs" dxfId="1003" priority="1463" operator="lessThan">
      <formula>0</formula>
    </cfRule>
  </conditionalFormatting>
  <conditionalFormatting sqref="W62">
    <cfRule type="cellIs" dxfId="1002" priority="1462" operator="lessThan">
      <formula>0</formula>
    </cfRule>
  </conditionalFormatting>
  <conditionalFormatting sqref="W62">
    <cfRule type="cellIs" dxfId="1001" priority="1461" operator="lessThan">
      <formula>0</formula>
    </cfRule>
  </conditionalFormatting>
  <conditionalFormatting sqref="W62">
    <cfRule type="cellIs" dxfId="1000" priority="1460" operator="lessThan">
      <formula>0</formula>
    </cfRule>
  </conditionalFormatting>
  <conditionalFormatting sqref="W62">
    <cfRule type="cellIs" dxfId="999" priority="1459" operator="lessThan">
      <formula>0</formula>
    </cfRule>
  </conditionalFormatting>
  <conditionalFormatting sqref="Y62">
    <cfRule type="cellIs" dxfId="998" priority="1458" operator="lessThan">
      <formula>0</formula>
    </cfRule>
  </conditionalFormatting>
  <conditionalFormatting sqref="Y62">
    <cfRule type="cellIs" dxfId="997" priority="1457" operator="lessThan">
      <formula>0</formula>
    </cfRule>
  </conditionalFormatting>
  <conditionalFormatting sqref="Y62">
    <cfRule type="cellIs" dxfId="996" priority="1456" operator="lessThan">
      <formula>0</formula>
    </cfRule>
  </conditionalFormatting>
  <conditionalFormatting sqref="Y62">
    <cfRule type="cellIs" dxfId="995" priority="1455" operator="lessThan">
      <formula>0</formula>
    </cfRule>
  </conditionalFormatting>
  <conditionalFormatting sqref="Y62">
    <cfRule type="cellIs" dxfId="994" priority="1454" operator="lessThan">
      <formula>0</formula>
    </cfRule>
  </conditionalFormatting>
  <conditionalFormatting sqref="Y62">
    <cfRule type="cellIs" dxfId="993" priority="1453" operator="lessThan">
      <formula>0</formula>
    </cfRule>
  </conditionalFormatting>
  <conditionalFormatting sqref="Y62">
    <cfRule type="cellIs" dxfId="992" priority="1452" operator="lessThan">
      <formula>0</formula>
    </cfRule>
  </conditionalFormatting>
  <conditionalFormatting sqref="Y62">
    <cfRule type="cellIs" dxfId="991" priority="1451" operator="lessThan">
      <formula>0</formula>
    </cfRule>
  </conditionalFormatting>
  <conditionalFormatting sqref="AA62">
    <cfRule type="cellIs" dxfId="990" priority="1450" operator="lessThan">
      <formula>0</formula>
    </cfRule>
  </conditionalFormatting>
  <conditionalFormatting sqref="AA62">
    <cfRule type="cellIs" dxfId="989" priority="1449" operator="lessThan">
      <formula>0</formula>
    </cfRule>
  </conditionalFormatting>
  <conditionalFormatting sqref="AA62">
    <cfRule type="cellIs" dxfId="988" priority="1448" operator="lessThan">
      <formula>0</formula>
    </cfRule>
  </conditionalFormatting>
  <conditionalFormatting sqref="AA62">
    <cfRule type="cellIs" dxfId="987" priority="1447" operator="lessThan">
      <formula>0</formula>
    </cfRule>
  </conditionalFormatting>
  <conditionalFormatting sqref="AA62">
    <cfRule type="cellIs" dxfId="986" priority="1446" operator="lessThan">
      <formula>0</formula>
    </cfRule>
  </conditionalFormatting>
  <conditionalFormatting sqref="AA62">
    <cfRule type="cellIs" dxfId="985" priority="1445" operator="lessThan">
      <formula>0</formula>
    </cfRule>
  </conditionalFormatting>
  <conditionalFormatting sqref="AA62">
    <cfRule type="cellIs" dxfId="984" priority="1444" operator="lessThan">
      <formula>0</formula>
    </cfRule>
  </conditionalFormatting>
  <conditionalFormatting sqref="AA62">
    <cfRule type="cellIs" dxfId="983" priority="1443" operator="lessThan">
      <formula>0</formula>
    </cfRule>
  </conditionalFormatting>
  <conditionalFormatting sqref="AC62">
    <cfRule type="cellIs" dxfId="982" priority="1442" operator="lessThan">
      <formula>0</formula>
    </cfRule>
  </conditionalFormatting>
  <conditionalFormatting sqref="AC62">
    <cfRule type="cellIs" dxfId="981" priority="1441" operator="lessThan">
      <formula>0</formula>
    </cfRule>
  </conditionalFormatting>
  <conditionalFormatting sqref="AC62">
    <cfRule type="cellIs" dxfId="980" priority="1440" operator="lessThan">
      <formula>0</formula>
    </cfRule>
  </conditionalFormatting>
  <conditionalFormatting sqref="AC62">
    <cfRule type="cellIs" dxfId="979" priority="1439" operator="lessThan">
      <formula>0</formula>
    </cfRule>
  </conditionalFormatting>
  <conditionalFormatting sqref="AC62">
    <cfRule type="cellIs" dxfId="978" priority="1438" operator="lessThan">
      <formula>0</formula>
    </cfRule>
  </conditionalFormatting>
  <conditionalFormatting sqref="AC62">
    <cfRule type="cellIs" dxfId="977" priority="1437" operator="lessThan">
      <formula>0</formula>
    </cfRule>
  </conditionalFormatting>
  <conditionalFormatting sqref="AC62">
    <cfRule type="cellIs" dxfId="976" priority="1436" operator="lessThan">
      <formula>0</formula>
    </cfRule>
  </conditionalFormatting>
  <conditionalFormatting sqref="AC62">
    <cfRule type="cellIs" dxfId="975" priority="1435" operator="lessThan">
      <formula>0</formula>
    </cfRule>
  </conditionalFormatting>
  <conditionalFormatting sqref="I23 K23 M23 O23 Q23 S23 U23 W23 Y23 AA23 AC23 E23 G23">
    <cfRule type="cellIs" dxfId="974" priority="1433" operator="lessThan">
      <formula>0</formula>
    </cfRule>
  </conditionalFormatting>
  <conditionalFormatting sqref="I24 K24 M24 O24 Q24 S24 U24 W24 Y24 AA24 AC24 E24 G24">
    <cfRule type="cellIs" dxfId="973" priority="1432" operator="lessThan">
      <formula>0</formula>
    </cfRule>
  </conditionalFormatting>
  <conditionalFormatting sqref="I25 K25 M25 O25 Q25 S25 U25 W25 Y25 AA25 AC25 E25 G25">
    <cfRule type="cellIs" dxfId="972" priority="1123" operator="lessThan">
      <formula>0</formula>
    </cfRule>
  </conditionalFormatting>
  <conditionalFormatting sqref="I25 K25 M25 O25 Q25 S25 U25 W25 Y25 AA25 AC25 E25 G25">
    <cfRule type="cellIs" dxfId="971" priority="1122" operator="lessThan">
      <formula>0</formula>
    </cfRule>
  </conditionalFormatting>
  <conditionalFormatting sqref="I25 K25 M25 O25 Q25 S25 U25 W25 Y25 AA25 AC25 E25 G25">
    <cfRule type="cellIs" dxfId="970" priority="1121" operator="lessThan">
      <formula>0</formula>
    </cfRule>
  </conditionalFormatting>
  <conditionalFormatting sqref="I25 K25 M25 O25 Q25 S25 U25 W25 Y25 AA25 AC25 E25 G25">
    <cfRule type="cellIs" dxfId="969" priority="1120" operator="lessThan">
      <formula>0</formula>
    </cfRule>
  </conditionalFormatting>
  <conditionalFormatting sqref="I25 K25 M25 O25 Q25 S25 U25 W25 Y25 AA25 AC25 E25 G25">
    <cfRule type="cellIs" dxfId="968" priority="1119" operator="lessThan">
      <formula>0</formula>
    </cfRule>
  </conditionalFormatting>
  <conditionalFormatting sqref="I25 K25 M25 O25 Q25 S25 U25 W25 Y25 AA25 AC25 E25 G25">
    <cfRule type="cellIs" dxfId="967" priority="1118" operator="lessThan">
      <formula>0</formula>
    </cfRule>
  </conditionalFormatting>
  <conditionalFormatting sqref="I25 K25 M25 O25 Q25 S25 U25 W25 Y25 AA25 AC25 E25 G25">
    <cfRule type="cellIs" dxfId="966" priority="1117" operator="lessThan">
      <formula>0</formula>
    </cfRule>
  </conditionalFormatting>
  <conditionalFormatting sqref="I25 K25 M25 O25 Q25 S25 U25 W25 Y25 AA25 AC25 E25 G25">
    <cfRule type="cellIs" dxfId="965" priority="1116" operator="lessThan">
      <formula>0</formula>
    </cfRule>
  </conditionalFormatting>
  <conditionalFormatting sqref="I25 K25 M25 O25 Q25 S25 U25 W25 Y25 AA25 AC25 E25 G25">
    <cfRule type="cellIs" dxfId="964" priority="1115" operator="lessThan">
      <formula>0</formula>
    </cfRule>
  </conditionalFormatting>
  <conditionalFormatting sqref="I25 K25 M25 O25 Q25 S25 U25 W25 Y25 AA25 AC25 E25 G25">
    <cfRule type="cellIs" dxfId="963" priority="1114" operator="lessThan">
      <formula>0</formula>
    </cfRule>
  </conditionalFormatting>
  <conditionalFormatting sqref="I25 K25 M25 O25 Q25 S25 U25 W25 Y25 AA25 AC25 E25 G25">
    <cfRule type="cellIs" dxfId="962" priority="1113" operator="lessThan">
      <formula>0</formula>
    </cfRule>
  </conditionalFormatting>
  <conditionalFormatting sqref="I25 K25 M25 O25 Q25 S25 U25 W25 Y25 AA25 AC25 E25 G25">
    <cfRule type="cellIs" dxfId="961" priority="1112" operator="lessThan">
      <formula>0</formula>
    </cfRule>
  </conditionalFormatting>
  <conditionalFormatting sqref="I25 K25 M25 O25 Q25 S25 U25 W25 Y25 AA25 AC25 E25 G25">
    <cfRule type="cellIs" dxfId="960" priority="1111" operator="lessThan">
      <formula>0</formula>
    </cfRule>
  </conditionalFormatting>
  <conditionalFormatting sqref="I25 K25 M25 O25 Q25 S25 U25 W25 Y25 AA25 AC25 E25 G25">
    <cfRule type="cellIs" dxfId="959" priority="1110" operator="lessThan">
      <formula>0</formula>
    </cfRule>
  </conditionalFormatting>
  <conditionalFormatting sqref="I25 K25 M25 O25 Q25 S25 U25 W25 Y25 AA25 AC25 E25 G25">
    <cfRule type="cellIs" dxfId="958" priority="1109" operator="lessThan">
      <formula>0</formula>
    </cfRule>
  </conditionalFormatting>
  <conditionalFormatting sqref="I25 K25 M25 O25 Q25 S25 U25 W25 Y25 AA25 AC25 E25 G25">
    <cfRule type="cellIs" dxfId="957" priority="1108" operator="lessThan">
      <formula>0</formula>
    </cfRule>
  </conditionalFormatting>
  <conditionalFormatting sqref="I25 K25 M25 O25 Q25 S25 U25 W25 Y25 AA25 AC25 E25 G25">
    <cfRule type="cellIs" dxfId="956" priority="1107" operator="lessThan">
      <formula>0</formula>
    </cfRule>
  </conditionalFormatting>
  <conditionalFormatting sqref="I25 K25 M25 O25 Q25 S25 U25 W25 Y25 AA25 AC25 E25 G25">
    <cfRule type="cellIs" dxfId="955" priority="1106" operator="lessThan">
      <formula>0</formula>
    </cfRule>
  </conditionalFormatting>
  <conditionalFormatting sqref="I25 K25 M25 O25 Q25 S25 U25 W25 Y25 AA25 AC25 E25 G25">
    <cfRule type="cellIs" dxfId="954" priority="1105" operator="lessThan">
      <formula>0</formula>
    </cfRule>
  </conditionalFormatting>
  <conditionalFormatting sqref="I25 K25 M25 O25 Q25 S25 U25 W25 Y25 AA25 AC25 E25 G25">
    <cfRule type="cellIs" dxfId="953" priority="1104" operator="lessThan">
      <formula>0</formula>
    </cfRule>
  </conditionalFormatting>
  <conditionalFormatting sqref="I25 K25 M25 O25 Q25 S25 U25 W25 Y25 AA25 AC25 E25 G25">
    <cfRule type="cellIs" dxfId="952" priority="1103" operator="lessThan">
      <formula>0</formula>
    </cfRule>
  </conditionalFormatting>
  <conditionalFormatting sqref="I25 K25 M25 O25 Q25 S25 U25 W25 Y25 AA25 AC25 E25 G25">
    <cfRule type="cellIs" dxfId="951" priority="1102" operator="lessThan">
      <formula>0</formula>
    </cfRule>
  </conditionalFormatting>
  <conditionalFormatting sqref="I24 K24 M24 O24 Q24 S24 U24 W24 Y24 AA24 AC24 E24 G24">
    <cfRule type="cellIs" dxfId="950" priority="1101" operator="lessThan">
      <formula>0</formula>
    </cfRule>
  </conditionalFormatting>
  <conditionalFormatting sqref="I24 K24 M24 O24 Q24 S24 U24 W24 Y24 AA24 AC24 E24 G24">
    <cfRule type="cellIs" dxfId="949" priority="1100" operator="lessThan">
      <formula>0</formula>
    </cfRule>
  </conditionalFormatting>
  <conditionalFormatting sqref="I24 K24 M24 O24 Q24 S24 U24 W24 Y24 AA24 AC24 E24 G24">
    <cfRule type="cellIs" dxfId="948" priority="1099" operator="lessThan">
      <formula>0</formula>
    </cfRule>
  </conditionalFormatting>
  <conditionalFormatting sqref="I24 K24 M24 O24 Q24 S24 U24 W24 Y24 AA24 AC24 E24 G24">
    <cfRule type="cellIs" dxfId="947" priority="1098" operator="lessThan">
      <formula>0</formula>
    </cfRule>
  </conditionalFormatting>
  <conditionalFormatting sqref="I24 K24 M24 O24 Q24 S24 U24 W24 Y24 AA24 AC24 E24 G24">
    <cfRule type="cellIs" dxfId="946" priority="1097" operator="lessThan">
      <formula>0</formula>
    </cfRule>
  </conditionalFormatting>
  <conditionalFormatting sqref="I24 K24 M24 O24 Q24 S24 U24 W24 Y24 AA24 AC24 E24 G24">
    <cfRule type="cellIs" dxfId="945" priority="1096" operator="lessThan">
      <formula>0</formula>
    </cfRule>
  </conditionalFormatting>
  <conditionalFormatting sqref="I24 K24 M24 O24 Q24 S24 U24 W24 Y24 AA24 AC24 E24 G24">
    <cfRule type="cellIs" dxfId="944" priority="1095" operator="lessThan">
      <formula>0</formula>
    </cfRule>
  </conditionalFormatting>
  <conditionalFormatting sqref="I24 K24 M24 O24 Q24 S24 U24 W24 Y24 AA24 AC24 E24 G24">
    <cfRule type="cellIs" dxfId="943" priority="1094" operator="lessThan">
      <formula>0</formula>
    </cfRule>
  </conditionalFormatting>
  <conditionalFormatting sqref="I24 K24 M24 O24 Q24 S24 U24 W24 Y24 AA24 AC24 E24 G24">
    <cfRule type="cellIs" dxfId="942" priority="1093" operator="lessThan">
      <formula>0</formula>
    </cfRule>
  </conditionalFormatting>
  <conditionalFormatting sqref="I24 K24 M24 O24 Q24 S24 U24 W24 Y24 AA24 AC24 E24 G24">
    <cfRule type="cellIs" dxfId="941" priority="1092" operator="lessThan">
      <formula>0</formula>
    </cfRule>
  </conditionalFormatting>
  <conditionalFormatting sqref="I24 K24 M24 O24 Q24 S24 U24 W24 Y24 AA24 AC24 E24 G24">
    <cfRule type="cellIs" dxfId="940" priority="1091" operator="lessThan">
      <formula>0</formula>
    </cfRule>
  </conditionalFormatting>
  <conditionalFormatting sqref="I24 K24 M24 O24 Q24 S24 U24 W24 Y24 AA24 AC24 E24 G24">
    <cfRule type="cellIs" dxfId="939" priority="1090" operator="lessThan">
      <formula>0</formula>
    </cfRule>
  </conditionalFormatting>
  <conditionalFormatting sqref="I24 K24 M24 O24 Q24 S24 U24 W24 Y24 AA24 AC24 E24 G24">
    <cfRule type="cellIs" dxfId="938" priority="1089" operator="lessThan">
      <formula>0</formula>
    </cfRule>
  </conditionalFormatting>
  <conditionalFormatting sqref="I24 K24 M24 O24 Q24 S24 U24 W24 Y24 AA24 AC24 E24 G24">
    <cfRule type="cellIs" dxfId="937" priority="1088" operator="lessThan">
      <formula>0</formula>
    </cfRule>
  </conditionalFormatting>
  <conditionalFormatting sqref="I24 K24 M24 O24 Q24 S24 U24 W24 Y24 AA24 AC24 E24 G24">
    <cfRule type="cellIs" dxfId="936" priority="1087" operator="lessThan">
      <formula>0</formula>
    </cfRule>
  </conditionalFormatting>
  <conditionalFormatting sqref="I24 K24 M24 O24 Q24 S24 U24 W24 Y24 AA24 AC24 E24 G24">
    <cfRule type="cellIs" dxfId="935" priority="1086" operator="lessThan">
      <formula>0</formula>
    </cfRule>
  </conditionalFormatting>
  <conditionalFormatting sqref="I24 K24 M24 O24 Q24 S24 U24 W24 Y24 AA24 AC24 E24 G24">
    <cfRule type="cellIs" dxfId="934" priority="1085" operator="lessThan">
      <formula>0</formula>
    </cfRule>
  </conditionalFormatting>
  <conditionalFormatting sqref="I24 K24 M24 O24 Q24 S24 U24 W24 Y24 AA24 AC24 E24 G24">
    <cfRule type="cellIs" dxfId="933" priority="1084" operator="lessThan">
      <formula>0</formula>
    </cfRule>
  </conditionalFormatting>
  <conditionalFormatting sqref="I24 K24 M24 O24 Q24 S24 U24 W24 Y24 AA24 AC24 E24 G24">
    <cfRule type="cellIs" dxfId="932" priority="1083" operator="lessThan">
      <formula>0</formula>
    </cfRule>
  </conditionalFormatting>
  <conditionalFormatting sqref="I24 K24 M24 O24 Q24 S24 U24 W24 Y24 AA24 AC24 E24 G24">
    <cfRule type="cellIs" dxfId="931" priority="1082" operator="lessThan">
      <formula>0</formula>
    </cfRule>
  </conditionalFormatting>
  <conditionalFormatting sqref="I24 K24 M24 O24 Q24 S24 U24 W24 Y24 AA24 AC24 E24 G24">
    <cfRule type="cellIs" dxfId="930" priority="1081" operator="lessThan">
      <formula>0</formula>
    </cfRule>
  </conditionalFormatting>
  <conditionalFormatting sqref="I24 K24 M24 O24 Q24 S24 U24 W24 Y24 AA24 AC24 E24 G24">
    <cfRule type="cellIs" dxfId="929" priority="1080" operator="lessThan">
      <formula>0</formula>
    </cfRule>
  </conditionalFormatting>
  <conditionalFormatting sqref="I23 K23 M23 O23 Q23 S23 U23 W23 Y23 AA23 AC23 E23 G23">
    <cfRule type="cellIs" dxfId="928" priority="1079" operator="lessThan">
      <formula>0</formula>
    </cfRule>
  </conditionalFormatting>
  <conditionalFormatting sqref="I23 K23 M23 O23 Q23 S23 U23 W23 Y23 AA23 AC23 E23 G23">
    <cfRule type="cellIs" dxfId="927" priority="1078" operator="lessThan">
      <formula>0</formula>
    </cfRule>
  </conditionalFormatting>
  <conditionalFormatting sqref="I23 K23 M23 O23 Q23 S23 U23 W23 Y23 AA23 AC23 E23 G23">
    <cfRule type="cellIs" dxfId="926" priority="1077" operator="lessThan">
      <formula>0</formula>
    </cfRule>
  </conditionalFormatting>
  <conditionalFormatting sqref="I23 K23 M23 O23 Q23 S23 U23 W23 Y23 AA23 AC23 E23 G23">
    <cfRule type="cellIs" dxfId="925" priority="1076" operator="lessThan">
      <formula>0</formula>
    </cfRule>
  </conditionalFormatting>
  <conditionalFormatting sqref="I23 K23 M23 O23 Q23 S23 U23 W23 Y23 AA23 AC23 E23 G23">
    <cfRule type="cellIs" dxfId="924" priority="1075" operator="lessThan">
      <formula>0</formula>
    </cfRule>
  </conditionalFormatting>
  <conditionalFormatting sqref="I23 K23 M23 O23 Q23 S23 U23 W23 Y23 AA23 AC23 E23 G23">
    <cfRule type="cellIs" dxfId="923" priority="1074" operator="lessThan">
      <formula>0</formula>
    </cfRule>
  </conditionalFormatting>
  <conditionalFormatting sqref="I23 K23 M23 O23 Q23 S23 U23 W23 Y23 AA23 AC23 E23 G23">
    <cfRule type="cellIs" dxfId="922" priority="1073" operator="lessThan">
      <formula>0</formula>
    </cfRule>
  </conditionalFormatting>
  <conditionalFormatting sqref="I23 K23 M23 O23 Q23 S23 U23 W23 Y23 AA23 AC23 E23 G23">
    <cfRule type="cellIs" dxfId="921" priority="1072" operator="lessThan">
      <formula>0</formula>
    </cfRule>
  </conditionalFormatting>
  <conditionalFormatting sqref="I23 K23 M23 O23 Q23 S23 U23 W23 Y23 AA23 AC23 E23 G23">
    <cfRule type="cellIs" dxfId="920" priority="1071" operator="lessThan">
      <formula>0</formula>
    </cfRule>
  </conditionalFormatting>
  <conditionalFormatting sqref="I23 K23 M23 O23 Q23 S23 U23 W23 Y23 AA23 AC23 E23 G23">
    <cfRule type="cellIs" dxfId="919" priority="1070" operator="lessThan">
      <formula>0</formula>
    </cfRule>
  </conditionalFormatting>
  <conditionalFormatting sqref="I23 K23 M23 O23 Q23 S23 U23 W23 Y23 AA23 AC23 E23 G23">
    <cfRule type="cellIs" dxfId="918" priority="1069" operator="lessThan">
      <formula>0</formula>
    </cfRule>
  </conditionalFormatting>
  <conditionalFormatting sqref="I23 K23 M23 O23 Q23 S23 U23 W23 Y23 AA23 AC23 E23 G23">
    <cfRule type="cellIs" dxfId="917" priority="1068" operator="lessThan">
      <formula>0</formula>
    </cfRule>
  </conditionalFormatting>
  <conditionalFormatting sqref="I23 K23 M23 O23 Q23 S23 U23 W23 Y23 AA23 AC23 E23 G23">
    <cfRule type="cellIs" dxfId="916" priority="1067" operator="lessThan">
      <formula>0</formula>
    </cfRule>
  </conditionalFormatting>
  <conditionalFormatting sqref="I23 K23 M23 O23 Q23 S23 U23 W23 Y23 AA23 AC23 E23 G23">
    <cfRule type="cellIs" dxfId="915" priority="1066" operator="lessThan">
      <formula>0</formula>
    </cfRule>
  </conditionalFormatting>
  <conditionalFormatting sqref="I23 K23 M23 O23 Q23 S23 U23 W23 Y23 AA23 AC23 E23 G23">
    <cfRule type="cellIs" dxfId="914" priority="1065" operator="lessThan">
      <formula>0</formula>
    </cfRule>
  </conditionalFormatting>
  <conditionalFormatting sqref="I23 K23 M23 O23 Q23 S23 U23 W23 Y23 AA23 AC23 E23 G23">
    <cfRule type="cellIs" dxfId="913" priority="1064" operator="lessThan">
      <formula>0</formula>
    </cfRule>
  </conditionalFormatting>
  <conditionalFormatting sqref="I23 K23 M23 O23 Q23 S23 U23 W23 Y23 AA23 AC23 E23 G23">
    <cfRule type="cellIs" dxfId="912" priority="1063" operator="lessThan">
      <formula>0</formula>
    </cfRule>
  </conditionalFormatting>
  <conditionalFormatting sqref="I23 K23 M23 O23 Q23 S23 U23 W23 Y23 AA23 AC23 E23 G23">
    <cfRule type="cellIs" dxfId="911" priority="1062" operator="lessThan">
      <formula>0</formula>
    </cfRule>
  </conditionalFormatting>
  <conditionalFormatting sqref="I23 K23 M23 O23 Q23 S23 U23 W23 Y23 AA23 AC23 E23 G23">
    <cfRule type="cellIs" dxfId="910" priority="1061" operator="lessThan">
      <formula>0</formula>
    </cfRule>
  </conditionalFormatting>
  <conditionalFormatting sqref="I23 K23 M23 O23 Q23 S23 U23 W23 Y23 AA23 AC23 E23 G23">
    <cfRule type="cellIs" dxfId="909" priority="1060" operator="lessThan">
      <formula>0</formula>
    </cfRule>
  </conditionalFormatting>
  <conditionalFormatting sqref="I23 K23 M23 O23 Q23 S23 U23 W23 Y23 AA23 AC23 E23 G23">
    <cfRule type="cellIs" dxfId="908" priority="1059" operator="lessThan">
      <formula>0</formula>
    </cfRule>
  </conditionalFormatting>
  <conditionalFormatting sqref="I23 K23 M23 O23 Q23 S23 U23 W23 Y23 AA23 AC23 E23 G23">
    <cfRule type="cellIs" dxfId="907" priority="1058" operator="lessThan">
      <formula>0</formula>
    </cfRule>
  </conditionalFormatting>
  <conditionalFormatting sqref="E64">
    <cfRule type="cellIs" dxfId="906" priority="876" operator="lessThan">
      <formula>0</formula>
    </cfRule>
  </conditionalFormatting>
  <conditionalFormatting sqref="E64">
    <cfRule type="cellIs" dxfId="905" priority="875" operator="lessThan">
      <formula>0</formula>
    </cfRule>
  </conditionalFormatting>
  <conditionalFormatting sqref="D5:D6">
    <cfRule type="containsBlanks" dxfId="904" priority="874">
      <formula>LEN(TRIM(D5))=0</formula>
    </cfRule>
  </conditionalFormatting>
  <conditionalFormatting sqref="E9">
    <cfRule type="cellIs" dxfId="903" priority="873" operator="lessThan">
      <formula>0</formula>
    </cfRule>
  </conditionalFormatting>
  <conditionalFormatting sqref="E17:E19">
    <cfRule type="cellIs" dxfId="902" priority="872" operator="lessThan">
      <formula>0</formula>
    </cfRule>
  </conditionalFormatting>
  <conditionalFormatting sqref="E20">
    <cfRule type="cellIs" dxfId="901" priority="871" operator="lessThan">
      <formula>0</formula>
    </cfRule>
  </conditionalFormatting>
  <conditionalFormatting sqref="E22">
    <cfRule type="cellIs" dxfId="900" priority="870" operator="lessThan">
      <formula>0</formula>
    </cfRule>
  </conditionalFormatting>
  <conditionalFormatting sqref="E26">
    <cfRule type="cellIs" dxfId="899" priority="869" operator="lessThan">
      <formula>0</formula>
    </cfRule>
  </conditionalFormatting>
  <conditionalFormatting sqref="E30">
    <cfRule type="cellIs" dxfId="898" priority="868" operator="lessThan">
      <formula>0</formula>
    </cfRule>
  </conditionalFormatting>
  <conditionalFormatting sqref="E27:E35">
    <cfRule type="cellIs" dxfId="897" priority="867" operator="lessThan">
      <formula>0</formula>
    </cfRule>
  </conditionalFormatting>
  <conditionalFormatting sqref="E36">
    <cfRule type="cellIs" dxfId="896" priority="866" operator="lessThan">
      <formula>0</formula>
    </cfRule>
  </conditionalFormatting>
  <conditionalFormatting sqref="E37">
    <cfRule type="cellIs" dxfId="895" priority="865" operator="lessThan">
      <formula>0</formula>
    </cfRule>
  </conditionalFormatting>
  <conditionalFormatting sqref="E39">
    <cfRule type="cellIs" dxfId="894" priority="864" operator="lessThan">
      <formula>0</formula>
    </cfRule>
  </conditionalFormatting>
  <conditionalFormatting sqref="E40:E45">
    <cfRule type="cellIs" dxfId="893" priority="863" operator="lessThan">
      <formula>0</formula>
    </cfRule>
  </conditionalFormatting>
  <conditionalFormatting sqref="E46">
    <cfRule type="cellIs" dxfId="892" priority="862" operator="lessThan">
      <formula>0</formula>
    </cfRule>
  </conditionalFormatting>
  <conditionalFormatting sqref="E47">
    <cfRule type="cellIs" dxfId="891" priority="861" operator="lessThan">
      <formula>0</formula>
    </cfRule>
  </conditionalFormatting>
  <conditionalFormatting sqref="E49:E53">
    <cfRule type="cellIs" dxfId="890" priority="860" operator="lessThan">
      <formula>0</formula>
    </cfRule>
  </conditionalFormatting>
  <conditionalFormatting sqref="E59">
    <cfRule type="cellIs" dxfId="889" priority="859" operator="lessThan">
      <formula>0</formula>
    </cfRule>
  </conditionalFormatting>
  <conditionalFormatting sqref="E60">
    <cfRule type="cellIs" dxfId="888" priority="858" operator="lessThan">
      <formula>0</formula>
    </cfRule>
  </conditionalFormatting>
  <conditionalFormatting sqref="E62">
    <cfRule type="cellIs" dxfId="887" priority="857" operator="lessThan">
      <formula>0</formula>
    </cfRule>
  </conditionalFormatting>
  <conditionalFormatting sqref="E63">
    <cfRule type="cellIs" dxfId="886" priority="856" operator="lessThan">
      <formula>0</formula>
    </cfRule>
  </conditionalFormatting>
  <conditionalFormatting sqref="E64">
    <cfRule type="cellIs" dxfId="885" priority="855" operator="lessThan">
      <formula>0</formula>
    </cfRule>
  </conditionalFormatting>
  <conditionalFormatting sqref="E91">
    <cfRule type="cellIs" dxfId="884" priority="854" operator="lessThan">
      <formula>0</formula>
    </cfRule>
  </conditionalFormatting>
  <conditionalFormatting sqref="E66">
    <cfRule type="cellIs" dxfId="883" priority="853" operator="lessThan">
      <formula>0</formula>
    </cfRule>
  </conditionalFormatting>
  <conditionalFormatting sqref="E72">
    <cfRule type="cellIs" dxfId="882" priority="852" operator="lessThan">
      <formula>0</formula>
    </cfRule>
  </conditionalFormatting>
  <conditionalFormatting sqref="E73:E75">
    <cfRule type="cellIs" dxfId="881" priority="851" operator="lessThan">
      <formula>0</formula>
    </cfRule>
  </conditionalFormatting>
  <conditionalFormatting sqref="E74">
    <cfRule type="cellIs" dxfId="880" priority="850" operator="lessThan">
      <formula>0</formula>
    </cfRule>
  </conditionalFormatting>
  <conditionalFormatting sqref="E77:E78 E80:E83">
    <cfRule type="cellIs" dxfId="879" priority="849" operator="lessThan">
      <formula>0</formula>
    </cfRule>
  </conditionalFormatting>
  <conditionalFormatting sqref="E85">
    <cfRule type="cellIs" dxfId="878" priority="848" operator="lessThan">
      <formula>0</formula>
    </cfRule>
  </conditionalFormatting>
  <conditionalFormatting sqref="E9">
    <cfRule type="cellIs" dxfId="877" priority="847" operator="lessThan">
      <formula>0</formula>
    </cfRule>
  </conditionalFormatting>
  <conditionalFormatting sqref="E20">
    <cfRule type="cellIs" dxfId="876" priority="846" operator="lessThan">
      <formula>0</formula>
    </cfRule>
  </conditionalFormatting>
  <conditionalFormatting sqref="E22">
    <cfRule type="cellIs" dxfId="875" priority="845" operator="lessThan">
      <formula>0</formula>
    </cfRule>
  </conditionalFormatting>
  <conditionalFormatting sqref="E26">
    <cfRule type="cellIs" dxfId="874" priority="844" operator="lessThan">
      <formula>0</formula>
    </cfRule>
  </conditionalFormatting>
  <conditionalFormatting sqref="E30">
    <cfRule type="cellIs" dxfId="873" priority="843" operator="lessThan">
      <formula>0</formula>
    </cfRule>
  </conditionalFormatting>
  <conditionalFormatting sqref="E27:E35">
    <cfRule type="cellIs" dxfId="872" priority="842" operator="lessThan">
      <formula>0</formula>
    </cfRule>
  </conditionalFormatting>
  <conditionalFormatting sqref="E36">
    <cfRule type="cellIs" dxfId="871" priority="841" operator="lessThan">
      <formula>0</formula>
    </cfRule>
  </conditionalFormatting>
  <conditionalFormatting sqref="E37">
    <cfRule type="cellIs" dxfId="870" priority="840" operator="lessThan">
      <formula>0</formula>
    </cfRule>
  </conditionalFormatting>
  <conditionalFormatting sqref="E39">
    <cfRule type="cellIs" dxfId="869" priority="839" operator="lessThan">
      <formula>0</formula>
    </cfRule>
  </conditionalFormatting>
  <conditionalFormatting sqref="E40:E45">
    <cfRule type="cellIs" dxfId="868" priority="838" operator="lessThan">
      <formula>0</formula>
    </cfRule>
  </conditionalFormatting>
  <conditionalFormatting sqref="E46">
    <cfRule type="cellIs" dxfId="867" priority="837" operator="lessThan">
      <formula>0</formula>
    </cfRule>
  </conditionalFormatting>
  <conditionalFormatting sqref="E47">
    <cfRule type="cellIs" dxfId="866" priority="836" operator="lessThan">
      <formula>0</formula>
    </cfRule>
  </conditionalFormatting>
  <conditionalFormatting sqref="E49:E53">
    <cfRule type="cellIs" dxfId="865" priority="835" operator="lessThan">
      <formula>0</formula>
    </cfRule>
  </conditionalFormatting>
  <conditionalFormatting sqref="E59">
    <cfRule type="cellIs" dxfId="864" priority="834" operator="lessThan">
      <formula>0</formula>
    </cfRule>
  </conditionalFormatting>
  <conditionalFormatting sqref="E60">
    <cfRule type="cellIs" dxfId="863" priority="833" operator="lessThan">
      <formula>0</formula>
    </cfRule>
  </conditionalFormatting>
  <conditionalFormatting sqref="E62">
    <cfRule type="cellIs" dxfId="862" priority="832" operator="lessThan">
      <formula>0</formula>
    </cfRule>
  </conditionalFormatting>
  <conditionalFormatting sqref="E63">
    <cfRule type="cellIs" dxfId="861" priority="831" operator="lessThan">
      <formula>0</formula>
    </cfRule>
  </conditionalFormatting>
  <conditionalFormatting sqref="E64">
    <cfRule type="cellIs" dxfId="860" priority="830" operator="lessThan">
      <formula>0</formula>
    </cfRule>
  </conditionalFormatting>
  <conditionalFormatting sqref="E91">
    <cfRule type="cellIs" dxfId="859" priority="829" operator="lessThan">
      <formula>0</formula>
    </cfRule>
  </conditionalFormatting>
  <conditionalFormatting sqref="E66">
    <cfRule type="cellIs" dxfId="858" priority="828" operator="lessThan">
      <formula>0</formula>
    </cfRule>
  </conditionalFormatting>
  <conditionalFormatting sqref="E72">
    <cfRule type="cellIs" dxfId="857" priority="827" operator="lessThan">
      <formula>0</formula>
    </cfRule>
  </conditionalFormatting>
  <conditionalFormatting sqref="E73:E75">
    <cfRule type="cellIs" dxfId="856" priority="826" operator="lessThan">
      <formula>0</formula>
    </cfRule>
  </conditionalFormatting>
  <conditionalFormatting sqref="E74">
    <cfRule type="cellIs" dxfId="855" priority="825" operator="lessThan">
      <formula>0</formula>
    </cfRule>
  </conditionalFormatting>
  <conditionalFormatting sqref="E77:E78 E80:E83">
    <cfRule type="cellIs" dxfId="854" priority="824" operator="lessThan">
      <formula>0</formula>
    </cfRule>
  </conditionalFormatting>
  <conditionalFormatting sqref="E85">
    <cfRule type="cellIs" dxfId="853" priority="823" operator="lessThan">
      <formula>0</formula>
    </cfRule>
  </conditionalFormatting>
  <conditionalFormatting sqref="E17:E19">
    <cfRule type="cellIs" dxfId="852" priority="822" operator="lessThan">
      <formula>0</formula>
    </cfRule>
  </conditionalFormatting>
  <conditionalFormatting sqref="E18:E19">
    <cfRule type="cellIs" dxfId="851" priority="821" operator="lessThan">
      <formula>0</formula>
    </cfRule>
  </conditionalFormatting>
  <conditionalFormatting sqref="E17:E19">
    <cfRule type="cellIs" dxfId="850" priority="820" operator="lessThan">
      <formula>0</formula>
    </cfRule>
  </conditionalFormatting>
  <conditionalFormatting sqref="E22">
    <cfRule type="cellIs" dxfId="849" priority="819" operator="lessThan">
      <formula>0</formula>
    </cfRule>
  </conditionalFormatting>
  <conditionalFormatting sqref="E22">
    <cfRule type="cellIs" dxfId="848" priority="818" operator="lessThan">
      <formula>0</formula>
    </cfRule>
  </conditionalFormatting>
  <conditionalFormatting sqref="E22">
    <cfRule type="cellIs" dxfId="847" priority="817" operator="lessThan">
      <formula>0</formula>
    </cfRule>
  </conditionalFormatting>
  <conditionalFormatting sqref="E26">
    <cfRule type="cellIs" dxfId="846" priority="816" operator="lessThan">
      <formula>0</formula>
    </cfRule>
  </conditionalFormatting>
  <conditionalFormatting sqref="E26">
    <cfRule type="cellIs" dxfId="845" priority="815" operator="lessThan">
      <formula>0</formula>
    </cfRule>
  </conditionalFormatting>
  <conditionalFormatting sqref="E26">
    <cfRule type="cellIs" dxfId="844" priority="814" operator="lessThan">
      <formula>0</formula>
    </cfRule>
  </conditionalFormatting>
  <conditionalFormatting sqref="E26">
    <cfRule type="cellIs" dxfId="843" priority="813" operator="lessThan">
      <formula>0</formula>
    </cfRule>
  </conditionalFormatting>
  <conditionalFormatting sqref="E26">
    <cfRule type="cellIs" dxfId="842" priority="812" operator="lessThan">
      <formula>0</formula>
    </cfRule>
  </conditionalFormatting>
  <conditionalFormatting sqref="E30">
    <cfRule type="cellIs" dxfId="841" priority="811" operator="lessThan">
      <formula>0</formula>
    </cfRule>
  </conditionalFormatting>
  <conditionalFormatting sqref="E30">
    <cfRule type="cellIs" dxfId="840" priority="810" operator="lessThan">
      <formula>0</formula>
    </cfRule>
  </conditionalFormatting>
  <conditionalFormatting sqref="E30">
    <cfRule type="cellIs" dxfId="839" priority="809" operator="lessThan">
      <formula>0</formula>
    </cfRule>
  </conditionalFormatting>
  <conditionalFormatting sqref="E30">
    <cfRule type="cellIs" dxfId="838" priority="808" operator="lessThan">
      <formula>0</formula>
    </cfRule>
  </conditionalFormatting>
  <conditionalFormatting sqref="E30">
    <cfRule type="cellIs" dxfId="837" priority="807" operator="lessThan">
      <formula>0</formula>
    </cfRule>
  </conditionalFormatting>
  <conditionalFormatting sqref="E27:E35">
    <cfRule type="cellIs" dxfId="836" priority="806" operator="lessThan">
      <formula>0</formula>
    </cfRule>
  </conditionalFormatting>
  <conditionalFormatting sqref="E27:E35">
    <cfRule type="cellIs" dxfId="835" priority="805" operator="lessThan">
      <formula>0</formula>
    </cfRule>
  </conditionalFormatting>
  <conditionalFormatting sqref="E27:E35">
    <cfRule type="cellIs" dxfId="834" priority="804" operator="lessThan">
      <formula>0</formula>
    </cfRule>
  </conditionalFormatting>
  <conditionalFormatting sqref="E27:E35">
    <cfRule type="cellIs" dxfId="833" priority="803" operator="lessThan">
      <formula>0</formula>
    </cfRule>
  </conditionalFormatting>
  <conditionalFormatting sqref="E27:E35">
    <cfRule type="cellIs" dxfId="832" priority="802" operator="lessThan">
      <formula>0</formula>
    </cfRule>
  </conditionalFormatting>
  <conditionalFormatting sqref="E36">
    <cfRule type="cellIs" dxfId="831" priority="801" operator="lessThan">
      <formula>0</formula>
    </cfRule>
  </conditionalFormatting>
  <conditionalFormatting sqref="E36">
    <cfRule type="cellIs" dxfId="830" priority="800" operator="lessThan">
      <formula>0</formula>
    </cfRule>
  </conditionalFormatting>
  <conditionalFormatting sqref="E36">
    <cfRule type="cellIs" dxfId="829" priority="799" operator="lessThan">
      <formula>0</formula>
    </cfRule>
  </conditionalFormatting>
  <conditionalFormatting sqref="E36">
    <cfRule type="cellIs" dxfId="828" priority="798" operator="lessThan">
      <formula>0</formula>
    </cfRule>
  </conditionalFormatting>
  <conditionalFormatting sqref="E36">
    <cfRule type="cellIs" dxfId="827" priority="797" operator="lessThan">
      <formula>0</formula>
    </cfRule>
  </conditionalFormatting>
  <conditionalFormatting sqref="E37">
    <cfRule type="cellIs" dxfId="826" priority="796" operator="lessThan">
      <formula>0</formula>
    </cfRule>
  </conditionalFormatting>
  <conditionalFormatting sqref="E37">
    <cfRule type="cellIs" dxfId="825" priority="795" operator="lessThan">
      <formula>0</formula>
    </cfRule>
  </conditionalFormatting>
  <conditionalFormatting sqref="E37">
    <cfRule type="cellIs" dxfId="824" priority="794" operator="lessThan">
      <formula>0</formula>
    </cfRule>
  </conditionalFormatting>
  <conditionalFormatting sqref="E37">
    <cfRule type="cellIs" dxfId="823" priority="793" operator="lessThan">
      <formula>0</formula>
    </cfRule>
  </conditionalFormatting>
  <conditionalFormatting sqref="E37">
    <cfRule type="cellIs" dxfId="822" priority="792" operator="lessThan">
      <formula>0</formula>
    </cfRule>
  </conditionalFormatting>
  <conditionalFormatting sqref="E39">
    <cfRule type="cellIs" dxfId="821" priority="791" operator="lessThan">
      <formula>0</formula>
    </cfRule>
  </conditionalFormatting>
  <conditionalFormatting sqref="E39">
    <cfRule type="cellIs" dxfId="820" priority="790" operator="lessThan">
      <formula>0</formula>
    </cfRule>
  </conditionalFormatting>
  <conditionalFormatting sqref="E39">
    <cfRule type="cellIs" dxfId="819" priority="789" operator="lessThan">
      <formula>0</formula>
    </cfRule>
  </conditionalFormatting>
  <conditionalFormatting sqref="E39">
    <cfRule type="cellIs" dxfId="818" priority="788" operator="lessThan">
      <formula>0</formula>
    </cfRule>
  </conditionalFormatting>
  <conditionalFormatting sqref="E39">
    <cfRule type="cellIs" dxfId="817" priority="787" operator="lessThan">
      <formula>0</formula>
    </cfRule>
  </conditionalFormatting>
  <conditionalFormatting sqref="E40:E45">
    <cfRule type="cellIs" dxfId="816" priority="786" operator="lessThan">
      <formula>0</formula>
    </cfRule>
  </conditionalFormatting>
  <conditionalFormatting sqref="E40:E45">
    <cfRule type="cellIs" dxfId="815" priority="785" operator="lessThan">
      <formula>0</formula>
    </cfRule>
  </conditionalFormatting>
  <conditionalFormatting sqref="E40:E45">
    <cfRule type="cellIs" dxfId="814" priority="784" operator="lessThan">
      <formula>0</formula>
    </cfRule>
  </conditionalFormatting>
  <conditionalFormatting sqref="E40:E45">
    <cfRule type="cellIs" dxfId="813" priority="783" operator="lessThan">
      <formula>0</formula>
    </cfRule>
  </conditionalFormatting>
  <conditionalFormatting sqref="E40:E45">
    <cfRule type="cellIs" dxfId="812" priority="782" operator="lessThan">
      <formula>0</formula>
    </cfRule>
  </conditionalFormatting>
  <conditionalFormatting sqref="E86 G86 I86 K86 M86 O86 Q86 S86 U86 W86 Y86 AA86 AC86">
    <cfRule type="cellIs" dxfId="811" priority="781" operator="lessThan">
      <formula>0</formula>
    </cfRule>
  </conditionalFormatting>
  <conditionalFormatting sqref="E87">
    <cfRule type="cellIs" dxfId="810" priority="780" operator="lessThan">
      <formula>0</formula>
    </cfRule>
  </conditionalFormatting>
  <conditionalFormatting sqref="E17:E19">
    <cfRule type="cellIs" dxfId="809" priority="779" operator="lessThan">
      <formula>0</formula>
    </cfRule>
  </conditionalFormatting>
  <conditionalFormatting sqref="E17:E19">
    <cfRule type="cellIs" dxfId="808" priority="778" operator="lessThan">
      <formula>0</formula>
    </cfRule>
  </conditionalFormatting>
  <conditionalFormatting sqref="E17:E19">
    <cfRule type="cellIs" dxfId="807" priority="777" operator="lessThan">
      <formula>0</formula>
    </cfRule>
  </conditionalFormatting>
  <conditionalFormatting sqref="E22">
    <cfRule type="cellIs" dxfId="806" priority="776" operator="lessThan">
      <formula>0</formula>
    </cfRule>
  </conditionalFormatting>
  <conditionalFormatting sqref="E26">
    <cfRule type="cellIs" dxfId="805" priority="775" operator="lessThan">
      <formula>0</formula>
    </cfRule>
  </conditionalFormatting>
  <conditionalFormatting sqref="E30:E45">
    <cfRule type="cellIs" dxfId="804" priority="774" operator="lessThan">
      <formula>0</formula>
    </cfRule>
  </conditionalFormatting>
  <conditionalFormatting sqref="E35">
    <cfRule type="cellIs" dxfId="803" priority="773" operator="lessThan">
      <formula>0</formula>
    </cfRule>
  </conditionalFormatting>
  <conditionalFormatting sqref="E36">
    <cfRule type="cellIs" dxfId="802" priority="772" operator="lessThan">
      <formula>0</formula>
    </cfRule>
  </conditionalFormatting>
  <conditionalFormatting sqref="E37">
    <cfRule type="cellIs" dxfId="801" priority="771" operator="lessThan">
      <formula>0</formula>
    </cfRule>
  </conditionalFormatting>
  <conditionalFormatting sqref="E39">
    <cfRule type="cellIs" dxfId="800" priority="770" operator="lessThan">
      <formula>0</formula>
    </cfRule>
  </conditionalFormatting>
  <conditionalFormatting sqref="E40">
    <cfRule type="cellIs" dxfId="799" priority="769" operator="lessThan">
      <formula>0</formula>
    </cfRule>
  </conditionalFormatting>
  <conditionalFormatting sqref="E27:E29">
    <cfRule type="cellIs" dxfId="798" priority="768" operator="lessThan">
      <formula>0</formula>
    </cfRule>
  </conditionalFormatting>
  <conditionalFormatting sqref="E41:E45">
    <cfRule type="cellIs" dxfId="797" priority="767" operator="lessThan">
      <formula>0</formula>
    </cfRule>
  </conditionalFormatting>
  <conditionalFormatting sqref="E31:E34">
    <cfRule type="cellIs" dxfId="796" priority="766" operator="lessThan">
      <formula>0</formula>
    </cfRule>
  </conditionalFormatting>
  <conditionalFormatting sqref="E41">
    <cfRule type="cellIs" dxfId="795" priority="765" operator="lessThan">
      <formula>0</formula>
    </cfRule>
  </conditionalFormatting>
  <conditionalFormatting sqref="E41">
    <cfRule type="cellIs" dxfId="794" priority="764" operator="lessThan">
      <formula>0</formula>
    </cfRule>
  </conditionalFormatting>
  <conditionalFormatting sqref="E41">
    <cfRule type="cellIs" dxfId="793" priority="763" operator="lessThan">
      <formula>0</formula>
    </cfRule>
  </conditionalFormatting>
  <conditionalFormatting sqref="E41">
    <cfRule type="cellIs" dxfId="792" priority="762" operator="lessThan">
      <formula>0</formula>
    </cfRule>
  </conditionalFormatting>
  <conditionalFormatting sqref="E41">
    <cfRule type="cellIs" dxfId="791" priority="761" operator="lessThan">
      <formula>0</formula>
    </cfRule>
  </conditionalFormatting>
  <conditionalFormatting sqref="E41">
    <cfRule type="cellIs" dxfId="790" priority="760" operator="lessThan">
      <formula>0</formula>
    </cfRule>
  </conditionalFormatting>
  <conditionalFormatting sqref="E41">
    <cfRule type="cellIs" dxfId="789" priority="759" operator="lessThan">
      <formula>0</formula>
    </cfRule>
  </conditionalFormatting>
  <conditionalFormatting sqref="E41">
    <cfRule type="cellIs" dxfId="788" priority="758" operator="lessThan">
      <formula>0</formula>
    </cfRule>
  </conditionalFormatting>
  <conditionalFormatting sqref="E42">
    <cfRule type="cellIs" dxfId="787" priority="757" operator="lessThan">
      <formula>0</formula>
    </cfRule>
  </conditionalFormatting>
  <conditionalFormatting sqref="E42">
    <cfRule type="cellIs" dxfId="786" priority="756" operator="lessThan">
      <formula>0</formula>
    </cfRule>
  </conditionalFormatting>
  <conditionalFormatting sqref="E42">
    <cfRule type="cellIs" dxfId="785" priority="755" operator="lessThan">
      <formula>0</formula>
    </cfRule>
  </conditionalFormatting>
  <conditionalFormatting sqref="E42">
    <cfRule type="cellIs" dxfId="784" priority="754" operator="lessThan">
      <formula>0</formula>
    </cfRule>
  </conditionalFormatting>
  <conditionalFormatting sqref="E42">
    <cfRule type="cellIs" dxfId="783" priority="753" operator="lessThan">
      <formula>0</formula>
    </cfRule>
  </conditionalFormatting>
  <conditionalFormatting sqref="E42">
    <cfRule type="cellIs" dxfId="782" priority="752" operator="lessThan">
      <formula>0</formula>
    </cfRule>
  </conditionalFormatting>
  <conditionalFormatting sqref="E42">
    <cfRule type="cellIs" dxfId="781" priority="751" operator="lessThan">
      <formula>0</formula>
    </cfRule>
  </conditionalFormatting>
  <conditionalFormatting sqref="E42">
    <cfRule type="cellIs" dxfId="780" priority="750" operator="lessThan">
      <formula>0</formula>
    </cfRule>
  </conditionalFormatting>
  <conditionalFormatting sqref="E43">
    <cfRule type="cellIs" dxfId="779" priority="749" operator="lessThan">
      <formula>0</formula>
    </cfRule>
  </conditionalFormatting>
  <conditionalFormatting sqref="E43">
    <cfRule type="cellIs" dxfId="778" priority="748" operator="lessThan">
      <formula>0</formula>
    </cfRule>
  </conditionalFormatting>
  <conditionalFormatting sqref="E43">
    <cfRule type="cellIs" dxfId="777" priority="747" operator="lessThan">
      <formula>0</formula>
    </cfRule>
  </conditionalFormatting>
  <conditionalFormatting sqref="E43">
    <cfRule type="cellIs" dxfId="776" priority="746" operator="lessThan">
      <formula>0</formula>
    </cfRule>
  </conditionalFormatting>
  <conditionalFormatting sqref="E43">
    <cfRule type="cellIs" dxfId="775" priority="745" operator="lessThan">
      <formula>0</formula>
    </cfRule>
  </conditionalFormatting>
  <conditionalFormatting sqref="E43">
    <cfRule type="cellIs" dxfId="774" priority="744" operator="lessThan">
      <formula>0</formula>
    </cfRule>
  </conditionalFormatting>
  <conditionalFormatting sqref="E43">
    <cfRule type="cellIs" dxfId="773" priority="743" operator="lessThan">
      <formula>0</formula>
    </cfRule>
  </conditionalFormatting>
  <conditionalFormatting sqref="E43">
    <cfRule type="cellIs" dxfId="772" priority="742" operator="lessThan">
      <formula>0</formula>
    </cfRule>
  </conditionalFormatting>
  <conditionalFormatting sqref="E44">
    <cfRule type="cellIs" dxfId="771" priority="741" operator="lessThan">
      <formula>0</formula>
    </cfRule>
  </conditionalFormatting>
  <conditionalFormatting sqref="E44">
    <cfRule type="cellIs" dxfId="770" priority="740" operator="lessThan">
      <formula>0</formula>
    </cfRule>
  </conditionalFormatting>
  <conditionalFormatting sqref="E44">
    <cfRule type="cellIs" dxfId="769" priority="739" operator="lessThan">
      <formula>0</formula>
    </cfRule>
  </conditionalFormatting>
  <conditionalFormatting sqref="E44">
    <cfRule type="cellIs" dxfId="768" priority="738" operator="lessThan">
      <formula>0</formula>
    </cfRule>
  </conditionalFormatting>
  <conditionalFormatting sqref="E44">
    <cfRule type="cellIs" dxfId="767" priority="737" operator="lessThan">
      <formula>0</formula>
    </cfRule>
  </conditionalFormatting>
  <conditionalFormatting sqref="E44">
    <cfRule type="cellIs" dxfId="766" priority="736" operator="lessThan">
      <formula>0</formula>
    </cfRule>
  </conditionalFormatting>
  <conditionalFormatting sqref="E44">
    <cfRule type="cellIs" dxfId="765" priority="735" operator="lessThan">
      <formula>0</formula>
    </cfRule>
  </conditionalFormatting>
  <conditionalFormatting sqref="E44">
    <cfRule type="cellIs" dxfId="764" priority="734" operator="lessThan">
      <formula>0</formula>
    </cfRule>
  </conditionalFormatting>
  <conditionalFormatting sqref="E45">
    <cfRule type="cellIs" dxfId="763" priority="733" operator="lessThan">
      <formula>0</formula>
    </cfRule>
  </conditionalFormatting>
  <conditionalFormatting sqref="E45">
    <cfRule type="cellIs" dxfId="762" priority="732" operator="lessThan">
      <formula>0</formula>
    </cfRule>
  </conditionalFormatting>
  <conditionalFormatting sqref="E45">
    <cfRule type="cellIs" dxfId="761" priority="731" operator="lessThan">
      <formula>0</formula>
    </cfRule>
  </conditionalFormatting>
  <conditionalFormatting sqref="E45">
    <cfRule type="cellIs" dxfId="760" priority="730" operator="lessThan">
      <formula>0</formula>
    </cfRule>
  </conditionalFormatting>
  <conditionalFormatting sqref="E45">
    <cfRule type="cellIs" dxfId="759" priority="729" operator="lessThan">
      <formula>0</formula>
    </cfRule>
  </conditionalFormatting>
  <conditionalFormatting sqref="E45">
    <cfRule type="cellIs" dxfId="758" priority="728" operator="lessThan">
      <formula>0</formula>
    </cfRule>
  </conditionalFormatting>
  <conditionalFormatting sqref="E45">
    <cfRule type="cellIs" dxfId="757" priority="727" operator="lessThan">
      <formula>0</formula>
    </cfRule>
  </conditionalFormatting>
  <conditionalFormatting sqref="E45">
    <cfRule type="cellIs" dxfId="756" priority="726" operator="lessThan">
      <formula>0</formula>
    </cfRule>
  </conditionalFormatting>
  <conditionalFormatting sqref="E30">
    <cfRule type="cellIs" dxfId="755" priority="725" operator="lessThan">
      <formula>0</formula>
    </cfRule>
  </conditionalFormatting>
  <conditionalFormatting sqref="E30">
    <cfRule type="cellIs" dxfId="754" priority="724" operator="lessThan">
      <formula>0</formula>
    </cfRule>
  </conditionalFormatting>
  <conditionalFormatting sqref="E30">
    <cfRule type="cellIs" dxfId="753" priority="723" operator="lessThan">
      <formula>0</formula>
    </cfRule>
  </conditionalFormatting>
  <conditionalFormatting sqref="E30">
    <cfRule type="cellIs" dxfId="752" priority="722" operator="lessThan">
      <formula>0</formula>
    </cfRule>
  </conditionalFormatting>
  <conditionalFormatting sqref="E30">
    <cfRule type="cellIs" dxfId="751" priority="721" operator="lessThan">
      <formula>0</formula>
    </cfRule>
  </conditionalFormatting>
  <conditionalFormatting sqref="E30">
    <cfRule type="cellIs" dxfId="750" priority="720" operator="lessThan">
      <formula>0</formula>
    </cfRule>
  </conditionalFormatting>
  <conditionalFormatting sqref="E30">
    <cfRule type="cellIs" dxfId="749" priority="719" operator="lessThan">
      <formula>0</formula>
    </cfRule>
  </conditionalFormatting>
  <conditionalFormatting sqref="E30">
    <cfRule type="cellIs" dxfId="748" priority="718" operator="lessThan">
      <formula>0</formula>
    </cfRule>
  </conditionalFormatting>
  <conditionalFormatting sqref="E35">
    <cfRule type="cellIs" dxfId="747" priority="717" operator="lessThan">
      <formula>0</formula>
    </cfRule>
  </conditionalFormatting>
  <conditionalFormatting sqref="E35">
    <cfRule type="cellIs" dxfId="746" priority="716" operator="lessThan">
      <formula>0</formula>
    </cfRule>
  </conditionalFormatting>
  <conditionalFormatting sqref="E35">
    <cfRule type="cellIs" dxfId="745" priority="715" operator="lessThan">
      <formula>0</formula>
    </cfRule>
  </conditionalFormatting>
  <conditionalFormatting sqref="E35">
    <cfRule type="cellIs" dxfId="744" priority="714" operator="lessThan">
      <formula>0</formula>
    </cfRule>
  </conditionalFormatting>
  <conditionalFormatting sqref="E35">
    <cfRule type="cellIs" dxfId="743" priority="713" operator="lessThan">
      <formula>0</formula>
    </cfRule>
  </conditionalFormatting>
  <conditionalFormatting sqref="E35">
    <cfRule type="cellIs" dxfId="742" priority="712" operator="lessThan">
      <formula>0</formula>
    </cfRule>
  </conditionalFormatting>
  <conditionalFormatting sqref="E35">
    <cfRule type="cellIs" dxfId="741" priority="711" operator="lessThan">
      <formula>0</formula>
    </cfRule>
  </conditionalFormatting>
  <conditionalFormatting sqref="E35">
    <cfRule type="cellIs" dxfId="740" priority="710" operator="lessThan">
      <formula>0</formula>
    </cfRule>
  </conditionalFormatting>
  <conditionalFormatting sqref="E36">
    <cfRule type="cellIs" dxfId="739" priority="709" operator="lessThan">
      <formula>0</formula>
    </cfRule>
  </conditionalFormatting>
  <conditionalFormatting sqref="E36">
    <cfRule type="cellIs" dxfId="738" priority="708" operator="lessThan">
      <formula>0</formula>
    </cfRule>
  </conditionalFormatting>
  <conditionalFormatting sqref="E36">
    <cfRule type="cellIs" dxfId="737" priority="707" operator="lessThan">
      <formula>0</formula>
    </cfRule>
  </conditionalFormatting>
  <conditionalFormatting sqref="E36">
    <cfRule type="cellIs" dxfId="736" priority="706" operator="lessThan">
      <formula>0</formula>
    </cfRule>
  </conditionalFormatting>
  <conditionalFormatting sqref="E36">
    <cfRule type="cellIs" dxfId="735" priority="705" operator="lessThan">
      <formula>0</formula>
    </cfRule>
  </conditionalFormatting>
  <conditionalFormatting sqref="E36">
    <cfRule type="cellIs" dxfId="734" priority="704" operator="lessThan">
      <formula>0</formula>
    </cfRule>
  </conditionalFormatting>
  <conditionalFormatting sqref="E36">
    <cfRule type="cellIs" dxfId="733" priority="703" operator="lessThan">
      <formula>0</formula>
    </cfRule>
  </conditionalFormatting>
  <conditionalFormatting sqref="E36">
    <cfRule type="cellIs" dxfId="732" priority="702" operator="lessThan">
      <formula>0</formula>
    </cfRule>
  </conditionalFormatting>
  <conditionalFormatting sqref="E37">
    <cfRule type="cellIs" dxfId="731" priority="701" operator="lessThan">
      <formula>0</formula>
    </cfRule>
  </conditionalFormatting>
  <conditionalFormatting sqref="E37">
    <cfRule type="cellIs" dxfId="730" priority="700" operator="lessThan">
      <formula>0</formula>
    </cfRule>
  </conditionalFormatting>
  <conditionalFormatting sqref="E37">
    <cfRule type="cellIs" dxfId="729" priority="699" operator="lessThan">
      <formula>0</formula>
    </cfRule>
  </conditionalFormatting>
  <conditionalFormatting sqref="E37">
    <cfRule type="cellIs" dxfId="728" priority="698" operator="lessThan">
      <formula>0</formula>
    </cfRule>
  </conditionalFormatting>
  <conditionalFormatting sqref="E37">
    <cfRule type="cellIs" dxfId="727" priority="697" operator="lessThan">
      <formula>0</formula>
    </cfRule>
  </conditionalFormatting>
  <conditionalFormatting sqref="E37">
    <cfRule type="cellIs" dxfId="726" priority="696" operator="lessThan">
      <formula>0</formula>
    </cfRule>
  </conditionalFormatting>
  <conditionalFormatting sqref="E37">
    <cfRule type="cellIs" dxfId="725" priority="695" operator="lessThan">
      <formula>0</formula>
    </cfRule>
  </conditionalFormatting>
  <conditionalFormatting sqref="E37">
    <cfRule type="cellIs" dxfId="724" priority="694" operator="lessThan">
      <formula>0</formula>
    </cfRule>
  </conditionalFormatting>
  <conditionalFormatting sqref="E39">
    <cfRule type="cellIs" dxfId="723" priority="693" operator="lessThan">
      <formula>0</formula>
    </cfRule>
  </conditionalFormatting>
  <conditionalFormatting sqref="E39">
    <cfRule type="cellIs" dxfId="722" priority="692" operator="lessThan">
      <formula>0</formula>
    </cfRule>
  </conditionalFormatting>
  <conditionalFormatting sqref="E39">
    <cfRule type="cellIs" dxfId="721" priority="691" operator="lessThan">
      <formula>0</formula>
    </cfRule>
  </conditionalFormatting>
  <conditionalFormatting sqref="E39">
    <cfRule type="cellIs" dxfId="720" priority="690" operator="lessThan">
      <formula>0</formula>
    </cfRule>
  </conditionalFormatting>
  <conditionalFormatting sqref="E39">
    <cfRule type="cellIs" dxfId="719" priority="689" operator="lessThan">
      <formula>0</formula>
    </cfRule>
  </conditionalFormatting>
  <conditionalFormatting sqref="E39">
    <cfRule type="cellIs" dxfId="718" priority="688" operator="lessThan">
      <formula>0</formula>
    </cfRule>
  </conditionalFormatting>
  <conditionalFormatting sqref="E39">
    <cfRule type="cellIs" dxfId="717" priority="687" operator="lessThan">
      <formula>0</formula>
    </cfRule>
  </conditionalFormatting>
  <conditionalFormatting sqref="E39">
    <cfRule type="cellIs" dxfId="716" priority="686" operator="lessThan">
      <formula>0</formula>
    </cfRule>
  </conditionalFormatting>
  <conditionalFormatting sqref="E40">
    <cfRule type="cellIs" dxfId="715" priority="685" operator="lessThan">
      <formula>0</formula>
    </cfRule>
  </conditionalFormatting>
  <conditionalFormatting sqref="E40">
    <cfRule type="cellIs" dxfId="714" priority="684" operator="lessThan">
      <formula>0</formula>
    </cfRule>
  </conditionalFormatting>
  <conditionalFormatting sqref="E40">
    <cfRule type="cellIs" dxfId="713" priority="683" operator="lessThan">
      <formula>0</formula>
    </cfRule>
  </conditionalFormatting>
  <conditionalFormatting sqref="E40">
    <cfRule type="cellIs" dxfId="712" priority="682" operator="lessThan">
      <formula>0</formula>
    </cfRule>
  </conditionalFormatting>
  <conditionalFormatting sqref="E40">
    <cfRule type="cellIs" dxfId="711" priority="681" operator="lessThan">
      <formula>0</formula>
    </cfRule>
  </conditionalFormatting>
  <conditionalFormatting sqref="E40">
    <cfRule type="cellIs" dxfId="710" priority="680" operator="lessThan">
      <formula>0</formula>
    </cfRule>
  </conditionalFormatting>
  <conditionalFormatting sqref="E40">
    <cfRule type="cellIs" dxfId="709" priority="679" operator="lessThan">
      <formula>0</formula>
    </cfRule>
  </conditionalFormatting>
  <conditionalFormatting sqref="E40">
    <cfRule type="cellIs" dxfId="708" priority="678" operator="lessThan">
      <formula>0</formula>
    </cfRule>
  </conditionalFormatting>
  <conditionalFormatting sqref="E49:E53">
    <cfRule type="cellIs" dxfId="707" priority="677" operator="lessThan">
      <formula>0</formula>
    </cfRule>
  </conditionalFormatting>
  <conditionalFormatting sqref="E53">
    <cfRule type="cellIs" dxfId="706" priority="676" operator="lessThan">
      <formula>0</formula>
    </cfRule>
  </conditionalFormatting>
  <conditionalFormatting sqref="E53">
    <cfRule type="cellIs" dxfId="705" priority="675" operator="lessThan">
      <formula>0</formula>
    </cfRule>
  </conditionalFormatting>
  <conditionalFormatting sqref="E53:E58">
    <cfRule type="cellIs" dxfId="704" priority="674" operator="lessThan">
      <formula>0</formula>
    </cfRule>
  </conditionalFormatting>
  <conditionalFormatting sqref="E49">
    <cfRule type="cellIs" dxfId="703" priority="673" operator="lessThan">
      <formula>0</formula>
    </cfRule>
  </conditionalFormatting>
  <conditionalFormatting sqref="E49">
    <cfRule type="cellIs" dxfId="702" priority="672" operator="lessThan">
      <formula>0</formula>
    </cfRule>
  </conditionalFormatting>
  <conditionalFormatting sqref="E49">
    <cfRule type="cellIs" dxfId="701" priority="671" operator="lessThan">
      <formula>0</formula>
    </cfRule>
  </conditionalFormatting>
  <conditionalFormatting sqref="E49">
    <cfRule type="cellIs" dxfId="700" priority="670" operator="lessThan">
      <formula>0</formula>
    </cfRule>
  </conditionalFormatting>
  <conditionalFormatting sqref="E49">
    <cfRule type="cellIs" dxfId="699" priority="669" operator="lessThan">
      <formula>0</formula>
    </cfRule>
  </conditionalFormatting>
  <conditionalFormatting sqref="E49">
    <cfRule type="cellIs" dxfId="698" priority="668" operator="lessThan">
      <formula>0</formula>
    </cfRule>
  </conditionalFormatting>
  <conditionalFormatting sqref="E49">
    <cfRule type="cellIs" dxfId="697" priority="667" operator="lessThan">
      <formula>0</formula>
    </cfRule>
  </conditionalFormatting>
  <conditionalFormatting sqref="E49">
    <cfRule type="cellIs" dxfId="696" priority="666" operator="lessThan">
      <formula>0</formula>
    </cfRule>
  </conditionalFormatting>
  <conditionalFormatting sqref="E49">
    <cfRule type="cellIs" dxfId="695" priority="665" operator="lessThan">
      <formula>0</formula>
    </cfRule>
  </conditionalFormatting>
  <conditionalFormatting sqref="E49">
    <cfRule type="cellIs" dxfId="694" priority="664" operator="lessThan">
      <formula>0</formula>
    </cfRule>
  </conditionalFormatting>
  <conditionalFormatting sqref="E49">
    <cfRule type="cellIs" dxfId="693" priority="663" operator="lessThan">
      <formula>0</formula>
    </cfRule>
  </conditionalFormatting>
  <conditionalFormatting sqref="E49">
    <cfRule type="cellIs" dxfId="692" priority="662" operator="lessThan">
      <formula>0</formula>
    </cfRule>
  </conditionalFormatting>
  <conditionalFormatting sqref="E49">
    <cfRule type="cellIs" dxfId="691" priority="661" operator="lessThan">
      <formula>0</formula>
    </cfRule>
  </conditionalFormatting>
  <conditionalFormatting sqref="E49">
    <cfRule type="cellIs" dxfId="690" priority="660" operator="lessThan">
      <formula>0</formula>
    </cfRule>
  </conditionalFormatting>
  <conditionalFormatting sqref="E49">
    <cfRule type="cellIs" dxfId="689" priority="659" operator="lessThan">
      <formula>0</formula>
    </cfRule>
  </conditionalFormatting>
  <conditionalFormatting sqref="E49">
    <cfRule type="cellIs" dxfId="688" priority="658" operator="lessThan">
      <formula>0</formula>
    </cfRule>
  </conditionalFormatting>
  <conditionalFormatting sqref="E49">
    <cfRule type="cellIs" dxfId="687" priority="657" operator="lessThan">
      <formula>0</formula>
    </cfRule>
  </conditionalFormatting>
  <conditionalFormatting sqref="E51">
    <cfRule type="cellIs" dxfId="686" priority="656" operator="lessThan">
      <formula>0</formula>
    </cfRule>
  </conditionalFormatting>
  <conditionalFormatting sqref="E51">
    <cfRule type="cellIs" dxfId="685" priority="655" operator="lessThan">
      <formula>0</formula>
    </cfRule>
  </conditionalFormatting>
  <conditionalFormatting sqref="E51">
    <cfRule type="cellIs" dxfId="684" priority="654" operator="lessThan">
      <formula>0</formula>
    </cfRule>
  </conditionalFormatting>
  <conditionalFormatting sqref="E51">
    <cfRule type="cellIs" dxfId="683" priority="653" operator="lessThan">
      <formula>0</formula>
    </cfRule>
  </conditionalFormatting>
  <conditionalFormatting sqref="E51">
    <cfRule type="cellIs" dxfId="682" priority="652" operator="lessThan">
      <formula>0</formula>
    </cfRule>
  </conditionalFormatting>
  <conditionalFormatting sqref="E51">
    <cfRule type="cellIs" dxfId="681" priority="651" operator="lessThan">
      <formula>0</formula>
    </cfRule>
  </conditionalFormatting>
  <conditionalFormatting sqref="E51">
    <cfRule type="cellIs" dxfId="680" priority="650" operator="lessThan">
      <formula>0</formula>
    </cfRule>
  </conditionalFormatting>
  <conditionalFormatting sqref="E51">
    <cfRule type="cellIs" dxfId="679" priority="649" operator="lessThan">
      <formula>0</formula>
    </cfRule>
  </conditionalFormatting>
  <conditionalFormatting sqref="E51">
    <cfRule type="cellIs" dxfId="678" priority="648" operator="lessThan">
      <formula>0</formula>
    </cfRule>
  </conditionalFormatting>
  <conditionalFormatting sqref="E51">
    <cfRule type="cellIs" dxfId="677" priority="647" operator="lessThan">
      <formula>0</formula>
    </cfRule>
  </conditionalFormatting>
  <conditionalFormatting sqref="E51">
    <cfRule type="cellIs" dxfId="676" priority="646" operator="lessThan">
      <formula>0</formula>
    </cfRule>
  </conditionalFormatting>
  <conditionalFormatting sqref="E51">
    <cfRule type="cellIs" dxfId="675" priority="645" operator="lessThan">
      <formula>0</formula>
    </cfRule>
  </conditionalFormatting>
  <conditionalFormatting sqref="E51">
    <cfRule type="cellIs" dxfId="674" priority="644" operator="lessThan">
      <formula>0</formula>
    </cfRule>
  </conditionalFormatting>
  <conditionalFormatting sqref="E51">
    <cfRule type="cellIs" dxfId="673" priority="643" operator="lessThan">
      <formula>0</formula>
    </cfRule>
  </conditionalFormatting>
  <conditionalFormatting sqref="E51">
    <cfRule type="cellIs" dxfId="672" priority="642" operator="lessThan">
      <formula>0</formula>
    </cfRule>
  </conditionalFormatting>
  <conditionalFormatting sqref="E51">
    <cfRule type="cellIs" dxfId="671" priority="641" operator="lessThan">
      <formula>0</formula>
    </cfRule>
  </conditionalFormatting>
  <conditionalFormatting sqref="E51">
    <cfRule type="cellIs" dxfId="670" priority="640" operator="lessThan">
      <formula>0</formula>
    </cfRule>
  </conditionalFormatting>
  <conditionalFormatting sqref="E53">
    <cfRule type="cellIs" dxfId="669" priority="639" operator="lessThan">
      <formula>0</formula>
    </cfRule>
  </conditionalFormatting>
  <conditionalFormatting sqref="E53">
    <cfRule type="cellIs" dxfId="668" priority="638" operator="lessThan">
      <formula>0</formula>
    </cfRule>
  </conditionalFormatting>
  <conditionalFormatting sqref="E53">
    <cfRule type="cellIs" dxfId="667" priority="637" operator="lessThan">
      <formula>0</formula>
    </cfRule>
  </conditionalFormatting>
  <conditionalFormatting sqref="E53">
    <cfRule type="cellIs" dxfId="666" priority="636" operator="lessThan">
      <formula>0</formula>
    </cfRule>
  </conditionalFormatting>
  <conditionalFormatting sqref="E53">
    <cfRule type="cellIs" dxfId="665" priority="635" operator="lessThan">
      <formula>0</formula>
    </cfRule>
  </conditionalFormatting>
  <conditionalFormatting sqref="E53">
    <cfRule type="cellIs" dxfId="664" priority="634" operator="lessThan">
      <formula>0</formula>
    </cfRule>
  </conditionalFormatting>
  <conditionalFormatting sqref="E53">
    <cfRule type="cellIs" dxfId="663" priority="633" operator="lessThan">
      <formula>0</formula>
    </cfRule>
  </conditionalFormatting>
  <conditionalFormatting sqref="E53">
    <cfRule type="cellIs" dxfId="662" priority="632" operator="lessThan">
      <formula>0</formula>
    </cfRule>
  </conditionalFormatting>
  <conditionalFormatting sqref="E53">
    <cfRule type="cellIs" dxfId="661" priority="631" operator="lessThan">
      <formula>0</formula>
    </cfRule>
  </conditionalFormatting>
  <conditionalFormatting sqref="E53">
    <cfRule type="cellIs" dxfId="660" priority="630" operator="lessThan">
      <formula>0</formula>
    </cfRule>
  </conditionalFormatting>
  <conditionalFormatting sqref="E53">
    <cfRule type="cellIs" dxfId="659" priority="629" operator="lessThan">
      <formula>0</formula>
    </cfRule>
  </conditionalFormatting>
  <conditionalFormatting sqref="E53">
    <cfRule type="cellIs" dxfId="658" priority="628" operator="lessThan">
      <formula>0</formula>
    </cfRule>
  </conditionalFormatting>
  <conditionalFormatting sqref="E53">
    <cfRule type="cellIs" dxfId="657" priority="627" operator="lessThan">
      <formula>0</formula>
    </cfRule>
  </conditionalFormatting>
  <conditionalFormatting sqref="E53">
    <cfRule type="cellIs" dxfId="656" priority="626" operator="lessThan">
      <formula>0</formula>
    </cfRule>
  </conditionalFormatting>
  <conditionalFormatting sqref="E53">
    <cfRule type="cellIs" dxfId="655" priority="625" operator="lessThan">
      <formula>0</formula>
    </cfRule>
  </conditionalFormatting>
  <conditionalFormatting sqref="E53">
    <cfRule type="cellIs" dxfId="654" priority="624" operator="lessThan">
      <formula>0</formula>
    </cfRule>
  </conditionalFormatting>
  <conditionalFormatting sqref="E53">
    <cfRule type="cellIs" dxfId="653" priority="623" operator="lessThan">
      <formula>0</formula>
    </cfRule>
  </conditionalFormatting>
  <conditionalFormatting sqref="E50">
    <cfRule type="cellIs" dxfId="652" priority="622" operator="lessThan">
      <formula>0</formula>
    </cfRule>
  </conditionalFormatting>
  <conditionalFormatting sqref="E50">
    <cfRule type="cellIs" dxfId="651" priority="621" operator="lessThan">
      <formula>0</formula>
    </cfRule>
  </conditionalFormatting>
  <conditionalFormatting sqref="E50">
    <cfRule type="cellIs" dxfId="650" priority="620" operator="lessThan">
      <formula>0</formula>
    </cfRule>
  </conditionalFormatting>
  <conditionalFormatting sqref="E50">
    <cfRule type="cellIs" dxfId="649" priority="619" operator="lessThan">
      <formula>0</formula>
    </cfRule>
  </conditionalFormatting>
  <conditionalFormatting sqref="E50">
    <cfRule type="cellIs" dxfId="648" priority="618" operator="lessThan">
      <formula>0</formula>
    </cfRule>
  </conditionalFormatting>
  <conditionalFormatting sqref="E50">
    <cfRule type="cellIs" dxfId="647" priority="617" operator="lessThan">
      <formula>0</formula>
    </cfRule>
  </conditionalFormatting>
  <conditionalFormatting sqref="E52">
    <cfRule type="cellIs" dxfId="646" priority="616" operator="lessThan">
      <formula>0</formula>
    </cfRule>
  </conditionalFormatting>
  <conditionalFormatting sqref="E52">
    <cfRule type="cellIs" dxfId="645" priority="615" operator="lessThan">
      <formula>0</formula>
    </cfRule>
  </conditionalFormatting>
  <conditionalFormatting sqref="E52">
    <cfRule type="cellIs" dxfId="644" priority="614" operator="lessThan">
      <formula>0</formula>
    </cfRule>
  </conditionalFormatting>
  <conditionalFormatting sqref="E52">
    <cfRule type="cellIs" dxfId="643" priority="613" operator="lessThan">
      <formula>0</formula>
    </cfRule>
  </conditionalFormatting>
  <conditionalFormatting sqref="E52">
    <cfRule type="cellIs" dxfId="642" priority="612" operator="lessThan">
      <formula>0</formula>
    </cfRule>
  </conditionalFormatting>
  <conditionalFormatting sqref="E52">
    <cfRule type="cellIs" dxfId="641" priority="611" operator="lessThan">
      <formula>0</formula>
    </cfRule>
  </conditionalFormatting>
  <conditionalFormatting sqref="E59">
    <cfRule type="cellIs" dxfId="640" priority="610" operator="lessThan">
      <formula>0</formula>
    </cfRule>
  </conditionalFormatting>
  <conditionalFormatting sqref="E60">
    <cfRule type="cellIs" dxfId="639" priority="609" operator="lessThan">
      <formula>0</formula>
    </cfRule>
  </conditionalFormatting>
  <conditionalFormatting sqref="E59">
    <cfRule type="cellIs" dxfId="638" priority="608" operator="lessThan">
      <formula>0</formula>
    </cfRule>
  </conditionalFormatting>
  <conditionalFormatting sqref="E60">
    <cfRule type="cellIs" dxfId="637" priority="607" operator="lessThan">
      <formula>0</formula>
    </cfRule>
  </conditionalFormatting>
  <conditionalFormatting sqref="E72">
    <cfRule type="cellIs" dxfId="636" priority="606" operator="lessThan">
      <formula>0</formula>
    </cfRule>
  </conditionalFormatting>
  <conditionalFormatting sqref="E73:E75">
    <cfRule type="cellIs" dxfId="635" priority="605" operator="lessThan">
      <formula>0</formula>
    </cfRule>
  </conditionalFormatting>
  <conditionalFormatting sqref="E72">
    <cfRule type="cellIs" dxfId="634" priority="604" operator="lessThan">
      <formula>0</formula>
    </cfRule>
  </conditionalFormatting>
  <conditionalFormatting sqref="E73:E75">
    <cfRule type="cellIs" dxfId="633" priority="603" operator="lessThan">
      <formula>0</formula>
    </cfRule>
  </conditionalFormatting>
  <conditionalFormatting sqref="E66">
    <cfRule type="cellIs" dxfId="632" priority="602" operator="lessThan">
      <formula>0</formula>
    </cfRule>
  </conditionalFormatting>
  <conditionalFormatting sqref="E66">
    <cfRule type="cellIs" dxfId="631" priority="601" operator="lessThan">
      <formula>0</formula>
    </cfRule>
  </conditionalFormatting>
  <conditionalFormatting sqref="E67:E71">
    <cfRule type="cellIs" dxfId="630" priority="600" operator="lessThan">
      <formula>0</formula>
    </cfRule>
  </conditionalFormatting>
  <conditionalFormatting sqref="E66">
    <cfRule type="cellIs" dxfId="629" priority="599" operator="lessThan">
      <formula>0</formula>
    </cfRule>
  </conditionalFormatting>
  <conditionalFormatting sqref="E66">
    <cfRule type="cellIs" dxfId="628" priority="598" operator="lessThan">
      <formula>0</formula>
    </cfRule>
  </conditionalFormatting>
  <conditionalFormatting sqref="E66">
    <cfRule type="cellIs" dxfId="627" priority="597" operator="lessThan">
      <formula>0</formula>
    </cfRule>
  </conditionalFormatting>
  <conditionalFormatting sqref="E66">
    <cfRule type="cellIs" dxfId="626" priority="596" operator="lessThan">
      <formula>0</formula>
    </cfRule>
  </conditionalFormatting>
  <conditionalFormatting sqref="E67:E71">
    <cfRule type="cellIs" dxfId="625" priority="595" operator="lessThan">
      <formula>0</formula>
    </cfRule>
  </conditionalFormatting>
  <conditionalFormatting sqref="E66">
    <cfRule type="cellIs" dxfId="624" priority="594" operator="lessThan">
      <formula>0</formula>
    </cfRule>
  </conditionalFormatting>
  <conditionalFormatting sqref="E66">
    <cfRule type="cellIs" dxfId="623" priority="593" operator="lessThan">
      <formula>0</formula>
    </cfRule>
  </conditionalFormatting>
  <conditionalFormatting sqref="E66">
    <cfRule type="cellIs" dxfId="622" priority="592" operator="lessThan">
      <formula>0</formula>
    </cfRule>
  </conditionalFormatting>
  <conditionalFormatting sqref="E91">
    <cfRule type="cellIs" dxfId="621" priority="591" operator="lessThan">
      <formula>0</formula>
    </cfRule>
  </conditionalFormatting>
  <conditionalFormatting sqref="E91">
    <cfRule type="cellIs" dxfId="620" priority="590" operator="lessThan">
      <formula>0</formula>
    </cfRule>
  </conditionalFormatting>
  <conditionalFormatting sqref="E91">
    <cfRule type="cellIs" dxfId="619" priority="589" operator="lessThan">
      <formula>0</formula>
    </cfRule>
  </conditionalFormatting>
  <conditionalFormatting sqref="E77">
    <cfRule type="cellIs" dxfId="618" priority="588" operator="lessThan">
      <formula>0</formula>
    </cfRule>
  </conditionalFormatting>
  <conditionalFormatting sqref="E77">
    <cfRule type="cellIs" dxfId="617" priority="587" operator="lessThan">
      <formula>0</formula>
    </cfRule>
  </conditionalFormatting>
  <conditionalFormatting sqref="E77">
    <cfRule type="cellIs" dxfId="616" priority="586" operator="lessThan">
      <formula>0</formula>
    </cfRule>
  </conditionalFormatting>
  <conditionalFormatting sqref="E77">
    <cfRule type="cellIs" dxfId="615" priority="585" operator="lessThan">
      <formula>0</formula>
    </cfRule>
  </conditionalFormatting>
  <conditionalFormatting sqref="E77">
    <cfRule type="cellIs" dxfId="614" priority="584" operator="lessThan">
      <formula>0</formula>
    </cfRule>
  </conditionalFormatting>
  <conditionalFormatting sqref="E77">
    <cfRule type="cellIs" dxfId="613" priority="583" operator="lessThan">
      <formula>0</formula>
    </cfRule>
  </conditionalFormatting>
  <conditionalFormatting sqref="E77">
    <cfRule type="cellIs" dxfId="612" priority="582" operator="lessThan">
      <formula>0</formula>
    </cfRule>
  </conditionalFormatting>
  <conditionalFormatting sqref="E77">
    <cfRule type="cellIs" dxfId="611" priority="581" operator="lessThan">
      <formula>0</formula>
    </cfRule>
  </conditionalFormatting>
  <conditionalFormatting sqref="E77">
    <cfRule type="cellIs" dxfId="610" priority="580" operator="lessThan">
      <formula>0</formula>
    </cfRule>
  </conditionalFormatting>
  <conditionalFormatting sqref="E77">
    <cfRule type="cellIs" dxfId="609" priority="579" operator="lessThan">
      <formula>0</formula>
    </cfRule>
  </conditionalFormatting>
  <conditionalFormatting sqref="E77">
    <cfRule type="cellIs" dxfId="608" priority="578" operator="lessThan">
      <formula>0</formula>
    </cfRule>
  </conditionalFormatting>
  <conditionalFormatting sqref="E77">
    <cfRule type="cellIs" dxfId="607" priority="577" operator="lessThan">
      <formula>0</formula>
    </cfRule>
  </conditionalFormatting>
  <conditionalFormatting sqref="E77">
    <cfRule type="cellIs" dxfId="606" priority="576" operator="lessThan">
      <formula>0</formula>
    </cfRule>
  </conditionalFormatting>
  <conditionalFormatting sqref="E77">
    <cfRule type="cellIs" dxfId="605" priority="575" operator="lessThan">
      <formula>0</formula>
    </cfRule>
  </conditionalFormatting>
  <conditionalFormatting sqref="E77">
    <cfRule type="cellIs" dxfId="604" priority="574" operator="lessThan">
      <formula>0</formula>
    </cfRule>
  </conditionalFormatting>
  <conditionalFormatting sqref="E78:E82">
    <cfRule type="cellIs" dxfId="603" priority="573" operator="lessThan">
      <formula>0</formula>
    </cfRule>
  </conditionalFormatting>
  <conditionalFormatting sqref="E77">
    <cfRule type="cellIs" dxfId="602" priority="572" operator="lessThan">
      <formula>0</formula>
    </cfRule>
  </conditionalFormatting>
  <conditionalFormatting sqref="E77">
    <cfRule type="cellIs" dxfId="601" priority="571" operator="lessThan">
      <formula>0</formula>
    </cfRule>
  </conditionalFormatting>
  <conditionalFormatting sqref="E77">
    <cfRule type="cellIs" dxfId="600" priority="570" operator="lessThan">
      <formula>0</formula>
    </cfRule>
  </conditionalFormatting>
  <conditionalFormatting sqref="E77">
    <cfRule type="cellIs" dxfId="599" priority="569" operator="lessThan">
      <formula>0</formula>
    </cfRule>
  </conditionalFormatting>
  <conditionalFormatting sqref="E78:E82">
    <cfRule type="cellIs" dxfId="598" priority="568" operator="lessThan">
      <formula>0</formula>
    </cfRule>
  </conditionalFormatting>
  <conditionalFormatting sqref="E77">
    <cfRule type="cellIs" dxfId="597" priority="567" operator="lessThan">
      <formula>0</formula>
    </cfRule>
  </conditionalFormatting>
  <conditionalFormatting sqref="E77">
    <cfRule type="cellIs" dxfId="596" priority="566" operator="lessThan">
      <formula>0</formula>
    </cfRule>
  </conditionalFormatting>
  <conditionalFormatting sqref="E77">
    <cfRule type="cellIs" dxfId="595" priority="565" operator="lessThan">
      <formula>0</formula>
    </cfRule>
  </conditionalFormatting>
  <conditionalFormatting sqref="E83">
    <cfRule type="cellIs" dxfId="594" priority="564" operator="lessThan">
      <formula>0</formula>
    </cfRule>
  </conditionalFormatting>
  <conditionalFormatting sqref="E83">
    <cfRule type="cellIs" dxfId="593" priority="563" operator="lessThan">
      <formula>0</formula>
    </cfRule>
  </conditionalFormatting>
  <conditionalFormatting sqref="E83">
    <cfRule type="cellIs" dxfId="592" priority="562" operator="lessThan">
      <formula>0</formula>
    </cfRule>
  </conditionalFormatting>
  <conditionalFormatting sqref="E83">
    <cfRule type="cellIs" dxfId="591" priority="561" operator="lessThan">
      <formula>0</formula>
    </cfRule>
  </conditionalFormatting>
  <conditionalFormatting sqref="E83">
    <cfRule type="cellIs" dxfId="590" priority="560" operator="lessThan">
      <formula>0</formula>
    </cfRule>
  </conditionalFormatting>
  <conditionalFormatting sqref="E83">
    <cfRule type="cellIs" dxfId="589" priority="559" operator="lessThan">
      <formula>0</formula>
    </cfRule>
  </conditionalFormatting>
  <conditionalFormatting sqref="E85">
    <cfRule type="cellIs" dxfId="588" priority="558" operator="lessThan">
      <formula>0</formula>
    </cfRule>
  </conditionalFormatting>
  <conditionalFormatting sqref="E85">
    <cfRule type="cellIs" dxfId="587" priority="557" operator="lessThan">
      <formula>0</formula>
    </cfRule>
  </conditionalFormatting>
  <conditionalFormatting sqref="E85">
    <cfRule type="cellIs" dxfId="586" priority="556" operator="lessThan">
      <formula>0</formula>
    </cfRule>
  </conditionalFormatting>
  <conditionalFormatting sqref="E85">
    <cfRule type="cellIs" dxfId="585" priority="555" operator="lessThan">
      <formula>0</formula>
    </cfRule>
  </conditionalFormatting>
  <conditionalFormatting sqref="E85">
    <cfRule type="cellIs" dxfId="584" priority="554" operator="lessThan">
      <formula>0</formula>
    </cfRule>
  </conditionalFormatting>
  <conditionalFormatting sqref="E85">
    <cfRule type="cellIs" dxfId="583" priority="553" operator="lessThan">
      <formula>0</formula>
    </cfRule>
  </conditionalFormatting>
  <conditionalFormatting sqref="E85">
    <cfRule type="cellIs" dxfId="582" priority="552" operator="lessThan">
      <formula>0</formula>
    </cfRule>
  </conditionalFormatting>
  <conditionalFormatting sqref="E85">
    <cfRule type="cellIs" dxfId="581" priority="551" operator="lessThan">
      <formula>0</formula>
    </cfRule>
  </conditionalFormatting>
  <conditionalFormatting sqref="E87">
    <cfRule type="cellIs" dxfId="580" priority="550" operator="lessThan">
      <formula>0</formula>
    </cfRule>
  </conditionalFormatting>
  <conditionalFormatting sqref="E87">
    <cfRule type="cellIs" dxfId="579" priority="549" operator="lessThan">
      <formula>0</formula>
    </cfRule>
  </conditionalFormatting>
  <conditionalFormatting sqref="E87">
    <cfRule type="cellIs" dxfId="578" priority="548" operator="lessThan">
      <formula>0</formula>
    </cfRule>
  </conditionalFormatting>
  <conditionalFormatting sqref="E87">
    <cfRule type="cellIs" dxfId="577" priority="547" operator="lessThan">
      <formula>0</formula>
    </cfRule>
  </conditionalFormatting>
  <conditionalFormatting sqref="E87">
    <cfRule type="cellIs" dxfId="576" priority="546" operator="lessThan">
      <formula>0</formula>
    </cfRule>
  </conditionalFormatting>
  <conditionalFormatting sqref="E87">
    <cfRule type="cellIs" dxfId="575" priority="545" operator="lessThan">
      <formula>0</formula>
    </cfRule>
  </conditionalFormatting>
  <conditionalFormatting sqref="E87">
    <cfRule type="cellIs" dxfId="574" priority="544" operator="lessThan">
      <formula>0</formula>
    </cfRule>
  </conditionalFormatting>
  <conditionalFormatting sqref="E87">
    <cfRule type="cellIs" dxfId="573" priority="543" operator="lessThan">
      <formula>0</formula>
    </cfRule>
  </conditionalFormatting>
  <conditionalFormatting sqref="E16">
    <cfRule type="cellIs" dxfId="572" priority="542" operator="lessThan">
      <formula>0</formula>
    </cfRule>
  </conditionalFormatting>
  <conditionalFormatting sqref="E16">
    <cfRule type="cellIs" dxfId="571" priority="541" operator="lessThan">
      <formula>0</formula>
    </cfRule>
  </conditionalFormatting>
  <conditionalFormatting sqref="E16">
    <cfRule type="cellIs" dxfId="570" priority="540" operator="lessThan">
      <formula>0</formula>
    </cfRule>
  </conditionalFormatting>
  <conditionalFormatting sqref="E16">
    <cfRule type="cellIs" dxfId="569" priority="539" operator="lessThan">
      <formula>0</formula>
    </cfRule>
  </conditionalFormatting>
  <conditionalFormatting sqref="E16">
    <cfRule type="cellIs" dxfId="568" priority="538" operator="lessThan">
      <formula>0</formula>
    </cfRule>
  </conditionalFormatting>
  <conditionalFormatting sqref="E16">
    <cfRule type="cellIs" dxfId="567" priority="537" operator="lessThan">
      <formula>0</formula>
    </cfRule>
  </conditionalFormatting>
  <conditionalFormatting sqref="E16">
    <cfRule type="cellIs" dxfId="566" priority="536" operator="lessThan">
      <formula>0</formula>
    </cfRule>
  </conditionalFormatting>
  <conditionalFormatting sqref="E16">
    <cfRule type="cellIs" dxfId="565" priority="535" operator="lessThan">
      <formula>0</formula>
    </cfRule>
  </conditionalFormatting>
  <conditionalFormatting sqref="E16">
    <cfRule type="cellIs" dxfId="564" priority="534" operator="lessThan">
      <formula>0</formula>
    </cfRule>
  </conditionalFormatting>
  <conditionalFormatting sqref="E16">
    <cfRule type="cellIs" dxfId="563" priority="533" operator="lessThan">
      <formula>0</formula>
    </cfRule>
  </conditionalFormatting>
  <conditionalFormatting sqref="E16">
    <cfRule type="cellIs" dxfId="562" priority="532" operator="lessThan">
      <formula>0</formula>
    </cfRule>
  </conditionalFormatting>
  <conditionalFormatting sqref="E16">
    <cfRule type="cellIs" dxfId="561" priority="531" operator="lessThan">
      <formula>0</formula>
    </cfRule>
  </conditionalFormatting>
  <conditionalFormatting sqref="E16">
    <cfRule type="cellIs" dxfId="560" priority="530" operator="lessThan">
      <formula>0</formula>
    </cfRule>
  </conditionalFormatting>
  <conditionalFormatting sqref="E16">
    <cfRule type="cellIs" dxfId="559" priority="529" operator="lessThan">
      <formula>0</formula>
    </cfRule>
  </conditionalFormatting>
  <conditionalFormatting sqref="E9">
    <cfRule type="cellIs" dxfId="558" priority="528" operator="lessThan">
      <formula>0</formula>
    </cfRule>
  </conditionalFormatting>
  <conditionalFormatting sqref="E9">
    <cfRule type="cellIs" dxfId="557" priority="527" operator="lessThan">
      <formula>0</formula>
    </cfRule>
  </conditionalFormatting>
  <conditionalFormatting sqref="E9">
    <cfRule type="cellIs" dxfId="556" priority="526" operator="lessThan">
      <formula>0</formula>
    </cfRule>
  </conditionalFormatting>
  <conditionalFormatting sqref="E9">
    <cfRule type="cellIs" dxfId="555" priority="525" operator="lessThan">
      <formula>0</formula>
    </cfRule>
  </conditionalFormatting>
  <conditionalFormatting sqref="E9">
    <cfRule type="cellIs" dxfId="554" priority="524" operator="lessThan">
      <formula>0</formula>
    </cfRule>
  </conditionalFormatting>
  <conditionalFormatting sqref="E9">
    <cfRule type="cellIs" dxfId="553" priority="523" operator="lessThan">
      <formula>0</formula>
    </cfRule>
  </conditionalFormatting>
  <conditionalFormatting sqref="E9">
    <cfRule type="cellIs" dxfId="552" priority="522" operator="lessThan">
      <formula>0</formula>
    </cfRule>
  </conditionalFormatting>
  <conditionalFormatting sqref="E9">
    <cfRule type="cellIs" dxfId="551" priority="521" operator="lessThan">
      <formula>0</formula>
    </cfRule>
  </conditionalFormatting>
  <conditionalFormatting sqref="E9">
    <cfRule type="cellIs" dxfId="550" priority="520" operator="lessThan">
      <formula>0</formula>
    </cfRule>
  </conditionalFormatting>
  <conditionalFormatting sqref="E9">
    <cfRule type="cellIs" dxfId="549" priority="519" operator="lessThan">
      <formula>0</formula>
    </cfRule>
  </conditionalFormatting>
  <conditionalFormatting sqref="E9">
    <cfRule type="cellIs" dxfId="548" priority="518" operator="lessThan">
      <formula>0</formula>
    </cfRule>
  </conditionalFormatting>
  <conditionalFormatting sqref="E9">
    <cfRule type="cellIs" dxfId="547" priority="517" operator="lessThan">
      <formula>0</formula>
    </cfRule>
  </conditionalFormatting>
  <conditionalFormatting sqref="E9">
    <cfRule type="cellIs" dxfId="546" priority="516" operator="lessThan">
      <formula>0</formula>
    </cfRule>
  </conditionalFormatting>
  <conditionalFormatting sqref="E9">
    <cfRule type="cellIs" dxfId="545" priority="515" operator="lessThan">
      <formula>0</formula>
    </cfRule>
  </conditionalFormatting>
  <conditionalFormatting sqref="E16">
    <cfRule type="cellIs" dxfId="544" priority="514" operator="lessThan">
      <formula>0</formula>
    </cfRule>
  </conditionalFormatting>
  <conditionalFormatting sqref="E16">
    <cfRule type="cellIs" dxfId="543" priority="513" operator="lessThan">
      <formula>0</formula>
    </cfRule>
  </conditionalFormatting>
  <conditionalFormatting sqref="E16">
    <cfRule type="cellIs" dxfId="542" priority="512" operator="lessThan">
      <formula>0</formula>
    </cfRule>
  </conditionalFormatting>
  <conditionalFormatting sqref="E16">
    <cfRule type="cellIs" dxfId="541" priority="511" operator="lessThan">
      <formula>0</formula>
    </cfRule>
  </conditionalFormatting>
  <conditionalFormatting sqref="E16">
    <cfRule type="cellIs" dxfId="540" priority="510" operator="lessThan">
      <formula>0</formula>
    </cfRule>
  </conditionalFormatting>
  <conditionalFormatting sqref="E16">
    <cfRule type="cellIs" dxfId="539" priority="509" operator="lessThan">
      <formula>0</formula>
    </cfRule>
  </conditionalFormatting>
  <conditionalFormatting sqref="E16">
    <cfRule type="cellIs" dxfId="538" priority="508" operator="lessThan">
      <formula>0</formula>
    </cfRule>
  </conditionalFormatting>
  <conditionalFormatting sqref="E9">
    <cfRule type="cellIs" dxfId="537" priority="507" operator="lessThan">
      <formula>0</formula>
    </cfRule>
  </conditionalFormatting>
  <conditionalFormatting sqref="E9">
    <cfRule type="cellIs" dxfId="536" priority="506" operator="lessThan">
      <formula>0</formula>
    </cfRule>
  </conditionalFormatting>
  <conditionalFormatting sqref="E9">
    <cfRule type="cellIs" dxfId="535" priority="505" operator="lessThan">
      <formula>0</formula>
    </cfRule>
  </conditionalFormatting>
  <conditionalFormatting sqref="E9">
    <cfRule type="cellIs" dxfId="534" priority="504" operator="lessThan">
      <formula>0</formula>
    </cfRule>
  </conditionalFormatting>
  <conditionalFormatting sqref="E9">
    <cfRule type="cellIs" dxfId="533" priority="503" operator="lessThan">
      <formula>0</formula>
    </cfRule>
  </conditionalFormatting>
  <conditionalFormatting sqref="E9">
    <cfRule type="cellIs" dxfId="532" priority="502" operator="lessThan">
      <formula>0</formula>
    </cfRule>
  </conditionalFormatting>
  <conditionalFormatting sqref="E9">
    <cfRule type="cellIs" dxfId="531" priority="501" operator="lessThan">
      <formula>0</formula>
    </cfRule>
  </conditionalFormatting>
  <conditionalFormatting sqref="E9">
    <cfRule type="cellIs" dxfId="530" priority="500" operator="lessThan">
      <formula>0</formula>
    </cfRule>
  </conditionalFormatting>
  <conditionalFormatting sqref="E9">
    <cfRule type="cellIs" dxfId="529" priority="499" operator="lessThan">
      <formula>0</formula>
    </cfRule>
  </conditionalFormatting>
  <conditionalFormatting sqref="E9">
    <cfRule type="cellIs" dxfId="528" priority="498" operator="lessThan">
      <formula>0</formula>
    </cfRule>
  </conditionalFormatting>
  <conditionalFormatting sqref="E9">
    <cfRule type="cellIs" dxfId="527" priority="497" operator="lessThan">
      <formula>0</formula>
    </cfRule>
  </conditionalFormatting>
  <conditionalFormatting sqref="E9">
    <cfRule type="cellIs" dxfId="526" priority="496" operator="lessThan">
      <formula>0</formula>
    </cfRule>
  </conditionalFormatting>
  <conditionalFormatting sqref="E9">
    <cfRule type="cellIs" dxfId="525" priority="495" operator="lessThan">
      <formula>0</formula>
    </cfRule>
  </conditionalFormatting>
  <conditionalFormatting sqref="E9">
    <cfRule type="cellIs" dxfId="524" priority="494" operator="lessThan">
      <formula>0</formula>
    </cfRule>
  </conditionalFormatting>
  <conditionalFormatting sqref="E9">
    <cfRule type="cellIs" dxfId="523" priority="493" operator="lessThan">
      <formula>0</formula>
    </cfRule>
  </conditionalFormatting>
  <conditionalFormatting sqref="E9">
    <cfRule type="cellIs" dxfId="522" priority="492" operator="lessThan">
      <formula>0</formula>
    </cfRule>
  </conditionalFormatting>
  <conditionalFormatting sqref="E9">
    <cfRule type="cellIs" dxfId="521" priority="491" operator="lessThan">
      <formula>0</formula>
    </cfRule>
  </conditionalFormatting>
  <conditionalFormatting sqref="E9">
    <cfRule type="cellIs" dxfId="520" priority="490" operator="lessThan">
      <formula>0</formula>
    </cfRule>
  </conditionalFormatting>
  <conditionalFormatting sqref="E9">
    <cfRule type="cellIs" dxfId="519" priority="489" operator="lessThan">
      <formula>0</formula>
    </cfRule>
  </conditionalFormatting>
  <conditionalFormatting sqref="E9">
    <cfRule type="cellIs" dxfId="518" priority="488" operator="lessThan">
      <formula>0</formula>
    </cfRule>
  </conditionalFormatting>
  <conditionalFormatting sqref="E9">
    <cfRule type="cellIs" dxfId="517" priority="487" operator="lessThan">
      <formula>0</formula>
    </cfRule>
  </conditionalFormatting>
  <conditionalFormatting sqref="E64">
    <cfRule type="cellIs" dxfId="516" priority="486" operator="lessThan">
      <formula>0</formula>
    </cfRule>
  </conditionalFormatting>
  <conditionalFormatting sqref="E64">
    <cfRule type="cellIs" dxfId="515" priority="485" operator="lessThan">
      <formula>0</formula>
    </cfRule>
  </conditionalFormatting>
  <conditionalFormatting sqref="E64">
    <cfRule type="cellIs" dxfId="514" priority="484" operator="lessThan">
      <formula>0</formula>
    </cfRule>
  </conditionalFormatting>
  <conditionalFormatting sqref="E64">
    <cfRule type="cellIs" dxfId="513" priority="483" operator="lessThan">
      <formula>0</formula>
    </cfRule>
  </conditionalFormatting>
  <conditionalFormatting sqref="E64">
    <cfRule type="cellIs" dxfId="512" priority="482" operator="lessThan">
      <formula>0</formula>
    </cfRule>
  </conditionalFormatting>
  <conditionalFormatting sqref="E64">
    <cfRule type="cellIs" dxfId="511" priority="481" operator="lessThan">
      <formula>0</formula>
    </cfRule>
  </conditionalFormatting>
  <conditionalFormatting sqref="E64">
    <cfRule type="cellIs" dxfId="510" priority="480" operator="lessThan">
      <formula>0</formula>
    </cfRule>
  </conditionalFormatting>
  <conditionalFormatting sqref="E64">
    <cfRule type="cellIs" dxfId="509" priority="479" operator="lessThan">
      <formula>0</formula>
    </cfRule>
  </conditionalFormatting>
  <conditionalFormatting sqref="E64">
    <cfRule type="cellIs" dxfId="508" priority="478" operator="lessThan">
      <formula>0</formula>
    </cfRule>
  </conditionalFormatting>
  <conditionalFormatting sqref="E64">
    <cfRule type="cellIs" dxfId="507" priority="477" operator="lessThan">
      <formula>0</formula>
    </cfRule>
  </conditionalFormatting>
  <conditionalFormatting sqref="E62">
    <cfRule type="cellIs" dxfId="506" priority="476" operator="lessThan">
      <formula>0</formula>
    </cfRule>
  </conditionalFormatting>
  <conditionalFormatting sqref="E62">
    <cfRule type="cellIs" dxfId="505" priority="475" operator="lessThan">
      <formula>0</formula>
    </cfRule>
  </conditionalFormatting>
  <conditionalFormatting sqref="E62">
    <cfRule type="cellIs" dxfId="504" priority="474" operator="lessThan">
      <formula>0</formula>
    </cfRule>
  </conditionalFormatting>
  <conditionalFormatting sqref="E62">
    <cfRule type="cellIs" dxfId="503" priority="473" operator="lessThan">
      <formula>0</formula>
    </cfRule>
  </conditionalFormatting>
  <conditionalFormatting sqref="E62">
    <cfRule type="cellIs" dxfId="502" priority="472" operator="lessThan">
      <formula>0</formula>
    </cfRule>
  </conditionalFormatting>
  <conditionalFormatting sqref="E62">
    <cfRule type="cellIs" dxfId="501" priority="471" operator="lessThan">
      <formula>0</formula>
    </cfRule>
  </conditionalFormatting>
  <conditionalFormatting sqref="E62">
    <cfRule type="cellIs" dxfId="500" priority="470" operator="lessThan">
      <formula>0</formula>
    </cfRule>
  </conditionalFormatting>
  <conditionalFormatting sqref="E62">
    <cfRule type="cellIs" dxfId="499" priority="469" operator="lessThan">
      <formula>0</formula>
    </cfRule>
  </conditionalFormatting>
  <conditionalFormatting sqref="E62">
    <cfRule type="cellIs" dxfId="498" priority="468" operator="lessThan">
      <formula>0</formula>
    </cfRule>
  </conditionalFormatting>
  <conditionalFormatting sqref="E62">
    <cfRule type="cellIs" dxfId="497" priority="467" operator="lessThan">
      <formula>0</formula>
    </cfRule>
  </conditionalFormatting>
  <conditionalFormatting sqref="E62">
    <cfRule type="cellIs" dxfId="496" priority="466" operator="lessThan">
      <formula>0</formula>
    </cfRule>
  </conditionalFormatting>
  <conditionalFormatting sqref="E62">
    <cfRule type="cellIs" dxfId="495" priority="465" operator="lessThan">
      <formula>0</formula>
    </cfRule>
  </conditionalFormatting>
  <conditionalFormatting sqref="E62">
    <cfRule type="cellIs" dxfId="494" priority="464" operator="lessThan">
      <formula>0</formula>
    </cfRule>
  </conditionalFormatting>
  <conditionalFormatting sqref="E62">
    <cfRule type="cellIs" dxfId="493" priority="463" operator="lessThan">
      <formula>0</formula>
    </cfRule>
  </conditionalFormatting>
  <conditionalFormatting sqref="E62">
    <cfRule type="cellIs" dxfId="492" priority="462" operator="lessThan">
      <formula>0</formula>
    </cfRule>
  </conditionalFormatting>
  <conditionalFormatting sqref="E62">
    <cfRule type="cellIs" dxfId="491" priority="461" operator="lessThan">
      <formula>0</formula>
    </cfRule>
  </conditionalFormatting>
  <conditionalFormatting sqref="F5:F6">
    <cfRule type="containsBlanks" dxfId="490" priority="460">
      <formula>LEN(TRIM(F5))=0</formula>
    </cfRule>
  </conditionalFormatting>
  <conditionalFormatting sqref="G9">
    <cfRule type="cellIs" dxfId="489" priority="459" operator="lessThan">
      <formula>0</formula>
    </cfRule>
  </conditionalFormatting>
  <conditionalFormatting sqref="G17:G19">
    <cfRule type="cellIs" dxfId="488" priority="458" operator="lessThan">
      <formula>0</formula>
    </cfRule>
  </conditionalFormatting>
  <conditionalFormatting sqref="G20">
    <cfRule type="cellIs" dxfId="487" priority="457" operator="lessThan">
      <formula>0</formula>
    </cfRule>
  </conditionalFormatting>
  <conditionalFormatting sqref="G22">
    <cfRule type="cellIs" dxfId="486" priority="456" operator="lessThan">
      <formula>0</formula>
    </cfRule>
  </conditionalFormatting>
  <conditionalFormatting sqref="G26">
    <cfRule type="cellIs" dxfId="485" priority="455" operator="lessThan">
      <formula>0</formula>
    </cfRule>
  </conditionalFormatting>
  <conditionalFormatting sqref="G30">
    <cfRule type="cellIs" dxfId="484" priority="454" operator="lessThan">
      <formula>0</formula>
    </cfRule>
  </conditionalFormatting>
  <conditionalFormatting sqref="G27:G35">
    <cfRule type="cellIs" dxfId="483" priority="453" operator="lessThan">
      <formula>0</formula>
    </cfRule>
  </conditionalFormatting>
  <conditionalFormatting sqref="G36">
    <cfRule type="cellIs" dxfId="482" priority="452" operator="lessThan">
      <formula>0</formula>
    </cfRule>
  </conditionalFormatting>
  <conditionalFormatting sqref="G37">
    <cfRule type="cellIs" dxfId="481" priority="451" operator="lessThan">
      <formula>0</formula>
    </cfRule>
  </conditionalFormatting>
  <conditionalFormatting sqref="G39">
    <cfRule type="cellIs" dxfId="480" priority="450" operator="lessThan">
      <formula>0</formula>
    </cfRule>
  </conditionalFormatting>
  <conditionalFormatting sqref="G40:G45">
    <cfRule type="cellIs" dxfId="479" priority="449" operator="lessThan">
      <formula>0</formula>
    </cfRule>
  </conditionalFormatting>
  <conditionalFormatting sqref="G46">
    <cfRule type="cellIs" dxfId="478" priority="448" operator="lessThan">
      <formula>0</formula>
    </cfRule>
  </conditionalFormatting>
  <conditionalFormatting sqref="G47">
    <cfRule type="cellIs" dxfId="477" priority="447" operator="lessThan">
      <formula>0</formula>
    </cfRule>
  </conditionalFormatting>
  <conditionalFormatting sqref="G49:G53">
    <cfRule type="cellIs" dxfId="476" priority="446" operator="lessThan">
      <formula>0</formula>
    </cfRule>
  </conditionalFormatting>
  <conditionalFormatting sqref="G59">
    <cfRule type="cellIs" dxfId="475" priority="445" operator="lessThan">
      <formula>0</formula>
    </cfRule>
  </conditionalFormatting>
  <conditionalFormatting sqref="G60">
    <cfRule type="cellIs" dxfId="474" priority="444" operator="lessThan">
      <formula>0</formula>
    </cfRule>
  </conditionalFormatting>
  <conditionalFormatting sqref="G62">
    <cfRule type="cellIs" dxfId="473" priority="443" operator="lessThan">
      <formula>0</formula>
    </cfRule>
  </conditionalFormatting>
  <conditionalFormatting sqref="G63">
    <cfRule type="cellIs" dxfId="472" priority="442" operator="lessThan">
      <formula>0</formula>
    </cfRule>
  </conditionalFormatting>
  <conditionalFormatting sqref="G64">
    <cfRule type="cellIs" dxfId="471" priority="441" operator="lessThan">
      <formula>0</formula>
    </cfRule>
  </conditionalFormatting>
  <conditionalFormatting sqref="G91">
    <cfRule type="cellIs" dxfId="470" priority="440" operator="lessThan">
      <formula>0</formula>
    </cfRule>
  </conditionalFormatting>
  <conditionalFormatting sqref="G66">
    <cfRule type="cellIs" dxfId="469" priority="439" operator="lessThan">
      <formula>0</formula>
    </cfRule>
  </conditionalFormatting>
  <conditionalFormatting sqref="G72">
    <cfRule type="cellIs" dxfId="468" priority="438" operator="lessThan">
      <formula>0</formula>
    </cfRule>
  </conditionalFormatting>
  <conditionalFormatting sqref="G73:G75">
    <cfRule type="cellIs" dxfId="467" priority="437" operator="lessThan">
      <formula>0</formula>
    </cfRule>
  </conditionalFormatting>
  <conditionalFormatting sqref="G74">
    <cfRule type="cellIs" dxfId="466" priority="436" operator="lessThan">
      <formula>0</formula>
    </cfRule>
  </conditionalFormatting>
  <conditionalFormatting sqref="G77:G78 G80:G83">
    <cfRule type="cellIs" dxfId="465" priority="435" operator="lessThan">
      <formula>0</formula>
    </cfRule>
  </conditionalFormatting>
  <conditionalFormatting sqref="G85">
    <cfRule type="cellIs" dxfId="464" priority="434" operator="lessThan">
      <formula>0</formula>
    </cfRule>
  </conditionalFormatting>
  <conditionalFormatting sqref="G9">
    <cfRule type="cellIs" dxfId="463" priority="433" operator="lessThan">
      <formula>0</formula>
    </cfRule>
  </conditionalFormatting>
  <conditionalFormatting sqref="G20">
    <cfRule type="cellIs" dxfId="462" priority="432" operator="lessThan">
      <formula>0</formula>
    </cfRule>
  </conditionalFormatting>
  <conditionalFormatting sqref="G22">
    <cfRule type="cellIs" dxfId="461" priority="431" operator="lessThan">
      <formula>0</formula>
    </cfRule>
  </conditionalFormatting>
  <conditionalFormatting sqref="G26">
    <cfRule type="cellIs" dxfId="460" priority="430" operator="lessThan">
      <formula>0</formula>
    </cfRule>
  </conditionalFormatting>
  <conditionalFormatting sqref="G30">
    <cfRule type="cellIs" dxfId="459" priority="429" operator="lessThan">
      <formula>0</formula>
    </cfRule>
  </conditionalFormatting>
  <conditionalFormatting sqref="G27:G35">
    <cfRule type="cellIs" dxfId="458" priority="428" operator="lessThan">
      <formula>0</formula>
    </cfRule>
  </conditionalFormatting>
  <conditionalFormatting sqref="G36">
    <cfRule type="cellIs" dxfId="457" priority="427" operator="lessThan">
      <formula>0</formula>
    </cfRule>
  </conditionalFormatting>
  <conditionalFormatting sqref="G37">
    <cfRule type="cellIs" dxfId="456" priority="426" operator="lessThan">
      <formula>0</formula>
    </cfRule>
  </conditionalFormatting>
  <conditionalFormatting sqref="G39">
    <cfRule type="cellIs" dxfId="455" priority="425" operator="lessThan">
      <formula>0</formula>
    </cfRule>
  </conditionalFormatting>
  <conditionalFormatting sqref="G40:G45">
    <cfRule type="cellIs" dxfId="454" priority="424" operator="lessThan">
      <formula>0</formula>
    </cfRule>
  </conditionalFormatting>
  <conditionalFormatting sqref="G46">
    <cfRule type="cellIs" dxfId="453" priority="423" operator="lessThan">
      <formula>0</formula>
    </cfRule>
  </conditionalFormatting>
  <conditionalFormatting sqref="G47">
    <cfRule type="cellIs" dxfId="452" priority="422" operator="lessThan">
      <formula>0</formula>
    </cfRule>
  </conditionalFormatting>
  <conditionalFormatting sqref="G49:G53">
    <cfRule type="cellIs" dxfId="451" priority="421" operator="lessThan">
      <formula>0</formula>
    </cfRule>
  </conditionalFormatting>
  <conditionalFormatting sqref="G59">
    <cfRule type="cellIs" dxfId="450" priority="420" operator="lessThan">
      <formula>0</formula>
    </cfRule>
  </conditionalFormatting>
  <conditionalFormatting sqref="G60">
    <cfRule type="cellIs" dxfId="449" priority="419" operator="lessThan">
      <formula>0</formula>
    </cfRule>
  </conditionalFormatting>
  <conditionalFormatting sqref="G62">
    <cfRule type="cellIs" dxfId="448" priority="418" operator="lessThan">
      <formula>0</formula>
    </cfRule>
  </conditionalFormatting>
  <conditionalFormatting sqref="G63">
    <cfRule type="cellIs" dxfId="447" priority="417" operator="lessThan">
      <formula>0</formula>
    </cfRule>
  </conditionalFormatting>
  <conditionalFormatting sqref="G64">
    <cfRule type="cellIs" dxfId="446" priority="416" operator="lessThan">
      <formula>0</formula>
    </cfRule>
  </conditionalFormatting>
  <conditionalFormatting sqref="G91">
    <cfRule type="cellIs" dxfId="445" priority="415" operator="lessThan">
      <formula>0</formula>
    </cfRule>
  </conditionalFormatting>
  <conditionalFormatting sqref="G66">
    <cfRule type="cellIs" dxfId="444" priority="414" operator="lessThan">
      <formula>0</formula>
    </cfRule>
  </conditionalFormatting>
  <conditionalFormatting sqref="G72">
    <cfRule type="cellIs" dxfId="443" priority="413" operator="lessThan">
      <formula>0</formula>
    </cfRule>
  </conditionalFormatting>
  <conditionalFormatting sqref="G73:G75">
    <cfRule type="cellIs" dxfId="442" priority="412" operator="lessThan">
      <formula>0</formula>
    </cfRule>
  </conditionalFormatting>
  <conditionalFormatting sqref="G74">
    <cfRule type="cellIs" dxfId="441" priority="411" operator="lessThan">
      <formula>0</formula>
    </cfRule>
  </conditionalFormatting>
  <conditionalFormatting sqref="G77:G78 G80:G83">
    <cfRule type="cellIs" dxfId="440" priority="410" operator="lessThan">
      <formula>0</formula>
    </cfRule>
  </conditionalFormatting>
  <conditionalFormatting sqref="G85">
    <cfRule type="cellIs" dxfId="439" priority="409" operator="lessThan">
      <formula>0</formula>
    </cfRule>
  </conditionalFormatting>
  <conditionalFormatting sqref="G17:G19">
    <cfRule type="cellIs" dxfId="438" priority="408" operator="lessThan">
      <formula>0</formula>
    </cfRule>
  </conditionalFormatting>
  <conditionalFormatting sqref="G18:G19">
    <cfRule type="cellIs" dxfId="437" priority="407" operator="lessThan">
      <formula>0</formula>
    </cfRule>
  </conditionalFormatting>
  <conditionalFormatting sqref="G17:G19">
    <cfRule type="cellIs" dxfId="436" priority="406" operator="lessThan">
      <formula>0</formula>
    </cfRule>
  </conditionalFormatting>
  <conditionalFormatting sqref="G22">
    <cfRule type="cellIs" dxfId="435" priority="405" operator="lessThan">
      <formula>0</formula>
    </cfRule>
  </conditionalFormatting>
  <conditionalFormatting sqref="G22">
    <cfRule type="cellIs" dxfId="434" priority="404" operator="lessThan">
      <formula>0</formula>
    </cfRule>
  </conditionalFormatting>
  <conditionalFormatting sqref="G22">
    <cfRule type="cellIs" dxfId="433" priority="403" operator="lessThan">
      <formula>0</formula>
    </cfRule>
  </conditionalFormatting>
  <conditionalFormatting sqref="G26">
    <cfRule type="cellIs" dxfId="432" priority="402" operator="lessThan">
      <formula>0</formula>
    </cfRule>
  </conditionalFormatting>
  <conditionalFormatting sqref="G26">
    <cfRule type="cellIs" dxfId="431" priority="401" operator="lessThan">
      <formula>0</formula>
    </cfRule>
  </conditionalFormatting>
  <conditionalFormatting sqref="G26">
    <cfRule type="cellIs" dxfId="430" priority="400" operator="lessThan">
      <formula>0</formula>
    </cfRule>
  </conditionalFormatting>
  <conditionalFormatting sqref="G26">
    <cfRule type="cellIs" dxfId="429" priority="399" operator="lessThan">
      <formula>0</formula>
    </cfRule>
  </conditionalFormatting>
  <conditionalFormatting sqref="G26">
    <cfRule type="cellIs" dxfId="428" priority="398" operator="lessThan">
      <formula>0</formula>
    </cfRule>
  </conditionalFormatting>
  <conditionalFormatting sqref="G30">
    <cfRule type="cellIs" dxfId="427" priority="397" operator="lessThan">
      <formula>0</formula>
    </cfRule>
  </conditionalFormatting>
  <conditionalFormatting sqref="G30">
    <cfRule type="cellIs" dxfId="426" priority="396" operator="lessThan">
      <formula>0</formula>
    </cfRule>
  </conditionalFormatting>
  <conditionalFormatting sqref="G30">
    <cfRule type="cellIs" dxfId="425" priority="395" operator="lessThan">
      <formula>0</formula>
    </cfRule>
  </conditionalFormatting>
  <conditionalFormatting sqref="G30">
    <cfRule type="cellIs" dxfId="424" priority="394" operator="lessThan">
      <formula>0</formula>
    </cfRule>
  </conditionalFormatting>
  <conditionalFormatting sqref="G30">
    <cfRule type="cellIs" dxfId="423" priority="393" operator="lessThan">
      <formula>0</formula>
    </cfRule>
  </conditionalFormatting>
  <conditionalFormatting sqref="G27:G35">
    <cfRule type="cellIs" dxfId="422" priority="392" operator="lessThan">
      <formula>0</formula>
    </cfRule>
  </conditionalFormatting>
  <conditionalFormatting sqref="G27:G35">
    <cfRule type="cellIs" dxfId="421" priority="391" operator="lessThan">
      <formula>0</formula>
    </cfRule>
  </conditionalFormatting>
  <conditionalFormatting sqref="G27:G35">
    <cfRule type="cellIs" dxfId="420" priority="390" operator="lessThan">
      <formula>0</formula>
    </cfRule>
  </conditionalFormatting>
  <conditionalFormatting sqref="G27:G35">
    <cfRule type="cellIs" dxfId="419" priority="389" operator="lessThan">
      <formula>0</formula>
    </cfRule>
  </conditionalFormatting>
  <conditionalFormatting sqref="G27:G35">
    <cfRule type="cellIs" dxfId="418" priority="388" operator="lessThan">
      <formula>0</formula>
    </cfRule>
  </conditionalFormatting>
  <conditionalFormatting sqref="G36">
    <cfRule type="cellIs" dxfId="417" priority="387" operator="lessThan">
      <formula>0</formula>
    </cfRule>
  </conditionalFormatting>
  <conditionalFormatting sqref="G36">
    <cfRule type="cellIs" dxfId="416" priority="386" operator="lessThan">
      <formula>0</formula>
    </cfRule>
  </conditionalFormatting>
  <conditionalFormatting sqref="G36">
    <cfRule type="cellIs" dxfId="415" priority="385" operator="lessThan">
      <formula>0</formula>
    </cfRule>
  </conditionalFormatting>
  <conditionalFormatting sqref="G36">
    <cfRule type="cellIs" dxfId="414" priority="384" operator="lessThan">
      <formula>0</formula>
    </cfRule>
  </conditionalFormatting>
  <conditionalFormatting sqref="G36">
    <cfRule type="cellIs" dxfId="413" priority="383" operator="lessThan">
      <formula>0</formula>
    </cfRule>
  </conditionalFormatting>
  <conditionalFormatting sqref="G37">
    <cfRule type="cellIs" dxfId="412" priority="382" operator="lessThan">
      <formula>0</formula>
    </cfRule>
  </conditionalFormatting>
  <conditionalFormatting sqref="G37">
    <cfRule type="cellIs" dxfId="411" priority="381" operator="lessThan">
      <formula>0</formula>
    </cfRule>
  </conditionalFormatting>
  <conditionalFormatting sqref="G37">
    <cfRule type="cellIs" dxfId="410" priority="380" operator="lessThan">
      <formula>0</formula>
    </cfRule>
  </conditionalFormatting>
  <conditionalFormatting sqref="G37">
    <cfRule type="cellIs" dxfId="409" priority="379" operator="lessThan">
      <formula>0</formula>
    </cfRule>
  </conditionalFormatting>
  <conditionalFormatting sqref="G37">
    <cfRule type="cellIs" dxfId="408" priority="378" operator="lessThan">
      <formula>0</formula>
    </cfRule>
  </conditionalFormatting>
  <conditionalFormatting sqref="G39">
    <cfRule type="cellIs" dxfId="407" priority="377" operator="lessThan">
      <formula>0</formula>
    </cfRule>
  </conditionalFormatting>
  <conditionalFormatting sqref="G39">
    <cfRule type="cellIs" dxfId="406" priority="376" operator="lessThan">
      <formula>0</formula>
    </cfRule>
  </conditionalFormatting>
  <conditionalFormatting sqref="G39">
    <cfRule type="cellIs" dxfId="405" priority="375" operator="lessThan">
      <formula>0</formula>
    </cfRule>
  </conditionalFormatting>
  <conditionalFormatting sqref="G39">
    <cfRule type="cellIs" dxfId="404" priority="374" operator="lessThan">
      <formula>0</formula>
    </cfRule>
  </conditionalFormatting>
  <conditionalFormatting sqref="G39">
    <cfRule type="cellIs" dxfId="403" priority="373" operator="lessThan">
      <formula>0</formula>
    </cfRule>
  </conditionalFormatting>
  <conditionalFormatting sqref="G40:G45">
    <cfRule type="cellIs" dxfId="402" priority="372" operator="lessThan">
      <formula>0</formula>
    </cfRule>
  </conditionalFormatting>
  <conditionalFormatting sqref="G40:G45">
    <cfRule type="cellIs" dxfId="401" priority="371" operator="lessThan">
      <formula>0</formula>
    </cfRule>
  </conditionalFormatting>
  <conditionalFormatting sqref="G40:G45">
    <cfRule type="cellIs" dxfId="400" priority="370" operator="lessThan">
      <formula>0</formula>
    </cfRule>
  </conditionalFormatting>
  <conditionalFormatting sqref="G40:G45">
    <cfRule type="cellIs" dxfId="399" priority="369" operator="lessThan">
      <formula>0</formula>
    </cfRule>
  </conditionalFormatting>
  <conditionalFormatting sqref="G40:G45">
    <cfRule type="cellIs" dxfId="398" priority="368" operator="lessThan">
      <formula>0</formula>
    </cfRule>
  </conditionalFormatting>
  <conditionalFormatting sqref="G86">
    <cfRule type="cellIs" dxfId="397" priority="367" operator="lessThan">
      <formula>0</formula>
    </cfRule>
  </conditionalFormatting>
  <conditionalFormatting sqref="G87">
    <cfRule type="cellIs" dxfId="396" priority="366" operator="lessThan">
      <formula>0</formula>
    </cfRule>
  </conditionalFormatting>
  <conditionalFormatting sqref="G17:G19">
    <cfRule type="cellIs" dxfId="395" priority="365" operator="lessThan">
      <formula>0</formula>
    </cfRule>
  </conditionalFormatting>
  <conditionalFormatting sqref="G17:G19">
    <cfRule type="cellIs" dxfId="394" priority="364" operator="lessThan">
      <formula>0</formula>
    </cfRule>
  </conditionalFormatting>
  <conditionalFormatting sqref="G17:G19">
    <cfRule type="cellIs" dxfId="393" priority="363" operator="lessThan">
      <formula>0</formula>
    </cfRule>
  </conditionalFormatting>
  <conditionalFormatting sqref="G22">
    <cfRule type="cellIs" dxfId="392" priority="362" operator="lessThan">
      <formula>0</formula>
    </cfRule>
  </conditionalFormatting>
  <conditionalFormatting sqref="G26">
    <cfRule type="cellIs" dxfId="391" priority="361" operator="lessThan">
      <formula>0</formula>
    </cfRule>
  </conditionalFormatting>
  <conditionalFormatting sqref="G30:G45">
    <cfRule type="cellIs" dxfId="390" priority="360" operator="lessThan">
      <formula>0</formula>
    </cfRule>
  </conditionalFormatting>
  <conditionalFormatting sqref="G35">
    <cfRule type="cellIs" dxfId="389" priority="359" operator="lessThan">
      <formula>0</formula>
    </cfRule>
  </conditionalFormatting>
  <conditionalFormatting sqref="G36">
    <cfRule type="cellIs" dxfId="388" priority="358" operator="lessThan">
      <formula>0</formula>
    </cfRule>
  </conditionalFormatting>
  <conditionalFormatting sqref="G37">
    <cfRule type="cellIs" dxfId="387" priority="357" operator="lessThan">
      <formula>0</formula>
    </cfRule>
  </conditionalFormatting>
  <conditionalFormatting sqref="G39">
    <cfRule type="cellIs" dxfId="386" priority="356" operator="lessThan">
      <formula>0</formula>
    </cfRule>
  </conditionalFormatting>
  <conditionalFormatting sqref="G40">
    <cfRule type="cellIs" dxfId="385" priority="355" operator="lessThan">
      <formula>0</formula>
    </cfRule>
  </conditionalFormatting>
  <conditionalFormatting sqref="G27:G29">
    <cfRule type="cellIs" dxfId="384" priority="354" operator="lessThan">
      <formula>0</formula>
    </cfRule>
  </conditionalFormatting>
  <conditionalFormatting sqref="G41:G45">
    <cfRule type="cellIs" dxfId="383" priority="353" operator="lessThan">
      <formula>0</formula>
    </cfRule>
  </conditionalFormatting>
  <conditionalFormatting sqref="G31:G34">
    <cfRule type="cellIs" dxfId="382" priority="352" operator="lessThan">
      <formula>0</formula>
    </cfRule>
  </conditionalFormatting>
  <conditionalFormatting sqref="G41">
    <cfRule type="cellIs" dxfId="381" priority="351" operator="lessThan">
      <formula>0</formula>
    </cfRule>
  </conditionalFormatting>
  <conditionalFormatting sqref="G41">
    <cfRule type="cellIs" dxfId="380" priority="350" operator="lessThan">
      <formula>0</formula>
    </cfRule>
  </conditionalFormatting>
  <conditionalFormatting sqref="G41">
    <cfRule type="cellIs" dxfId="379" priority="349" operator="lessThan">
      <formula>0</formula>
    </cfRule>
  </conditionalFormatting>
  <conditionalFormatting sqref="G41">
    <cfRule type="cellIs" dxfId="378" priority="348" operator="lessThan">
      <formula>0</formula>
    </cfRule>
  </conditionalFormatting>
  <conditionalFormatting sqref="G41">
    <cfRule type="cellIs" dxfId="377" priority="347" operator="lessThan">
      <formula>0</formula>
    </cfRule>
  </conditionalFormatting>
  <conditionalFormatting sqref="G41">
    <cfRule type="cellIs" dxfId="376" priority="346" operator="lessThan">
      <formula>0</formula>
    </cfRule>
  </conditionalFormatting>
  <conditionalFormatting sqref="G41">
    <cfRule type="cellIs" dxfId="375" priority="345" operator="lessThan">
      <formula>0</formula>
    </cfRule>
  </conditionalFormatting>
  <conditionalFormatting sqref="G41">
    <cfRule type="cellIs" dxfId="374" priority="344" operator="lessThan">
      <formula>0</formula>
    </cfRule>
  </conditionalFormatting>
  <conditionalFormatting sqref="G42">
    <cfRule type="cellIs" dxfId="373" priority="343" operator="lessThan">
      <formula>0</formula>
    </cfRule>
  </conditionalFormatting>
  <conditionalFormatting sqref="G42">
    <cfRule type="cellIs" dxfId="372" priority="342" operator="lessThan">
      <formula>0</formula>
    </cfRule>
  </conditionalFormatting>
  <conditionalFormatting sqref="G42">
    <cfRule type="cellIs" dxfId="371" priority="341" operator="lessThan">
      <formula>0</formula>
    </cfRule>
  </conditionalFormatting>
  <conditionalFormatting sqref="G42">
    <cfRule type="cellIs" dxfId="370" priority="340" operator="lessThan">
      <formula>0</formula>
    </cfRule>
  </conditionalFormatting>
  <conditionalFormatting sqref="G42">
    <cfRule type="cellIs" dxfId="369" priority="339" operator="lessThan">
      <formula>0</formula>
    </cfRule>
  </conditionalFormatting>
  <conditionalFormatting sqref="G42">
    <cfRule type="cellIs" dxfId="368" priority="338" operator="lessThan">
      <formula>0</formula>
    </cfRule>
  </conditionalFormatting>
  <conditionalFormatting sqref="G42">
    <cfRule type="cellIs" dxfId="367" priority="337" operator="lessThan">
      <formula>0</formula>
    </cfRule>
  </conditionalFormatting>
  <conditionalFormatting sqref="G42">
    <cfRule type="cellIs" dxfId="366" priority="336" operator="lessThan">
      <formula>0</formula>
    </cfRule>
  </conditionalFormatting>
  <conditionalFormatting sqref="G43">
    <cfRule type="cellIs" dxfId="365" priority="335" operator="lessThan">
      <formula>0</formula>
    </cfRule>
  </conditionalFormatting>
  <conditionalFormatting sqref="G43">
    <cfRule type="cellIs" dxfId="364" priority="334" operator="lessThan">
      <formula>0</formula>
    </cfRule>
  </conditionalFormatting>
  <conditionalFormatting sqref="G43">
    <cfRule type="cellIs" dxfId="363" priority="333" operator="lessThan">
      <formula>0</formula>
    </cfRule>
  </conditionalFormatting>
  <conditionalFormatting sqref="G43">
    <cfRule type="cellIs" dxfId="362" priority="332" operator="lessThan">
      <formula>0</formula>
    </cfRule>
  </conditionalFormatting>
  <conditionalFormatting sqref="G43">
    <cfRule type="cellIs" dxfId="361" priority="331" operator="lessThan">
      <formula>0</formula>
    </cfRule>
  </conditionalFormatting>
  <conditionalFormatting sqref="G43">
    <cfRule type="cellIs" dxfId="360" priority="330" operator="lessThan">
      <formula>0</formula>
    </cfRule>
  </conditionalFormatting>
  <conditionalFormatting sqref="G43">
    <cfRule type="cellIs" dxfId="359" priority="329" operator="lessThan">
      <formula>0</formula>
    </cfRule>
  </conditionalFormatting>
  <conditionalFormatting sqref="G43">
    <cfRule type="cellIs" dxfId="358" priority="328" operator="lessThan">
      <formula>0</formula>
    </cfRule>
  </conditionalFormatting>
  <conditionalFormatting sqref="G44">
    <cfRule type="cellIs" dxfId="357" priority="327" operator="lessThan">
      <formula>0</formula>
    </cfRule>
  </conditionalFormatting>
  <conditionalFormatting sqref="G44">
    <cfRule type="cellIs" dxfId="356" priority="326" operator="lessThan">
      <formula>0</formula>
    </cfRule>
  </conditionalFormatting>
  <conditionalFormatting sqref="G44">
    <cfRule type="cellIs" dxfId="355" priority="325" operator="lessThan">
      <formula>0</formula>
    </cfRule>
  </conditionalFormatting>
  <conditionalFormatting sqref="G44">
    <cfRule type="cellIs" dxfId="354" priority="324" operator="lessThan">
      <formula>0</formula>
    </cfRule>
  </conditionalFormatting>
  <conditionalFormatting sqref="G44">
    <cfRule type="cellIs" dxfId="353" priority="323" operator="lessThan">
      <formula>0</formula>
    </cfRule>
  </conditionalFormatting>
  <conditionalFormatting sqref="G44">
    <cfRule type="cellIs" dxfId="352" priority="322" operator="lessThan">
      <formula>0</formula>
    </cfRule>
  </conditionalFormatting>
  <conditionalFormatting sqref="G44">
    <cfRule type="cellIs" dxfId="351" priority="321" operator="lessThan">
      <formula>0</formula>
    </cfRule>
  </conditionalFormatting>
  <conditionalFormatting sqref="G44">
    <cfRule type="cellIs" dxfId="350" priority="320" operator="lessThan">
      <formula>0</formula>
    </cfRule>
  </conditionalFormatting>
  <conditionalFormatting sqref="G45">
    <cfRule type="cellIs" dxfId="349" priority="319" operator="lessThan">
      <formula>0</formula>
    </cfRule>
  </conditionalFormatting>
  <conditionalFormatting sqref="G45">
    <cfRule type="cellIs" dxfId="348" priority="318" operator="lessThan">
      <formula>0</formula>
    </cfRule>
  </conditionalFormatting>
  <conditionalFormatting sqref="G45">
    <cfRule type="cellIs" dxfId="347" priority="317" operator="lessThan">
      <formula>0</formula>
    </cfRule>
  </conditionalFormatting>
  <conditionalFormatting sqref="G45">
    <cfRule type="cellIs" dxfId="346" priority="316" operator="lessThan">
      <formula>0</formula>
    </cfRule>
  </conditionalFormatting>
  <conditionalFormatting sqref="G45">
    <cfRule type="cellIs" dxfId="345" priority="315" operator="lessThan">
      <formula>0</formula>
    </cfRule>
  </conditionalFormatting>
  <conditionalFormatting sqref="G45">
    <cfRule type="cellIs" dxfId="344" priority="314" operator="lessThan">
      <formula>0</formula>
    </cfRule>
  </conditionalFormatting>
  <conditionalFormatting sqref="G45">
    <cfRule type="cellIs" dxfId="343" priority="313" operator="lessThan">
      <formula>0</formula>
    </cfRule>
  </conditionalFormatting>
  <conditionalFormatting sqref="G45">
    <cfRule type="cellIs" dxfId="342" priority="312" operator="lessThan">
      <formula>0</formula>
    </cfRule>
  </conditionalFormatting>
  <conditionalFormatting sqref="G30">
    <cfRule type="cellIs" dxfId="341" priority="311" operator="lessThan">
      <formula>0</formula>
    </cfRule>
  </conditionalFormatting>
  <conditionalFormatting sqref="G30">
    <cfRule type="cellIs" dxfId="340" priority="310" operator="lessThan">
      <formula>0</formula>
    </cfRule>
  </conditionalFormatting>
  <conditionalFormatting sqref="G30">
    <cfRule type="cellIs" dxfId="339" priority="309" operator="lessThan">
      <formula>0</formula>
    </cfRule>
  </conditionalFormatting>
  <conditionalFormatting sqref="G30">
    <cfRule type="cellIs" dxfId="338" priority="308" operator="lessThan">
      <formula>0</formula>
    </cfRule>
  </conditionalFormatting>
  <conditionalFormatting sqref="G30">
    <cfRule type="cellIs" dxfId="337" priority="307" operator="lessThan">
      <formula>0</formula>
    </cfRule>
  </conditionalFormatting>
  <conditionalFormatting sqref="G30">
    <cfRule type="cellIs" dxfId="336" priority="306" operator="lessThan">
      <formula>0</formula>
    </cfRule>
  </conditionalFormatting>
  <conditionalFormatting sqref="G30">
    <cfRule type="cellIs" dxfId="335" priority="305" operator="lessThan">
      <formula>0</formula>
    </cfRule>
  </conditionalFormatting>
  <conditionalFormatting sqref="G30">
    <cfRule type="cellIs" dxfId="334" priority="304" operator="lessThan">
      <formula>0</formula>
    </cfRule>
  </conditionalFormatting>
  <conditionalFormatting sqref="G35">
    <cfRule type="cellIs" dxfId="333" priority="303" operator="lessThan">
      <formula>0</formula>
    </cfRule>
  </conditionalFormatting>
  <conditionalFormatting sqref="G35">
    <cfRule type="cellIs" dxfId="332" priority="302" operator="lessThan">
      <formula>0</formula>
    </cfRule>
  </conditionalFormatting>
  <conditionalFormatting sqref="G35">
    <cfRule type="cellIs" dxfId="331" priority="301" operator="lessThan">
      <formula>0</formula>
    </cfRule>
  </conditionalFormatting>
  <conditionalFormatting sqref="G35">
    <cfRule type="cellIs" dxfId="330" priority="300" operator="lessThan">
      <formula>0</formula>
    </cfRule>
  </conditionalFormatting>
  <conditionalFormatting sqref="G35">
    <cfRule type="cellIs" dxfId="329" priority="299" operator="lessThan">
      <formula>0</formula>
    </cfRule>
  </conditionalFormatting>
  <conditionalFormatting sqref="G35">
    <cfRule type="cellIs" dxfId="328" priority="298" operator="lessThan">
      <formula>0</formula>
    </cfRule>
  </conditionalFormatting>
  <conditionalFormatting sqref="G35">
    <cfRule type="cellIs" dxfId="327" priority="297" operator="lessThan">
      <formula>0</formula>
    </cfRule>
  </conditionalFormatting>
  <conditionalFormatting sqref="G35">
    <cfRule type="cellIs" dxfId="326" priority="296" operator="lessThan">
      <formula>0</formula>
    </cfRule>
  </conditionalFormatting>
  <conditionalFormatting sqref="G36">
    <cfRule type="cellIs" dxfId="325" priority="295" operator="lessThan">
      <formula>0</formula>
    </cfRule>
  </conditionalFormatting>
  <conditionalFormatting sqref="G36">
    <cfRule type="cellIs" dxfId="324" priority="294" operator="lessThan">
      <formula>0</formula>
    </cfRule>
  </conditionalFormatting>
  <conditionalFormatting sqref="G36">
    <cfRule type="cellIs" dxfId="323" priority="293" operator="lessThan">
      <formula>0</formula>
    </cfRule>
  </conditionalFormatting>
  <conditionalFormatting sqref="G36">
    <cfRule type="cellIs" dxfId="322" priority="292" operator="lessThan">
      <formula>0</formula>
    </cfRule>
  </conditionalFormatting>
  <conditionalFormatting sqref="G36">
    <cfRule type="cellIs" dxfId="321" priority="291" operator="lessThan">
      <formula>0</formula>
    </cfRule>
  </conditionalFormatting>
  <conditionalFormatting sqref="G36">
    <cfRule type="cellIs" dxfId="320" priority="290" operator="lessThan">
      <formula>0</formula>
    </cfRule>
  </conditionalFormatting>
  <conditionalFormatting sqref="G36">
    <cfRule type="cellIs" dxfId="319" priority="289" operator="lessThan">
      <formula>0</formula>
    </cfRule>
  </conditionalFormatting>
  <conditionalFormatting sqref="G36">
    <cfRule type="cellIs" dxfId="318" priority="288" operator="lessThan">
      <formula>0</formula>
    </cfRule>
  </conditionalFormatting>
  <conditionalFormatting sqref="G37">
    <cfRule type="cellIs" dxfId="317" priority="287" operator="lessThan">
      <formula>0</formula>
    </cfRule>
  </conditionalFormatting>
  <conditionalFormatting sqref="G37">
    <cfRule type="cellIs" dxfId="316" priority="286" operator="lessThan">
      <formula>0</formula>
    </cfRule>
  </conditionalFormatting>
  <conditionalFormatting sqref="G37">
    <cfRule type="cellIs" dxfId="315" priority="285" operator="lessThan">
      <formula>0</formula>
    </cfRule>
  </conditionalFormatting>
  <conditionalFormatting sqref="G37">
    <cfRule type="cellIs" dxfId="314" priority="284" operator="lessThan">
      <formula>0</formula>
    </cfRule>
  </conditionalFormatting>
  <conditionalFormatting sqref="G37">
    <cfRule type="cellIs" dxfId="313" priority="283" operator="lessThan">
      <formula>0</formula>
    </cfRule>
  </conditionalFormatting>
  <conditionalFormatting sqref="G37">
    <cfRule type="cellIs" dxfId="312" priority="282" operator="lessThan">
      <formula>0</formula>
    </cfRule>
  </conditionalFormatting>
  <conditionalFormatting sqref="G37">
    <cfRule type="cellIs" dxfId="311" priority="281" operator="lessThan">
      <formula>0</formula>
    </cfRule>
  </conditionalFormatting>
  <conditionalFormatting sqref="G37">
    <cfRule type="cellIs" dxfId="310" priority="280" operator="lessThan">
      <formula>0</formula>
    </cfRule>
  </conditionalFormatting>
  <conditionalFormatting sqref="G39">
    <cfRule type="cellIs" dxfId="309" priority="279" operator="lessThan">
      <formula>0</formula>
    </cfRule>
  </conditionalFormatting>
  <conditionalFormatting sqref="G39">
    <cfRule type="cellIs" dxfId="308" priority="278" operator="lessThan">
      <formula>0</formula>
    </cfRule>
  </conditionalFormatting>
  <conditionalFormatting sqref="G39">
    <cfRule type="cellIs" dxfId="307" priority="277" operator="lessThan">
      <formula>0</formula>
    </cfRule>
  </conditionalFormatting>
  <conditionalFormatting sqref="G39">
    <cfRule type="cellIs" dxfId="306" priority="276" operator="lessThan">
      <formula>0</formula>
    </cfRule>
  </conditionalFormatting>
  <conditionalFormatting sqref="G39">
    <cfRule type="cellIs" dxfId="305" priority="275" operator="lessThan">
      <formula>0</formula>
    </cfRule>
  </conditionalFormatting>
  <conditionalFormatting sqref="G39">
    <cfRule type="cellIs" dxfId="304" priority="274" operator="lessThan">
      <formula>0</formula>
    </cfRule>
  </conditionalFormatting>
  <conditionalFormatting sqref="G39">
    <cfRule type="cellIs" dxfId="303" priority="273" operator="lessThan">
      <formula>0</formula>
    </cfRule>
  </conditionalFormatting>
  <conditionalFormatting sqref="G39">
    <cfRule type="cellIs" dxfId="302" priority="272" operator="lessThan">
      <formula>0</formula>
    </cfRule>
  </conditionalFormatting>
  <conditionalFormatting sqref="G40">
    <cfRule type="cellIs" dxfId="301" priority="271" operator="lessThan">
      <formula>0</formula>
    </cfRule>
  </conditionalFormatting>
  <conditionalFormatting sqref="G40">
    <cfRule type="cellIs" dxfId="300" priority="270" operator="lessThan">
      <formula>0</formula>
    </cfRule>
  </conditionalFormatting>
  <conditionalFormatting sqref="G40">
    <cfRule type="cellIs" dxfId="299" priority="269" operator="lessThan">
      <formula>0</formula>
    </cfRule>
  </conditionalFormatting>
  <conditionalFormatting sqref="G40">
    <cfRule type="cellIs" dxfId="298" priority="268" operator="lessThan">
      <formula>0</formula>
    </cfRule>
  </conditionalFormatting>
  <conditionalFormatting sqref="G40">
    <cfRule type="cellIs" dxfId="297" priority="267" operator="lessThan">
      <formula>0</formula>
    </cfRule>
  </conditionalFormatting>
  <conditionalFormatting sqref="G40">
    <cfRule type="cellIs" dxfId="296" priority="266" operator="lessThan">
      <formula>0</formula>
    </cfRule>
  </conditionalFormatting>
  <conditionalFormatting sqref="G40">
    <cfRule type="cellIs" dxfId="295" priority="265" operator="lessThan">
      <formula>0</formula>
    </cfRule>
  </conditionalFormatting>
  <conditionalFormatting sqref="G40">
    <cfRule type="cellIs" dxfId="294" priority="264" operator="lessThan">
      <formula>0</formula>
    </cfRule>
  </conditionalFormatting>
  <conditionalFormatting sqref="G49:G53">
    <cfRule type="cellIs" dxfId="293" priority="263" operator="lessThan">
      <formula>0</formula>
    </cfRule>
  </conditionalFormatting>
  <conditionalFormatting sqref="G53">
    <cfRule type="cellIs" dxfId="292" priority="262" operator="lessThan">
      <formula>0</formula>
    </cfRule>
  </conditionalFormatting>
  <conditionalFormatting sqref="G53">
    <cfRule type="cellIs" dxfId="291" priority="261" operator="lessThan">
      <formula>0</formula>
    </cfRule>
  </conditionalFormatting>
  <conditionalFormatting sqref="G53:G58">
    <cfRule type="cellIs" dxfId="290" priority="260" operator="lessThan">
      <formula>0</formula>
    </cfRule>
  </conditionalFormatting>
  <conditionalFormatting sqref="G49">
    <cfRule type="cellIs" dxfId="289" priority="259" operator="lessThan">
      <formula>0</formula>
    </cfRule>
  </conditionalFormatting>
  <conditionalFormatting sqref="G49">
    <cfRule type="cellIs" dxfId="288" priority="258" operator="lessThan">
      <formula>0</formula>
    </cfRule>
  </conditionalFormatting>
  <conditionalFormatting sqref="G49">
    <cfRule type="cellIs" dxfId="287" priority="257" operator="lessThan">
      <formula>0</formula>
    </cfRule>
  </conditionalFormatting>
  <conditionalFormatting sqref="G49">
    <cfRule type="cellIs" dxfId="286" priority="256" operator="lessThan">
      <formula>0</formula>
    </cfRule>
  </conditionalFormatting>
  <conditionalFormatting sqref="G49">
    <cfRule type="cellIs" dxfId="285" priority="255" operator="lessThan">
      <formula>0</formula>
    </cfRule>
  </conditionalFormatting>
  <conditionalFormatting sqref="G49">
    <cfRule type="cellIs" dxfId="284" priority="254" operator="lessThan">
      <formula>0</formula>
    </cfRule>
  </conditionalFormatting>
  <conditionalFormatting sqref="G49">
    <cfRule type="cellIs" dxfId="283" priority="253" operator="lessThan">
      <formula>0</formula>
    </cfRule>
  </conditionalFormatting>
  <conditionalFormatting sqref="G49">
    <cfRule type="cellIs" dxfId="282" priority="252" operator="lessThan">
      <formula>0</formula>
    </cfRule>
  </conditionalFormatting>
  <conditionalFormatting sqref="G49">
    <cfRule type="cellIs" dxfId="281" priority="251" operator="lessThan">
      <formula>0</formula>
    </cfRule>
  </conditionalFormatting>
  <conditionalFormatting sqref="G49">
    <cfRule type="cellIs" dxfId="280" priority="250" operator="lessThan">
      <formula>0</formula>
    </cfRule>
  </conditionalFormatting>
  <conditionalFormatting sqref="G49">
    <cfRule type="cellIs" dxfId="279" priority="249" operator="lessThan">
      <formula>0</formula>
    </cfRule>
  </conditionalFormatting>
  <conditionalFormatting sqref="G49">
    <cfRule type="cellIs" dxfId="278" priority="248" operator="lessThan">
      <formula>0</formula>
    </cfRule>
  </conditionalFormatting>
  <conditionalFormatting sqref="G49">
    <cfRule type="cellIs" dxfId="277" priority="247" operator="lessThan">
      <formula>0</formula>
    </cfRule>
  </conditionalFormatting>
  <conditionalFormatting sqref="G49">
    <cfRule type="cellIs" dxfId="276" priority="246" operator="lessThan">
      <formula>0</formula>
    </cfRule>
  </conditionalFormatting>
  <conditionalFormatting sqref="G49">
    <cfRule type="cellIs" dxfId="275" priority="245" operator="lessThan">
      <formula>0</formula>
    </cfRule>
  </conditionalFormatting>
  <conditionalFormatting sqref="G49">
    <cfRule type="cellIs" dxfId="274" priority="244" operator="lessThan">
      <formula>0</formula>
    </cfRule>
  </conditionalFormatting>
  <conditionalFormatting sqref="G49">
    <cfRule type="cellIs" dxfId="273" priority="243" operator="lessThan">
      <formula>0</formula>
    </cfRule>
  </conditionalFormatting>
  <conditionalFormatting sqref="G51">
    <cfRule type="cellIs" dxfId="272" priority="242" operator="lessThan">
      <formula>0</formula>
    </cfRule>
  </conditionalFormatting>
  <conditionalFormatting sqref="G51">
    <cfRule type="cellIs" dxfId="271" priority="241" operator="lessThan">
      <formula>0</formula>
    </cfRule>
  </conditionalFormatting>
  <conditionalFormatting sqref="G51">
    <cfRule type="cellIs" dxfId="270" priority="240" operator="lessThan">
      <formula>0</formula>
    </cfRule>
  </conditionalFormatting>
  <conditionalFormatting sqref="G51">
    <cfRule type="cellIs" dxfId="269" priority="239" operator="lessThan">
      <formula>0</formula>
    </cfRule>
  </conditionalFormatting>
  <conditionalFormatting sqref="G51">
    <cfRule type="cellIs" dxfId="268" priority="238" operator="lessThan">
      <formula>0</formula>
    </cfRule>
  </conditionalFormatting>
  <conditionalFormatting sqref="G51">
    <cfRule type="cellIs" dxfId="267" priority="237" operator="lessThan">
      <formula>0</formula>
    </cfRule>
  </conditionalFormatting>
  <conditionalFormatting sqref="G51">
    <cfRule type="cellIs" dxfId="266" priority="236" operator="lessThan">
      <formula>0</formula>
    </cfRule>
  </conditionalFormatting>
  <conditionalFormatting sqref="G51">
    <cfRule type="cellIs" dxfId="265" priority="235" operator="lessThan">
      <formula>0</formula>
    </cfRule>
  </conditionalFormatting>
  <conditionalFormatting sqref="G51">
    <cfRule type="cellIs" dxfId="264" priority="234" operator="lessThan">
      <formula>0</formula>
    </cfRule>
  </conditionalFormatting>
  <conditionalFormatting sqref="G51">
    <cfRule type="cellIs" dxfId="263" priority="233" operator="lessThan">
      <formula>0</formula>
    </cfRule>
  </conditionalFormatting>
  <conditionalFormatting sqref="G51">
    <cfRule type="cellIs" dxfId="262" priority="232" operator="lessThan">
      <formula>0</formula>
    </cfRule>
  </conditionalFormatting>
  <conditionalFormatting sqref="G51">
    <cfRule type="cellIs" dxfId="261" priority="231" operator="lessThan">
      <formula>0</formula>
    </cfRule>
  </conditionalFormatting>
  <conditionalFormatting sqref="G51">
    <cfRule type="cellIs" dxfId="260" priority="230" operator="lessThan">
      <formula>0</formula>
    </cfRule>
  </conditionalFormatting>
  <conditionalFormatting sqref="G51">
    <cfRule type="cellIs" dxfId="259" priority="229" operator="lessThan">
      <formula>0</formula>
    </cfRule>
  </conditionalFormatting>
  <conditionalFormatting sqref="G51">
    <cfRule type="cellIs" dxfId="258" priority="228" operator="lessThan">
      <formula>0</formula>
    </cfRule>
  </conditionalFormatting>
  <conditionalFormatting sqref="G51">
    <cfRule type="cellIs" dxfId="257" priority="227" operator="lessThan">
      <formula>0</formula>
    </cfRule>
  </conditionalFormatting>
  <conditionalFormatting sqref="G51">
    <cfRule type="cellIs" dxfId="256" priority="226" operator="lessThan">
      <formula>0</formula>
    </cfRule>
  </conditionalFormatting>
  <conditionalFormatting sqref="G53">
    <cfRule type="cellIs" dxfId="255" priority="225" operator="lessThan">
      <formula>0</formula>
    </cfRule>
  </conditionalFormatting>
  <conditionalFormatting sqref="G53">
    <cfRule type="cellIs" dxfId="254" priority="224" operator="lessThan">
      <formula>0</formula>
    </cfRule>
  </conditionalFormatting>
  <conditionalFormatting sqref="G53">
    <cfRule type="cellIs" dxfId="253" priority="223" operator="lessThan">
      <formula>0</formula>
    </cfRule>
  </conditionalFormatting>
  <conditionalFormatting sqref="G53">
    <cfRule type="cellIs" dxfId="252" priority="222" operator="lessThan">
      <formula>0</formula>
    </cfRule>
  </conditionalFormatting>
  <conditionalFormatting sqref="G53">
    <cfRule type="cellIs" dxfId="251" priority="221" operator="lessThan">
      <formula>0</formula>
    </cfRule>
  </conditionalFormatting>
  <conditionalFormatting sqref="G53">
    <cfRule type="cellIs" dxfId="250" priority="220" operator="lessThan">
      <formula>0</formula>
    </cfRule>
  </conditionalFormatting>
  <conditionalFormatting sqref="G53">
    <cfRule type="cellIs" dxfId="249" priority="219" operator="lessThan">
      <formula>0</formula>
    </cfRule>
  </conditionalFormatting>
  <conditionalFormatting sqref="G53">
    <cfRule type="cellIs" dxfId="248" priority="218" operator="lessThan">
      <formula>0</formula>
    </cfRule>
  </conditionalFormatting>
  <conditionalFormatting sqref="G53">
    <cfRule type="cellIs" dxfId="247" priority="217" operator="lessThan">
      <formula>0</formula>
    </cfRule>
  </conditionalFormatting>
  <conditionalFormatting sqref="G53">
    <cfRule type="cellIs" dxfId="246" priority="216" operator="lessThan">
      <formula>0</formula>
    </cfRule>
  </conditionalFormatting>
  <conditionalFormatting sqref="G53">
    <cfRule type="cellIs" dxfId="245" priority="215" operator="lessThan">
      <formula>0</formula>
    </cfRule>
  </conditionalFormatting>
  <conditionalFormatting sqref="G53">
    <cfRule type="cellIs" dxfId="244" priority="214" operator="lessThan">
      <formula>0</formula>
    </cfRule>
  </conditionalFormatting>
  <conditionalFormatting sqref="G53">
    <cfRule type="cellIs" dxfId="243" priority="213" operator="lessThan">
      <formula>0</formula>
    </cfRule>
  </conditionalFormatting>
  <conditionalFormatting sqref="G53">
    <cfRule type="cellIs" dxfId="242" priority="212" operator="lessThan">
      <formula>0</formula>
    </cfRule>
  </conditionalFormatting>
  <conditionalFormatting sqref="G53">
    <cfRule type="cellIs" dxfId="241" priority="211" operator="lessThan">
      <formula>0</formula>
    </cfRule>
  </conditionalFormatting>
  <conditionalFormatting sqref="G53">
    <cfRule type="cellIs" dxfId="240" priority="210" operator="lessThan">
      <formula>0</formula>
    </cfRule>
  </conditionalFormatting>
  <conditionalFormatting sqref="G53">
    <cfRule type="cellIs" dxfId="239" priority="209" operator="lessThan">
      <formula>0</formula>
    </cfRule>
  </conditionalFormatting>
  <conditionalFormatting sqref="G50">
    <cfRule type="cellIs" dxfId="238" priority="208" operator="lessThan">
      <formula>0</formula>
    </cfRule>
  </conditionalFormatting>
  <conditionalFormatting sqref="G50">
    <cfRule type="cellIs" dxfId="237" priority="207" operator="lessThan">
      <formula>0</formula>
    </cfRule>
  </conditionalFormatting>
  <conditionalFormatting sqref="G50">
    <cfRule type="cellIs" dxfId="236" priority="206" operator="lessThan">
      <formula>0</formula>
    </cfRule>
  </conditionalFormatting>
  <conditionalFormatting sqref="G50">
    <cfRule type="cellIs" dxfId="235" priority="205" operator="lessThan">
      <formula>0</formula>
    </cfRule>
  </conditionalFormatting>
  <conditionalFormatting sqref="G50">
    <cfRule type="cellIs" dxfId="234" priority="204" operator="lessThan">
      <formula>0</formula>
    </cfRule>
  </conditionalFormatting>
  <conditionalFormatting sqref="G50">
    <cfRule type="cellIs" dxfId="233" priority="203" operator="lessThan">
      <formula>0</formula>
    </cfRule>
  </conditionalFormatting>
  <conditionalFormatting sqref="G52">
    <cfRule type="cellIs" dxfId="232" priority="202" operator="lessThan">
      <formula>0</formula>
    </cfRule>
  </conditionalFormatting>
  <conditionalFormatting sqref="G52">
    <cfRule type="cellIs" dxfId="231" priority="201" operator="lessThan">
      <formula>0</formula>
    </cfRule>
  </conditionalFormatting>
  <conditionalFormatting sqref="G52">
    <cfRule type="cellIs" dxfId="230" priority="200" operator="lessThan">
      <formula>0</formula>
    </cfRule>
  </conditionalFormatting>
  <conditionalFormatting sqref="G52">
    <cfRule type="cellIs" dxfId="229" priority="199" operator="lessThan">
      <formula>0</formula>
    </cfRule>
  </conditionalFormatting>
  <conditionalFormatting sqref="G52">
    <cfRule type="cellIs" dxfId="228" priority="198" operator="lessThan">
      <formula>0</formula>
    </cfRule>
  </conditionalFormatting>
  <conditionalFormatting sqref="G52">
    <cfRule type="cellIs" dxfId="227" priority="197" operator="lessThan">
      <formula>0</formula>
    </cfRule>
  </conditionalFormatting>
  <conditionalFormatting sqref="G59">
    <cfRule type="cellIs" dxfId="226" priority="196" operator="lessThan">
      <formula>0</formula>
    </cfRule>
  </conditionalFormatting>
  <conditionalFormatting sqref="G60">
    <cfRule type="cellIs" dxfId="225" priority="195" operator="lessThan">
      <formula>0</formula>
    </cfRule>
  </conditionalFormatting>
  <conditionalFormatting sqref="G59">
    <cfRule type="cellIs" dxfId="224" priority="194" operator="lessThan">
      <formula>0</formula>
    </cfRule>
  </conditionalFormatting>
  <conditionalFormatting sqref="G60">
    <cfRule type="cellIs" dxfId="223" priority="193" operator="lessThan">
      <formula>0</formula>
    </cfRule>
  </conditionalFormatting>
  <conditionalFormatting sqref="G72">
    <cfRule type="cellIs" dxfId="222" priority="192" operator="lessThan">
      <formula>0</formula>
    </cfRule>
  </conditionalFormatting>
  <conditionalFormatting sqref="G73:G75">
    <cfRule type="cellIs" dxfId="221" priority="191" operator="lessThan">
      <formula>0</formula>
    </cfRule>
  </conditionalFormatting>
  <conditionalFormatting sqref="G72">
    <cfRule type="cellIs" dxfId="220" priority="190" operator="lessThan">
      <formula>0</formula>
    </cfRule>
  </conditionalFormatting>
  <conditionalFormatting sqref="G73:G75">
    <cfRule type="cellIs" dxfId="219" priority="189" operator="lessThan">
      <formula>0</formula>
    </cfRule>
  </conditionalFormatting>
  <conditionalFormatting sqref="G66">
    <cfRule type="cellIs" dxfId="218" priority="188" operator="lessThan">
      <formula>0</formula>
    </cfRule>
  </conditionalFormatting>
  <conditionalFormatting sqref="G66">
    <cfRule type="cellIs" dxfId="217" priority="187" operator="lessThan">
      <formula>0</formula>
    </cfRule>
  </conditionalFormatting>
  <conditionalFormatting sqref="G67:G71">
    <cfRule type="cellIs" dxfId="216" priority="186" operator="lessThan">
      <formula>0</formula>
    </cfRule>
  </conditionalFormatting>
  <conditionalFormatting sqref="G66">
    <cfRule type="cellIs" dxfId="215" priority="185" operator="lessThan">
      <formula>0</formula>
    </cfRule>
  </conditionalFormatting>
  <conditionalFormatting sqref="G66">
    <cfRule type="cellIs" dxfId="214" priority="184" operator="lessThan">
      <formula>0</formula>
    </cfRule>
  </conditionalFormatting>
  <conditionalFormatting sqref="G66">
    <cfRule type="cellIs" dxfId="213" priority="183" operator="lessThan">
      <formula>0</formula>
    </cfRule>
  </conditionalFormatting>
  <conditionalFormatting sqref="G66">
    <cfRule type="cellIs" dxfId="212" priority="182" operator="lessThan">
      <formula>0</formula>
    </cfRule>
  </conditionalFormatting>
  <conditionalFormatting sqref="G67:G71">
    <cfRule type="cellIs" dxfId="211" priority="181" operator="lessThan">
      <formula>0</formula>
    </cfRule>
  </conditionalFormatting>
  <conditionalFormatting sqref="G66">
    <cfRule type="cellIs" dxfId="210" priority="180" operator="lessThan">
      <formula>0</formula>
    </cfRule>
  </conditionalFormatting>
  <conditionalFormatting sqref="G66">
    <cfRule type="cellIs" dxfId="209" priority="179" operator="lessThan">
      <formula>0</formula>
    </cfRule>
  </conditionalFormatting>
  <conditionalFormatting sqref="G66">
    <cfRule type="cellIs" dxfId="208" priority="178" operator="lessThan">
      <formula>0</formula>
    </cfRule>
  </conditionalFormatting>
  <conditionalFormatting sqref="G91">
    <cfRule type="cellIs" dxfId="207" priority="177" operator="lessThan">
      <formula>0</formula>
    </cfRule>
  </conditionalFormatting>
  <conditionalFormatting sqref="G91">
    <cfRule type="cellIs" dxfId="206" priority="176" operator="lessThan">
      <formula>0</formula>
    </cfRule>
  </conditionalFormatting>
  <conditionalFormatting sqref="G91">
    <cfRule type="cellIs" dxfId="205" priority="175" operator="lessThan">
      <formula>0</formula>
    </cfRule>
  </conditionalFormatting>
  <conditionalFormatting sqref="G77">
    <cfRule type="cellIs" dxfId="204" priority="174" operator="lessThan">
      <formula>0</formula>
    </cfRule>
  </conditionalFormatting>
  <conditionalFormatting sqref="G77">
    <cfRule type="cellIs" dxfId="203" priority="173" operator="lessThan">
      <formula>0</formula>
    </cfRule>
  </conditionalFormatting>
  <conditionalFormatting sqref="G77">
    <cfRule type="cellIs" dxfId="202" priority="172" operator="lessThan">
      <formula>0</formula>
    </cfRule>
  </conditionalFormatting>
  <conditionalFormatting sqref="G77">
    <cfRule type="cellIs" dxfId="201" priority="171" operator="lessThan">
      <formula>0</formula>
    </cfRule>
  </conditionalFormatting>
  <conditionalFormatting sqref="G77">
    <cfRule type="cellIs" dxfId="200" priority="170" operator="lessThan">
      <formula>0</formula>
    </cfRule>
  </conditionalFormatting>
  <conditionalFormatting sqref="G77">
    <cfRule type="cellIs" dxfId="199" priority="169" operator="lessThan">
      <formula>0</formula>
    </cfRule>
  </conditionalFormatting>
  <conditionalFormatting sqref="G77">
    <cfRule type="cellIs" dxfId="198" priority="168" operator="lessThan">
      <formula>0</formula>
    </cfRule>
  </conditionalFormatting>
  <conditionalFormatting sqref="G77">
    <cfRule type="cellIs" dxfId="197" priority="167" operator="lessThan">
      <formula>0</formula>
    </cfRule>
  </conditionalFormatting>
  <conditionalFormatting sqref="G77">
    <cfRule type="cellIs" dxfId="196" priority="166" operator="lessThan">
      <formula>0</formula>
    </cfRule>
  </conditionalFormatting>
  <conditionalFormatting sqref="G77">
    <cfRule type="cellIs" dxfId="195" priority="165" operator="lessThan">
      <formula>0</formula>
    </cfRule>
  </conditionalFormatting>
  <conditionalFormatting sqref="G77">
    <cfRule type="cellIs" dxfId="194" priority="164" operator="lessThan">
      <formula>0</formula>
    </cfRule>
  </conditionalFormatting>
  <conditionalFormatting sqref="G77">
    <cfRule type="cellIs" dxfId="193" priority="163" operator="lessThan">
      <formula>0</formula>
    </cfRule>
  </conditionalFormatting>
  <conditionalFormatting sqref="G77">
    <cfRule type="cellIs" dxfId="192" priority="162" operator="lessThan">
      <formula>0</formula>
    </cfRule>
  </conditionalFormatting>
  <conditionalFormatting sqref="G77">
    <cfRule type="cellIs" dxfId="191" priority="161" operator="lessThan">
      <formula>0</formula>
    </cfRule>
  </conditionalFormatting>
  <conditionalFormatting sqref="G77">
    <cfRule type="cellIs" dxfId="190" priority="160" operator="lessThan">
      <formula>0</formula>
    </cfRule>
  </conditionalFormatting>
  <conditionalFormatting sqref="G78:G79">
    <cfRule type="cellIs" dxfId="189" priority="159" operator="lessThan">
      <formula>0</formula>
    </cfRule>
  </conditionalFormatting>
  <conditionalFormatting sqref="G77">
    <cfRule type="cellIs" dxfId="188" priority="158" operator="lessThan">
      <formula>0</formula>
    </cfRule>
  </conditionalFormatting>
  <conditionalFormatting sqref="G77">
    <cfRule type="cellIs" dxfId="187" priority="157" operator="lessThan">
      <formula>0</formula>
    </cfRule>
  </conditionalFormatting>
  <conditionalFormatting sqref="G77">
    <cfRule type="cellIs" dxfId="186" priority="156" operator="lessThan">
      <formula>0</formula>
    </cfRule>
  </conditionalFormatting>
  <conditionalFormatting sqref="G77">
    <cfRule type="cellIs" dxfId="185" priority="155" operator="lessThan">
      <formula>0</formula>
    </cfRule>
  </conditionalFormatting>
  <conditionalFormatting sqref="G78:G79">
    <cfRule type="cellIs" dxfId="184" priority="154" operator="lessThan">
      <formula>0</formula>
    </cfRule>
  </conditionalFormatting>
  <conditionalFormatting sqref="G77">
    <cfRule type="cellIs" dxfId="183" priority="153" operator="lessThan">
      <formula>0</formula>
    </cfRule>
  </conditionalFormatting>
  <conditionalFormatting sqref="G77">
    <cfRule type="cellIs" dxfId="182" priority="152" operator="lessThan">
      <formula>0</formula>
    </cfRule>
  </conditionalFormatting>
  <conditionalFormatting sqref="G77">
    <cfRule type="cellIs" dxfId="181" priority="151" operator="lessThan">
      <formula>0</formula>
    </cfRule>
  </conditionalFormatting>
  <conditionalFormatting sqref="G83">
    <cfRule type="cellIs" dxfId="180" priority="150" operator="lessThan">
      <formula>0</formula>
    </cfRule>
  </conditionalFormatting>
  <conditionalFormatting sqref="G83">
    <cfRule type="cellIs" dxfId="179" priority="149" operator="lessThan">
      <formula>0</formula>
    </cfRule>
  </conditionalFormatting>
  <conditionalFormatting sqref="G83">
    <cfRule type="cellIs" dxfId="178" priority="148" operator="lessThan">
      <formula>0</formula>
    </cfRule>
  </conditionalFormatting>
  <conditionalFormatting sqref="G83">
    <cfRule type="cellIs" dxfId="177" priority="147" operator="lessThan">
      <formula>0</formula>
    </cfRule>
  </conditionalFormatting>
  <conditionalFormatting sqref="G83">
    <cfRule type="cellIs" dxfId="176" priority="146" operator="lessThan">
      <formula>0</formula>
    </cfRule>
  </conditionalFormatting>
  <conditionalFormatting sqref="G83">
    <cfRule type="cellIs" dxfId="175" priority="145" operator="lessThan">
      <formula>0</formula>
    </cfRule>
  </conditionalFormatting>
  <conditionalFormatting sqref="G85">
    <cfRule type="cellIs" dxfId="174" priority="144" operator="lessThan">
      <formula>0</formula>
    </cfRule>
  </conditionalFormatting>
  <conditionalFormatting sqref="G85">
    <cfRule type="cellIs" dxfId="173" priority="143" operator="lessThan">
      <formula>0</formula>
    </cfRule>
  </conditionalFormatting>
  <conditionalFormatting sqref="G85">
    <cfRule type="cellIs" dxfId="172" priority="142" operator="lessThan">
      <formula>0</formula>
    </cfRule>
  </conditionalFormatting>
  <conditionalFormatting sqref="G85">
    <cfRule type="cellIs" dxfId="171" priority="141" operator="lessThan">
      <formula>0</formula>
    </cfRule>
  </conditionalFormatting>
  <conditionalFormatting sqref="G85">
    <cfRule type="cellIs" dxfId="170" priority="140" operator="lessThan">
      <formula>0</formula>
    </cfRule>
  </conditionalFormatting>
  <conditionalFormatting sqref="G85">
    <cfRule type="cellIs" dxfId="169" priority="139" operator="lessThan">
      <formula>0</formula>
    </cfRule>
  </conditionalFormatting>
  <conditionalFormatting sqref="G85">
    <cfRule type="cellIs" dxfId="168" priority="138" operator="lessThan">
      <formula>0</formula>
    </cfRule>
  </conditionalFormatting>
  <conditionalFormatting sqref="G85">
    <cfRule type="cellIs" dxfId="167" priority="137" operator="lessThan">
      <formula>0</formula>
    </cfRule>
  </conditionalFormatting>
  <conditionalFormatting sqref="G87">
    <cfRule type="cellIs" dxfId="166" priority="136" operator="lessThan">
      <formula>0</formula>
    </cfRule>
  </conditionalFormatting>
  <conditionalFormatting sqref="G87">
    <cfRule type="cellIs" dxfId="165" priority="135" operator="lessThan">
      <formula>0</formula>
    </cfRule>
  </conditionalFormatting>
  <conditionalFormatting sqref="G87">
    <cfRule type="cellIs" dxfId="164" priority="134" operator="lessThan">
      <formula>0</formula>
    </cfRule>
  </conditionalFormatting>
  <conditionalFormatting sqref="G87">
    <cfRule type="cellIs" dxfId="163" priority="133" operator="lessThan">
      <formula>0</formula>
    </cfRule>
  </conditionalFormatting>
  <conditionalFormatting sqref="G87">
    <cfRule type="cellIs" dxfId="162" priority="132" operator="lessThan">
      <formula>0</formula>
    </cfRule>
  </conditionalFormatting>
  <conditionalFormatting sqref="G87">
    <cfRule type="cellIs" dxfId="161" priority="131" operator="lessThan">
      <formula>0</formula>
    </cfRule>
  </conditionalFormatting>
  <conditionalFormatting sqref="G87">
    <cfRule type="cellIs" dxfId="160" priority="130" operator="lessThan">
      <formula>0</formula>
    </cfRule>
  </conditionalFormatting>
  <conditionalFormatting sqref="G87">
    <cfRule type="cellIs" dxfId="159" priority="129" operator="lessThan">
      <formula>0</formula>
    </cfRule>
  </conditionalFormatting>
  <conditionalFormatting sqref="G16">
    <cfRule type="cellIs" dxfId="158" priority="128" operator="lessThan">
      <formula>0</formula>
    </cfRule>
  </conditionalFormatting>
  <conditionalFormatting sqref="G16">
    <cfRule type="cellIs" dxfId="157" priority="127" operator="lessThan">
      <formula>0</formula>
    </cfRule>
  </conditionalFormatting>
  <conditionalFormatting sqref="G16">
    <cfRule type="cellIs" dxfId="156" priority="126" operator="lessThan">
      <formula>0</formula>
    </cfRule>
  </conditionalFormatting>
  <conditionalFormatting sqref="G16">
    <cfRule type="cellIs" dxfId="155" priority="125" operator="lessThan">
      <formula>0</formula>
    </cfRule>
  </conditionalFormatting>
  <conditionalFormatting sqref="G16">
    <cfRule type="cellIs" dxfId="154" priority="124" operator="lessThan">
      <formula>0</formula>
    </cfRule>
  </conditionalFormatting>
  <conditionalFormatting sqref="G16">
    <cfRule type="cellIs" dxfId="153" priority="123" operator="lessThan">
      <formula>0</formula>
    </cfRule>
  </conditionalFormatting>
  <conditionalFormatting sqref="G16">
    <cfRule type="cellIs" dxfId="152" priority="122" operator="lessThan">
      <formula>0</formula>
    </cfRule>
  </conditionalFormatting>
  <conditionalFormatting sqref="G16">
    <cfRule type="cellIs" dxfId="151" priority="121" operator="lessThan">
      <formula>0</formula>
    </cfRule>
  </conditionalFormatting>
  <conditionalFormatting sqref="G16">
    <cfRule type="cellIs" dxfId="150" priority="120" operator="lessThan">
      <formula>0</formula>
    </cfRule>
  </conditionalFormatting>
  <conditionalFormatting sqref="G16">
    <cfRule type="cellIs" dxfId="149" priority="119" operator="lessThan">
      <formula>0</formula>
    </cfRule>
  </conditionalFormatting>
  <conditionalFormatting sqref="G16">
    <cfRule type="cellIs" dxfId="148" priority="118" operator="lessThan">
      <formula>0</formula>
    </cfRule>
  </conditionalFormatting>
  <conditionalFormatting sqref="G16">
    <cfRule type="cellIs" dxfId="147" priority="117" operator="lessThan">
      <formula>0</formula>
    </cfRule>
  </conditionalFormatting>
  <conditionalFormatting sqref="G16">
    <cfRule type="cellIs" dxfId="146" priority="116" operator="lessThan">
      <formula>0</formula>
    </cfRule>
  </conditionalFormatting>
  <conditionalFormatting sqref="G16">
    <cfRule type="cellIs" dxfId="145" priority="115" operator="lessThan">
      <formula>0</formula>
    </cfRule>
  </conditionalFormatting>
  <conditionalFormatting sqref="G9">
    <cfRule type="cellIs" dxfId="144" priority="114" operator="lessThan">
      <formula>0</formula>
    </cfRule>
  </conditionalFormatting>
  <conditionalFormatting sqref="G9">
    <cfRule type="cellIs" dxfId="143" priority="113" operator="lessThan">
      <formula>0</formula>
    </cfRule>
  </conditionalFormatting>
  <conditionalFormatting sqref="G9">
    <cfRule type="cellIs" dxfId="142" priority="112" operator="lessThan">
      <formula>0</formula>
    </cfRule>
  </conditionalFormatting>
  <conditionalFormatting sqref="G9">
    <cfRule type="cellIs" dxfId="141" priority="111" operator="lessThan">
      <formula>0</formula>
    </cfRule>
  </conditionalFormatting>
  <conditionalFormatting sqref="G9">
    <cfRule type="cellIs" dxfId="140" priority="110" operator="lessThan">
      <formula>0</formula>
    </cfRule>
  </conditionalFormatting>
  <conditionalFormatting sqref="G9">
    <cfRule type="cellIs" dxfId="139" priority="109" operator="lessThan">
      <formula>0</formula>
    </cfRule>
  </conditionalFormatting>
  <conditionalFormatting sqref="G9">
    <cfRule type="cellIs" dxfId="138" priority="108" operator="lessThan">
      <formula>0</formula>
    </cfRule>
  </conditionalFormatting>
  <conditionalFormatting sqref="G9">
    <cfRule type="cellIs" dxfId="137" priority="107" operator="lessThan">
      <formula>0</formula>
    </cfRule>
  </conditionalFormatting>
  <conditionalFormatting sqref="G9">
    <cfRule type="cellIs" dxfId="136" priority="106" operator="lessThan">
      <formula>0</formula>
    </cfRule>
  </conditionalFormatting>
  <conditionalFormatting sqref="G9">
    <cfRule type="cellIs" dxfId="135" priority="105" operator="lessThan">
      <formula>0</formula>
    </cfRule>
  </conditionalFormatting>
  <conditionalFormatting sqref="G9">
    <cfRule type="cellIs" dxfId="134" priority="104" operator="lessThan">
      <formula>0</formula>
    </cfRule>
  </conditionalFormatting>
  <conditionalFormatting sqref="G9">
    <cfRule type="cellIs" dxfId="133" priority="103" operator="lessThan">
      <formula>0</formula>
    </cfRule>
  </conditionalFormatting>
  <conditionalFormatting sqref="G9">
    <cfRule type="cellIs" dxfId="132" priority="102" operator="lessThan">
      <formula>0</formula>
    </cfRule>
  </conditionalFormatting>
  <conditionalFormatting sqref="G9">
    <cfRule type="cellIs" dxfId="131" priority="101" operator="lessThan">
      <formula>0</formula>
    </cfRule>
  </conditionalFormatting>
  <conditionalFormatting sqref="G16">
    <cfRule type="cellIs" dxfId="130" priority="100" operator="lessThan">
      <formula>0</formula>
    </cfRule>
  </conditionalFormatting>
  <conditionalFormatting sqref="G16">
    <cfRule type="cellIs" dxfId="129" priority="99" operator="lessThan">
      <formula>0</formula>
    </cfRule>
  </conditionalFormatting>
  <conditionalFormatting sqref="G16">
    <cfRule type="cellIs" dxfId="128" priority="98" operator="lessThan">
      <formula>0</formula>
    </cfRule>
  </conditionalFormatting>
  <conditionalFormatting sqref="G16">
    <cfRule type="cellIs" dxfId="127" priority="97" operator="lessThan">
      <formula>0</formula>
    </cfRule>
  </conditionalFormatting>
  <conditionalFormatting sqref="G16">
    <cfRule type="cellIs" dxfId="126" priority="96" operator="lessThan">
      <formula>0</formula>
    </cfRule>
  </conditionalFormatting>
  <conditionalFormatting sqref="G16">
    <cfRule type="cellIs" dxfId="125" priority="95" operator="lessThan">
      <formula>0</formula>
    </cfRule>
  </conditionalFormatting>
  <conditionalFormatting sqref="G16">
    <cfRule type="cellIs" dxfId="124" priority="94" operator="lessThan">
      <formula>0</formula>
    </cfRule>
  </conditionalFormatting>
  <conditionalFormatting sqref="G9">
    <cfRule type="cellIs" dxfId="123" priority="93" operator="lessThan">
      <formula>0</formula>
    </cfRule>
  </conditionalFormatting>
  <conditionalFormatting sqref="G9">
    <cfRule type="cellIs" dxfId="122" priority="92" operator="lessThan">
      <formula>0</formula>
    </cfRule>
  </conditionalFormatting>
  <conditionalFormatting sqref="G9">
    <cfRule type="cellIs" dxfId="121" priority="91" operator="lessThan">
      <formula>0</formula>
    </cfRule>
  </conditionalFormatting>
  <conditionalFormatting sqref="G9">
    <cfRule type="cellIs" dxfId="120" priority="90" operator="lessThan">
      <formula>0</formula>
    </cfRule>
  </conditionalFormatting>
  <conditionalFormatting sqref="G9">
    <cfRule type="cellIs" dxfId="119" priority="89" operator="lessThan">
      <formula>0</formula>
    </cfRule>
  </conditionalFormatting>
  <conditionalFormatting sqref="G9">
    <cfRule type="cellIs" dxfId="118" priority="88" operator="lessThan">
      <formula>0</formula>
    </cfRule>
  </conditionalFormatting>
  <conditionalFormatting sqref="G9">
    <cfRule type="cellIs" dxfId="117" priority="87" operator="lessThan">
      <formula>0</formula>
    </cfRule>
  </conditionalFormatting>
  <conditionalFormatting sqref="G9">
    <cfRule type="cellIs" dxfId="116" priority="86" operator="lessThan">
      <formula>0</formula>
    </cfRule>
  </conditionalFormatting>
  <conditionalFormatting sqref="G9">
    <cfRule type="cellIs" dxfId="115" priority="85" operator="lessThan">
      <formula>0</formula>
    </cfRule>
  </conditionalFormatting>
  <conditionalFormatting sqref="G9">
    <cfRule type="cellIs" dxfId="114" priority="84" operator="lessThan">
      <formula>0</formula>
    </cfRule>
  </conditionalFormatting>
  <conditionalFormatting sqref="G9">
    <cfRule type="cellIs" dxfId="113" priority="83" operator="lessThan">
      <formula>0</formula>
    </cfRule>
  </conditionalFormatting>
  <conditionalFormatting sqref="G9">
    <cfRule type="cellIs" dxfId="112" priority="82" operator="lessThan">
      <formula>0</formula>
    </cfRule>
  </conditionalFormatting>
  <conditionalFormatting sqref="G9">
    <cfRule type="cellIs" dxfId="111" priority="81" operator="lessThan">
      <formula>0</formula>
    </cfRule>
  </conditionalFormatting>
  <conditionalFormatting sqref="G9">
    <cfRule type="cellIs" dxfId="110" priority="80" operator="lessThan">
      <formula>0</formula>
    </cfRule>
  </conditionalFormatting>
  <conditionalFormatting sqref="G9">
    <cfRule type="cellIs" dxfId="109" priority="79" operator="lessThan">
      <formula>0</formula>
    </cfRule>
  </conditionalFormatting>
  <conditionalFormatting sqref="G9">
    <cfRule type="cellIs" dxfId="108" priority="78" operator="lessThan">
      <formula>0</formula>
    </cfRule>
  </conditionalFormatting>
  <conditionalFormatting sqref="G9">
    <cfRule type="cellIs" dxfId="107" priority="77" operator="lessThan">
      <formula>0</formula>
    </cfRule>
  </conditionalFormatting>
  <conditionalFormatting sqref="G9">
    <cfRule type="cellIs" dxfId="106" priority="76" operator="lessThan">
      <formula>0</formula>
    </cfRule>
  </conditionalFormatting>
  <conditionalFormatting sqref="G9">
    <cfRule type="cellIs" dxfId="105" priority="75" operator="lessThan">
      <formula>0</formula>
    </cfRule>
  </conditionalFormatting>
  <conditionalFormatting sqref="G9">
    <cfRule type="cellIs" dxfId="104" priority="74" operator="lessThan">
      <formula>0</formula>
    </cfRule>
  </conditionalFormatting>
  <conditionalFormatting sqref="G9">
    <cfRule type="cellIs" dxfId="103" priority="73" operator="lessThan">
      <formula>0</formula>
    </cfRule>
  </conditionalFormatting>
  <conditionalFormatting sqref="G64">
    <cfRule type="cellIs" dxfId="102" priority="72" operator="lessThan">
      <formula>0</formula>
    </cfRule>
  </conditionalFormatting>
  <conditionalFormatting sqref="G64">
    <cfRule type="cellIs" dxfId="101" priority="71" operator="lessThan">
      <formula>0</formula>
    </cfRule>
  </conditionalFormatting>
  <conditionalFormatting sqref="G64">
    <cfRule type="cellIs" dxfId="100" priority="70" operator="lessThan">
      <formula>0</formula>
    </cfRule>
  </conditionalFormatting>
  <conditionalFormatting sqref="G64">
    <cfRule type="cellIs" dxfId="99" priority="69" operator="lessThan">
      <formula>0</formula>
    </cfRule>
  </conditionalFormatting>
  <conditionalFormatting sqref="G62">
    <cfRule type="cellIs" dxfId="98" priority="68" operator="lessThan">
      <formula>0</formula>
    </cfRule>
  </conditionalFormatting>
  <conditionalFormatting sqref="G62">
    <cfRule type="cellIs" dxfId="97" priority="67" operator="lessThan">
      <formula>0</formula>
    </cfRule>
  </conditionalFormatting>
  <conditionalFormatting sqref="G62">
    <cfRule type="cellIs" dxfId="96" priority="66" operator="lessThan">
      <formula>0</formula>
    </cfRule>
  </conditionalFormatting>
  <conditionalFormatting sqref="G62">
    <cfRule type="cellIs" dxfId="95" priority="65" operator="lessThan">
      <formula>0</formula>
    </cfRule>
  </conditionalFormatting>
  <conditionalFormatting sqref="G62">
    <cfRule type="cellIs" dxfId="94" priority="64" operator="lessThan">
      <formula>0</formula>
    </cfRule>
  </conditionalFormatting>
  <conditionalFormatting sqref="G62">
    <cfRule type="cellIs" dxfId="93" priority="63" operator="lessThan">
      <formula>0</formula>
    </cfRule>
  </conditionalFormatting>
  <conditionalFormatting sqref="G62">
    <cfRule type="cellIs" dxfId="92" priority="62" operator="lessThan">
      <formula>0</formula>
    </cfRule>
  </conditionalFormatting>
  <conditionalFormatting sqref="G62">
    <cfRule type="cellIs" dxfId="91" priority="61" operator="lessThan">
      <formula>0</formula>
    </cfRule>
  </conditionalFormatting>
  <conditionalFormatting sqref="G62">
    <cfRule type="cellIs" dxfId="90" priority="60" operator="lessThan">
      <formula>0</formula>
    </cfRule>
  </conditionalFormatting>
  <conditionalFormatting sqref="G62">
    <cfRule type="cellIs" dxfId="89" priority="59" operator="lessThan">
      <formula>0</formula>
    </cfRule>
  </conditionalFormatting>
  <conditionalFormatting sqref="G62">
    <cfRule type="cellIs" dxfId="88" priority="58" operator="lessThan">
      <formula>0</formula>
    </cfRule>
  </conditionalFormatting>
  <conditionalFormatting sqref="G62">
    <cfRule type="cellIs" dxfId="87" priority="57" operator="lessThan">
      <formula>0</formula>
    </cfRule>
  </conditionalFormatting>
  <conditionalFormatting sqref="G62">
    <cfRule type="cellIs" dxfId="86" priority="56" operator="lessThan">
      <formula>0</formula>
    </cfRule>
  </conditionalFormatting>
  <conditionalFormatting sqref="G62">
    <cfRule type="cellIs" dxfId="85" priority="55" operator="lessThan">
      <formula>0</formula>
    </cfRule>
  </conditionalFormatting>
  <conditionalFormatting sqref="G62">
    <cfRule type="cellIs" dxfId="84" priority="54" operator="lessThan">
      <formula>0</formula>
    </cfRule>
  </conditionalFormatting>
  <conditionalFormatting sqref="G62">
    <cfRule type="cellIs" dxfId="83" priority="53" operator="lessThan">
      <formula>0</formula>
    </cfRule>
  </conditionalFormatting>
  <conditionalFormatting sqref="G77:G78 G80:G82">
    <cfRule type="cellIs" dxfId="82" priority="52" operator="lessThan">
      <formula>0</formula>
    </cfRule>
  </conditionalFormatting>
  <conditionalFormatting sqref="G77:G78 G80:G82">
    <cfRule type="cellIs" dxfId="81" priority="51" operator="lessThan">
      <formula>0</formula>
    </cfRule>
  </conditionalFormatting>
  <conditionalFormatting sqref="G77">
    <cfRule type="cellIs" dxfId="80" priority="50" operator="lessThan">
      <formula>0</formula>
    </cfRule>
  </conditionalFormatting>
  <conditionalFormatting sqref="G77">
    <cfRule type="cellIs" dxfId="79" priority="49" operator="lessThan">
      <formula>0</formula>
    </cfRule>
  </conditionalFormatting>
  <conditionalFormatting sqref="G77">
    <cfRule type="cellIs" dxfId="78" priority="48" operator="lessThan">
      <formula>0</formula>
    </cfRule>
  </conditionalFormatting>
  <conditionalFormatting sqref="G77">
    <cfRule type="cellIs" dxfId="77" priority="47" operator="lessThan">
      <formula>0</formula>
    </cfRule>
  </conditionalFormatting>
  <conditionalFormatting sqref="G77">
    <cfRule type="cellIs" dxfId="76" priority="46" operator="lessThan">
      <formula>0</formula>
    </cfRule>
  </conditionalFormatting>
  <conditionalFormatting sqref="G77">
    <cfRule type="cellIs" dxfId="75" priority="45" operator="lessThan">
      <formula>0</formula>
    </cfRule>
  </conditionalFormatting>
  <conditionalFormatting sqref="G77">
    <cfRule type="cellIs" dxfId="74" priority="44" operator="lessThan">
      <formula>0</formula>
    </cfRule>
  </conditionalFormatting>
  <conditionalFormatting sqref="G77">
    <cfRule type="cellIs" dxfId="73" priority="43" operator="lessThan">
      <formula>0</formula>
    </cfRule>
  </conditionalFormatting>
  <conditionalFormatting sqref="G77">
    <cfRule type="cellIs" dxfId="72" priority="42" operator="lessThan">
      <formula>0</formula>
    </cfRule>
  </conditionalFormatting>
  <conditionalFormatting sqref="G77">
    <cfRule type="cellIs" dxfId="71" priority="41" operator="lessThan">
      <formula>0</formula>
    </cfRule>
  </conditionalFormatting>
  <conditionalFormatting sqref="G77">
    <cfRule type="cellIs" dxfId="70" priority="40" operator="lessThan">
      <formula>0</formula>
    </cfRule>
  </conditionalFormatting>
  <conditionalFormatting sqref="G77">
    <cfRule type="cellIs" dxfId="69" priority="39" operator="lessThan">
      <formula>0</formula>
    </cfRule>
  </conditionalFormatting>
  <conditionalFormatting sqref="G77">
    <cfRule type="cellIs" dxfId="68" priority="38" operator="lessThan">
      <formula>0</formula>
    </cfRule>
  </conditionalFormatting>
  <conditionalFormatting sqref="G77">
    <cfRule type="cellIs" dxfId="67" priority="37" operator="lessThan">
      <formula>0</formula>
    </cfRule>
  </conditionalFormatting>
  <conditionalFormatting sqref="G77">
    <cfRule type="cellIs" dxfId="66" priority="36" operator="lessThan">
      <formula>0</formula>
    </cfRule>
  </conditionalFormatting>
  <conditionalFormatting sqref="G78:G82">
    <cfRule type="cellIs" dxfId="65" priority="35" operator="lessThan">
      <formula>0</formula>
    </cfRule>
  </conditionalFormatting>
  <conditionalFormatting sqref="G77">
    <cfRule type="cellIs" dxfId="64" priority="34" operator="lessThan">
      <formula>0</formula>
    </cfRule>
  </conditionalFormatting>
  <conditionalFormatting sqref="G77">
    <cfRule type="cellIs" dxfId="63" priority="33" operator="lessThan">
      <formula>0</formula>
    </cfRule>
  </conditionalFormatting>
  <conditionalFormatting sqref="G77">
    <cfRule type="cellIs" dxfId="62" priority="32" operator="lessThan">
      <formula>0</formula>
    </cfRule>
  </conditionalFormatting>
  <conditionalFormatting sqref="G77">
    <cfRule type="cellIs" dxfId="61" priority="31" operator="lessThan">
      <formula>0</formula>
    </cfRule>
  </conditionalFormatting>
  <conditionalFormatting sqref="G78:G82">
    <cfRule type="cellIs" dxfId="60" priority="30" operator="lessThan">
      <formula>0</formula>
    </cfRule>
  </conditionalFormatting>
  <conditionalFormatting sqref="G77">
    <cfRule type="cellIs" dxfId="59" priority="29" operator="lessThan">
      <formula>0</formula>
    </cfRule>
  </conditionalFormatting>
  <conditionalFormatting sqref="G77">
    <cfRule type="cellIs" dxfId="58" priority="28" operator="lessThan">
      <formula>0</formula>
    </cfRule>
  </conditionalFormatting>
  <conditionalFormatting sqref="G77">
    <cfRule type="cellIs" dxfId="57" priority="27" operator="lessThan">
      <formula>0</formula>
    </cfRule>
  </conditionalFormatting>
  <conditionalFormatting sqref="I77:I78 I80:I82 K77:K78 M77:M78 O77:O78 Q77:Q78 S77:S78 U77:U78 W77:W78 Y77:Y78 AA77:AA78 AC77:AC78 K80:K82 M80:M82 O80:O82 Q80:Q82 S80:S82 U80:U82 W80:W82 Y80:Y82 AA80:AA82 AC80:AC82">
    <cfRule type="cellIs" dxfId="56" priority="26" operator="lessThan">
      <formula>0</formula>
    </cfRule>
  </conditionalFormatting>
  <conditionalFormatting sqref="I77:I78 I80:I82 K77:K78 M77:M78 O77:O78 Q77:Q78 S77:S78 U77:U78 W77:W78 Y77:Y78 AA77:AA78 AC77:AC78 K80:K82 M80:M82 O80:O82 Q80:Q82 S80:S82 U80:U82 W80:W82 Y80:Y82 AA80:AA82 AC80:AC82">
    <cfRule type="cellIs" dxfId="55" priority="25" operator="lessThan">
      <formula>0</formula>
    </cfRule>
  </conditionalFormatting>
  <conditionalFormatting sqref="I77 K77 M77 O77 Q77 S77 U77 W77 Y77 AA77 AC77">
    <cfRule type="cellIs" dxfId="54" priority="24" operator="lessThan">
      <formula>0</formula>
    </cfRule>
  </conditionalFormatting>
  <conditionalFormatting sqref="I77 K77 M77 O77 Q77 S77 U77 W77 Y77 AA77 AC77">
    <cfRule type="cellIs" dxfId="53" priority="23" operator="lessThan">
      <formula>0</formula>
    </cfRule>
  </conditionalFormatting>
  <conditionalFormatting sqref="I77 K77 M77 O77 Q77 S77 U77 W77 Y77 AA77 AC77">
    <cfRule type="cellIs" dxfId="52" priority="22" operator="lessThan">
      <formula>0</formula>
    </cfRule>
  </conditionalFormatting>
  <conditionalFormatting sqref="I77 K77 M77 O77 Q77 S77 U77 W77 Y77 AA77 AC77">
    <cfRule type="cellIs" dxfId="51" priority="21" operator="lessThan">
      <formula>0</formula>
    </cfRule>
  </conditionalFormatting>
  <conditionalFormatting sqref="I77 K77 M77 O77 Q77 S77 U77 W77 Y77 AA77 AC77">
    <cfRule type="cellIs" dxfId="50" priority="20" operator="lessThan">
      <formula>0</formula>
    </cfRule>
  </conditionalFormatting>
  <conditionalFormatting sqref="I77 K77 M77 O77 Q77 S77 U77 W77 Y77 AA77 AC77">
    <cfRule type="cellIs" dxfId="49" priority="19" operator="lessThan">
      <formula>0</formula>
    </cfRule>
  </conditionalFormatting>
  <conditionalFormatting sqref="I77 K77 M77 O77 Q77 S77 U77 W77 Y77 AA77 AC77">
    <cfRule type="cellIs" dxfId="48" priority="18" operator="lessThan">
      <formula>0</formula>
    </cfRule>
  </conditionalFormatting>
  <conditionalFormatting sqref="I77 K77 M77 O77 Q77 S77 U77 W77 Y77 AA77 AC77">
    <cfRule type="cellIs" dxfId="47" priority="17" operator="lessThan">
      <formula>0</formula>
    </cfRule>
  </conditionalFormatting>
  <conditionalFormatting sqref="I77 K77 M77 O77 Q77 S77 U77 W77 Y77 AA77 AC77">
    <cfRule type="cellIs" dxfId="46" priority="16" operator="lessThan">
      <formula>0</formula>
    </cfRule>
  </conditionalFormatting>
  <conditionalFormatting sqref="I77 K77 M77 O77 Q77 S77 U77 W77 Y77 AA77 AC77">
    <cfRule type="cellIs" dxfId="45" priority="15" operator="lessThan">
      <formula>0</formula>
    </cfRule>
  </conditionalFormatting>
  <conditionalFormatting sqref="I77 K77 M77 O77 Q77 S77 U77 W77 Y77 AA77 AC77">
    <cfRule type="cellIs" dxfId="44" priority="14" operator="lessThan">
      <formula>0</formula>
    </cfRule>
  </conditionalFormatting>
  <conditionalFormatting sqref="I77 K77 M77 O77 Q77 S77 U77 W77 Y77 AA77 AC77">
    <cfRule type="cellIs" dxfId="43" priority="13" operator="lessThan">
      <formula>0</formula>
    </cfRule>
  </conditionalFormatting>
  <conditionalFormatting sqref="I77 K77 M77 O77 Q77 S77 U77 W77 Y77 AA77 AC77">
    <cfRule type="cellIs" dxfId="42" priority="12" operator="lessThan">
      <formula>0</formula>
    </cfRule>
  </conditionalFormatting>
  <conditionalFormatting sqref="I77 K77 M77 O77 Q77 S77 U77 W77 Y77 AA77 AC77">
    <cfRule type="cellIs" dxfId="41" priority="11" operator="lessThan">
      <formula>0</formula>
    </cfRule>
  </conditionalFormatting>
  <conditionalFormatting sqref="I77 K77 M77 O77 Q77 S77 U77 W77 Y77 AA77 AC77">
    <cfRule type="cellIs" dxfId="40" priority="10" operator="lessThan">
      <formula>0</formula>
    </cfRule>
  </conditionalFormatting>
  <conditionalFormatting sqref="I78:I82 K78:K82 M78:M82 O78:O82 Q78:Q82 S78:S82 U78:U82 W78:W82 Y78:Y82 AA78:AA82 AC78:AC82">
    <cfRule type="cellIs" dxfId="39" priority="9" operator="lessThan">
      <formula>0</formula>
    </cfRule>
  </conditionalFormatting>
  <conditionalFormatting sqref="I77 K77 M77 O77 Q77 S77 U77 W77 Y77 AA77 AC77">
    <cfRule type="cellIs" dxfId="38" priority="8" operator="lessThan">
      <formula>0</formula>
    </cfRule>
  </conditionalFormatting>
  <conditionalFormatting sqref="I77 K77 M77 O77 Q77 S77 U77 W77 Y77 AA77 AC77">
    <cfRule type="cellIs" dxfId="37" priority="7" operator="lessThan">
      <formula>0</formula>
    </cfRule>
  </conditionalFormatting>
  <conditionalFormatting sqref="I77 K77 M77 O77 Q77 S77 U77 W77 Y77 AA77 AC77">
    <cfRule type="cellIs" dxfId="36" priority="6" operator="lessThan">
      <formula>0</formula>
    </cfRule>
  </conditionalFormatting>
  <conditionalFormatting sqref="I77 K77 M77 O77 Q77 S77 U77 W77 Y77 AA77 AC77">
    <cfRule type="cellIs" dxfId="35" priority="5" operator="lessThan">
      <formula>0</formula>
    </cfRule>
  </conditionalFormatting>
  <conditionalFormatting sqref="I78:I82 K78:K82 M78:M82 O78:O82 Q78:Q82 S78:S82 U78:U82 W78:W82 Y78:Y82 AA78:AA82 AC78:AC82">
    <cfRule type="cellIs" dxfId="34" priority="4" operator="lessThan">
      <formula>0</formula>
    </cfRule>
  </conditionalFormatting>
  <conditionalFormatting sqref="I77 K77 M77 O77 Q77 S77 U77 W77 Y77 AA77 AC77">
    <cfRule type="cellIs" dxfId="33" priority="3" operator="lessThan">
      <formula>0</formula>
    </cfRule>
  </conditionalFormatting>
  <conditionalFormatting sqref="I77 K77 M77 O77 Q77 S77 U77 W77 Y77 AA77 AC77">
    <cfRule type="cellIs" dxfId="32" priority="2" operator="lessThan">
      <formula>0</formula>
    </cfRule>
  </conditionalFormatting>
  <conditionalFormatting sqref="I77 K77 M77 O77 Q77 S77 U77 W77 Y77 AA77 AC77">
    <cfRule type="cellIs" dxfId="31" priority="1" operator="lessThan">
      <formula>0</formula>
    </cfRule>
  </conditionalFormatting>
  <dataValidations disablePrompts="1" count="2">
    <dataValidation type="list" allowBlank="1" showInputMessage="1" showErrorMessage="1" sqref="B6 AB6 D6 X6 H6 Z6 J6 L6 N6 P6 R6 T6 V6 F6" xr:uid="{87DD25FD-01ED-4106-82E2-050CBD6150D8}">
      <formula1>"Projections, Company Prepared, Tax Returns, CPA Reviewed - Qualified, CPA Reviewed - Unqualified, CPA Audited - Qualified, CPA Audited - Unqualified"</formula1>
    </dataValidation>
    <dataValidation type="list" allowBlank="1" showInputMessage="1" showErrorMessage="1" sqref="C7 AC7 W7 I7 AA7 O7 Q7 S7 U7 Y7 E7 K7 M7 G7" xr:uid="{3C45D27C-6E4A-4059-A592-ED16BA1C17E3}">
      <formula1>"% of Change, % of Revenue"</formula1>
    </dataValidation>
  </dataValidations>
  <pageMargins left="0.7" right="0.7" top="0.75" bottom="0.75" header="0.3" footer="0.3"/>
  <pageSetup scale="44" orientation="portrait" horizontalDpi="1200" verticalDpi="1200" r:id="rId1"/>
  <ignoredErrors>
    <ignoredError sqref="AE22:AI26 AH92:AI93 AD27:AI29 AH75:AI82 AD83:AD84 AH88:AI89 AH30:AI73 AD21 AD17:AD20 AD86 AD22:AD26 A90 H93:I93 A92 A91 A87 A74:B74 H76:I76 H48:I48 H71:I71 H65:I65 H58:I58 H57:I57 H54:I54 H55:I55 H56:I56 H53:I53 H67:I67 H68:I68 H69:I69 H70:I70 AB62 Z62 X62 V62 T62 R62 P62 N62 L62 H62 J63:AC63 J62 J64:AC64 J70:AC70 J69:AC69 J68:AC68 J67:AC67 J66:AC66 J59:AC59 J51:AC51 J49:AC49 J52:AC52 J50:AC50 J53:AC53 J56:AC56 J55:AC55 J60:AC61 J54:AC54 J57:AC57 J58:AC58 J65:AC65 J71:AC71 J48:AC48 J72:AC72 J46:AC47 J40:AC40 J73:AC73 J35:AC39 J41:AC44 J45:AC45 J32:AC34 J74:AC75 J76:AC76 B73 A75:B75 C38 B45 B31 H45:I45 H41:I44 H35:I39 H32:I34 A76:C76 H74:I75 H73:I73 H40:I40 H46:I47 H72:I72 B48:C48 B71 B65:C65 B59 B58 B57 B54 B63 H60:I61 B55 B56 H50:I50 H52:I52 H49:I49 H51:I51 H59:I59 H66:I66 B67 B68 B69 B70 H64:I64 B62 H63:I63 H85:I85 H84:I84 H83:I83 B83 B84:C84 A85:B85 A83 B80:B82 B86 J85:AC85 J83:AC83 J84:AC84 B3:AC3 A86 A84 C83:G83 C85:G85 C86:AC86 B79:AC79 B78:AC78 C80:AC82 D84:G84 C62:G62 C64:G64 C77:AC77 C70:G70 C69:G69 C68:G68 C67:G67 C66:G66 C60:G60 C53:G53 B51:G51 C50:G50 C49:G49 B52:G52 C56:G56 C55:G55 C63:G63 C54:G54 C57:G57 C58:G58 C59:G59 D65:G65 C71:G71 D48:G48 C72:G72 C46:G46 C40:G40 C74:G74 D76:G76 B37:G37 B34:G34 B43:G43 C31 C45:G45 B39:G39 D38:G38 C75:G75 C73:G73 K62 I62 M62 O62 Q62 S62 U62 W62 Y62 AA62 AC62 C30 B25:AC25 B22:G22 C17:G17 C16:G16 D8:G8 C9:G9 C15:G15 C29:G29 B28:G28 D21:G21 C20:G20 C26:G26 A10:G10 A11:G11 A12:G12 D1:G2 D19:G19 B18 D14:G14 D13:G13 C27:G27 C35:G36 C47:G47 D61:G61 B5:G5 D7:G7 B6:G6 B4:AC4 B23:AC23 B24:AC24 B44:G44 B41:G41 B42:G42 B32:G32 B33:G33 D18:G18 J87:AC87 B87 H87:I87 H91:I91 H92:I92 H88:I88 H89:I89 H90:I90 B92 B90:C90 B89 B88 C87:G87 B91:G91 D88:G88 D89:G89 D90:G90 D92:G92 J90:AC90 J89:AC89 J88:AC88 J92:AC92 J91:AC91" formula="1"/>
    <ignoredError sqref="AE92:AG93 AD75:AG82 AD88:AD89 AD92 AE88:AG89 A94:C97 AD30:AG73 AD93:AD97 A93:C93 A88:A89 A46:B46 A60:B60 C18 A39 A40:B40 A37 A38:B38 A34 A33 A32 A43 A42 A41 A44 H21:I21 H8:I8 H1:I2 A17:B17 A3 H6:I6 H5:I5 A5 H7:I7 A7:C7 A25 A24 A23 A4 A6 J5:AC7 A63 A62 A64:B64 A71 A70 A69 A68 A67 A66:B66 A49:B49 A51 A52 A53:B53 A57 A56 A55 A59 A61:C61 A54 A58 A65 A48 A50:B50 A72:B72 A77:B77 A73 A47:B47 A35:B36 A45 A31 B13 H14:I14 H13:I13 H11:I11 H10:I10 H26:I26 B21:C21 A28 B29 H27:I29 A27:B27 H17:I20 B19 H15:I15 H9:I9 B8:C8 H12:I12 B14 H16:I16 H22:I22 A1:C2 A9:B9 A8 C13:C14 A26:B26 A18 A21 A22 A29 A20:B20 A19 C19 A15:B16 A13 A14 J1:AC2 J17:AC18 J14:AC14 J13:AC13 J12:AC12 J11:AC11 J10:AC10 J26:AC26 J21:AC21 J19:AC19 J20:AC20 J27:AC28 J29:AC29 J15:AC15 J9:AC9 J8:AC8 J16:AC16 J22:AC22 A30:B30 A80:A82 D30:G30 D31:G31 H31:I31 J31:AC31 J30:AC30 H30:I30 C92 C88 C89" formula="1" formulaRange="1"/>
    <ignoredError sqref="A98:C114 AE94:AG97 AD98:AG1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7E8B-E450-41A4-9186-ECA33B560DC4}">
  <dimension ref="A1:AF139"/>
  <sheetViews>
    <sheetView showGridLines="0" topLeftCell="A71" zoomScale="70" zoomScaleNormal="70" workbookViewId="0">
      <selection activeCell="B5" sqref="B5:C5"/>
    </sheetView>
  </sheetViews>
  <sheetFormatPr defaultRowHeight="15" outlineLevelRow="2" x14ac:dyDescent="0.25"/>
  <cols>
    <col min="1" max="1" width="56.7109375" style="25" customWidth="1"/>
    <col min="2" max="29" width="14.42578125" customWidth="1"/>
    <col min="32" max="32" width="10.5703125" bestFit="1" customWidth="1"/>
  </cols>
  <sheetData>
    <row r="1" spans="1:32" ht="26.25" thickBot="1" x14ac:dyDescent="0.4">
      <c r="A1" s="217" t="str">
        <f>'Income Statement'!A1</f>
        <v>Tucker Olson's Financial Spreading Model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9"/>
      <c r="AD1" s="25"/>
    </row>
    <row r="2" spans="1:32" ht="21" thickBot="1" x14ac:dyDescent="0.35">
      <c r="A2" s="54" t="s">
        <v>54</v>
      </c>
      <c r="B2" s="145"/>
      <c r="C2" s="145"/>
      <c r="D2" s="145"/>
      <c r="E2" s="145"/>
      <c r="F2" s="145"/>
      <c r="G2" s="145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  <c r="AD2" s="25"/>
    </row>
    <row r="3" spans="1:32" x14ac:dyDescent="0.25">
      <c r="A3" s="137" t="s">
        <v>1</v>
      </c>
      <c r="B3" s="237" t="s">
        <v>125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8"/>
      <c r="AD3" s="25"/>
    </row>
    <row r="4" spans="1:32" x14ac:dyDescent="0.25">
      <c r="A4" s="142" t="s">
        <v>2</v>
      </c>
      <c r="B4" s="214" t="str">
        <f>IF('Income Statement'!B4="","",'Income Statement'!B4)</f>
        <v/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6"/>
      <c r="AD4" s="25"/>
    </row>
    <row r="5" spans="1:32" x14ac:dyDescent="0.25">
      <c r="A5" s="143" t="s">
        <v>3</v>
      </c>
      <c r="B5" s="210" t="str">
        <f>IF('Income Statement'!B5="","",'Income Statement'!B5)</f>
        <v/>
      </c>
      <c r="C5" s="211"/>
      <c r="D5" s="210" t="str">
        <f>IF('Income Statement'!D5="","",'Income Statement'!D5)</f>
        <v/>
      </c>
      <c r="E5" s="211"/>
      <c r="F5" s="210" t="str">
        <f>IF('Income Statement'!F5="","",'Income Statement'!F5)</f>
        <v/>
      </c>
      <c r="G5" s="211"/>
      <c r="H5" s="210" t="str">
        <f>IF('Income Statement'!H5="","",'Income Statement'!H5)</f>
        <v/>
      </c>
      <c r="I5" s="211"/>
      <c r="J5" s="210" t="str">
        <f>IF('Income Statement'!J5="","",'Income Statement'!J5)</f>
        <v/>
      </c>
      <c r="K5" s="211"/>
      <c r="L5" s="210" t="str">
        <f>IF('Income Statement'!L5="","",'Income Statement'!L5)</f>
        <v/>
      </c>
      <c r="M5" s="211"/>
      <c r="N5" s="210" t="str">
        <f>IF('Income Statement'!N5="","",'Income Statement'!N5)</f>
        <v/>
      </c>
      <c r="O5" s="211"/>
      <c r="P5" s="210" t="str">
        <f>IF('Income Statement'!P5="","",'Income Statement'!P5)</f>
        <v/>
      </c>
      <c r="Q5" s="211"/>
      <c r="R5" s="210" t="str">
        <f>IF('Income Statement'!R5="","",'Income Statement'!R5)</f>
        <v/>
      </c>
      <c r="S5" s="211"/>
      <c r="T5" s="210" t="str">
        <f>IF('Income Statement'!T5="","",'Income Statement'!T5)</f>
        <v/>
      </c>
      <c r="U5" s="211"/>
      <c r="V5" s="210" t="str">
        <f>IF('Income Statement'!V5="","",'Income Statement'!V5)</f>
        <v/>
      </c>
      <c r="W5" s="211"/>
      <c r="X5" s="210" t="str">
        <f>IF('Income Statement'!X5="","",'Income Statement'!X5)</f>
        <v/>
      </c>
      <c r="Y5" s="211"/>
      <c r="Z5" s="210" t="str">
        <f>IF('Income Statement'!Z5="","",'Income Statement'!Z5)</f>
        <v/>
      </c>
      <c r="AA5" s="211"/>
      <c r="AB5" s="210" t="str">
        <f>IF('Income Statement'!AB5="","",'Income Statement'!AB5)</f>
        <v/>
      </c>
      <c r="AC5" s="211"/>
      <c r="AD5" s="25"/>
    </row>
    <row r="6" spans="1:32" x14ac:dyDescent="0.25">
      <c r="A6" s="143" t="str">
        <f>'Income Statement'!A6</f>
        <v>Financial Statement Quality:</v>
      </c>
      <c r="B6" s="210" t="str">
        <f>IF('Income Statement'!B6="","",'Income Statement'!B6)</f>
        <v/>
      </c>
      <c r="C6" s="211"/>
      <c r="D6" s="210" t="str">
        <f>IF('Income Statement'!D6="","",'Income Statement'!D6)</f>
        <v/>
      </c>
      <c r="E6" s="211"/>
      <c r="F6" s="210" t="str">
        <f>IF('Income Statement'!F6="","",'Income Statement'!F6)</f>
        <v/>
      </c>
      <c r="G6" s="211"/>
      <c r="H6" s="210" t="str">
        <f>IF('Income Statement'!H6="","",'Income Statement'!H6)</f>
        <v/>
      </c>
      <c r="I6" s="211"/>
      <c r="J6" s="210" t="str">
        <f>IF('Income Statement'!J6="","",'Income Statement'!J6)</f>
        <v/>
      </c>
      <c r="K6" s="211"/>
      <c r="L6" s="210" t="str">
        <f>IF('Income Statement'!L6="","",'Income Statement'!L6)</f>
        <v/>
      </c>
      <c r="M6" s="211"/>
      <c r="N6" s="210" t="str">
        <f>IF('Income Statement'!N6="","",'Income Statement'!N6)</f>
        <v/>
      </c>
      <c r="O6" s="211"/>
      <c r="P6" s="210" t="str">
        <f>IF('Income Statement'!P6="","",'Income Statement'!P6)</f>
        <v/>
      </c>
      <c r="Q6" s="211"/>
      <c r="R6" s="210" t="str">
        <f>IF('Income Statement'!R6="","",'Income Statement'!R6)</f>
        <v/>
      </c>
      <c r="S6" s="211"/>
      <c r="T6" s="210" t="str">
        <f>IF('Income Statement'!T6="","",'Income Statement'!T6)</f>
        <v/>
      </c>
      <c r="U6" s="211"/>
      <c r="V6" s="210" t="str">
        <f>IF('Income Statement'!V6="","",'Income Statement'!V6)</f>
        <v/>
      </c>
      <c r="W6" s="211"/>
      <c r="X6" s="210" t="str">
        <f>IF('Income Statement'!X6="","",'Income Statement'!X6)</f>
        <v/>
      </c>
      <c r="Y6" s="211"/>
      <c r="Z6" s="210" t="str">
        <f>IF('Income Statement'!Z6="","",'Income Statement'!Z6)</f>
        <v/>
      </c>
      <c r="AA6" s="211"/>
      <c r="AB6" s="210" t="str">
        <f>IF('Income Statement'!AB6="","",'Income Statement'!AB6)</f>
        <v/>
      </c>
      <c r="AC6" s="211"/>
      <c r="AD6" s="25"/>
    </row>
    <row r="7" spans="1:32" ht="15.75" thickBot="1" x14ac:dyDescent="0.3">
      <c r="A7" s="144"/>
      <c r="B7" s="146" t="s">
        <v>258</v>
      </c>
      <c r="C7" s="146" t="s">
        <v>259</v>
      </c>
      <c r="D7" s="146" t="s">
        <v>258</v>
      </c>
      <c r="E7" s="146" t="s">
        <v>259</v>
      </c>
      <c r="F7" s="146" t="s">
        <v>258</v>
      </c>
      <c r="G7" s="146" t="s">
        <v>259</v>
      </c>
      <c r="H7" s="146" t="s">
        <v>258</v>
      </c>
      <c r="I7" s="146" t="s">
        <v>260</v>
      </c>
      <c r="J7" s="146" t="s">
        <v>258</v>
      </c>
      <c r="K7" s="146" t="s">
        <v>260</v>
      </c>
      <c r="L7" s="146" t="s">
        <v>258</v>
      </c>
      <c r="M7" s="146" t="s">
        <v>260</v>
      </c>
      <c r="N7" s="146" t="s">
        <v>258</v>
      </c>
      <c r="O7" s="146" t="s">
        <v>260</v>
      </c>
      <c r="P7" s="146" t="s">
        <v>258</v>
      </c>
      <c r="Q7" s="146" t="s">
        <v>260</v>
      </c>
      <c r="R7" s="146" t="s">
        <v>258</v>
      </c>
      <c r="S7" s="146" t="s">
        <v>260</v>
      </c>
      <c r="T7" s="146" t="s">
        <v>258</v>
      </c>
      <c r="U7" s="146" t="s">
        <v>260</v>
      </c>
      <c r="V7" s="146" t="s">
        <v>258</v>
      </c>
      <c r="W7" s="146" t="s">
        <v>260</v>
      </c>
      <c r="X7" s="146" t="s">
        <v>258</v>
      </c>
      <c r="Y7" s="146" t="s">
        <v>260</v>
      </c>
      <c r="Z7" s="146" t="s">
        <v>258</v>
      </c>
      <c r="AA7" s="146" t="s">
        <v>260</v>
      </c>
      <c r="AB7" s="146" t="s">
        <v>258</v>
      </c>
      <c r="AC7" s="146" t="s">
        <v>260</v>
      </c>
      <c r="AD7" s="25"/>
    </row>
    <row r="8" spans="1:32" ht="15.75" thickBot="1" x14ac:dyDescent="0.3">
      <c r="A8" s="22" t="s">
        <v>55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60"/>
      <c r="AD8" s="25"/>
    </row>
    <row r="9" spans="1:32" s="1" customFormat="1" x14ac:dyDescent="0.25">
      <c r="A9" s="26" t="s">
        <v>137</v>
      </c>
      <c r="B9" s="101">
        <f>SUBTOTAL(9,B10:B12)</f>
        <v>0</v>
      </c>
      <c r="C9" s="105">
        <f>IFERROR(IF(C$7="% of Total",(B9/B$70),IF(C$7="% of Change","N/A","N/A")),0)</f>
        <v>0</v>
      </c>
      <c r="D9" s="101">
        <f t="shared" ref="D9" si="0">SUBTOTAL(9,D10:D12)</f>
        <v>0</v>
      </c>
      <c r="E9" s="105">
        <f t="shared" ref="E9:E31" si="1">IFERROR(IF(E$7="% of Total",(D9/D$70),IF(E$7="% of Change",((D9-B9)/B9),"N/A")),0)</f>
        <v>0</v>
      </c>
      <c r="F9" s="101">
        <f t="shared" ref="F9" si="2">SUBTOTAL(9,F10:F12)</f>
        <v>0</v>
      </c>
      <c r="G9" s="105">
        <f t="shared" ref="G9:G31" si="3">IF(F$5&lt;&gt;"",IF(G$7="% of Total",(F9/F$70),IF(G$7="% of Change",((F9-D9)/D9),"N/A")),0)</f>
        <v>0</v>
      </c>
      <c r="H9" s="101">
        <f t="shared" ref="H9" si="4">SUBTOTAL(9,H10:H12)</f>
        <v>0</v>
      </c>
      <c r="I9" s="105">
        <f t="shared" ref="I9:I31" si="5">IF(H$5&lt;&gt;"",IF(I$7="% of Total",(H9/H$70),IF(I$7="% of Change",((H9-F9)/F9),"N/A")),0)</f>
        <v>0</v>
      </c>
      <c r="J9" s="101">
        <f t="shared" ref="J9" si="6">SUBTOTAL(9,J10:J12)</f>
        <v>0</v>
      </c>
      <c r="K9" s="105">
        <f t="shared" ref="K9:K31" si="7">IF(J$5&lt;&gt;"",IF(K$7="% of Total",(J9/J$70),IF(K$7="% of Change",((J9-H9)/H9),"N/A")),0)</f>
        <v>0</v>
      </c>
      <c r="L9" s="101">
        <f t="shared" ref="L9" si="8">SUBTOTAL(9,L10:L12)</f>
        <v>0</v>
      </c>
      <c r="M9" s="105">
        <f t="shared" ref="M9:M31" si="9">IF(L$5&lt;&gt;"",IF(M$7="% of Total",(L9/L$70),IF(M$7="% of Change",((L9-J9)/J9),"N/A")),0)</f>
        <v>0</v>
      </c>
      <c r="N9" s="101">
        <f t="shared" ref="N9" si="10">SUBTOTAL(9,N10:N12)</f>
        <v>0</v>
      </c>
      <c r="O9" s="105">
        <f t="shared" ref="O9:O31" si="11">IF(N$5&lt;&gt;"",IF(O$7="% of Total",(N9/N$70),IF(O$7="% of Change",((N9-L9)/L9),"N/A")),0)</f>
        <v>0</v>
      </c>
      <c r="P9" s="101">
        <f t="shared" ref="P9" si="12">SUBTOTAL(9,P10:P12)</f>
        <v>0</v>
      </c>
      <c r="Q9" s="105">
        <f t="shared" ref="Q9:Q31" si="13">IF(P$5&lt;&gt;"",IF(Q$7="% of Total",(P9/P$70),IF(Q$7="% of Change",((P9-N9)/N9),"N/A")),0)</f>
        <v>0</v>
      </c>
      <c r="R9" s="101">
        <f t="shared" ref="R9" si="14">SUBTOTAL(9,R10:R12)</f>
        <v>0</v>
      </c>
      <c r="S9" s="105">
        <f t="shared" ref="S9:S31" si="15">IF(R$5&lt;&gt;"",IF(S$7="% of Total",(R9/R$70),IF(S$7="% of Change",((R9-P9)/P9),"N/A")),0)</f>
        <v>0</v>
      </c>
      <c r="T9" s="101">
        <f t="shared" ref="T9" si="16">SUBTOTAL(9,T10:T12)</f>
        <v>0</v>
      </c>
      <c r="U9" s="105">
        <f t="shared" ref="U9:U31" si="17">IF(T$5&lt;&gt;"",IF(U$7="% of Total",(T9/T$70),IF(U$7="% of Change",((T9-R9)/R9),"N/A")),0)</f>
        <v>0</v>
      </c>
      <c r="V9" s="101">
        <f t="shared" ref="V9" si="18">SUBTOTAL(9,V10:V12)</f>
        <v>0</v>
      </c>
      <c r="W9" s="105">
        <f t="shared" ref="W9:W31" si="19">IF(V$5&lt;&gt;"",IF(W$7="% of Total",(V9/V$70),IF(W$7="% of Change",((V9-T9)/T9),"N/A")),0)</f>
        <v>0</v>
      </c>
      <c r="X9" s="101">
        <f t="shared" ref="X9" si="20">SUBTOTAL(9,X10:X12)</f>
        <v>0</v>
      </c>
      <c r="Y9" s="105">
        <f t="shared" ref="Y9:Y31" si="21">IF(X$5&lt;&gt;"",IF(Y$7="% of Total",(X9/X$70),IF(Y$7="% of Change",((X9-V9)/V9),"N/A")),0)</f>
        <v>0</v>
      </c>
      <c r="Z9" s="101">
        <f t="shared" ref="Z9" si="22">SUBTOTAL(9,Z10:Z12)</f>
        <v>0</v>
      </c>
      <c r="AA9" s="105">
        <f t="shared" ref="AA9:AA31" si="23">IF(Z$5&lt;&gt;"",IF(AA$7="% of Total",(Z9/Z$70),IF(AA$7="% of Change",((Z9-X9)/X9),"N/A")),0)</f>
        <v>0</v>
      </c>
      <c r="AB9" s="101">
        <f t="shared" ref="AB9" si="24">SUBTOTAL(9,AB10:AB12)</f>
        <v>0</v>
      </c>
      <c r="AC9" s="105">
        <f t="shared" ref="AC9:AC31" si="25">IF(AB$5&lt;&gt;"",IF(AC$7="% of Total",(AB9/AB$70),IF(AC$7="% of Change",((AB9-Z9)/Z9),"N/A")),0)</f>
        <v>0</v>
      </c>
      <c r="AD9" s="26"/>
      <c r="AF9" s="32"/>
    </row>
    <row r="10" spans="1:32" s="3" customFormat="1" outlineLevel="1" x14ac:dyDescent="0.25">
      <c r="A10" s="27" t="s">
        <v>56</v>
      </c>
      <c r="B10" s="85">
        <v>0</v>
      </c>
      <c r="C10" s="106">
        <f>IFERROR(IF(C$7="% of Total",(B10/B$70),IF(C$7="% of Change","N/A","N/A")),0)</f>
        <v>0</v>
      </c>
      <c r="D10" s="85">
        <v>0</v>
      </c>
      <c r="E10" s="106">
        <f t="shared" si="1"/>
        <v>0</v>
      </c>
      <c r="F10" s="85">
        <v>0</v>
      </c>
      <c r="G10" s="106">
        <f t="shared" si="3"/>
        <v>0</v>
      </c>
      <c r="H10" s="85">
        <v>0</v>
      </c>
      <c r="I10" s="106">
        <f t="shared" si="5"/>
        <v>0</v>
      </c>
      <c r="J10" s="85">
        <v>0</v>
      </c>
      <c r="K10" s="106">
        <f t="shared" si="7"/>
        <v>0</v>
      </c>
      <c r="L10" s="85">
        <v>0</v>
      </c>
      <c r="M10" s="106">
        <f t="shared" si="9"/>
        <v>0</v>
      </c>
      <c r="N10" s="85">
        <v>0</v>
      </c>
      <c r="O10" s="106">
        <f t="shared" si="11"/>
        <v>0</v>
      </c>
      <c r="P10" s="85">
        <v>0</v>
      </c>
      <c r="Q10" s="106">
        <f t="shared" si="13"/>
        <v>0</v>
      </c>
      <c r="R10" s="85">
        <v>0</v>
      </c>
      <c r="S10" s="106">
        <f t="shared" si="15"/>
        <v>0</v>
      </c>
      <c r="T10" s="85">
        <v>0</v>
      </c>
      <c r="U10" s="106">
        <f t="shared" si="17"/>
        <v>0</v>
      </c>
      <c r="V10" s="85">
        <v>0</v>
      </c>
      <c r="W10" s="106">
        <f t="shared" si="19"/>
        <v>0</v>
      </c>
      <c r="X10" s="85">
        <v>0</v>
      </c>
      <c r="Y10" s="106">
        <f t="shared" si="21"/>
        <v>0</v>
      </c>
      <c r="Z10" s="85">
        <v>0</v>
      </c>
      <c r="AA10" s="106">
        <f t="shared" si="23"/>
        <v>0</v>
      </c>
      <c r="AB10" s="85">
        <v>0</v>
      </c>
      <c r="AC10" s="106">
        <f t="shared" si="25"/>
        <v>0</v>
      </c>
      <c r="AD10" s="44"/>
      <c r="AF10" s="148"/>
    </row>
    <row r="11" spans="1:32" s="3" customFormat="1" outlineLevel="1" x14ac:dyDescent="0.25">
      <c r="A11" s="27" t="s">
        <v>57</v>
      </c>
      <c r="B11" s="85">
        <v>0</v>
      </c>
      <c r="C11" s="106">
        <f>IFERROR(IF(C$7="% of Total",(B11/B$70),IF(C$7="% of Change","N/A","N/A")),0)</f>
        <v>0</v>
      </c>
      <c r="D11" s="85">
        <v>0</v>
      </c>
      <c r="E11" s="106">
        <f t="shared" si="1"/>
        <v>0</v>
      </c>
      <c r="F11" s="85">
        <v>0</v>
      </c>
      <c r="G11" s="106">
        <f t="shared" si="3"/>
        <v>0</v>
      </c>
      <c r="H11" s="85">
        <v>0</v>
      </c>
      <c r="I11" s="106">
        <f t="shared" si="5"/>
        <v>0</v>
      </c>
      <c r="J11" s="85">
        <v>0</v>
      </c>
      <c r="K11" s="106">
        <f t="shared" si="7"/>
        <v>0</v>
      </c>
      <c r="L11" s="85">
        <v>0</v>
      </c>
      <c r="M11" s="106">
        <f t="shared" si="9"/>
        <v>0</v>
      </c>
      <c r="N11" s="85">
        <v>0</v>
      </c>
      <c r="O11" s="106">
        <f t="shared" si="11"/>
        <v>0</v>
      </c>
      <c r="P11" s="85">
        <v>0</v>
      </c>
      <c r="Q11" s="106">
        <f t="shared" si="13"/>
        <v>0</v>
      </c>
      <c r="R11" s="85">
        <v>0</v>
      </c>
      <c r="S11" s="106">
        <f t="shared" si="15"/>
        <v>0</v>
      </c>
      <c r="T11" s="85">
        <v>0</v>
      </c>
      <c r="U11" s="106">
        <f t="shared" si="17"/>
        <v>0</v>
      </c>
      <c r="V11" s="85">
        <v>0</v>
      </c>
      <c r="W11" s="106">
        <f t="shared" si="19"/>
        <v>0</v>
      </c>
      <c r="X11" s="85">
        <v>0</v>
      </c>
      <c r="Y11" s="106">
        <f t="shared" si="21"/>
        <v>0</v>
      </c>
      <c r="Z11" s="85">
        <v>0</v>
      </c>
      <c r="AA11" s="106">
        <f t="shared" si="23"/>
        <v>0</v>
      </c>
      <c r="AB11" s="85">
        <v>0</v>
      </c>
      <c r="AC11" s="106">
        <f t="shared" si="25"/>
        <v>0</v>
      </c>
      <c r="AD11" s="44"/>
      <c r="AF11" s="148"/>
    </row>
    <row r="12" spans="1:32" s="3" customFormat="1" outlineLevel="1" x14ac:dyDescent="0.25">
      <c r="A12" s="27" t="s">
        <v>58</v>
      </c>
      <c r="B12" s="85">
        <v>0</v>
      </c>
      <c r="C12" s="106">
        <f>IFERROR(IF(C$7="% of Total",(B12/B$70),IF(C$7="% of Change","N/A","N/A")),0)</f>
        <v>0</v>
      </c>
      <c r="D12" s="85">
        <v>0</v>
      </c>
      <c r="E12" s="106">
        <f t="shared" si="1"/>
        <v>0</v>
      </c>
      <c r="F12" s="85">
        <v>0</v>
      </c>
      <c r="G12" s="106">
        <f t="shared" si="3"/>
        <v>0</v>
      </c>
      <c r="H12" s="85">
        <v>0</v>
      </c>
      <c r="I12" s="106">
        <f t="shared" si="5"/>
        <v>0</v>
      </c>
      <c r="J12" s="85">
        <v>0</v>
      </c>
      <c r="K12" s="106">
        <f t="shared" si="7"/>
        <v>0</v>
      </c>
      <c r="L12" s="85">
        <v>0</v>
      </c>
      <c r="M12" s="106">
        <f t="shared" si="9"/>
        <v>0</v>
      </c>
      <c r="N12" s="85">
        <v>0</v>
      </c>
      <c r="O12" s="106">
        <f t="shared" si="11"/>
        <v>0</v>
      </c>
      <c r="P12" s="85">
        <v>0</v>
      </c>
      <c r="Q12" s="106">
        <f t="shared" si="13"/>
        <v>0</v>
      </c>
      <c r="R12" s="85">
        <v>0</v>
      </c>
      <c r="S12" s="106">
        <f t="shared" si="15"/>
        <v>0</v>
      </c>
      <c r="T12" s="85">
        <v>0</v>
      </c>
      <c r="U12" s="106">
        <f t="shared" si="17"/>
        <v>0</v>
      </c>
      <c r="V12" s="85">
        <v>0</v>
      </c>
      <c r="W12" s="106">
        <f t="shared" si="19"/>
        <v>0</v>
      </c>
      <c r="X12" s="85">
        <v>0</v>
      </c>
      <c r="Y12" s="106">
        <f t="shared" si="21"/>
        <v>0</v>
      </c>
      <c r="Z12" s="85">
        <v>0</v>
      </c>
      <c r="AA12" s="106">
        <f t="shared" si="23"/>
        <v>0</v>
      </c>
      <c r="AB12" s="85">
        <v>0</v>
      </c>
      <c r="AC12" s="106">
        <f t="shared" si="25"/>
        <v>0</v>
      </c>
      <c r="AD12" s="44"/>
      <c r="AF12" s="148"/>
    </row>
    <row r="13" spans="1:32" s="1" customFormat="1" x14ac:dyDescent="0.25">
      <c r="A13" s="26" t="s">
        <v>138</v>
      </c>
      <c r="B13" s="101">
        <f>SUBTOTAL(9,B14:B15)</f>
        <v>0</v>
      </c>
      <c r="C13" s="105">
        <f>IFERROR(IF(C$7="% of Total",(B13/B$70),IF(C$7="% of Change","N/A","N/A")),0)</f>
        <v>0</v>
      </c>
      <c r="D13" s="101">
        <f t="shared" ref="D13" si="26">SUBTOTAL(9,D14:D15)</f>
        <v>0</v>
      </c>
      <c r="E13" s="105">
        <f t="shared" si="1"/>
        <v>0</v>
      </c>
      <c r="F13" s="101">
        <f t="shared" ref="F13" si="27">SUBTOTAL(9,F14:F15)</f>
        <v>0</v>
      </c>
      <c r="G13" s="105">
        <f t="shared" si="3"/>
        <v>0</v>
      </c>
      <c r="H13" s="101">
        <f t="shared" ref="H13" si="28">SUBTOTAL(9,H14:H15)</f>
        <v>0</v>
      </c>
      <c r="I13" s="105">
        <f t="shared" si="5"/>
        <v>0</v>
      </c>
      <c r="J13" s="101">
        <f t="shared" ref="J13" si="29">SUBTOTAL(9,J14:J15)</f>
        <v>0</v>
      </c>
      <c r="K13" s="105">
        <f t="shared" si="7"/>
        <v>0</v>
      </c>
      <c r="L13" s="101">
        <f t="shared" ref="L13" si="30">SUBTOTAL(9,L14:L15)</f>
        <v>0</v>
      </c>
      <c r="M13" s="105">
        <f t="shared" si="9"/>
        <v>0</v>
      </c>
      <c r="N13" s="101">
        <f t="shared" ref="N13" si="31">SUBTOTAL(9,N14:N15)</f>
        <v>0</v>
      </c>
      <c r="O13" s="105">
        <f t="shared" si="11"/>
        <v>0</v>
      </c>
      <c r="P13" s="101">
        <f t="shared" ref="P13" si="32">SUBTOTAL(9,P14:P15)</f>
        <v>0</v>
      </c>
      <c r="Q13" s="105">
        <f t="shared" si="13"/>
        <v>0</v>
      </c>
      <c r="R13" s="101">
        <f t="shared" ref="R13" si="33">SUBTOTAL(9,R14:R15)</f>
        <v>0</v>
      </c>
      <c r="S13" s="105">
        <f t="shared" si="15"/>
        <v>0</v>
      </c>
      <c r="T13" s="101">
        <f t="shared" ref="T13" si="34">SUBTOTAL(9,T14:T15)</f>
        <v>0</v>
      </c>
      <c r="U13" s="105">
        <f t="shared" si="17"/>
        <v>0</v>
      </c>
      <c r="V13" s="101">
        <f t="shared" ref="V13" si="35">SUBTOTAL(9,V14:V15)</f>
        <v>0</v>
      </c>
      <c r="W13" s="105">
        <f t="shared" si="19"/>
        <v>0</v>
      </c>
      <c r="X13" s="101">
        <f t="shared" ref="X13" si="36">SUBTOTAL(9,X14:X15)</f>
        <v>0</v>
      </c>
      <c r="Y13" s="105">
        <f t="shared" si="21"/>
        <v>0</v>
      </c>
      <c r="Z13" s="101">
        <f t="shared" ref="Z13" si="37">SUBTOTAL(9,Z14:Z15)</f>
        <v>0</v>
      </c>
      <c r="AA13" s="105">
        <f t="shared" si="23"/>
        <v>0</v>
      </c>
      <c r="AB13" s="101">
        <f t="shared" ref="AB13" si="38">SUBTOTAL(9,AB14:AB15)</f>
        <v>0</v>
      </c>
      <c r="AC13" s="105">
        <f t="shared" si="25"/>
        <v>0</v>
      </c>
      <c r="AD13" s="26"/>
      <c r="AF13" s="32"/>
    </row>
    <row r="14" spans="1:32" s="3" customFormat="1" outlineLevel="1" x14ac:dyDescent="0.25">
      <c r="A14" s="27" t="s">
        <v>59</v>
      </c>
      <c r="B14" s="85">
        <v>0</v>
      </c>
      <c r="C14" s="106">
        <f>IFERROR(IF(C$7="% of Total",(B14/B$70),IF(C$7="% of Change","N/A","N/A")),0)</f>
        <v>0</v>
      </c>
      <c r="D14" s="85">
        <v>0</v>
      </c>
      <c r="E14" s="106">
        <f t="shared" si="1"/>
        <v>0</v>
      </c>
      <c r="F14" s="85">
        <v>0</v>
      </c>
      <c r="G14" s="106">
        <f t="shared" si="3"/>
        <v>0</v>
      </c>
      <c r="H14" s="85">
        <v>0</v>
      </c>
      <c r="I14" s="106">
        <f t="shared" si="5"/>
        <v>0</v>
      </c>
      <c r="J14" s="85">
        <v>0</v>
      </c>
      <c r="K14" s="106">
        <f t="shared" si="7"/>
        <v>0</v>
      </c>
      <c r="L14" s="85">
        <v>0</v>
      </c>
      <c r="M14" s="106">
        <f t="shared" si="9"/>
        <v>0</v>
      </c>
      <c r="N14" s="85">
        <v>0</v>
      </c>
      <c r="O14" s="106">
        <f t="shared" si="11"/>
        <v>0</v>
      </c>
      <c r="P14" s="85">
        <v>0</v>
      </c>
      <c r="Q14" s="106">
        <f t="shared" si="13"/>
        <v>0</v>
      </c>
      <c r="R14" s="85">
        <v>0</v>
      </c>
      <c r="S14" s="106">
        <f t="shared" si="15"/>
        <v>0</v>
      </c>
      <c r="T14" s="85">
        <v>0</v>
      </c>
      <c r="U14" s="106">
        <f t="shared" si="17"/>
        <v>0</v>
      </c>
      <c r="V14" s="85">
        <v>0</v>
      </c>
      <c r="W14" s="106">
        <f t="shared" si="19"/>
        <v>0</v>
      </c>
      <c r="X14" s="85">
        <v>0</v>
      </c>
      <c r="Y14" s="106">
        <f t="shared" si="21"/>
        <v>0</v>
      </c>
      <c r="Z14" s="85">
        <v>0</v>
      </c>
      <c r="AA14" s="106">
        <f t="shared" si="23"/>
        <v>0</v>
      </c>
      <c r="AB14" s="85">
        <v>0</v>
      </c>
      <c r="AC14" s="106">
        <f t="shared" si="25"/>
        <v>0</v>
      </c>
      <c r="AD14" s="44"/>
      <c r="AF14" s="148"/>
    </row>
    <row r="15" spans="1:32" s="4" customFormat="1" outlineLevel="1" x14ac:dyDescent="0.25">
      <c r="A15" s="33" t="s">
        <v>60</v>
      </c>
      <c r="B15" s="102">
        <v>0</v>
      </c>
      <c r="C15" s="106">
        <f>IFERROR(IF(C$7="% of Total",(B15/B$70),IF(C$7="% of Change","N/A","N/A")),0)</f>
        <v>0</v>
      </c>
      <c r="D15" s="102">
        <v>0</v>
      </c>
      <c r="E15" s="106">
        <f t="shared" si="1"/>
        <v>0</v>
      </c>
      <c r="F15" s="102">
        <v>0</v>
      </c>
      <c r="G15" s="106">
        <f t="shared" si="3"/>
        <v>0</v>
      </c>
      <c r="H15" s="102">
        <v>0</v>
      </c>
      <c r="I15" s="106">
        <f t="shared" si="5"/>
        <v>0</v>
      </c>
      <c r="J15" s="102">
        <v>0</v>
      </c>
      <c r="K15" s="106">
        <f t="shared" si="7"/>
        <v>0</v>
      </c>
      <c r="L15" s="102">
        <v>0</v>
      </c>
      <c r="M15" s="106">
        <f t="shared" si="9"/>
        <v>0</v>
      </c>
      <c r="N15" s="102">
        <v>0</v>
      </c>
      <c r="O15" s="106">
        <f t="shared" si="11"/>
        <v>0</v>
      </c>
      <c r="P15" s="102">
        <v>0</v>
      </c>
      <c r="Q15" s="106">
        <f t="shared" si="13"/>
        <v>0</v>
      </c>
      <c r="R15" s="102">
        <v>0</v>
      </c>
      <c r="S15" s="106">
        <f t="shared" si="15"/>
        <v>0</v>
      </c>
      <c r="T15" s="102">
        <v>0</v>
      </c>
      <c r="U15" s="106">
        <f t="shared" si="17"/>
        <v>0</v>
      </c>
      <c r="V15" s="102">
        <v>0</v>
      </c>
      <c r="W15" s="106">
        <f t="shared" si="19"/>
        <v>0</v>
      </c>
      <c r="X15" s="102">
        <v>0</v>
      </c>
      <c r="Y15" s="106">
        <f t="shared" si="21"/>
        <v>0</v>
      </c>
      <c r="Z15" s="102">
        <v>0</v>
      </c>
      <c r="AA15" s="106">
        <f t="shared" si="23"/>
        <v>0</v>
      </c>
      <c r="AB15" s="102">
        <v>0</v>
      </c>
      <c r="AC15" s="106">
        <f t="shared" si="25"/>
        <v>0</v>
      </c>
      <c r="AD15" s="46"/>
      <c r="AF15" s="148"/>
    </row>
    <row r="16" spans="1:32" s="1" customFormat="1" x14ac:dyDescent="0.25">
      <c r="A16" s="26" t="s">
        <v>139</v>
      </c>
      <c r="B16" s="101">
        <f>SUBTOTAL(9,B17:B20)</f>
        <v>0</v>
      </c>
      <c r="C16" s="105">
        <f>IFERROR(IF(C$7="% of Total",(B16/B$70),IF(C$7="% of Change","N/A","N/A")),0)</f>
        <v>0</v>
      </c>
      <c r="D16" s="101">
        <f t="shared" ref="D16" si="39">SUBTOTAL(9,D17:D20)</f>
        <v>0</v>
      </c>
      <c r="E16" s="105">
        <f t="shared" si="1"/>
        <v>0</v>
      </c>
      <c r="F16" s="101">
        <f t="shared" ref="F16" si="40">SUBTOTAL(9,F17:F20)</f>
        <v>0</v>
      </c>
      <c r="G16" s="105">
        <f t="shared" si="3"/>
        <v>0</v>
      </c>
      <c r="H16" s="101">
        <f t="shared" ref="H16" si="41">SUBTOTAL(9,H17:H20)</f>
        <v>0</v>
      </c>
      <c r="I16" s="105">
        <f t="shared" si="5"/>
        <v>0</v>
      </c>
      <c r="J16" s="101">
        <f t="shared" ref="J16" si="42">SUBTOTAL(9,J17:J20)</f>
        <v>0</v>
      </c>
      <c r="K16" s="105">
        <f t="shared" si="7"/>
        <v>0</v>
      </c>
      <c r="L16" s="101">
        <f t="shared" ref="L16" si="43">SUBTOTAL(9,L17:L20)</f>
        <v>0</v>
      </c>
      <c r="M16" s="105">
        <f t="shared" si="9"/>
        <v>0</v>
      </c>
      <c r="N16" s="101">
        <f t="shared" ref="N16" si="44">SUBTOTAL(9,N17:N20)</f>
        <v>0</v>
      </c>
      <c r="O16" s="105">
        <f t="shared" si="11"/>
        <v>0</v>
      </c>
      <c r="P16" s="101">
        <f t="shared" ref="P16" si="45">SUBTOTAL(9,P17:P20)</f>
        <v>0</v>
      </c>
      <c r="Q16" s="105">
        <f t="shared" si="13"/>
        <v>0</v>
      </c>
      <c r="R16" s="101">
        <f t="shared" ref="R16" si="46">SUBTOTAL(9,R17:R20)</f>
        <v>0</v>
      </c>
      <c r="S16" s="105">
        <f t="shared" si="15"/>
        <v>0</v>
      </c>
      <c r="T16" s="101">
        <f t="shared" ref="T16" si="47">SUBTOTAL(9,T17:T20)</f>
        <v>0</v>
      </c>
      <c r="U16" s="105">
        <f t="shared" si="17"/>
        <v>0</v>
      </c>
      <c r="V16" s="101">
        <f t="shared" ref="V16" si="48">SUBTOTAL(9,V17:V20)</f>
        <v>0</v>
      </c>
      <c r="W16" s="105">
        <f t="shared" si="19"/>
        <v>0</v>
      </c>
      <c r="X16" s="101">
        <f t="shared" ref="X16" si="49">SUBTOTAL(9,X17:X20)</f>
        <v>0</v>
      </c>
      <c r="Y16" s="105">
        <f t="shared" si="21"/>
        <v>0</v>
      </c>
      <c r="Z16" s="101">
        <f t="shared" ref="Z16" si="50">SUBTOTAL(9,Z17:Z20)</f>
        <v>0</v>
      </c>
      <c r="AA16" s="105">
        <f t="shared" si="23"/>
        <v>0</v>
      </c>
      <c r="AB16" s="101">
        <f t="shared" ref="AB16" si="51">SUBTOTAL(9,AB17:AB20)</f>
        <v>0</v>
      </c>
      <c r="AC16" s="105">
        <f t="shared" si="25"/>
        <v>0</v>
      </c>
      <c r="AD16" s="26"/>
      <c r="AF16" s="32"/>
    </row>
    <row r="17" spans="1:32" s="3" customFormat="1" outlineLevel="1" x14ac:dyDescent="0.25">
      <c r="A17" s="27" t="s">
        <v>61</v>
      </c>
      <c r="B17" s="85">
        <v>0</v>
      </c>
      <c r="C17" s="106">
        <f>IFERROR(IF(C$7="% of Total",(B17/B$70),IF(C$7="% of Change","N/A","N/A")),0)</f>
        <v>0</v>
      </c>
      <c r="D17" s="85">
        <v>0</v>
      </c>
      <c r="E17" s="106">
        <f t="shared" si="1"/>
        <v>0</v>
      </c>
      <c r="F17" s="85">
        <v>0</v>
      </c>
      <c r="G17" s="106">
        <f t="shared" si="3"/>
        <v>0</v>
      </c>
      <c r="H17" s="85">
        <v>0</v>
      </c>
      <c r="I17" s="106">
        <f t="shared" si="5"/>
        <v>0</v>
      </c>
      <c r="J17" s="85">
        <v>0</v>
      </c>
      <c r="K17" s="106">
        <f t="shared" si="7"/>
        <v>0</v>
      </c>
      <c r="L17" s="85">
        <v>0</v>
      </c>
      <c r="M17" s="106">
        <f t="shared" si="9"/>
        <v>0</v>
      </c>
      <c r="N17" s="85">
        <v>0</v>
      </c>
      <c r="O17" s="106">
        <f t="shared" si="11"/>
        <v>0</v>
      </c>
      <c r="P17" s="85">
        <v>0</v>
      </c>
      <c r="Q17" s="106">
        <f t="shared" si="13"/>
        <v>0</v>
      </c>
      <c r="R17" s="85">
        <v>0</v>
      </c>
      <c r="S17" s="106">
        <f t="shared" si="15"/>
        <v>0</v>
      </c>
      <c r="T17" s="85">
        <v>0</v>
      </c>
      <c r="U17" s="106">
        <f t="shared" si="17"/>
        <v>0</v>
      </c>
      <c r="V17" s="85">
        <v>0</v>
      </c>
      <c r="W17" s="106">
        <f t="shared" si="19"/>
        <v>0</v>
      </c>
      <c r="X17" s="85">
        <v>0</v>
      </c>
      <c r="Y17" s="106">
        <f t="shared" si="21"/>
        <v>0</v>
      </c>
      <c r="Z17" s="85">
        <v>0</v>
      </c>
      <c r="AA17" s="106">
        <f t="shared" si="23"/>
        <v>0</v>
      </c>
      <c r="AB17" s="85">
        <v>0</v>
      </c>
      <c r="AC17" s="106">
        <f t="shared" si="25"/>
        <v>0</v>
      </c>
      <c r="AD17" s="44"/>
      <c r="AF17" s="148"/>
    </row>
    <row r="18" spans="1:32" s="3" customFormat="1" outlineLevel="1" x14ac:dyDescent="0.25">
      <c r="A18" s="27" t="s">
        <v>62</v>
      </c>
      <c r="B18" s="85">
        <v>0</v>
      </c>
      <c r="C18" s="106">
        <f>IFERROR(IF(C$7="% of Total",(B18/B$70),IF(C$7="% of Change","N/A","N/A")),0)</f>
        <v>0</v>
      </c>
      <c r="D18" s="85">
        <v>0</v>
      </c>
      <c r="E18" s="106">
        <f t="shared" si="1"/>
        <v>0</v>
      </c>
      <c r="F18" s="85">
        <v>0</v>
      </c>
      <c r="G18" s="106">
        <f t="shared" si="3"/>
        <v>0</v>
      </c>
      <c r="H18" s="85">
        <v>0</v>
      </c>
      <c r="I18" s="106">
        <f t="shared" si="5"/>
        <v>0</v>
      </c>
      <c r="J18" s="85">
        <v>0</v>
      </c>
      <c r="K18" s="106">
        <f t="shared" si="7"/>
        <v>0</v>
      </c>
      <c r="L18" s="85">
        <v>0</v>
      </c>
      <c r="M18" s="106">
        <f t="shared" si="9"/>
        <v>0</v>
      </c>
      <c r="N18" s="85">
        <v>0</v>
      </c>
      <c r="O18" s="106">
        <f t="shared" si="11"/>
        <v>0</v>
      </c>
      <c r="P18" s="85">
        <v>0</v>
      </c>
      <c r="Q18" s="106">
        <f t="shared" si="13"/>
        <v>0</v>
      </c>
      <c r="R18" s="85">
        <v>0</v>
      </c>
      <c r="S18" s="106">
        <f t="shared" si="15"/>
        <v>0</v>
      </c>
      <c r="T18" s="85">
        <v>0</v>
      </c>
      <c r="U18" s="106">
        <f t="shared" si="17"/>
        <v>0</v>
      </c>
      <c r="V18" s="85">
        <v>0</v>
      </c>
      <c r="W18" s="106">
        <f t="shared" si="19"/>
        <v>0</v>
      </c>
      <c r="X18" s="85">
        <v>0</v>
      </c>
      <c r="Y18" s="106">
        <f t="shared" si="21"/>
        <v>0</v>
      </c>
      <c r="Z18" s="85">
        <v>0</v>
      </c>
      <c r="AA18" s="106">
        <f t="shared" si="23"/>
        <v>0</v>
      </c>
      <c r="AB18" s="85">
        <v>0</v>
      </c>
      <c r="AC18" s="106">
        <f t="shared" si="25"/>
        <v>0</v>
      </c>
      <c r="AD18" s="44"/>
      <c r="AF18" s="148"/>
    </row>
    <row r="19" spans="1:32" s="3" customFormat="1" outlineLevel="1" x14ac:dyDescent="0.25">
      <c r="A19" s="27" t="s">
        <v>63</v>
      </c>
      <c r="B19" s="85">
        <v>0</v>
      </c>
      <c r="C19" s="106">
        <f>IFERROR(IF(C$7="% of Total",(B19/B$70),IF(C$7="% of Change","N/A","N/A")),0)</f>
        <v>0</v>
      </c>
      <c r="D19" s="85">
        <v>0</v>
      </c>
      <c r="E19" s="106">
        <f t="shared" si="1"/>
        <v>0</v>
      </c>
      <c r="F19" s="85">
        <v>0</v>
      </c>
      <c r="G19" s="106">
        <f t="shared" si="3"/>
        <v>0</v>
      </c>
      <c r="H19" s="85">
        <v>0</v>
      </c>
      <c r="I19" s="106">
        <f t="shared" si="5"/>
        <v>0</v>
      </c>
      <c r="J19" s="85">
        <v>0</v>
      </c>
      <c r="K19" s="106">
        <f t="shared" si="7"/>
        <v>0</v>
      </c>
      <c r="L19" s="85">
        <v>0</v>
      </c>
      <c r="M19" s="106">
        <f t="shared" si="9"/>
        <v>0</v>
      </c>
      <c r="N19" s="85">
        <v>0</v>
      </c>
      <c r="O19" s="106">
        <f t="shared" si="11"/>
        <v>0</v>
      </c>
      <c r="P19" s="85">
        <v>0</v>
      </c>
      <c r="Q19" s="106">
        <f t="shared" si="13"/>
        <v>0</v>
      </c>
      <c r="R19" s="85">
        <v>0</v>
      </c>
      <c r="S19" s="106">
        <f t="shared" si="15"/>
        <v>0</v>
      </c>
      <c r="T19" s="85">
        <v>0</v>
      </c>
      <c r="U19" s="106">
        <f t="shared" si="17"/>
        <v>0</v>
      </c>
      <c r="V19" s="85">
        <v>0</v>
      </c>
      <c r="W19" s="106">
        <f t="shared" si="19"/>
        <v>0</v>
      </c>
      <c r="X19" s="85">
        <v>0</v>
      </c>
      <c r="Y19" s="106">
        <f t="shared" si="21"/>
        <v>0</v>
      </c>
      <c r="Z19" s="85">
        <v>0</v>
      </c>
      <c r="AA19" s="106">
        <f t="shared" si="23"/>
        <v>0</v>
      </c>
      <c r="AB19" s="85">
        <v>0</v>
      </c>
      <c r="AC19" s="106">
        <f t="shared" si="25"/>
        <v>0</v>
      </c>
      <c r="AD19" s="44"/>
      <c r="AF19" s="148"/>
    </row>
    <row r="20" spans="1:32" s="3" customFormat="1" outlineLevel="1" x14ac:dyDescent="0.25">
      <c r="A20" s="27" t="s">
        <v>64</v>
      </c>
      <c r="B20" s="85">
        <v>0</v>
      </c>
      <c r="C20" s="106">
        <f>IFERROR(IF(C$7="% of Total",(B20/B$70),IF(C$7="% of Change","N/A","N/A")),0)</f>
        <v>0</v>
      </c>
      <c r="D20" s="85">
        <v>0</v>
      </c>
      <c r="E20" s="106">
        <f t="shared" si="1"/>
        <v>0</v>
      </c>
      <c r="F20" s="85">
        <v>0</v>
      </c>
      <c r="G20" s="106">
        <f t="shared" si="3"/>
        <v>0</v>
      </c>
      <c r="H20" s="85">
        <v>0</v>
      </c>
      <c r="I20" s="106">
        <f t="shared" si="5"/>
        <v>0</v>
      </c>
      <c r="J20" s="85">
        <v>0</v>
      </c>
      <c r="K20" s="106">
        <f t="shared" si="7"/>
        <v>0</v>
      </c>
      <c r="L20" s="85">
        <v>0</v>
      </c>
      <c r="M20" s="106">
        <f t="shared" si="9"/>
        <v>0</v>
      </c>
      <c r="N20" s="85">
        <v>0</v>
      </c>
      <c r="O20" s="106">
        <f t="shared" si="11"/>
        <v>0</v>
      </c>
      <c r="P20" s="85">
        <v>0</v>
      </c>
      <c r="Q20" s="106">
        <f t="shared" si="13"/>
        <v>0</v>
      </c>
      <c r="R20" s="85">
        <v>0</v>
      </c>
      <c r="S20" s="106">
        <f t="shared" si="15"/>
        <v>0</v>
      </c>
      <c r="T20" s="85">
        <v>0</v>
      </c>
      <c r="U20" s="106">
        <f t="shared" si="17"/>
        <v>0</v>
      </c>
      <c r="V20" s="85">
        <v>0</v>
      </c>
      <c r="W20" s="106">
        <f t="shared" si="19"/>
        <v>0</v>
      </c>
      <c r="X20" s="85">
        <v>0</v>
      </c>
      <c r="Y20" s="106">
        <f t="shared" si="21"/>
        <v>0</v>
      </c>
      <c r="Z20" s="85">
        <v>0</v>
      </c>
      <c r="AA20" s="106">
        <f t="shared" si="23"/>
        <v>0</v>
      </c>
      <c r="AB20" s="85">
        <v>0</v>
      </c>
      <c r="AC20" s="106">
        <f t="shared" si="25"/>
        <v>0</v>
      </c>
      <c r="AD20" s="44"/>
      <c r="AF20" s="148"/>
    </row>
    <row r="21" spans="1:32" s="1" customFormat="1" ht="14.25" x14ac:dyDescent="0.2">
      <c r="A21" s="30" t="s">
        <v>261</v>
      </c>
      <c r="B21" s="101">
        <f>SUBTOTAL(9,B22:B24)</f>
        <v>0</v>
      </c>
      <c r="C21" s="105">
        <f>IFERROR(IF(C$7="% of Total",(B21/B$70),IF(C$7="% of Change","N/A","N/A")),0)</f>
        <v>0</v>
      </c>
      <c r="D21" s="101">
        <f>SUBTOTAL(9,D22:D24)</f>
        <v>0</v>
      </c>
      <c r="E21" s="105">
        <f t="shared" si="1"/>
        <v>0</v>
      </c>
      <c r="F21" s="101">
        <f>SUBTOTAL(9,F22:F24)</f>
        <v>0</v>
      </c>
      <c r="G21" s="105">
        <f t="shared" si="3"/>
        <v>0</v>
      </c>
      <c r="H21" s="101">
        <f>SUBTOTAL(9,H22:H24)</f>
        <v>0</v>
      </c>
      <c r="I21" s="105">
        <f t="shared" si="5"/>
        <v>0</v>
      </c>
      <c r="J21" s="101">
        <f t="shared" ref="J21" si="52">SUBTOTAL(9,J22:J24)</f>
        <v>0</v>
      </c>
      <c r="K21" s="105">
        <f t="shared" si="7"/>
        <v>0</v>
      </c>
      <c r="L21" s="101">
        <f t="shared" ref="L21" si="53">SUBTOTAL(9,L22:L24)</f>
        <v>0</v>
      </c>
      <c r="M21" s="105">
        <f t="shared" si="9"/>
        <v>0</v>
      </c>
      <c r="N21" s="101">
        <f t="shared" ref="N21" si="54">SUBTOTAL(9,N22:N24)</f>
        <v>0</v>
      </c>
      <c r="O21" s="105">
        <f t="shared" si="11"/>
        <v>0</v>
      </c>
      <c r="P21" s="101">
        <f t="shared" ref="P21" si="55">SUBTOTAL(9,P22:P24)</f>
        <v>0</v>
      </c>
      <c r="Q21" s="105">
        <f t="shared" si="13"/>
        <v>0</v>
      </c>
      <c r="R21" s="101">
        <f t="shared" ref="R21" si="56">SUBTOTAL(9,R22:R24)</f>
        <v>0</v>
      </c>
      <c r="S21" s="105">
        <f t="shared" si="15"/>
        <v>0</v>
      </c>
      <c r="T21" s="101">
        <f t="shared" ref="T21" si="57">SUBTOTAL(9,T22:T24)</f>
        <v>0</v>
      </c>
      <c r="U21" s="105">
        <f t="shared" si="17"/>
        <v>0</v>
      </c>
      <c r="V21" s="101">
        <f t="shared" ref="V21" si="58">SUBTOTAL(9,V22:V24)</f>
        <v>0</v>
      </c>
      <c r="W21" s="105">
        <f t="shared" si="19"/>
        <v>0</v>
      </c>
      <c r="X21" s="101">
        <f t="shared" ref="X21" si="59">SUBTOTAL(9,X22:X24)</f>
        <v>0</v>
      </c>
      <c r="Y21" s="105">
        <f t="shared" si="21"/>
        <v>0</v>
      </c>
      <c r="Z21" s="101">
        <f t="shared" ref="Z21" si="60">SUBTOTAL(9,Z22:Z24)</f>
        <v>0</v>
      </c>
      <c r="AA21" s="105">
        <f t="shared" si="23"/>
        <v>0</v>
      </c>
      <c r="AB21" s="101">
        <f t="shared" ref="AB21" si="61">SUBTOTAL(9,AB22:AB24)</f>
        <v>0</v>
      </c>
      <c r="AC21" s="105">
        <f t="shared" si="25"/>
        <v>0</v>
      </c>
      <c r="AD21" s="26"/>
      <c r="AF21" s="32"/>
    </row>
    <row r="22" spans="1:32" s="6" customFormat="1" outlineLevel="1" x14ac:dyDescent="0.25">
      <c r="A22" s="27" t="s">
        <v>286</v>
      </c>
      <c r="B22" s="85">
        <v>0</v>
      </c>
      <c r="C22" s="106">
        <f>IFERROR(IF(C$7="% of Total",(B22/B$70),IF(C$7="% of Change","N/A","N/A")),0)</f>
        <v>0</v>
      </c>
      <c r="D22" s="85">
        <v>0</v>
      </c>
      <c r="E22" s="106">
        <f t="shared" si="1"/>
        <v>0</v>
      </c>
      <c r="F22" s="85">
        <v>0</v>
      </c>
      <c r="G22" s="106">
        <f t="shared" si="3"/>
        <v>0</v>
      </c>
      <c r="H22" s="85">
        <v>0</v>
      </c>
      <c r="I22" s="106">
        <f t="shared" si="5"/>
        <v>0</v>
      </c>
      <c r="J22" s="85">
        <v>0</v>
      </c>
      <c r="K22" s="106">
        <f t="shared" si="7"/>
        <v>0</v>
      </c>
      <c r="L22" s="85">
        <v>0</v>
      </c>
      <c r="M22" s="106">
        <f t="shared" si="9"/>
        <v>0</v>
      </c>
      <c r="N22" s="85">
        <v>0</v>
      </c>
      <c r="O22" s="106">
        <f t="shared" si="11"/>
        <v>0</v>
      </c>
      <c r="P22" s="85">
        <v>0</v>
      </c>
      <c r="Q22" s="106">
        <f t="shared" si="13"/>
        <v>0</v>
      </c>
      <c r="R22" s="85">
        <v>0</v>
      </c>
      <c r="S22" s="106">
        <f t="shared" si="15"/>
        <v>0</v>
      </c>
      <c r="T22" s="85">
        <v>0</v>
      </c>
      <c r="U22" s="106">
        <f t="shared" si="17"/>
        <v>0</v>
      </c>
      <c r="V22" s="85">
        <v>0</v>
      </c>
      <c r="W22" s="106">
        <f t="shared" si="19"/>
        <v>0</v>
      </c>
      <c r="X22" s="85">
        <v>0</v>
      </c>
      <c r="Y22" s="106">
        <f t="shared" si="21"/>
        <v>0</v>
      </c>
      <c r="Z22" s="85">
        <v>0</v>
      </c>
      <c r="AA22" s="106">
        <f t="shared" si="23"/>
        <v>0</v>
      </c>
      <c r="AB22" s="85">
        <v>0</v>
      </c>
      <c r="AC22" s="106">
        <f t="shared" si="25"/>
        <v>0</v>
      </c>
      <c r="AD22" s="47"/>
      <c r="AF22" s="148"/>
    </row>
    <row r="23" spans="1:32" s="6" customFormat="1" outlineLevel="1" x14ac:dyDescent="0.25">
      <c r="A23" s="27" t="s">
        <v>287</v>
      </c>
      <c r="B23" s="85">
        <v>0</v>
      </c>
      <c r="C23" s="106">
        <f>IFERROR(IF(C$7="% of Total",(B23/B$70),IF(C$7="% of Change","N/A","N/A")),0)</f>
        <v>0</v>
      </c>
      <c r="D23" s="85">
        <v>0</v>
      </c>
      <c r="E23" s="106">
        <f t="shared" si="1"/>
        <v>0</v>
      </c>
      <c r="F23" s="85">
        <v>0</v>
      </c>
      <c r="G23" s="106">
        <f t="shared" si="3"/>
        <v>0</v>
      </c>
      <c r="H23" s="85">
        <v>0</v>
      </c>
      <c r="I23" s="106">
        <f t="shared" si="5"/>
        <v>0</v>
      </c>
      <c r="J23" s="85">
        <v>0</v>
      </c>
      <c r="K23" s="106">
        <f t="shared" si="7"/>
        <v>0</v>
      </c>
      <c r="L23" s="85">
        <v>0</v>
      </c>
      <c r="M23" s="106">
        <f t="shared" si="9"/>
        <v>0</v>
      </c>
      <c r="N23" s="85">
        <v>0</v>
      </c>
      <c r="O23" s="106">
        <f t="shared" si="11"/>
        <v>0</v>
      </c>
      <c r="P23" s="85">
        <v>0</v>
      </c>
      <c r="Q23" s="106">
        <f t="shared" si="13"/>
        <v>0</v>
      </c>
      <c r="R23" s="85">
        <v>0</v>
      </c>
      <c r="S23" s="106">
        <f t="shared" si="15"/>
        <v>0</v>
      </c>
      <c r="T23" s="85">
        <v>0</v>
      </c>
      <c r="U23" s="106">
        <f t="shared" si="17"/>
        <v>0</v>
      </c>
      <c r="V23" s="85">
        <v>0</v>
      </c>
      <c r="W23" s="106">
        <f t="shared" si="19"/>
        <v>0</v>
      </c>
      <c r="X23" s="85">
        <v>0</v>
      </c>
      <c r="Y23" s="106">
        <f t="shared" si="21"/>
        <v>0</v>
      </c>
      <c r="Z23" s="85">
        <v>0</v>
      </c>
      <c r="AA23" s="106">
        <f t="shared" si="23"/>
        <v>0</v>
      </c>
      <c r="AB23" s="85">
        <v>0</v>
      </c>
      <c r="AC23" s="106">
        <f t="shared" si="25"/>
        <v>0</v>
      </c>
      <c r="AD23" s="47"/>
      <c r="AF23" s="148"/>
    </row>
    <row r="24" spans="1:32" s="6" customFormat="1" outlineLevel="1" x14ac:dyDescent="0.25">
      <c r="A24" s="27" t="s">
        <v>288</v>
      </c>
      <c r="B24" s="85">
        <v>0</v>
      </c>
      <c r="C24" s="106">
        <f>IFERROR(IF(C$7="% of Total",(B24/B$70),IF(C$7="% of Change","N/A","N/A")),0)</f>
        <v>0</v>
      </c>
      <c r="D24" s="85">
        <v>0</v>
      </c>
      <c r="E24" s="106">
        <f t="shared" si="1"/>
        <v>0</v>
      </c>
      <c r="F24" s="85">
        <v>0</v>
      </c>
      <c r="G24" s="106">
        <f t="shared" si="3"/>
        <v>0</v>
      </c>
      <c r="H24" s="85">
        <v>0</v>
      </c>
      <c r="I24" s="106">
        <f t="shared" si="5"/>
        <v>0</v>
      </c>
      <c r="J24" s="85">
        <v>0</v>
      </c>
      <c r="K24" s="106">
        <f t="shared" si="7"/>
        <v>0</v>
      </c>
      <c r="L24" s="85">
        <v>0</v>
      </c>
      <c r="M24" s="106">
        <f t="shared" si="9"/>
        <v>0</v>
      </c>
      <c r="N24" s="85">
        <v>0</v>
      </c>
      <c r="O24" s="106">
        <f t="shared" si="11"/>
        <v>0</v>
      </c>
      <c r="P24" s="85">
        <v>0</v>
      </c>
      <c r="Q24" s="106">
        <f t="shared" si="13"/>
        <v>0</v>
      </c>
      <c r="R24" s="85">
        <v>0</v>
      </c>
      <c r="S24" s="106">
        <f t="shared" si="15"/>
        <v>0</v>
      </c>
      <c r="T24" s="85">
        <v>0</v>
      </c>
      <c r="U24" s="106">
        <f t="shared" si="17"/>
        <v>0</v>
      </c>
      <c r="V24" s="85">
        <v>0</v>
      </c>
      <c r="W24" s="106">
        <f t="shared" si="19"/>
        <v>0</v>
      </c>
      <c r="X24" s="85">
        <v>0</v>
      </c>
      <c r="Y24" s="106">
        <f t="shared" si="21"/>
        <v>0</v>
      </c>
      <c r="Z24" s="85">
        <v>0</v>
      </c>
      <c r="AA24" s="106">
        <f t="shared" si="23"/>
        <v>0</v>
      </c>
      <c r="AB24" s="85">
        <v>0</v>
      </c>
      <c r="AC24" s="106">
        <f t="shared" si="25"/>
        <v>0</v>
      </c>
      <c r="AD24" s="47"/>
      <c r="AF24" s="148"/>
    </row>
    <row r="25" spans="1:32" s="1" customFormat="1" x14ac:dyDescent="0.25">
      <c r="A25" s="30" t="s">
        <v>140</v>
      </c>
      <c r="B25" s="101">
        <f>SUBTOTAL(9,B26:B30)</f>
        <v>0</v>
      </c>
      <c r="C25" s="105">
        <f>IFERROR(IF(C$7="% of Total",(B25/B$70),IF(C$7="% of Change","N/A","N/A")),0)</f>
        <v>0</v>
      </c>
      <c r="D25" s="101">
        <f t="shared" ref="D25" si="62">SUBTOTAL(9,D26:D30)</f>
        <v>0</v>
      </c>
      <c r="E25" s="105">
        <f t="shared" si="1"/>
        <v>0</v>
      </c>
      <c r="F25" s="101">
        <f t="shared" ref="F25" si="63">SUBTOTAL(9,F26:F30)</f>
        <v>0</v>
      </c>
      <c r="G25" s="105">
        <f t="shared" si="3"/>
        <v>0</v>
      </c>
      <c r="H25" s="101">
        <f t="shared" ref="H25" si="64">SUBTOTAL(9,H26:H30)</f>
        <v>0</v>
      </c>
      <c r="I25" s="105">
        <f t="shared" si="5"/>
        <v>0</v>
      </c>
      <c r="J25" s="101">
        <f t="shared" ref="J25" si="65">SUBTOTAL(9,J26:J30)</f>
        <v>0</v>
      </c>
      <c r="K25" s="105">
        <f t="shared" si="7"/>
        <v>0</v>
      </c>
      <c r="L25" s="101">
        <f t="shared" ref="L25" si="66">SUBTOTAL(9,L26:L30)</f>
        <v>0</v>
      </c>
      <c r="M25" s="105">
        <f t="shared" si="9"/>
        <v>0</v>
      </c>
      <c r="N25" s="101">
        <f t="shared" ref="N25" si="67">SUBTOTAL(9,N26:N30)</f>
        <v>0</v>
      </c>
      <c r="O25" s="105">
        <f t="shared" si="11"/>
        <v>0</v>
      </c>
      <c r="P25" s="101">
        <f t="shared" ref="P25" si="68">SUBTOTAL(9,P26:P30)</f>
        <v>0</v>
      </c>
      <c r="Q25" s="105">
        <f t="shared" si="13"/>
        <v>0</v>
      </c>
      <c r="R25" s="101">
        <f t="shared" ref="R25" si="69">SUBTOTAL(9,R26:R30)</f>
        <v>0</v>
      </c>
      <c r="S25" s="105">
        <f t="shared" si="15"/>
        <v>0</v>
      </c>
      <c r="T25" s="101">
        <f t="shared" ref="T25" si="70">SUBTOTAL(9,T26:T30)</f>
        <v>0</v>
      </c>
      <c r="U25" s="105">
        <f t="shared" si="17"/>
        <v>0</v>
      </c>
      <c r="V25" s="101">
        <f t="shared" ref="V25" si="71">SUBTOTAL(9,V26:V30)</f>
        <v>0</v>
      </c>
      <c r="W25" s="105">
        <f t="shared" si="19"/>
        <v>0</v>
      </c>
      <c r="X25" s="101">
        <f t="shared" ref="X25" si="72">SUBTOTAL(9,X26:X30)</f>
        <v>0</v>
      </c>
      <c r="Y25" s="105">
        <f t="shared" si="21"/>
        <v>0</v>
      </c>
      <c r="Z25" s="101">
        <f t="shared" ref="Z25" si="73">SUBTOTAL(9,Z26:Z30)</f>
        <v>0</v>
      </c>
      <c r="AA25" s="105">
        <f t="shared" si="23"/>
        <v>0</v>
      </c>
      <c r="AB25" s="101">
        <f t="shared" ref="AB25" si="74">SUBTOTAL(9,AB26:AB30)</f>
        <v>0</v>
      </c>
      <c r="AC25" s="105">
        <f t="shared" si="25"/>
        <v>0</v>
      </c>
      <c r="AD25" s="26"/>
      <c r="AF25" s="32"/>
    </row>
    <row r="26" spans="1:32" s="3" customFormat="1" outlineLevel="1" x14ac:dyDescent="0.25">
      <c r="A26" s="27" t="s">
        <v>65</v>
      </c>
      <c r="B26" s="85">
        <v>0</v>
      </c>
      <c r="C26" s="106">
        <f>IFERROR(IF(C$7="% of Total",(B26/B$70),IF(C$7="% of Change","N/A","N/A")),0)</f>
        <v>0</v>
      </c>
      <c r="D26" s="85">
        <v>0</v>
      </c>
      <c r="E26" s="106">
        <f t="shared" si="1"/>
        <v>0</v>
      </c>
      <c r="F26" s="85">
        <v>0</v>
      </c>
      <c r="G26" s="106">
        <f t="shared" si="3"/>
        <v>0</v>
      </c>
      <c r="H26" s="85">
        <v>0</v>
      </c>
      <c r="I26" s="106">
        <f t="shared" si="5"/>
        <v>0</v>
      </c>
      <c r="J26" s="85">
        <v>0</v>
      </c>
      <c r="K26" s="106">
        <f t="shared" si="7"/>
        <v>0</v>
      </c>
      <c r="L26" s="85">
        <v>0</v>
      </c>
      <c r="M26" s="106">
        <f t="shared" si="9"/>
        <v>0</v>
      </c>
      <c r="N26" s="85">
        <v>0</v>
      </c>
      <c r="O26" s="106">
        <f t="shared" si="11"/>
        <v>0</v>
      </c>
      <c r="P26" s="85">
        <v>0</v>
      </c>
      <c r="Q26" s="106">
        <f t="shared" si="13"/>
        <v>0</v>
      </c>
      <c r="R26" s="85">
        <v>0</v>
      </c>
      <c r="S26" s="106">
        <f t="shared" si="15"/>
        <v>0</v>
      </c>
      <c r="T26" s="85">
        <v>0</v>
      </c>
      <c r="U26" s="106">
        <f t="shared" si="17"/>
        <v>0</v>
      </c>
      <c r="V26" s="85">
        <v>0</v>
      </c>
      <c r="W26" s="106">
        <f t="shared" si="19"/>
        <v>0</v>
      </c>
      <c r="X26" s="85">
        <v>0</v>
      </c>
      <c r="Y26" s="106">
        <f t="shared" si="21"/>
        <v>0</v>
      </c>
      <c r="Z26" s="85">
        <v>0</v>
      </c>
      <c r="AA26" s="106">
        <f t="shared" si="23"/>
        <v>0</v>
      </c>
      <c r="AB26" s="85">
        <v>0</v>
      </c>
      <c r="AC26" s="106">
        <f t="shared" si="25"/>
        <v>0</v>
      </c>
      <c r="AD26" s="44"/>
      <c r="AF26" s="148"/>
    </row>
    <row r="27" spans="1:32" s="3" customFormat="1" outlineLevel="1" x14ac:dyDescent="0.25">
      <c r="A27" s="27" t="s">
        <v>66</v>
      </c>
      <c r="B27" s="85">
        <v>0</v>
      </c>
      <c r="C27" s="106">
        <f>IFERROR(IF(C$7="% of Total",(B27/B$70),IF(C$7="% of Change","N/A","N/A")),0)</f>
        <v>0</v>
      </c>
      <c r="D27" s="85">
        <v>0</v>
      </c>
      <c r="E27" s="106">
        <f t="shared" si="1"/>
        <v>0</v>
      </c>
      <c r="F27" s="85">
        <v>0</v>
      </c>
      <c r="G27" s="106">
        <f t="shared" si="3"/>
        <v>0</v>
      </c>
      <c r="H27" s="85">
        <v>0</v>
      </c>
      <c r="I27" s="106">
        <f t="shared" si="5"/>
        <v>0</v>
      </c>
      <c r="J27" s="85">
        <v>0</v>
      </c>
      <c r="K27" s="106">
        <f t="shared" si="7"/>
        <v>0</v>
      </c>
      <c r="L27" s="85">
        <v>0</v>
      </c>
      <c r="M27" s="106">
        <f t="shared" si="9"/>
        <v>0</v>
      </c>
      <c r="N27" s="85">
        <v>0</v>
      </c>
      <c r="O27" s="106">
        <f t="shared" si="11"/>
        <v>0</v>
      </c>
      <c r="P27" s="85">
        <v>0</v>
      </c>
      <c r="Q27" s="106">
        <f t="shared" si="13"/>
        <v>0</v>
      </c>
      <c r="R27" s="85">
        <v>0</v>
      </c>
      <c r="S27" s="106">
        <f t="shared" si="15"/>
        <v>0</v>
      </c>
      <c r="T27" s="85">
        <v>0</v>
      </c>
      <c r="U27" s="106">
        <f t="shared" si="17"/>
        <v>0</v>
      </c>
      <c r="V27" s="85">
        <v>0</v>
      </c>
      <c r="W27" s="106">
        <f t="shared" si="19"/>
        <v>0</v>
      </c>
      <c r="X27" s="85">
        <v>0</v>
      </c>
      <c r="Y27" s="106">
        <f t="shared" si="21"/>
        <v>0</v>
      </c>
      <c r="Z27" s="85">
        <v>0</v>
      </c>
      <c r="AA27" s="106">
        <f t="shared" si="23"/>
        <v>0</v>
      </c>
      <c r="AB27" s="85">
        <v>0</v>
      </c>
      <c r="AC27" s="106">
        <f t="shared" si="25"/>
        <v>0</v>
      </c>
      <c r="AD27" s="44"/>
      <c r="AF27" s="148"/>
    </row>
    <row r="28" spans="1:32" s="3" customFormat="1" outlineLevel="1" x14ac:dyDescent="0.25">
      <c r="A28" s="27" t="s">
        <v>67</v>
      </c>
      <c r="B28" s="85">
        <v>0</v>
      </c>
      <c r="C28" s="106">
        <f>IFERROR(IF(C$7="% of Total",(B28/B$70),IF(C$7="% of Change","N/A","N/A")),0)</f>
        <v>0</v>
      </c>
      <c r="D28" s="85">
        <v>0</v>
      </c>
      <c r="E28" s="106">
        <f t="shared" si="1"/>
        <v>0</v>
      </c>
      <c r="F28" s="85">
        <v>0</v>
      </c>
      <c r="G28" s="106">
        <f t="shared" si="3"/>
        <v>0</v>
      </c>
      <c r="H28" s="85">
        <v>0</v>
      </c>
      <c r="I28" s="106">
        <f t="shared" si="5"/>
        <v>0</v>
      </c>
      <c r="J28" s="85">
        <v>0</v>
      </c>
      <c r="K28" s="106">
        <f t="shared" si="7"/>
        <v>0</v>
      </c>
      <c r="L28" s="85">
        <v>0</v>
      </c>
      <c r="M28" s="106">
        <f t="shared" si="9"/>
        <v>0</v>
      </c>
      <c r="N28" s="85">
        <v>0</v>
      </c>
      <c r="O28" s="106">
        <f t="shared" si="11"/>
        <v>0</v>
      </c>
      <c r="P28" s="85">
        <v>0</v>
      </c>
      <c r="Q28" s="106">
        <f t="shared" si="13"/>
        <v>0</v>
      </c>
      <c r="R28" s="85">
        <v>0</v>
      </c>
      <c r="S28" s="106">
        <f t="shared" si="15"/>
        <v>0</v>
      </c>
      <c r="T28" s="85">
        <v>0</v>
      </c>
      <c r="U28" s="106">
        <f t="shared" si="17"/>
        <v>0</v>
      </c>
      <c r="V28" s="85">
        <v>0</v>
      </c>
      <c r="W28" s="106">
        <f t="shared" si="19"/>
        <v>0</v>
      </c>
      <c r="X28" s="85">
        <v>0</v>
      </c>
      <c r="Y28" s="106">
        <f t="shared" si="21"/>
        <v>0</v>
      </c>
      <c r="Z28" s="85">
        <v>0</v>
      </c>
      <c r="AA28" s="106">
        <f t="shared" si="23"/>
        <v>0</v>
      </c>
      <c r="AB28" s="85">
        <v>0</v>
      </c>
      <c r="AC28" s="106">
        <f t="shared" si="25"/>
        <v>0</v>
      </c>
      <c r="AD28" s="44"/>
      <c r="AF28" s="148"/>
    </row>
    <row r="29" spans="1:32" s="3" customFormat="1" outlineLevel="1" x14ac:dyDescent="0.25">
      <c r="A29" s="27" t="s">
        <v>68</v>
      </c>
      <c r="B29" s="85">
        <v>0</v>
      </c>
      <c r="C29" s="106">
        <f>IFERROR(IF(C$7="% of Total",(B29/B$70),IF(C$7="% of Change","N/A","N/A")),0)</f>
        <v>0</v>
      </c>
      <c r="D29" s="85">
        <v>0</v>
      </c>
      <c r="E29" s="106">
        <f t="shared" si="1"/>
        <v>0</v>
      </c>
      <c r="F29" s="85">
        <v>0</v>
      </c>
      <c r="G29" s="106">
        <f t="shared" si="3"/>
        <v>0</v>
      </c>
      <c r="H29" s="85">
        <v>0</v>
      </c>
      <c r="I29" s="106">
        <f t="shared" si="5"/>
        <v>0</v>
      </c>
      <c r="J29" s="85">
        <v>0</v>
      </c>
      <c r="K29" s="106">
        <f t="shared" si="7"/>
        <v>0</v>
      </c>
      <c r="L29" s="85">
        <v>0</v>
      </c>
      <c r="M29" s="106">
        <f t="shared" si="9"/>
        <v>0</v>
      </c>
      <c r="N29" s="85">
        <v>0</v>
      </c>
      <c r="O29" s="106">
        <f t="shared" si="11"/>
        <v>0</v>
      </c>
      <c r="P29" s="85">
        <v>0</v>
      </c>
      <c r="Q29" s="106">
        <f t="shared" si="13"/>
        <v>0</v>
      </c>
      <c r="R29" s="85">
        <v>0</v>
      </c>
      <c r="S29" s="106">
        <f t="shared" si="15"/>
        <v>0</v>
      </c>
      <c r="T29" s="85">
        <v>0</v>
      </c>
      <c r="U29" s="106">
        <f t="shared" si="17"/>
        <v>0</v>
      </c>
      <c r="V29" s="85">
        <v>0</v>
      </c>
      <c r="W29" s="106">
        <f t="shared" si="19"/>
        <v>0</v>
      </c>
      <c r="X29" s="85">
        <v>0</v>
      </c>
      <c r="Y29" s="106">
        <f t="shared" si="21"/>
        <v>0</v>
      </c>
      <c r="Z29" s="85">
        <v>0</v>
      </c>
      <c r="AA29" s="106">
        <f t="shared" si="23"/>
        <v>0</v>
      </c>
      <c r="AB29" s="85">
        <v>0</v>
      </c>
      <c r="AC29" s="106">
        <f t="shared" si="25"/>
        <v>0</v>
      </c>
      <c r="AD29" s="44"/>
      <c r="AF29" s="148"/>
    </row>
    <row r="30" spans="1:32" s="3" customFormat="1" ht="15.75" outlineLevel="1" thickBot="1" x14ac:dyDescent="0.3">
      <c r="A30" s="27" t="s">
        <v>69</v>
      </c>
      <c r="B30" s="85">
        <v>0</v>
      </c>
      <c r="C30" s="106">
        <f>IFERROR(IF(C$7="% of Total",(B30/B$70),IF(C$7="% of Change","N/A","N/A")),0)</f>
        <v>0</v>
      </c>
      <c r="D30" s="85">
        <v>0</v>
      </c>
      <c r="E30" s="106">
        <f t="shared" si="1"/>
        <v>0</v>
      </c>
      <c r="F30" s="85">
        <v>0</v>
      </c>
      <c r="G30" s="106">
        <f t="shared" si="3"/>
        <v>0</v>
      </c>
      <c r="H30" s="85">
        <v>0</v>
      </c>
      <c r="I30" s="106">
        <f t="shared" si="5"/>
        <v>0</v>
      </c>
      <c r="J30" s="85">
        <v>0</v>
      </c>
      <c r="K30" s="106">
        <f t="shared" si="7"/>
        <v>0</v>
      </c>
      <c r="L30" s="85">
        <v>0</v>
      </c>
      <c r="M30" s="106">
        <f t="shared" si="9"/>
        <v>0</v>
      </c>
      <c r="N30" s="85">
        <v>0</v>
      </c>
      <c r="O30" s="106">
        <f t="shared" si="11"/>
        <v>0</v>
      </c>
      <c r="P30" s="85">
        <v>0</v>
      </c>
      <c r="Q30" s="106">
        <f t="shared" si="13"/>
        <v>0</v>
      </c>
      <c r="R30" s="85">
        <v>0</v>
      </c>
      <c r="S30" s="106">
        <f t="shared" si="15"/>
        <v>0</v>
      </c>
      <c r="T30" s="85">
        <v>0</v>
      </c>
      <c r="U30" s="106">
        <f t="shared" si="17"/>
        <v>0</v>
      </c>
      <c r="V30" s="85">
        <v>0</v>
      </c>
      <c r="W30" s="106">
        <f t="shared" si="19"/>
        <v>0</v>
      </c>
      <c r="X30" s="85">
        <v>0</v>
      </c>
      <c r="Y30" s="106">
        <f t="shared" si="21"/>
        <v>0</v>
      </c>
      <c r="Z30" s="85">
        <v>0</v>
      </c>
      <c r="AA30" s="106">
        <f t="shared" si="23"/>
        <v>0</v>
      </c>
      <c r="AB30" s="85">
        <v>0</v>
      </c>
      <c r="AC30" s="106">
        <f t="shared" si="25"/>
        <v>0</v>
      </c>
      <c r="AD30" s="44"/>
      <c r="AF30" s="148"/>
    </row>
    <row r="31" spans="1:32" s="1" customFormat="1" thickBot="1" x14ac:dyDescent="0.25">
      <c r="A31" s="14" t="s">
        <v>70</v>
      </c>
      <c r="B31" s="95">
        <f>B9+B13+B16+B21+B25</f>
        <v>0</v>
      </c>
      <c r="C31" s="88">
        <f>IFERROR(IF(C$7="% of Total",(B31/B$70),IF(C$7="% of Change","N/A","N/A")),0)</f>
        <v>0</v>
      </c>
      <c r="D31" s="95">
        <f t="shared" ref="D31" si="75">D9+D13+D16+D21+D25</f>
        <v>0</v>
      </c>
      <c r="E31" s="88">
        <f t="shared" si="1"/>
        <v>0</v>
      </c>
      <c r="F31" s="95">
        <f t="shared" ref="F31" si="76">F9+F13+F16+F21+F25</f>
        <v>0</v>
      </c>
      <c r="G31" s="88">
        <f t="shared" si="3"/>
        <v>0</v>
      </c>
      <c r="H31" s="95">
        <f t="shared" ref="H31" si="77">H9+H13+H16+H21+H25</f>
        <v>0</v>
      </c>
      <c r="I31" s="88">
        <f t="shared" si="5"/>
        <v>0</v>
      </c>
      <c r="J31" s="95">
        <f t="shared" ref="J31" si="78">J9+J13+J16+J21+J25</f>
        <v>0</v>
      </c>
      <c r="K31" s="88">
        <f t="shared" si="7"/>
        <v>0</v>
      </c>
      <c r="L31" s="95">
        <f t="shared" ref="L31" si="79">L9+L13+L16+L21+L25</f>
        <v>0</v>
      </c>
      <c r="M31" s="88">
        <f t="shared" si="9"/>
        <v>0</v>
      </c>
      <c r="N31" s="95">
        <f t="shared" ref="N31" si="80">N9+N13+N16+N21+N25</f>
        <v>0</v>
      </c>
      <c r="O31" s="88">
        <f t="shared" si="11"/>
        <v>0</v>
      </c>
      <c r="P31" s="95">
        <f t="shared" ref="P31" si="81">P9+P13+P16+P21+P25</f>
        <v>0</v>
      </c>
      <c r="Q31" s="88">
        <f t="shared" si="13"/>
        <v>0</v>
      </c>
      <c r="R31" s="95">
        <f t="shared" ref="R31" si="82">R9+R13+R16+R21+R25</f>
        <v>0</v>
      </c>
      <c r="S31" s="88">
        <f t="shared" si="15"/>
        <v>0</v>
      </c>
      <c r="T31" s="95">
        <f t="shared" ref="T31" si="83">T9+T13+T16+T21+T25</f>
        <v>0</v>
      </c>
      <c r="U31" s="88">
        <f t="shared" si="17"/>
        <v>0</v>
      </c>
      <c r="V31" s="95">
        <f t="shared" ref="V31" si="84">V9+V13+V16+V21+V25</f>
        <v>0</v>
      </c>
      <c r="W31" s="88">
        <f t="shared" si="19"/>
        <v>0</v>
      </c>
      <c r="X31" s="95">
        <f t="shared" ref="X31" si="85">X9+X13+X16+X21+X25</f>
        <v>0</v>
      </c>
      <c r="Y31" s="88">
        <f t="shared" si="21"/>
        <v>0</v>
      </c>
      <c r="Z31" s="95">
        <f t="shared" ref="Z31" si="86">Z9+Z13+Z16+Z21+Z25</f>
        <v>0</v>
      </c>
      <c r="AA31" s="88">
        <f t="shared" si="23"/>
        <v>0</v>
      </c>
      <c r="AB31" s="95">
        <f t="shared" ref="AB31" si="87">AB9+AB13+AB16+AB21+AB25</f>
        <v>0</v>
      </c>
      <c r="AC31" s="88">
        <f t="shared" si="25"/>
        <v>0</v>
      </c>
      <c r="AD31" s="26"/>
      <c r="AF31" s="32"/>
    </row>
    <row r="32" spans="1:32" s="1" customFormat="1" ht="15.75" customHeight="1" thickBot="1" x14ac:dyDescent="0.25">
      <c r="A32" s="22" t="s">
        <v>71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60"/>
      <c r="AD32" s="26"/>
      <c r="AF32" s="32"/>
    </row>
    <row r="33" spans="1:32" s="1" customFormat="1" x14ac:dyDescent="0.25">
      <c r="A33" s="30" t="s">
        <v>141</v>
      </c>
      <c r="B33" s="101">
        <f>SUBTOTAL(9,B34:B40)</f>
        <v>0</v>
      </c>
      <c r="C33" s="105">
        <f>IFERROR(IF(C$7="% of Total",(B33/B$70),IF(C$7="% of Change","N/A","N/A")),0)</f>
        <v>0</v>
      </c>
      <c r="D33" s="101">
        <f t="shared" ref="D33" si="88">SUBTOTAL(9,D34:D40)</f>
        <v>0</v>
      </c>
      <c r="E33" s="105">
        <f t="shared" ref="E33:E44" si="89">IFERROR(IF(E$7="% of Total",(D33/D$70),IF(E$7="% of Change",((D33-B33)/B33),"N/A")),0)</f>
        <v>0</v>
      </c>
      <c r="F33" s="101">
        <f t="shared" ref="F33" si="90">SUBTOTAL(9,F34:F40)</f>
        <v>0</v>
      </c>
      <c r="G33" s="105">
        <f t="shared" ref="G33:G44" si="91">IF(F$5&lt;&gt;"",IF(G$7="% of Total",(F33/F$70),IF(G$7="% of Change",((F33-D33)/D33),"N/A")),0)</f>
        <v>0</v>
      </c>
      <c r="H33" s="101">
        <f t="shared" ref="H33" si="92">SUBTOTAL(9,H34:H40)</f>
        <v>0</v>
      </c>
      <c r="I33" s="105">
        <f t="shared" ref="I33:I44" si="93">IF(H$5&lt;&gt;"",IF(I$7="% of Total",(H33/H$70),IF(I$7="% of Change",((H33-F33)/F33),"N/A")),0)</f>
        <v>0</v>
      </c>
      <c r="J33" s="101">
        <f t="shared" ref="J33" si="94">SUBTOTAL(9,J34:J40)</f>
        <v>0</v>
      </c>
      <c r="K33" s="105">
        <f t="shared" ref="K33:K44" si="95">IF(J$5&lt;&gt;"",IF(K$7="% of Total",(J33/J$70),IF(K$7="% of Change",((J33-H33)/H33),"N/A")),0)</f>
        <v>0</v>
      </c>
      <c r="L33" s="101">
        <f t="shared" ref="L33" si="96">SUBTOTAL(9,L34:L40)</f>
        <v>0</v>
      </c>
      <c r="M33" s="105">
        <f t="shared" ref="M33:M44" si="97">IF(L$5&lt;&gt;"",IF(M$7="% of Total",(L33/L$70),IF(M$7="% of Change",((L33-J33)/J33),"N/A")),0)</f>
        <v>0</v>
      </c>
      <c r="N33" s="101">
        <f t="shared" ref="N33" si="98">SUBTOTAL(9,N34:N40)</f>
        <v>0</v>
      </c>
      <c r="O33" s="105">
        <f t="shared" ref="O33:O44" si="99">IF(N$5&lt;&gt;"",IF(O$7="% of Total",(N33/N$70),IF(O$7="% of Change",((N33-L33)/L33),"N/A")),0)</f>
        <v>0</v>
      </c>
      <c r="P33" s="101">
        <f t="shared" ref="P33" si="100">SUBTOTAL(9,P34:P40)</f>
        <v>0</v>
      </c>
      <c r="Q33" s="105">
        <f t="shared" ref="Q33:Q44" si="101">IF(P$5&lt;&gt;"",IF(Q$7="% of Total",(P33/P$70),IF(Q$7="% of Change",((P33-N33)/N33),"N/A")),0)</f>
        <v>0</v>
      </c>
      <c r="R33" s="101">
        <f t="shared" ref="R33" si="102">SUBTOTAL(9,R34:R40)</f>
        <v>0</v>
      </c>
      <c r="S33" s="105">
        <f t="shared" ref="S33:S44" si="103">IF(R$5&lt;&gt;"",IF(S$7="% of Total",(R33/R$70),IF(S$7="% of Change",((R33-P33)/P33),"N/A")),0)</f>
        <v>0</v>
      </c>
      <c r="T33" s="101">
        <f t="shared" ref="T33" si="104">SUBTOTAL(9,T34:T40)</f>
        <v>0</v>
      </c>
      <c r="U33" s="105">
        <f t="shared" ref="U33:U44" si="105">IF(T$5&lt;&gt;"",IF(U$7="% of Total",(T33/T$70),IF(U$7="% of Change",((T33-R33)/R33),"N/A")),0)</f>
        <v>0</v>
      </c>
      <c r="V33" s="101">
        <f t="shared" ref="V33" si="106">SUBTOTAL(9,V34:V40)</f>
        <v>0</v>
      </c>
      <c r="W33" s="105">
        <f t="shared" ref="W33:W44" si="107">IF(V$5&lt;&gt;"",IF(W$7="% of Total",(V33/V$70),IF(W$7="% of Change",((V33-T33)/T33),"N/A")),0)</f>
        <v>0</v>
      </c>
      <c r="X33" s="101">
        <f t="shared" ref="X33" si="108">SUBTOTAL(9,X34:X40)</f>
        <v>0</v>
      </c>
      <c r="Y33" s="105">
        <f t="shared" ref="Y33:Y44" si="109">IF(X$5&lt;&gt;"",IF(Y$7="% of Total",(X33/X$70),IF(Y$7="% of Change",((X33-V33)/V33),"N/A")),0)</f>
        <v>0</v>
      </c>
      <c r="Z33" s="101">
        <f t="shared" ref="Z33" si="110">SUBTOTAL(9,Z34:Z40)</f>
        <v>0</v>
      </c>
      <c r="AA33" s="105">
        <f t="shared" ref="AA33:AA44" si="111">IF(Z$5&lt;&gt;"",IF(AA$7="% of Total",(Z33/Z$70),IF(AA$7="% of Change",((Z33-X33)/X33),"N/A")),0)</f>
        <v>0</v>
      </c>
      <c r="AB33" s="101">
        <f t="shared" ref="AB33" si="112">SUBTOTAL(9,AB34:AB40)</f>
        <v>0</v>
      </c>
      <c r="AC33" s="105">
        <f t="shared" ref="AC33:AC44" si="113">IF(AB$5&lt;&gt;"",IF(AC$7="% of Total",(AB33/AB$70),IF(AC$7="% of Change",((AB33-Z33)/Z33),"N/A")),0)</f>
        <v>0</v>
      </c>
      <c r="AD33" s="26"/>
      <c r="AF33" s="32"/>
    </row>
    <row r="34" spans="1:32" s="3" customFormat="1" outlineLevel="1" x14ac:dyDescent="0.25">
      <c r="A34" s="27" t="s">
        <v>72</v>
      </c>
      <c r="B34" s="85">
        <v>0</v>
      </c>
      <c r="C34" s="106">
        <f>IFERROR(IF(C$7="% of Total",(B34/B$70),IF(C$7="% of Change","N/A","N/A")),0)</f>
        <v>0</v>
      </c>
      <c r="D34" s="85">
        <v>0</v>
      </c>
      <c r="E34" s="106">
        <f t="shared" si="89"/>
        <v>0</v>
      </c>
      <c r="F34" s="85">
        <v>0</v>
      </c>
      <c r="G34" s="106">
        <f t="shared" si="91"/>
        <v>0</v>
      </c>
      <c r="H34" s="85">
        <v>0</v>
      </c>
      <c r="I34" s="106">
        <f t="shared" si="93"/>
        <v>0</v>
      </c>
      <c r="J34" s="85">
        <v>0</v>
      </c>
      <c r="K34" s="106">
        <f t="shared" si="95"/>
        <v>0</v>
      </c>
      <c r="L34" s="85">
        <v>0</v>
      </c>
      <c r="M34" s="106">
        <f t="shared" si="97"/>
        <v>0</v>
      </c>
      <c r="N34" s="85">
        <v>0</v>
      </c>
      <c r="O34" s="106">
        <f t="shared" si="99"/>
        <v>0</v>
      </c>
      <c r="P34" s="85">
        <v>0</v>
      </c>
      <c r="Q34" s="106">
        <f t="shared" si="101"/>
        <v>0</v>
      </c>
      <c r="R34" s="85">
        <v>0</v>
      </c>
      <c r="S34" s="106">
        <f t="shared" si="103"/>
        <v>0</v>
      </c>
      <c r="T34" s="85">
        <v>0</v>
      </c>
      <c r="U34" s="106">
        <f t="shared" si="105"/>
        <v>0</v>
      </c>
      <c r="V34" s="85">
        <v>0</v>
      </c>
      <c r="W34" s="106">
        <f t="shared" si="107"/>
        <v>0</v>
      </c>
      <c r="X34" s="85">
        <v>0</v>
      </c>
      <c r="Y34" s="106">
        <f t="shared" si="109"/>
        <v>0</v>
      </c>
      <c r="Z34" s="85">
        <v>0</v>
      </c>
      <c r="AA34" s="106">
        <f t="shared" si="111"/>
        <v>0</v>
      </c>
      <c r="AB34" s="85">
        <v>0</v>
      </c>
      <c r="AC34" s="106">
        <f t="shared" si="113"/>
        <v>0</v>
      </c>
      <c r="AD34" s="44"/>
      <c r="AF34" s="148"/>
    </row>
    <row r="35" spans="1:32" s="3" customFormat="1" outlineLevel="1" x14ac:dyDescent="0.25">
      <c r="A35" s="27" t="s">
        <v>73</v>
      </c>
      <c r="B35" s="85">
        <v>0</v>
      </c>
      <c r="C35" s="106">
        <f>IFERROR(IF(C$7="% of Total",(B35/B$70),IF(C$7="% of Change","N/A","N/A")),0)</f>
        <v>0</v>
      </c>
      <c r="D35" s="85">
        <v>0</v>
      </c>
      <c r="E35" s="106">
        <f t="shared" si="89"/>
        <v>0</v>
      </c>
      <c r="F35" s="85">
        <v>0</v>
      </c>
      <c r="G35" s="106">
        <f t="shared" si="91"/>
        <v>0</v>
      </c>
      <c r="H35" s="85">
        <v>0</v>
      </c>
      <c r="I35" s="106">
        <f t="shared" si="93"/>
        <v>0</v>
      </c>
      <c r="J35" s="85">
        <v>0</v>
      </c>
      <c r="K35" s="106">
        <f t="shared" si="95"/>
        <v>0</v>
      </c>
      <c r="L35" s="85">
        <v>0</v>
      </c>
      <c r="M35" s="106">
        <f t="shared" si="97"/>
        <v>0</v>
      </c>
      <c r="N35" s="85">
        <v>0</v>
      </c>
      <c r="O35" s="106">
        <f t="shared" si="99"/>
        <v>0</v>
      </c>
      <c r="P35" s="85">
        <v>0</v>
      </c>
      <c r="Q35" s="106">
        <f t="shared" si="101"/>
        <v>0</v>
      </c>
      <c r="R35" s="85">
        <v>0</v>
      </c>
      <c r="S35" s="106">
        <f t="shared" si="103"/>
        <v>0</v>
      </c>
      <c r="T35" s="85">
        <v>0</v>
      </c>
      <c r="U35" s="106">
        <f t="shared" si="105"/>
        <v>0</v>
      </c>
      <c r="V35" s="85">
        <v>0</v>
      </c>
      <c r="W35" s="106">
        <f t="shared" si="107"/>
        <v>0</v>
      </c>
      <c r="X35" s="85">
        <v>0</v>
      </c>
      <c r="Y35" s="106">
        <f t="shared" si="109"/>
        <v>0</v>
      </c>
      <c r="Z35" s="85">
        <v>0</v>
      </c>
      <c r="AA35" s="106">
        <f t="shared" si="111"/>
        <v>0</v>
      </c>
      <c r="AB35" s="85">
        <v>0</v>
      </c>
      <c r="AC35" s="106">
        <f t="shared" si="113"/>
        <v>0</v>
      </c>
      <c r="AD35" s="44"/>
      <c r="AF35" s="148"/>
    </row>
    <row r="36" spans="1:32" s="3" customFormat="1" outlineLevel="1" x14ac:dyDescent="0.25">
      <c r="A36" s="27" t="s">
        <v>74</v>
      </c>
      <c r="B36" s="85">
        <v>0</v>
      </c>
      <c r="C36" s="106">
        <f>IFERROR(IF(C$7="% of Total",(B36/B$70),IF(C$7="% of Change","N/A","N/A")),0)</f>
        <v>0</v>
      </c>
      <c r="D36" s="85">
        <v>0</v>
      </c>
      <c r="E36" s="106">
        <f t="shared" si="89"/>
        <v>0</v>
      </c>
      <c r="F36" s="85">
        <v>0</v>
      </c>
      <c r="G36" s="106">
        <f t="shared" si="91"/>
        <v>0</v>
      </c>
      <c r="H36" s="85">
        <v>0</v>
      </c>
      <c r="I36" s="106">
        <f t="shared" si="93"/>
        <v>0</v>
      </c>
      <c r="J36" s="85">
        <v>0</v>
      </c>
      <c r="K36" s="106">
        <f t="shared" si="95"/>
        <v>0</v>
      </c>
      <c r="L36" s="85">
        <v>0</v>
      </c>
      <c r="M36" s="106">
        <f t="shared" si="97"/>
        <v>0</v>
      </c>
      <c r="N36" s="85">
        <v>0</v>
      </c>
      <c r="O36" s="106">
        <f t="shared" si="99"/>
        <v>0</v>
      </c>
      <c r="P36" s="85">
        <v>0</v>
      </c>
      <c r="Q36" s="106">
        <f t="shared" si="101"/>
        <v>0</v>
      </c>
      <c r="R36" s="85">
        <v>0</v>
      </c>
      <c r="S36" s="106">
        <f t="shared" si="103"/>
        <v>0</v>
      </c>
      <c r="T36" s="85">
        <v>0</v>
      </c>
      <c r="U36" s="106">
        <f t="shared" si="105"/>
        <v>0</v>
      </c>
      <c r="V36" s="85">
        <v>0</v>
      </c>
      <c r="W36" s="106">
        <f t="shared" si="107"/>
        <v>0</v>
      </c>
      <c r="X36" s="85">
        <v>0</v>
      </c>
      <c r="Y36" s="106">
        <f t="shared" si="109"/>
        <v>0</v>
      </c>
      <c r="Z36" s="85">
        <v>0</v>
      </c>
      <c r="AA36" s="106">
        <f t="shared" si="111"/>
        <v>0</v>
      </c>
      <c r="AB36" s="85">
        <v>0</v>
      </c>
      <c r="AC36" s="106">
        <f t="shared" si="113"/>
        <v>0</v>
      </c>
      <c r="AD36" s="44"/>
      <c r="AF36" s="148"/>
    </row>
    <row r="37" spans="1:32" s="3" customFormat="1" outlineLevel="1" x14ac:dyDescent="0.25">
      <c r="A37" s="27" t="s">
        <v>75</v>
      </c>
      <c r="B37" s="85">
        <v>0</v>
      </c>
      <c r="C37" s="106">
        <f>IFERROR(IF(C$7="% of Total",(B37/B$70),IF(C$7="% of Change","N/A","N/A")),0)</f>
        <v>0</v>
      </c>
      <c r="D37" s="85">
        <v>0</v>
      </c>
      <c r="E37" s="106">
        <f t="shared" si="89"/>
        <v>0</v>
      </c>
      <c r="F37" s="85">
        <v>0</v>
      </c>
      <c r="G37" s="106">
        <f t="shared" si="91"/>
        <v>0</v>
      </c>
      <c r="H37" s="85">
        <v>0</v>
      </c>
      <c r="I37" s="106">
        <f t="shared" si="93"/>
        <v>0</v>
      </c>
      <c r="J37" s="85">
        <v>0</v>
      </c>
      <c r="K37" s="106">
        <f t="shared" si="95"/>
        <v>0</v>
      </c>
      <c r="L37" s="85">
        <v>0</v>
      </c>
      <c r="M37" s="106">
        <f t="shared" si="97"/>
        <v>0</v>
      </c>
      <c r="N37" s="85">
        <v>0</v>
      </c>
      <c r="O37" s="106">
        <f t="shared" si="99"/>
        <v>0</v>
      </c>
      <c r="P37" s="85">
        <v>0</v>
      </c>
      <c r="Q37" s="106">
        <f t="shared" si="101"/>
        <v>0</v>
      </c>
      <c r="R37" s="85">
        <v>0</v>
      </c>
      <c r="S37" s="106">
        <f t="shared" si="103"/>
        <v>0</v>
      </c>
      <c r="T37" s="85">
        <v>0</v>
      </c>
      <c r="U37" s="106">
        <f t="shared" si="105"/>
        <v>0</v>
      </c>
      <c r="V37" s="85">
        <v>0</v>
      </c>
      <c r="W37" s="106">
        <f t="shared" si="107"/>
        <v>0</v>
      </c>
      <c r="X37" s="85">
        <v>0</v>
      </c>
      <c r="Y37" s="106">
        <f t="shared" si="109"/>
        <v>0</v>
      </c>
      <c r="Z37" s="85">
        <v>0</v>
      </c>
      <c r="AA37" s="106">
        <f t="shared" si="111"/>
        <v>0</v>
      </c>
      <c r="AB37" s="85">
        <v>0</v>
      </c>
      <c r="AC37" s="106">
        <f t="shared" si="113"/>
        <v>0</v>
      </c>
      <c r="AD37" s="44"/>
      <c r="AF37" s="148"/>
    </row>
    <row r="38" spans="1:32" s="3" customFormat="1" outlineLevel="1" x14ac:dyDescent="0.25">
      <c r="A38" s="27" t="s">
        <v>76</v>
      </c>
      <c r="B38" s="85">
        <v>0</v>
      </c>
      <c r="C38" s="106">
        <f>IFERROR(IF(C$7="% of Total",(B38/B$70),IF(C$7="% of Change","N/A","N/A")),0)</f>
        <v>0</v>
      </c>
      <c r="D38" s="85">
        <v>0</v>
      </c>
      <c r="E38" s="106">
        <f t="shared" si="89"/>
        <v>0</v>
      </c>
      <c r="F38" s="85">
        <v>0</v>
      </c>
      <c r="G38" s="106">
        <f t="shared" si="91"/>
        <v>0</v>
      </c>
      <c r="H38" s="85">
        <v>0</v>
      </c>
      <c r="I38" s="106">
        <f t="shared" si="93"/>
        <v>0</v>
      </c>
      <c r="J38" s="85">
        <v>0</v>
      </c>
      <c r="K38" s="106">
        <f t="shared" si="95"/>
        <v>0</v>
      </c>
      <c r="L38" s="85">
        <v>0</v>
      </c>
      <c r="M38" s="106">
        <f t="shared" si="97"/>
        <v>0</v>
      </c>
      <c r="N38" s="85">
        <v>0</v>
      </c>
      <c r="O38" s="106">
        <f t="shared" si="99"/>
        <v>0</v>
      </c>
      <c r="P38" s="85">
        <v>0</v>
      </c>
      <c r="Q38" s="106">
        <f t="shared" si="101"/>
        <v>0</v>
      </c>
      <c r="R38" s="85">
        <v>0</v>
      </c>
      <c r="S38" s="106">
        <f t="shared" si="103"/>
        <v>0</v>
      </c>
      <c r="T38" s="85">
        <v>0</v>
      </c>
      <c r="U38" s="106">
        <f t="shared" si="105"/>
        <v>0</v>
      </c>
      <c r="V38" s="85">
        <v>0</v>
      </c>
      <c r="W38" s="106">
        <f t="shared" si="107"/>
        <v>0</v>
      </c>
      <c r="X38" s="85">
        <v>0</v>
      </c>
      <c r="Y38" s="106">
        <f t="shared" si="109"/>
        <v>0</v>
      </c>
      <c r="Z38" s="85">
        <v>0</v>
      </c>
      <c r="AA38" s="106">
        <f t="shared" si="111"/>
        <v>0</v>
      </c>
      <c r="AB38" s="85">
        <v>0</v>
      </c>
      <c r="AC38" s="106">
        <f t="shared" si="113"/>
        <v>0</v>
      </c>
      <c r="AD38" s="44"/>
      <c r="AF38" s="148"/>
    </row>
    <row r="39" spans="1:32" s="3" customFormat="1" outlineLevel="1" x14ac:dyDescent="0.25">
      <c r="A39" s="27" t="s">
        <v>77</v>
      </c>
      <c r="B39" s="85">
        <v>0</v>
      </c>
      <c r="C39" s="106">
        <f>IFERROR(IF(C$7="% of Total",(B39/B$70),IF(C$7="% of Change","N/A","N/A")),0)</f>
        <v>0</v>
      </c>
      <c r="D39" s="85">
        <v>0</v>
      </c>
      <c r="E39" s="106">
        <f t="shared" si="89"/>
        <v>0</v>
      </c>
      <c r="F39" s="85">
        <v>0</v>
      </c>
      <c r="G39" s="106">
        <f t="shared" si="91"/>
        <v>0</v>
      </c>
      <c r="H39" s="85">
        <v>0</v>
      </c>
      <c r="I39" s="106">
        <f t="shared" si="93"/>
        <v>0</v>
      </c>
      <c r="J39" s="85">
        <v>0</v>
      </c>
      <c r="K39" s="106">
        <f t="shared" si="95"/>
        <v>0</v>
      </c>
      <c r="L39" s="85">
        <v>0</v>
      </c>
      <c r="M39" s="106">
        <f t="shared" si="97"/>
        <v>0</v>
      </c>
      <c r="N39" s="85">
        <v>0</v>
      </c>
      <c r="O39" s="106">
        <f t="shared" si="99"/>
        <v>0</v>
      </c>
      <c r="P39" s="85">
        <v>0</v>
      </c>
      <c r="Q39" s="106">
        <f t="shared" si="101"/>
        <v>0</v>
      </c>
      <c r="R39" s="85">
        <v>0</v>
      </c>
      <c r="S39" s="106">
        <f t="shared" si="103"/>
        <v>0</v>
      </c>
      <c r="T39" s="85">
        <v>0</v>
      </c>
      <c r="U39" s="106">
        <f t="shared" si="105"/>
        <v>0</v>
      </c>
      <c r="V39" s="85">
        <v>0</v>
      </c>
      <c r="W39" s="106">
        <f t="shared" si="107"/>
        <v>0</v>
      </c>
      <c r="X39" s="85">
        <v>0</v>
      </c>
      <c r="Y39" s="106">
        <f t="shared" si="109"/>
        <v>0</v>
      </c>
      <c r="Z39" s="85">
        <v>0</v>
      </c>
      <c r="AA39" s="106">
        <f t="shared" si="111"/>
        <v>0</v>
      </c>
      <c r="AB39" s="85">
        <v>0</v>
      </c>
      <c r="AC39" s="106">
        <f t="shared" si="113"/>
        <v>0</v>
      </c>
      <c r="AD39" s="44"/>
      <c r="AF39" s="148"/>
    </row>
    <row r="40" spans="1:32" s="3" customFormat="1" outlineLevel="1" x14ac:dyDescent="0.25">
      <c r="A40" s="27" t="s">
        <v>78</v>
      </c>
      <c r="B40" s="85">
        <v>0</v>
      </c>
      <c r="C40" s="106">
        <f>IFERROR(IF(C$7="% of Total",(B40/B$70),IF(C$7="% of Change","N/A","N/A")),0)</f>
        <v>0</v>
      </c>
      <c r="D40" s="85">
        <v>0</v>
      </c>
      <c r="E40" s="106">
        <f t="shared" si="89"/>
        <v>0</v>
      </c>
      <c r="F40" s="85">
        <v>0</v>
      </c>
      <c r="G40" s="106">
        <f t="shared" si="91"/>
        <v>0</v>
      </c>
      <c r="H40" s="85">
        <v>0</v>
      </c>
      <c r="I40" s="106">
        <f t="shared" si="93"/>
        <v>0</v>
      </c>
      <c r="J40" s="85">
        <v>0</v>
      </c>
      <c r="K40" s="106">
        <f t="shared" si="95"/>
        <v>0</v>
      </c>
      <c r="L40" s="85">
        <v>0</v>
      </c>
      <c r="M40" s="106">
        <f t="shared" si="97"/>
        <v>0</v>
      </c>
      <c r="N40" s="85">
        <v>0</v>
      </c>
      <c r="O40" s="106">
        <f t="shared" si="99"/>
        <v>0</v>
      </c>
      <c r="P40" s="85">
        <v>0</v>
      </c>
      <c r="Q40" s="106">
        <f t="shared" si="101"/>
        <v>0</v>
      </c>
      <c r="R40" s="85">
        <v>0</v>
      </c>
      <c r="S40" s="106">
        <f t="shared" si="103"/>
        <v>0</v>
      </c>
      <c r="T40" s="85">
        <v>0</v>
      </c>
      <c r="U40" s="106">
        <f t="shared" si="105"/>
        <v>0</v>
      </c>
      <c r="V40" s="85">
        <v>0</v>
      </c>
      <c r="W40" s="106">
        <f t="shared" si="107"/>
        <v>0</v>
      </c>
      <c r="X40" s="85">
        <v>0</v>
      </c>
      <c r="Y40" s="106">
        <f t="shared" si="109"/>
        <v>0</v>
      </c>
      <c r="Z40" s="85">
        <v>0</v>
      </c>
      <c r="AA40" s="106">
        <f t="shared" si="111"/>
        <v>0</v>
      </c>
      <c r="AB40" s="85">
        <v>0</v>
      </c>
      <c r="AC40" s="106">
        <f t="shared" si="113"/>
        <v>0</v>
      </c>
      <c r="AD40" s="44"/>
      <c r="AF40" s="148"/>
    </row>
    <row r="41" spans="1:32" s="48" customFormat="1" thickBot="1" x14ac:dyDescent="0.25">
      <c r="A41" s="31" t="s">
        <v>79</v>
      </c>
      <c r="B41" s="103">
        <v>0</v>
      </c>
      <c r="C41" s="107">
        <f>IFERROR(IF(C$7="% of Total",(B41/B$70),IF(C$7="% of Change","N/A","N/A")),0)</f>
        <v>0</v>
      </c>
      <c r="D41" s="103">
        <v>0</v>
      </c>
      <c r="E41" s="107">
        <f t="shared" si="89"/>
        <v>0</v>
      </c>
      <c r="F41" s="103">
        <v>0</v>
      </c>
      <c r="G41" s="107">
        <f t="shared" si="91"/>
        <v>0</v>
      </c>
      <c r="H41" s="103">
        <v>0</v>
      </c>
      <c r="I41" s="107">
        <f t="shared" si="93"/>
        <v>0</v>
      </c>
      <c r="J41" s="103">
        <v>0</v>
      </c>
      <c r="K41" s="107">
        <f t="shared" si="95"/>
        <v>0</v>
      </c>
      <c r="L41" s="103">
        <v>0</v>
      </c>
      <c r="M41" s="107">
        <f t="shared" si="97"/>
        <v>0</v>
      </c>
      <c r="N41" s="103">
        <v>0</v>
      </c>
      <c r="O41" s="107">
        <f t="shared" si="99"/>
        <v>0</v>
      </c>
      <c r="P41" s="103">
        <v>0</v>
      </c>
      <c r="Q41" s="107">
        <f t="shared" si="101"/>
        <v>0</v>
      </c>
      <c r="R41" s="103">
        <v>0</v>
      </c>
      <c r="S41" s="107">
        <f t="shared" si="103"/>
        <v>0</v>
      </c>
      <c r="T41" s="103">
        <v>0</v>
      </c>
      <c r="U41" s="107">
        <f t="shared" si="105"/>
        <v>0</v>
      </c>
      <c r="V41" s="103">
        <v>0</v>
      </c>
      <c r="W41" s="107">
        <f t="shared" si="107"/>
        <v>0</v>
      </c>
      <c r="X41" s="103">
        <v>0</v>
      </c>
      <c r="Y41" s="107">
        <f t="shared" si="109"/>
        <v>0</v>
      </c>
      <c r="Z41" s="103">
        <v>0</v>
      </c>
      <c r="AA41" s="107">
        <f t="shared" si="111"/>
        <v>0</v>
      </c>
      <c r="AB41" s="103">
        <v>0</v>
      </c>
      <c r="AC41" s="107">
        <f t="shared" si="113"/>
        <v>0</v>
      </c>
      <c r="AD41" s="28"/>
      <c r="AF41" s="32"/>
    </row>
    <row r="42" spans="1:32" s="1" customFormat="1" thickBot="1" x14ac:dyDescent="0.25">
      <c r="A42" s="19" t="s">
        <v>80</v>
      </c>
      <c r="B42" s="98">
        <f>B33+B41</f>
        <v>0</v>
      </c>
      <c r="C42" s="91">
        <f>IFERROR(IF(C$7="% of Total",(B42/B$70),IF(C$7="% of Change","N/A","N/A")),0)</f>
        <v>0</v>
      </c>
      <c r="D42" s="98">
        <f t="shared" ref="D42" si="114">D33+D41</f>
        <v>0</v>
      </c>
      <c r="E42" s="91">
        <f t="shared" si="89"/>
        <v>0</v>
      </c>
      <c r="F42" s="98">
        <f t="shared" ref="F42" si="115">F33+F41</f>
        <v>0</v>
      </c>
      <c r="G42" s="91">
        <f t="shared" si="91"/>
        <v>0</v>
      </c>
      <c r="H42" s="98">
        <f t="shared" ref="H42" si="116">H33+H41</f>
        <v>0</v>
      </c>
      <c r="I42" s="91">
        <f t="shared" si="93"/>
        <v>0</v>
      </c>
      <c r="J42" s="98">
        <f t="shared" ref="J42" si="117">J33+J41</f>
        <v>0</v>
      </c>
      <c r="K42" s="91">
        <f t="shared" si="95"/>
        <v>0</v>
      </c>
      <c r="L42" s="98">
        <f t="shared" ref="L42" si="118">L33+L41</f>
        <v>0</v>
      </c>
      <c r="M42" s="91">
        <f t="shared" si="97"/>
        <v>0</v>
      </c>
      <c r="N42" s="98">
        <f t="shared" ref="N42" si="119">N33+N41</f>
        <v>0</v>
      </c>
      <c r="O42" s="91">
        <f t="shared" si="99"/>
        <v>0</v>
      </c>
      <c r="P42" s="98">
        <f t="shared" ref="P42" si="120">P33+P41</f>
        <v>0</v>
      </c>
      <c r="Q42" s="91">
        <f t="shared" si="101"/>
        <v>0</v>
      </c>
      <c r="R42" s="98">
        <f t="shared" ref="R42" si="121">R33+R41</f>
        <v>0</v>
      </c>
      <c r="S42" s="91">
        <f t="shared" si="103"/>
        <v>0</v>
      </c>
      <c r="T42" s="98">
        <f t="shared" ref="T42" si="122">T33+T41</f>
        <v>0</v>
      </c>
      <c r="U42" s="91">
        <f t="shared" si="105"/>
        <v>0</v>
      </c>
      <c r="V42" s="98">
        <f t="shared" ref="V42" si="123">V33+V41</f>
        <v>0</v>
      </c>
      <c r="W42" s="91">
        <f t="shared" si="107"/>
        <v>0</v>
      </c>
      <c r="X42" s="98">
        <f t="shared" ref="X42" si="124">X33+X41</f>
        <v>0</v>
      </c>
      <c r="Y42" s="91">
        <f t="shared" si="109"/>
        <v>0</v>
      </c>
      <c r="Z42" s="98">
        <f t="shared" ref="Z42" si="125">Z33+Z41</f>
        <v>0</v>
      </c>
      <c r="AA42" s="91">
        <f t="shared" si="111"/>
        <v>0</v>
      </c>
      <c r="AB42" s="98">
        <f t="shared" ref="AB42" si="126">AB33+AB41</f>
        <v>0</v>
      </c>
      <c r="AC42" s="91">
        <f t="shared" si="113"/>
        <v>0</v>
      </c>
      <c r="AD42" s="26"/>
      <c r="AF42" s="32"/>
    </row>
    <row r="43" spans="1:32" s="1" customFormat="1" thickBot="1" x14ac:dyDescent="0.25">
      <c r="A43" s="30" t="s">
        <v>81</v>
      </c>
      <c r="B43" s="101">
        <v>0</v>
      </c>
      <c r="C43" s="105">
        <f>IFERROR(IF(C$7="% of Total",(B43/B$70),IF(C$7="% of Change","N/A","N/A")),0)</f>
        <v>0</v>
      </c>
      <c r="D43" s="101">
        <v>0</v>
      </c>
      <c r="E43" s="105">
        <f t="shared" si="89"/>
        <v>0</v>
      </c>
      <c r="F43" s="101">
        <v>0</v>
      </c>
      <c r="G43" s="105">
        <f t="shared" si="91"/>
        <v>0</v>
      </c>
      <c r="H43" s="101">
        <v>0</v>
      </c>
      <c r="I43" s="105">
        <f t="shared" si="93"/>
        <v>0</v>
      </c>
      <c r="J43" s="101">
        <v>0</v>
      </c>
      <c r="K43" s="105">
        <f t="shared" si="95"/>
        <v>0</v>
      </c>
      <c r="L43" s="101">
        <v>0</v>
      </c>
      <c r="M43" s="105">
        <f t="shared" si="97"/>
        <v>0</v>
      </c>
      <c r="N43" s="101">
        <v>0</v>
      </c>
      <c r="O43" s="105">
        <f t="shared" si="99"/>
        <v>0</v>
      </c>
      <c r="P43" s="101">
        <v>0</v>
      </c>
      <c r="Q43" s="105">
        <f t="shared" si="101"/>
        <v>0</v>
      </c>
      <c r="R43" s="101">
        <v>0</v>
      </c>
      <c r="S43" s="105">
        <f t="shared" si="103"/>
        <v>0</v>
      </c>
      <c r="T43" s="101">
        <v>0</v>
      </c>
      <c r="U43" s="105">
        <f t="shared" si="105"/>
        <v>0</v>
      </c>
      <c r="V43" s="101">
        <v>0</v>
      </c>
      <c r="W43" s="105">
        <f t="shared" si="107"/>
        <v>0</v>
      </c>
      <c r="X43" s="101">
        <v>0</v>
      </c>
      <c r="Y43" s="105">
        <f t="shared" si="109"/>
        <v>0</v>
      </c>
      <c r="Z43" s="101">
        <v>0</v>
      </c>
      <c r="AA43" s="105">
        <f t="shared" si="111"/>
        <v>0</v>
      </c>
      <c r="AB43" s="101">
        <v>0</v>
      </c>
      <c r="AC43" s="105">
        <f t="shared" si="113"/>
        <v>0</v>
      </c>
      <c r="AD43" s="26"/>
      <c r="AF43" s="32"/>
    </row>
    <row r="44" spans="1:32" s="1" customFormat="1" thickBot="1" x14ac:dyDescent="0.25">
      <c r="A44" s="14" t="s">
        <v>82</v>
      </c>
      <c r="B44" s="95">
        <f>B42+B43</f>
        <v>0</v>
      </c>
      <c r="C44" s="88">
        <f>IFERROR(IF(C$7="% of Total",(B44/B$70),IF(C$7="% of Change","N/A","N/A")),0)</f>
        <v>0</v>
      </c>
      <c r="D44" s="95">
        <f t="shared" ref="D44" si="127">D42+D43</f>
        <v>0</v>
      </c>
      <c r="E44" s="88">
        <f t="shared" si="89"/>
        <v>0</v>
      </c>
      <c r="F44" s="95">
        <f t="shared" ref="F44" si="128">F42+F43</f>
        <v>0</v>
      </c>
      <c r="G44" s="88">
        <f t="shared" si="91"/>
        <v>0</v>
      </c>
      <c r="H44" s="95">
        <f t="shared" ref="H44" si="129">H42+H43</f>
        <v>0</v>
      </c>
      <c r="I44" s="88">
        <f t="shared" si="93"/>
        <v>0</v>
      </c>
      <c r="J44" s="95">
        <f t="shared" ref="J44" si="130">J42+J43</f>
        <v>0</v>
      </c>
      <c r="K44" s="88">
        <f t="shared" si="95"/>
        <v>0</v>
      </c>
      <c r="L44" s="95">
        <f t="shared" ref="L44" si="131">L42+L43</f>
        <v>0</v>
      </c>
      <c r="M44" s="88">
        <f t="shared" si="97"/>
        <v>0</v>
      </c>
      <c r="N44" s="95">
        <f t="shared" ref="N44" si="132">N42+N43</f>
        <v>0</v>
      </c>
      <c r="O44" s="88">
        <f t="shared" si="99"/>
        <v>0</v>
      </c>
      <c r="P44" s="95">
        <f t="shared" ref="P44" si="133">P42+P43</f>
        <v>0</v>
      </c>
      <c r="Q44" s="88">
        <f t="shared" si="101"/>
        <v>0</v>
      </c>
      <c r="R44" s="95">
        <f t="shared" ref="R44" si="134">R42+R43</f>
        <v>0</v>
      </c>
      <c r="S44" s="88">
        <f t="shared" si="103"/>
        <v>0</v>
      </c>
      <c r="T44" s="95">
        <f t="shared" ref="T44" si="135">T42+T43</f>
        <v>0</v>
      </c>
      <c r="U44" s="88">
        <f t="shared" si="105"/>
        <v>0</v>
      </c>
      <c r="V44" s="95">
        <f t="shared" ref="V44" si="136">V42+V43</f>
        <v>0</v>
      </c>
      <c r="W44" s="88">
        <f t="shared" si="107"/>
        <v>0</v>
      </c>
      <c r="X44" s="95">
        <f t="shared" ref="X44" si="137">X42+X43</f>
        <v>0</v>
      </c>
      <c r="Y44" s="88">
        <f t="shared" si="109"/>
        <v>0</v>
      </c>
      <c r="Z44" s="95">
        <f t="shared" ref="Z44" si="138">Z42+Z43</f>
        <v>0</v>
      </c>
      <c r="AA44" s="88">
        <f t="shared" si="111"/>
        <v>0</v>
      </c>
      <c r="AB44" s="95">
        <f t="shared" ref="AB44" si="139">AB42+AB43</f>
        <v>0</v>
      </c>
      <c r="AC44" s="88">
        <f t="shared" si="113"/>
        <v>0</v>
      </c>
      <c r="AD44" s="26"/>
      <c r="AF44" s="32"/>
    </row>
    <row r="45" spans="1:32" s="1" customFormat="1" ht="15.75" customHeight="1" thickBot="1" x14ac:dyDescent="0.25">
      <c r="A45" s="22" t="s">
        <v>83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60"/>
      <c r="AD45" s="26"/>
      <c r="AF45" s="32"/>
    </row>
    <row r="46" spans="1:32" s="1" customFormat="1" x14ac:dyDescent="0.25">
      <c r="A46" s="26" t="s">
        <v>142</v>
      </c>
      <c r="B46" s="101">
        <f>SUBTOTAL(9,B47:B50)</f>
        <v>0</v>
      </c>
      <c r="C46" s="105">
        <f>IFERROR(IF(C$7="% of Total",(B46/B$70),IF(C$7="% of Change","N/A","N/A")),0)</f>
        <v>0</v>
      </c>
      <c r="D46" s="101">
        <f t="shared" ref="D46" si="140">SUBTOTAL(9,D47:D50)</f>
        <v>0</v>
      </c>
      <c r="E46" s="105">
        <f t="shared" ref="E46:E70" si="141">IFERROR(IF(E$7="% of Total",(D46/D$70),IF(E$7="% of Change",((D46-B46)/B46),"N/A")),0)</f>
        <v>0</v>
      </c>
      <c r="F46" s="101">
        <f t="shared" ref="F46" si="142">SUBTOTAL(9,F47:F50)</f>
        <v>0</v>
      </c>
      <c r="G46" s="105">
        <f t="shared" ref="G46:G70" si="143">IF(F$5&lt;&gt;"",IF(G$7="% of Total",(F46/F$70),IF(G$7="% of Change",((F46-D46)/D46),"N/A")),0)</f>
        <v>0</v>
      </c>
      <c r="H46" s="101">
        <f t="shared" ref="H46" si="144">SUBTOTAL(9,H47:H50)</f>
        <v>0</v>
      </c>
      <c r="I46" s="105">
        <f t="shared" ref="I46:I70" si="145">IF(H$5&lt;&gt;"",IF(I$7="% of Total",(H46/H$70),IF(I$7="% of Change",((H46-F46)/F46),"N/A")),0)</f>
        <v>0</v>
      </c>
      <c r="J46" s="101">
        <f t="shared" ref="J46" si="146">SUBTOTAL(9,J47:J50)</f>
        <v>0</v>
      </c>
      <c r="K46" s="105">
        <f t="shared" ref="K46:K70" si="147">IF(J$5&lt;&gt;"",IF(K$7="% of Total",(J46/J$70),IF(K$7="% of Change",((J46-H46)/H46),"N/A")),0)</f>
        <v>0</v>
      </c>
      <c r="L46" s="101">
        <f t="shared" ref="L46" si="148">SUBTOTAL(9,L47:L50)</f>
        <v>0</v>
      </c>
      <c r="M46" s="105">
        <f t="shared" ref="M46:M70" si="149">IF(L$5&lt;&gt;"",IF(M$7="% of Total",(L46/L$70),IF(M$7="% of Change",((L46-J46)/J46),"N/A")),0)</f>
        <v>0</v>
      </c>
      <c r="N46" s="101">
        <f t="shared" ref="N46" si="150">SUBTOTAL(9,N47:N50)</f>
        <v>0</v>
      </c>
      <c r="O46" s="105">
        <f t="shared" ref="O46:O70" si="151">IF(N$5&lt;&gt;"",IF(O$7="% of Total",(N46/N$70),IF(O$7="% of Change",((N46-L46)/L46),"N/A")),0)</f>
        <v>0</v>
      </c>
      <c r="P46" s="101">
        <f t="shared" ref="P46" si="152">SUBTOTAL(9,P47:P50)</f>
        <v>0</v>
      </c>
      <c r="Q46" s="105">
        <f t="shared" ref="Q46:Q70" si="153">IF(P$5&lt;&gt;"",IF(Q$7="% of Total",(P46/P$70),IF(Q$7="% of Change",((P46-N46)/N46),"N/A")),0)</f>
        <v>0</v>
      </c>
      <c r="R46" s="101">
        <f t="shared" ref="R46" si="154">SUBTOTAL(9,R47:R50)</f>
        <v>0</v>
      </c>
      <c r="S46" s="105">
        <f t="shared" ref="S46:S70" si="155">IF(R$5&lt;&gt;"",IF(S$7="% of Total",(R46/R$70),IF(S$7="% of Change",((R46-P46)/P46),"N/A")),0)</f>
        <v>0</v>
      </c>
      <c r="T46" s="101">
        <f t="shared" ref="T46" si="156">SUBTOTAL(9,T47:T50)</f>
        <v>0</v>
      </c>
      <c r="U46" s="105">
        <f t="shared" ref="U46:U70" si="157">IF(T$5&lt;&gt;"",IF(U$7="% of Total",(T46/T$70),IF(U$7="% of Change",((T46-R46)/R46),"N/A")),0)</f>
        <v>0</v>
      </c>
      <c r="V46" s="101">
        <f t="shared" ref="V46" si="158">SUBTOTAL(9,V47:V50)</f>
        <v>0</v>
      </c>
      <c r="W46" s="105">
        <f t="shared" ref="W46:W70" si="159">IF(V$5&lt;&gt;"",IF(W$7="% of Total",(V46/V$70),IF(W$7="% of Change",((V46-T46)/T46),"N/A")),0)</f>
        <v>0</v>
      </c>
      <c r="X46" s="101">
        <f t="shared" ref="X46" si="160">SUBTOTAL(9,X47:X50)</f>
        <v>0</v>
      </c>
      <c r="Y46" s="105">
        <f t="shared" ref="Y46:Y70" si="161">IF(X$5&lt;&gt;"",IF(Y$7="% of Total",(X46/X$70),IF(Y$7="% of Change",((X46-V46)/V46),"N/A")),0)</f>
        <v>0</v>
      </c>
      <c r="Z46" s="101">
        <f t="shared" ref="Z46" si="162">SUBTOTAL(9,Z47:Z50)</f>
        <v>0</v>
      </c>
      <c r="AA46" s="105">
        <f t="shared" ref="AA46:AA70" si="163">IF(Z$5&lt;&gt;"",IF(AA$7="% of Total",(Z46/Z$70),IF(AA$7="% of Change",((Z46-X46)/X46),"N/A")),0)</f>
        <v>0</v>
      </c>
      <c r="AB46" s="101">
        <f t="shared" ref="AB46" si="164">SUBTOTAL(9,AB47:AB50)</f>
        <v>0</v>
      </c>
      <c r="AC46" s="105">
        <f t="shared" ref="AC46:AC70" si="165">IF(AB$5&lt;&gt;"",IF(AC$7="% of Total",(AB46/AB$70),IF(AC$7="% of Change",((AB46-Z46)/Z46),"N/A")),0)</f>
        <v>0</v>
      </c>
      <c r="AD46" s="26"/>
      <c r="AF46" s="32"/>
    </row>
    <row r="47" spans="1:32" s="3" customFormat="1" outlineLevel="1" x14ac:dyDescent="0.25">
      <c r="A47" s="27" t="s">
        <v>84</v>
      </c>
      <c r="B47" s="85">
        <v>0</v>
      </c>
      <c r="C47" s="106">
        <f>IFERROR(IF(C$7="% of Total",(B47/B$70),IF(C$7="% of Change","N/A","N/A")),0)</f>
        <v>0</v>
      </c>
      <c r="D47" s="85">
        <v>0</v>
      </c>
      <c r="E47" s="106">
        <f t="shared" si="141"/>
        <v>0</v>
      </c>
      <c r="F47" s="85">
        <v>0</v>
      </c>
      <c r="G47" s="106">
        <f t="shared" si="143"/>
        <v>0</v>
      </c>
      <c r="H47" s="85">
        <v>0</v>
      </c>
      <c r="I47" s="106">
        <f t="shared" si="145"/>
        <v>0</v>
      </c>
      <c r="J47" s="85">
        <v>0</v>
      </c>
      <c r="K47" s="106">
        <f t="shared" si="147"/>
        <v>0</v>
      </c>
      <c r="L47" s="85">
        <v>0</v>
      </c>
      <c r="M47" s="106">
        <f t="shared" si="149"/>
        <v>0</v>
      </c>
      <c r="N47" s="85">
        <v>0</v>
      </c>
      <c r="O47" s="106">
        <f t="shared" si="151"/>
        <v>0</v>
      </c>
      <c r="P47" s="85">
        <v>0</v>
      </c>
      <c r="Q47" s="106">
        <f t="shared" si="153"/>
        <v>0</v>
      </c>
      <c r="R47" s="85">
        <v>0</v>
      </c>
      <c r="S47" s="106">
        <f t="shared" si="155"/>
        <v>0</v>
      </c>
      <c r="T47" s="85">
        <v>0</v>
      </c>
      <c r="U47" s="106">
        <f t="shared" si="157"/>
        <v>0</v>
      </c>
      <c r="V47" s="85">
        <v>0</v>
      </c>
      <c r="W47" s="106">
        <f t="shared" si="159"/>
        <v>0</v>
      </c>
      <c r="X47" s="85">
        <v>0</v>
      </c>
      <c r="Y47" s="106">
        <f t="shared" si="161"/>
        <v>0</v>
      </c>
      <c r="Z47" s="85">
        <v>0</v>
      </c>
      <c r="AA47" s="106">
        <f t="shared" si="163"/>
        <v>0</v>
      </c>
      <c r="AB47" s="85">
        <v>0</v>
      </c>
      <c r="AC47" s="106">
        <f t="shared" si="165"/>
        <v>0</v>
      </c>
      <c r="AD47" s="44"/>
      <c r="AF47" s="148"/>
    </row>
    <row r="48" spans="1:32" s="3" customFormat="1" outlineLevel="1" x14ac:dyDescent="0.25">
      <c r="A48" s="27" t="s">
        <v>85</v>
      </c>
      <c r="B48" s="85">
        <v>0</v>
      </c>
      <c r="C48" s="106">
        <f>IFERROR(IF(C$7="% of Total",(B48/B$70),IF(C$7="% of Change","N/A","N/A")),0)</f>
        <v>0</v>
      </c>
      <c r="D48" s="85">
        <v>0</v>
      </c>
      <c r="E48" s="106">
        <f t="shared" si="141"/>
        <v>0</v>
      </c>
      <c r="F48" s="85">
        <v>0</v>
      </c>
      <c r="G48" s="106">
        <f t="shared" si="143"/>
        <v>0</v>
      </c>
      <c r="H48" s="85">
        <v>0</v>
      </c>
      <c r="I48" s="106">
        <f t="shared" si="145"/>
        <v>0</v>
      </c>
      <c r="J48" s="85">
        <v>0</v>
      </c>
      <c r="K48" s="106">
        <f t="shared" si="147"/>
        <v>0</v>
      </c>
      <c r="L48" s="85">
        <v>0</v>
      </c>
      <c r="M48" s="106">
        <f t="shared" si="149"/>
        <v>0</v>
      </c>
      <c r="N48" s="85">
        <v>0</v>
      </c>
      <c r="O48" s="106">
        <f t="shared" si="151"/>
        <v>0</v>
      </c>
      <c r="P48" s="85">
        <v>0</v>
      </c>
      <c r="Q48" s="106">
        <f t="shared" si="153"/>
        <v>0</v>
      </c>
      <c r="R48" s="85">
        <v>0</v>
      </c>
      <c r="S48" s="106">
        <f t="shared" si="155"/>
        <v>0</v>
      </c>
      <c r="T48" s="85">
        <v>0</v>
      </c>
      <c r="U48" s="106">
        <f t="shared" si="157"/>
        <v>0</v>
      </c>
      <c r="V48" s="85">
        <v>0</v>
      </c>
      <c r="W48" s="106">
        <f t="shared" si="159"/>
        <v>0</v>
      </c>
      <c r="X48" s="85">
        <v>0</v>
      </c>
      <c r="Y48" s="106">
        <f t="shared" si="161"/>
        <v>0</v>
      </c>
      <c r="Z48" s="85">
        <v>0</v>
      </c>
      <c r="AA48" s="106">
        <f t="shared" si="163"/>
        <v>0</v>
      </c>
      <c r="AB48" s="85">
        <v>0</v>
      </c>
      <c r="AC48" s="106">
        <f t="shared" si="165"/>
        <v>0</v>
      </c>
      <c r="AD48" s="44"/>
      <c r="AF48" s="148"/>
    </row>
    <row r="49" spans="1:32" s="3" customFormat="1" outlineLevel="1" x14ac:dyDescent="0.25">
      <c r="A49" s="27" t="s">
        <v>232</v>
      </c>
      <c r="B49" s="85">
        <v>0</v>
      </c>
      <c r="C49" s="106">
        <f>IFERROR(IF(C$7="% of Total",(B49/B$70),IF(C$7="% of Change","N/A","N/A")),0)</f>
        <v>0</v>
      </c>
      <c r="D49" s="85">
        <v>0</v>
      </c>
      <c r="E49" s="106">
        <f t="shared" si="141"/>
        <v>0</v>
      </c>
      <c r="F49" s="85">
        <v>0</v>
      </c>
      <c r="G49" s="106">
        <f t="shared" si="143"/>
        <v>0</v>
      </c>
      <c r="H49" s="85">
        <v>0</v>
      </c>
      <c r="I49" s="106">
        <f t="shared" si="145"/>
        <v>0</v>
      </c>
      <c r="J49" s="85">
        <v>0</v>
      </c>
      <c r="K49" s="106">
        <f t="shared" si="147"/>
        <v>0</v>
      </c>
      <c r="L49" s="85">
        <v>0</v>
      </c>
      <c r="M49" s="106">
        <f t="shared" si="149"/>
        <v>0</v>
      </c>
      <c r="N49" s="85">
        <v>0</v>
      </c>
      <c r="O49" s="106">
        <f t="shared" si="151"/>
        <v>0</v>
      </c>
      <c r="P49" s="85">
        <v>0</v>
      </c>
      <c r="Q49" s="106">
        <f t="shared" si="153"/>
        <v>0</v>
      </c>
      <c r="R49" s="85">
        <v>0</v>
      </c>
      <c r="S49" s="106">
        <f t="shared" si="155"/>
        <v>0</v>
      </c>
      <c r="T49" s="85">
        <v>0</v>
      </c>
      <c r="U49" s="106">
        <f t="shared" si="157"/>
        <v>0</v>
      </c>
      <c r="V49" s="85">
        <v>0</v>
      </c>
      <c r="W49" s="106">
        <f t="shared" si="159"/>
        <v>0</v>
      </c>
      <c r="X49" s="85">
        <v>0</v>
      </c>
      <c r="Y49" s="106">
        <f t="shared" si="161"/>
        <v>0</v>
      </c>
      <c r="Z49" s="85">
        <v>0</v>
      </c>
      <c r="AA49" s="106">
        <f t="shared" si="163"/>
        <v>0</v>
      </c>
      <c r="AB49" s="85">
        <v>0</v>
      </c>
      <c r="AC49" s="106">
        <f t="shared" si="165"/>
        <v>0</v>
      </c>
      <c r="AD49" s="44"/>
      <c r="AF49" s="148"/>
    </row>
    <row r="50" spans="1:32" s="3" customFormat="1" outlineLevel="1" x14ac:dyDescent="0.25">
      <c r="A50" s="27" t="s">
        <v>86</v>
      </c>
      <c r="B50" s="85">
        <v>0</v>
      </c>
      <c r="C50" s="106">
        <f>IFERROR(IF(C$7="% of Total",(B50/B$70),IF(C$7="% of Change","N/A","N/A")),0)</f>
        <v>0</v>
      </c>
      <c r="D50" s="85">
        <v>0</v>
      </c>
      <c r="E50" s="106">
        <f t="shared" si="141"/>
        <v>0</v>
      </c>
      <c r="F50" s="85">
        <v>0</v>
      </c>
      <c r="G50" s="106">
        <f t="shared" si="143"/>
        <v>0</v>
      </c>
      <c r="H50" s="85">
        <v>0</v>
      </c>
      <c r="I50" s="106">
        <f t="shared" si="145"/>
        <v>0</v>
      </c>
      <c r="J50" s="85">
        <v>0</v>
      </c>
      <c r="K50" s="106">
        <f t="shared" si="147"/>
        <v>0</v>
      </c>
      <c r="L50" s="85">
        <v>0</v>
      </c>
      <c r="M50" s="106">
        <f t="shared" si="149"/>
        <v>0</v>
      </c>
      <c r="N50" s="85">
        <v>0</v>
      </c>
      <c r="O50" s="106">
        <f t="shared" si="151"/>
        <v>0</v>
      </c>
      <c r="P50" s="85">
        <v>0</v>
      </c>
      <c r="Q50" s="106">
        <f t="shared" si="153"/>
        <v>0</v>
      </c>
      <c r="R50" s="85">
        <v>0</v>
      </c>
      <c r="S50" s="106">
        <f t="shared" si="155"/>
        <v>0</v>
      </c>
      <c r="T50" s="85">
        <v>0</v>
      </c>
      <c r="U50" s="106">
        <f t="shared" si="157"/>
        <v>0</v>
      </c>
      <c r="V50" s="85">
        <v>0</v>
      </c>
      <c r="W50" s="106">
        <f t="shared" si="159"/>
        <v>0</v>
      </c>
      <c r="X50" s="85">
        <v>0</v>
      </c>
      <c r="Y50" s="106">
        <f t="shared" si="161"/>
        <v>0</v>
      </c>
      <c r="Z50" s="85">
        <v>0</v>
      </c>
      <c r="AA50" s="106">
        <f t="shared" si="163"/>
        <v>0</v>
      </c>
      <c r="AB50" s="85">
        <v>0</v>
      </c>
      <c r="AC50" s="106">
        <f t="shared" si="165"/>
        <v>0</v>
      </c>
      <c r="AD50" s="44"/>
      <c r="AF50" s="148"/>
    </row>
    <row r="51" spans="1:32" s="48" customFormat="1" thickBot="1" x14ac:dyDescent="0.25">
      <c r="A51" s="28" t="s">
        <v>87</v>
      </c>
      <c r="B51" s="103">
        <v>0</v>
      </c>
      <c r="C51" s="107">
        <f>IFERROR(IF(C$7="% of Total",(B51/B$70),IF(C$7="% of Change","N/A","N/A")),0)</f>
        <v>0</v>
      </c>
      <c r="D51" s="103">
        <v>0</v>
      </c>
      <c r="E51" s="107">
        <f t="shared" si="141"/>
        <v>0</v>
      </c>
      <c r="F51" s="103">
        <v>0</v>
      </c>
      <c r="G51" s="107">
        <f t="shared" si="143"/>
        <v>0</v>
      </c>
      <c r="H51" s="103">
        <v>0</v>
      </c>
      <c r="I51" s="107">
        <f t="shared" si="145"/>
        <v>0</v>
      </c>
      <c r="J51" s="103">
        <v>0</v>
      </c>
      <c r="K51" s="107">
        <f t="shared" si="147"/>
        <v>0</v>
      </c>
      <c r="L51" s="103">
        <v>0</v>
      </c>
      <c r="M51" s="107">
        <f t="shared" si="149"/>
        <v>0</v>
      </c>
      <c r="N51" s="103">
        <v>0</v>
      </c>
      <c r="O51" s="107">
        <f t="shared" si="151"/>
        <v>0</v>
      </c>
      <c r="P51" s="103">
        <v>0</v>
      </c>
      <c r="Q51" s="107">
        <f t="shared" si="153"/>
        <v>0</v>
      </c>
      <c r="R51" s="103">
        <v>0</v>
      </c>
      <c r="S51" s="107">
        <f t="shared" si="155"/>
        <v>0</v>
      </c>
      <c r="T51" s="103">
        <v>0</v>
      </c>
      <c r="U51" s="107">
        <f t="shared" si="157"/>
        <v>0</v>
      </c>
      <c r="V51" s="103">
        <v>0</v>
      </c>
      <c r="W51" s="107">
        <f t="shared" si="159"/>
        <v>0</v>
      </c>
      <c r="X51" s="103">
        <v>0</v>
      </c>
      <c r="Y51" s="107">
        <f t="shared" si="161"/>
        <v>0</v>
      </c>
      <c r="Z51" s="103">
        <v>0</v>
      </c>
      <c r="AA51" s="107">
        <f t="shared" si="163"/>
        <v>0</v>
      </c>
      <c r="AB51" s="103">
        <v>0</v>
      </c>
      <c r="AC51" s="107">
        <f t="shared" si="165"/>
        <v>0</v>
      </c>
      <c r="AD51" s="28"/>
      <c r="AF51" s="32"/>
    </row>
    <row r="52" spans="1:32" s="1" customFormat="1" thickBot="1" x14ac:dyDescent="0.25">
      <c r="A52" s="22" t="s">
        <v>88</v>
      </c>
      <c r="B52" s="98">
        <f>B46+B51</f>
        <v>0</v>
      </c>
      <c r="C52" s="91">
        <f>IFERROR(IF(C$7="% of Total",(B52/B$70),IF(C$7="% of Change","N/A","N/A")),0)</f>
        <v>0</v>
      </c>
      <c r="D52" s="98">
        <f t="shared" ref="D52" si="166">D46+D51</f>
        <v>0</v>
      </c>
      <c r="E52" s="91">
        <f t="shared" si="141"/>
        <v>0</v>
      </c>
      <c r="F52" s="98">
        <f t="shared" ref="F52" si="167">F46+F51</f>
        <v>0</v>
      </c>
      <c r="G52" s="91">
        <f t="shared" si="143"/>
        <v>0</v>
      </c>
      <c r="H52" s="98">
        <f t="shared" ref="H52" si="168">H46+H51</f>
        <v>0</v>
      </c>
      <c r="I52" s="91">
        <f t="shared" si="145"/>
        <v>0</v>
      </c>
      <c r="J52" s="98">
        <f t="shared" ref="J52" si="169">J46+J51</f>
        <v>0</v>
      </c>
      <c r="K52" s="91">
        <f t="shared" si="147"/>
        <v>0</v>
      </c>
      <c r="L52" s="98">
        <f t="shared" ref="L52" si="170">L46+L51</f>
        <v>0</v>
      </c>
      <c r="M52" s="91">
        <f t="shared" si="149"/>
        <v>0</v>
      </c>
      <c r="N52" s="98">
        <f t="shared" ref="N52" si="171">N46+N51</f>
        <v>0</v>
      </c>
      <c r="O52" s="91">
        <f t="shared" si="151"/>
        <v>0</v>
      </c>
      <c r="P52" s="98">
        <f t="shared" ref="P52" si="172">P46+P51</f>
        <v>0</v>
      </c>
      <c r="Q52" s="91">
        <f t="shared" si="153"/>
        <v>0</v>
      </c>
      <c r="R52" s="98">
        <f t="shared" ref="R52" si="173">R46+R51</f>
        <v>0</v>
      </c>
      <c r="S52" s="91">
        <f t="shared" si="155"/>
        <v>0</v>
      </c>
      <c r="T52" s="98">
        <f t="shared" ref="T52" si="174">T46+T51</f>
        <v>0</v>
      </c>
      <c r="U52" s="91">
        <f t="shared" si="157"/>
        <v>0</v>
      </c>
      <c r="V52" s="98">
        <f t="shared" ref="V52" si="175">V46+V51</f>
        <v>0</v>
      </c>
      <c r="W52" s="91">
        <f t="shared" si="159"/>
        <v>0</v>
      </c>
      <c r="X52" s="98">
        <f t="shared" ref="X52" si="176">X46+X51</f>
        <v>0</v>
      </c>
      <c r="Y52" s="91">
        <f t="shared" si="161"/>
        <v>0</v>
      </c>
      <c r="Z52" s="98">
        <f t="shared" ref="Z52" si="177">Z46+Z51</f>
        <v>0</v>
      </c>
      <c r="AA52" s="91">
        <f t="shared" si="163"/>
        <v>0</v>
      </c>
      <c r="AB52" s="98">
        <f t="shared" ref="AB52" si="178">AB46+AB51</f>
        <v>0</v>
      </c>
      <c r="AC52" s="91">
        <f t="shared" si="165"/>
        <v>0</v>
      </c>
      <c r="AD52" s="26"/>
      <c r="AF52" s="32"/>
    </row>
    <row r="53" spans="1:32" s="1" customFormat="1" x14ac:dyDescent="0.25">
      <c r="A53" s="26" t="s">
        <v>143</v>
      </c>
      <c r="B53" s="101">
        <f>SUBTOTAL(9,B54:B56)</f>
        <v>0</v>
      </c>
      <c r="C53" s="105">
        <f>IFERROR(IF(C$7="% of Total",(B53/B$70),IF(C$7="% of Change","N/A","N/A")),0)</f>
        <v>0</v>
      </c>
      <c r="D53" s="101">
        <f t="shared" ref="D53" si="179">SUBTOTAL(9,D54:D56)</f>
        <v>0</v>
      </c>
      <c r="E53" s="105">
        <f t="shared" si="141"/>
        <v>0</v>
      </c>
      <c r="F53" s="101">
        <f t="shared" ref="F53" si="180">SUBTOTAL(9,F54:F56)</f>
        <v>0</v>
      </c>
      <c r="G53" s="105">
        <f t="shared" si="143"/>
        <v>0</v>
      </c>
      <c r="H53" s="101">
        <f t="shared" ref="H53" si="181">SUBTOTAL(9,H54:H56)</f>
        <v>0</v>
      </c>
      <c r="I53" s="105">
        <f t="shared" si="145"/>
        <v>0</v>
      </c>
      <c r="J53" s="101">
        <f t="shared" ref="J53" si="182">SUBTOTAL(9,J54:J56)</f>
        <v>0</v>
      </c>
      <c r="K53" s="105">
        <f t="shared" si="147"/>
        <v>0</v>
      </c>
      <c r="L53" s="101">
        <f t="shared" ref="L53" si="183">SUBTOTAL(9,L54:L56)</f>
        <v>0</v>
      </c>
      <c r="M53" s="105">
        <f t="shared" si="149"/>
        <v>0</v>
      </c>
      <c r="N53" s="101">
        <f t="shared" ref="N53" si="184">SUBTOTAL(9,N54:N56)</f>
        <v>0</v>
      </c>
      <c r="O53" s="105">
        <f t="shared" si="151"/>
        <v>0</v>
      </c>
      <c r="P53" s="101">
        <f t="shared" ref="P53" si="185">SUBTOTAL(9,P54:P56)</f>
        <v>0</v>
      </c>
      <c r="Q53" s="105">
        <f t="shared" si="153"/>
        <v>0</v>
      </c>
      <c r="R53" s="101">
        <f t="shared" ref="R53" si="186">SUBTOTAL(9,R54:R56)</f>
        <v>0</v>
      </c>
      <c r="S53" s="105">
        <f t="shared" si="155"/>
        <v>0</v>
      </c>
      <c r="T53" s="101">
        <f t="shared" ref="T53" si="187">SUBTOTAL(9,T54:T56)</f>
        <v>0</v>
      </c>
      <c r="U53" s="105">
        <f t="shared" si="157"/>
        <v>0</v>
      </c>
      <c r="V53" s="101">
        <f t="shared" ref="V53" si="188">SUBTOTAL(9,V54:V56)</f>
        <v>0</v>
      </c>
      <c r="W53" s="105">
        <f t="shared" si="159"/>
        <v>0</v>
      </c>
      <c r="X53" s="101">
        <f t="shared" ref="X53" si="189">SUBTOTAL(9,X54:X56)</f>
        <v>0</v>
      </c>
      <c r="Y53" s="105">
        <f t="shared" si="161"/>
        <v>0</v>
      </c>
      <c r="Z53" s="101">
        <f t="shared" ref="Z53" si="190">SUBTOTAL(9,Z54:Z56)</f>
        <v>0</v>
      </c>
      <c r="AA53" s="105">
        <f t="shared" si="163"/>
        <v>0</v>
      </c>
      <c r="AB53" s="101">
        <f t="shared" ref="AB53" si="191">SUBTOTAL(9,AB54:AB56)</f>
        <v>0</v>
      </c>
      <c r="AC53" s="105">
        <f t="shared" si="165"/>
        <v>0</v>
      </c>
      <c r="AD53" s="26"/>
      <c r="AF53" s="32"/>
    </row>
    <row r="54" spans="1:32" s="3" customFormat="1" outlineLevel="1" x14ac:dyDescent="0.25">
      <c r="A54" s="27" t="s">
        <v>305</v>
      </c>
      <c r="B54" s="85">
        <v>0</v>
      </c>
      <c r="C54" s="106">
        <f>IFERROR(IF(C$7="% of Total",(B54/B$70),IF(C$7="% of Change","N/A","N/A")),0)</f>
        <v>0</v>
      </c>
      <c r="D54" s="85">
        <v>0</v>
      </c>
      <c r="E54" s="106">
        <f t="shared" si="141"/>
        <v>0</v>
      </c>
      <c r="F54" s="85">
        <v>0</v>
      </c>
      <c r="G54" s="106">
        <f t="shared" si="143"/>
        <v>0</v>
      </c>
      <c r="H54" s="85">
        <v>0</v>
      </c>
      <c r="I54" s="106">
        <f t="shared" si="145"/>
        <v>0</v>
      </c>
      <c r="J54" s="85">
        <v>0</v>
      </c>
      <c r="K54" s="106">
        <f t="shared" si="147"/>
        <v>0</v>
      </c>
      <c r="L54" s="85">
        <v>0</v>
      </c>
      <c r="M54" s="106">
        <f t="shared" si="149"/>
        <v>0</v>
      </c>
      <c r="N54" s="85">
        <v>0</v>
      </c>
      <c r="O54" s="106">
        <f t="shared" si="151"/>
        <v>0</v>
      </c>
      <c r="P54" s="85">
        <v>0</v>
      </c>
      <c r="Q54" s="106">
        <f t="shared" si="153"/>
        <v>0</v>
      </c>
      <c r="R54" s="85">
        <v>0</v>
      </c>
      <c r="S54" s="106">
        <f t="shared" si="155"/>
        <v>0</v>
      </c>
      <c r="T54" s="85">
        <v>0</v>
      </c>
      <c r="U54" s="106">
        <f t="shared" si="157"/>
        <v>0</v>
      </c>
      <c r="V54" s="85">
        <v>0</v>
      </c>
      <c r="W54" s="106">
        <f t="shared" si="159"/>
        <v>0</v>
      </c>
      <c r="X54" s="85">
        <v>0</v>
      </c>
      <c r="Y54" s="106">
        <f t="shared" si="161"/>
        <v>0</v>
      </c>
      <c r="Z54" s="85">
        <v>0</v>
      </c>
      <c r="AA54" s="106">
        <f t="shared" si="163"/>
        <v>0</v>
      </c>
      <c r="AB54" s="85">
        <v>0</v>
      </c>
      <c r="AC54" s="106">
        <f t="shared" si="165"/>
        <v>0</v>
      </c>
      <c r="AD54" s="44"/>
      <c r="AF54" s="148"/>
    </row>
    <row r="55" spans="1:32" s="3" customFormat="1" ht="15" customHeight="1" outlineLevel="1" x14ac:dyDescent="0.25">
      <c r="A55" s="27" t="s">
        <v>133</v>
      </c>
      <c r="B55" s="85">
        <v>0</v>
      </c>
      <c r="C55" s="106">
        <f>IFERROR(IF(C$7="% of Total",(B55/B$70),IF(C$7="% of Change","N/A","N/A")),0)</f>
        <v>0</v>
      </c>
      <c r="D55" s="85">
        <v>0</v>
      </c>
      <c r="E55" s="106">
        <f t="shared" si="141"/>
        <v>0</v>
      </c>
      <c r="F55" s="85">
        <v>0</v>
      </c>
      <c r="G55" s="106">
        <f t="shared" si="143"/>
        <v>0</v>
      </c>
      <c r="H55" s="85">
        <v>0</v>
      </c>
      <c r="I55" s="106">
        <f t="shared" si="145"/>
        <v>0</v>
      </c>
      <c r="J55" s="85">
        <v>0</v>
      </c>
      <c r="K55" s="106">
        <f t="shared" si="147"/>
        <v>0</v>
      </c>
      <c r="L55" s="85">
        <v>0</v>
      </c>
      <c r="M55" s="106">
        <f t="shared" si="149"/>
        <v>0</v>
      </c>
      <c r="N55" s="85">
        <v>0</v>
      </c>
      <c r="O55" s="106">
        <f t="shared" si="151"/>
        <v>0</v>
      </c>
      <c r="P55" s="85">
        <v>0</v>
      </c>
      <c r="Q55" s="106">
        <f t="shared" si="153"/>
        <v>0</v>
      </c>
      <c r="R55" s="85">
        <v>0</v>
      </c>
      <c r="S55" s="106">
        <f t="shared" si="155"/>
        <v>0</v>
      </c>
      <c r="T55" s="85">
        <v>0</v>
      </c>
      <c r="U55" s="106">
        <f t="shared" si="157"/>
        <v>0</v>
      </c>
      <c r="V55" s="85">
        <v>0</v>
      </c>
      <c r="W55" s="106">
        <f t="shared" si="159"/>
        <v>0</v>
      </c>
      <c r="X55" s="85">
        <v>0</v>
      </c>
      <c r="Y55" s="106">
        <f t="shared" si="161"/>
        <v>0</v>
      </c>
      <c r="Z55" s="85">
        <v>0</v>
      </c>
      <c r="AA55" s="106">
        <f t="shared" si="163"/>
        <v>0</v>
      </c>
      <c r="AB55" s="85">
        <v>0</v>
      </c>
      <c r="AC55" s="106">
        <f t="shared" si="165"/>
        <v>0</v>
      </c>
      <c r="AD55" s="44"/>
      <c r="AF55" s="148"/>
    </row>
    <row r="56" spans="1:32" s="3" customFormat="1" ht="15" customHeight="1" outlineLevel="1" x14ac:dyDescent="0.25">
      <c r="A56" s="27" t="s">
        <v>134</v>
      </c>
      <c r="B56" s="85">
        <v>0</v>
      </c>
      <c r="C56" s="106">
        <f>IFERROR(IF(C$7="% of Total",(B56/B$70),IF(C$7="% of Change","N/A","N/A")),0)</f>
        <v>0</v>
      </c>
      <c r="D56" s="85">
        <v>0</v>
      </c>
      <c r="E56" s="106">
        <f t="shared" si="141"/>
        <v>0</v>
      </c>
      <c r="F56" s="85">
        <v>0</v>
      </c>
      <c r="G56" s="106">
        <f t="shared" si="143"/>
        <v>0</v>
      </c>
      <c r="H56" s="85">
        <v>0</v>
      </c>
      <c r="I56" s="106">
        <f t="shared" si="145"/>
        <v>0</v>
      </c>
      <c r="J56" s="85">
        <v>0</v>
      </c>
      <c r="K56" s="106">
        <f t="shared" si="147"/>
        <v>0</v>
      </c>
      <c r="L56" s="85">
        <v>0</v>
      </c>
      <c r="M56" s="106">
        <f t="shared" si="149"/>
        <v>0</v>
      </c>
      <c r="N56" s="85">
        <v>0</v>
      </c>
      <c r="O56" s="106">
        <f t="shared" si="151"/>
        <v>0</v>
      </c>
      <c r="P56" s="85">
        <v>0</v>
      </c>
      <c r="Q56" s="106">
        <f t="shared" si="153"/>
        <v>0</v>
      </c>
      <c r="R56" s="85">
        <v>0</v>
      </c>
      <c r="S56" s="106">
        <f t="shared" si="155"/>
        <v>0</v>
      </c>
      <c r="T56" s="85">
        <v>0</v>
      </c>
      <c r="U56" s="106">
        <f t="shared" si="157"/>
        <v>0</v>
      </c>
      <c r="V56" s="85">
        <v>0</v>
      </c>
      <c r="W56" s="106">
        <f t="shared" si="159"/>
        <v>0</v>
      </c>
      <c r="X56" s="85">
        <v>0</v>
      </c>
      <c r="Y56" s="106">
        <f t="shared" si="161"/>
        <v>0</v>
      </c>
      <c r="Z56" s="85">
        <v>0</v>
      </c>
      <c r="AA56" s="106">
        <f t="shared" si="163"/>
        <v>0</v>
      </c>
      <c r="AB56" s="85">
        <v>0</v>
      </c>
      <c r="AC56" s="106">
        <f t="shared" si="165"/>
        <v>0</v>
      </c>
      <c r="AD56" s="44"/>
      <c r="AF56" s="148"/>
    </row>
    <row r="57" spans="1:32" s="3" customFormat="1" ht="15" customHeight="1" outlineLevel="1" x14ac:dyDescent="0.25">
      <c r="A57" s="27" t="s">
        <v>133</v>
      </c>
      <c r="B57" s="85">
        <v>0</v>
      </c>
      <c r="C57" s="106">
        <f>IFERROR(IF(C$7="% of Total",(B57/B$70),IF(C$7="% of Change","N/A","N/A")),0)</f>
        <v>0</v>
      </c>
      <c r="D57" s="85">
        <v>0</v>
      </c>
      <c r="E57" s="106">
        <f t="shared" si="141"/>
        <v>0</v>
      </c>
      <c r="F57" s="85">
        <v>0</v>
      </c>
      <c r="G57" s="106">
        <f t="shared" si="143"/>
        <v>0</v>
      </c>
      <c r="H57" s="85">
        <v>0</v>
      </c>
      <c r="I57" s="106">
        <f t="shared" si="145"/>
        <v>0</v>
      </c>
      <c r="J57" s="85">
        <v>0</v>
      </c>
      <c r="K57" s="106">
        <f t="shared" si="147"/>
        <v>0</v>
      </c>
      <c r="L57" s="85">
        <v>0</v>
      </c>
      <c r="M57" s="106">
        <f t="shared" si="149"/>
        <v>0</v>
      </c>
      <c r="N57" s="85">
        <v>0</v>
      </c>
      <c r="O57" s="106">
        <f t="shared" si="151"/>
        <v>0</v>
      </c>
      <c r="P57" s="85">
        <v>0</v>
      </c>
      <c r="Q57" s="106">
        <f t="shared" si="153"/>
        <v>0</v>
      </c>
      <c r="R57" s="85">
        <v>0</v>
      </c>
      <c r="S57" s="106">
        <f t="shared" si="155"/>
        <v>0</v>
      </c>
      <c r="T57" s="85">
        <v>0</v>
      </c>
      <c r="U57" s="106">
        <f t="shared" si="157"/>
        <v>0</v>
      </c>
      <c r="V57" s="85">
        <v>0</v>
      </c>
      <c r="W57" s="106">
        <f t="shared" si="159"/>
        <v>0</v>
      </c>
      <c r="X57" s="85">
        <v>0</v>
      </c>
      <c r="Y57" s="106">
        <f t="shared" si="161"/>
        <v>0</v>
      </c>
      <c r="Z57" s="85">
        <v>0</v>
      </c>
      <c r="AA57" s="106">
        <f t="shared" si="163"/>
        <v>0</v>
      </c>
      <c r="AB57" s="85">
        <v>0</v>
      </c>
      <c r="AC57" s="106">
        <f t="shared" si="165"/>
        <v>0</v>
      </c>
      <c r="AD57" s="44"/>
      <c r="AF57" s="148"/>
    </row>
    <row r="58" spans="1:32" s="3" customFormat="1" ht="15" customHeight="1" outlineLevel="1" x14ac:dyDescent="0.25">
      <c r="A58" s="27" t="s">
        <v>134</v>
      </c>
      <c r="B58" s="85">
        <v>0</v>
      </c>
      <c r="C58" s="106">
        <f>IFERROR(IF(C$7="% of Total",(B58/B$70),IF(C$7="% of Change","N/A","N/A")),0)</f>
        <v>0</v>
      </c>
      <c r="D58" s="85">
        <v>0</v>
      </c>
      <c r="E58" s="106">
        <f t="shared" si="141"/>
        <v>0</v>
      </c>
      <c r="F58" s="85">
        <v>0</v>
      </c>
      <c r="G58" s="106">
        <f t="shared" si="143"/>
        <v>0</v>
      </c>
      <c r="H58" s="85">
        <v>0</v>
      </c>
      <c r="I58" s="106">
        <f t="shared" si="145"/>
        <v>0</v>
      </c>
      <c r="J58" s="85">
        <v>0</v>
      </c>
      <c r="K58" s="106">
        <f t="shared" si="147"/>
        <v>0</v>
      </c>
      <c r="L58" s="85">
        <v>0</v>
      </c>
      <c r="M58" s="106">
        <f t="shared" si="149"/>
        <v>0</v>
      </c>
      <c r="N58" s="85">
        <v>0</v>
      </c>
      <c r="O58" s="106">
        <f t="shared" si="151"/>
        <v>0</v>
      </c>
      <c r="P58" s="85">
        <v>0</v>
      </c>
      <c r="Q58" s="106">
        <f t="shared" si="153"/>
        <v>0</v>
      </c>
      <c r="R58" s="85">
        <v>0</v>
      </c>
      <c r="S58" s="106">
        <f t="shared" si="155"/>
        <v>0</v>
      </c>
      <c r="T58" s="85">
        <v>0</v>
      </c>
      <c r="U58" s="106">
        <f t="shared" si="157"/>
        <v>0</v>
      </c>
      <c r="V58" s="85">
        <v>0</v>
      </c>
      <c r="W58" s="106">
        <f t="shared" si="159"/>
        <v>0</v>
      </c>
      <c r="X58" s="85">
        <v>0</v>
      </c>
      <c r="Y58" s="106">
        <f t="shared" si="161"/>
        <v>0</v>
      </c>
      <c r="Z58" s="85">
        <v>0</v>
      </c>
      <c r="AA58" s="106">
        <f t="shared" si="163"/>
        <v>0</v>
      </c>
      <c r="AB58" s="85">
        <v>0</v>
      </c>
      <c r="AC58" s="106">
        <f t="shared" si="165"/>
        <v>0</v>
      </c>
      <c r="AD58" s="44"/>
      <c r="AF58" s="148"/>
    </row>
    <row r="59" spans="1:32" s="1" customFormat="1" ht="14.25" x14ac:dyDescent="0.2">
      <c r="A59" s="26" t="s">
        <v>89</v>
      </c>
      <c r="B59" s="101">
        <f t="shared" ref="B59" si="192">SUBTOTAL(9,B60:B62)</f>
        <v>0</v>
      </c>
      <c r="C59" s="105">
        <f>IFERROR(IF(C$7="% of Total",(B59/B$70),IF(C$7="% of Change","N/A","N/A")),0)</f>
        <v>0</v>
      </c>
      <c r="D59" s="101">
        <f t="shared" ref="D59" si="193">SUBTOTAL(9,D60:D62)</f>
        <v>0</v>
      </c>
      <c r="E59" s="105">
        <f t="shared" si="141"/>
        <v>0</v>
      </c>
      <c r="F59" s="101">
        <f t="shared" ref="F59" si="194">SUBTOTAL(9,F60:F62)</f>
        <v>0</v>
      </c>
      <c r="G59" s="105">
        <f t="shared" si="143"/>
        <v>0</v>
      </c>
      <c r="H59" s="101">
        <f t="shared" ref="H59" si="195">SUBTOTAL(9,H60:H62)</f>
        <v>0</v>
      </c>
      <c r="I59" s="105">
        <f t="shared" si="145"/>
        <v>0</v>
      </c>
      <c r="J59" s="101">
        <f t="shared" ref="J59" si="196">SUBTOTAL(9,J60:J62)</f>
        <v>0</v>
      </c>
      <c r="K59" s="105">
        <f t="shared" si="147"/>
        <v>0</v>
      </c>
      <c r="L59" s="101">
        <f t="shared" ref="L59" si="197">SUBTOTAL(9,L60:L62)</f>
        <v>0</v>
      </c>
      <c r="M59" s="105">
        <f t="shared" si="149"/>
        <v>0</v>
      </c>
      <c r="N59" s="101">
        <f t="shared" ref="N59" si="198">SUBTOTAL(9,N60:N62)</f>
        <v>0</v>
      </c>
      <c r="O59" s="105">
        <f t="shared" si="151"/>
        <v>0</v>
      </c>
      <c r="P59" s="101">
        <f t="shared" ref="P59" si="199">SUBTOTAL(9,P60:P62)</f>
        <v>0</v>
      </c>
      <c r="Q59" s="105">
        <f t="shared" si="153"/>
        <v>0</v>
      </c>
      <c r="R59" s="101">
        <f t="shared" ref="R59" si="200">SUBTOTAL(9,R60:R62)</f>
        <v>0</v>
      </c>
      <c r="S59" s="105">
        <f t="shared" si="155"/>
        <v>0</v>
      </c>
      <c r="T59" s="101">
        <f t="shared" ref="T59" si="201">SUBTOTAL(9,T60:T62)</f>
        <v>0</v>
      </c>
      <c r="U59" s="105">
        <f t="shared" si="157"/>
        <v>0</v>
      </c>
      <c r="V59" s="101">
        <f t="shared" ref="V59" si="202">SUBTOTAL(9,V60:V62)</f>
        <v>0</v>
      </c>
      <c r="W59" s="105">
        <f t="shared" si="159"/>
        <v>0</v>
      </c>
      <c r="X59" s="101">
        <f t="shared" ref="X59" si="203">SUBTOTAL(9,X60:X62)</f>
        <v>0</v>
      </c>
      <c r="Y59" s="105">
        <f t="shared" si="161"/>
        <v>0</v>
      </c>
      <c r="Z59" s="101">
        <f t="shared" ref="Z59" si="204">SUBTOTAL(9,Z60:Z62)</f>
        <v>0</v>
      </c>
      <c r="AA59" s="105">
        <f t="shared" si="163"/>
        <v>0</v>
      </c>
      <c r="AB59" s="101">
        <f t="shared" ref="AB59" si="205">SUBTOTAL(9,AB60:AB62)</f>
        <v>0</v>
      </c>
      <c r="AC59" s="105">
        <f t="shared" si="165"/>
        <v>0</v>
      </c>
      <c r="AD59" s="26"/>
      <c r="AF59" s="32"/>
    </row>
    <row r="60" spans="1:32" s="3" customFormat="1" outlineLevel="1" x14ac:dyDescent="0.25">
      <c r="A60" s="27" t="s">
        <v>234</v>
      </c>
      <c r="B60" s="85">
        <v>0</v>
      </c>
      <c r="C60" s="106">
        <f>IFERROR(IF(C$7="% of Total",(B60/B$70),IF(C$7="% of Change","N/A","N/A")),0)</f>
        <v>0</v>
      </c>
      <c r="D60" s="85">
        <v>0</v>
      </c>
      <c r="E60" s="106">
        <f t="shared" si="141"/>
        <v>0</v>
      </c>
      <c r="F60" s="85">
        <v>0</v>
      </c>
      <c r="G60" s="106">
        <f t="shared" si="143"/>
        <v>0</v>
      </c>
      <c r="H60" s="85">
        <v>0</v>
      </c>
      <c r="I60" s="106">
        <f t="shared" si="145"/>
        <v>0</v>
      </c>
      <c r="J60" s="85">
        <v>0</v>
      </c>
      <c r="K60" s="106">
        <f t="shared" si="147"/>
        <v>0</v>
      </c>
      <c r="L60" s="85">
        <v>0</v>
      </c>
      <c r="M60" s="106">
        <f t="shared" si="149"/>
        <v>0</v>
      </c>
      <c r="N60" s="85">
        <v>0</v>
      </c>
      <c r="O60" s="106">
        <f t="shared" si="151"/>
        <v>0</v>
      </c>
      <c r="P60" s="85">
        <v>0</v>
      </c>
      <c r="Q60" s="106">
        <f t="shared" si="153"/>
        <v>0</v>
      </c>
      <c r="R60" s="85">
        <v>0</v>
      </c>
      <c r="S60" s="106">
        <f t="shared" si="155"/>
        <v>0</v>
      </c>
      <c r="T60" s="85">
        <v>0</v>
      </c>
      <c r="U60" s="106">
        <f t="shared" si="157"/>
        <v>0</v>
      </c>
      <c r="V60" s="85">
        <v>0</v>
      </c>
      <c r="W60" s="106">
        <f t="shared" si="159"/>
        <v>0</v>
      </c>
      <c r="X60" s="85">
        <v>0</v>
      </c>
      <c r="Y60" s="106">
        <f t="shared" si="161"/>
        <v>0</v>
      </c>
      <c r="Z60" s="85">
        <v>0</v>
      </c>
      <c r="AA60" s="106">
        <f t="shared" si="163"/>
        <v>0</v>
      </c>
      <c r="AB60" s="85">
        <v>0</v>
      </c>
      <c r="AC60" s="106">
        <f t="shared" si="165"/>
        <v>0</v>
      </c>
      <c r="AD60" s="44"/>
      <c r="AF60" s="148"/>
    </row>
    <row r="61" spans="1:32" s="3" customFormat="1" outlineLevel="1" x14ac:dyDescent="0.25">
      <c r="A61" s="27" t="s">
        <v>233</v>
      </c>
      <c r="B61" s="85">
        <v>0</v>
      </c>
      <c r="C61" s="106">
        <f>IFERROR(IF(C$7="% of Total",(B61/B$70),IF(C$7="% of Change","N/A","N/A")),0)</f>
        <v>0</v>
      </c>
      <c r="D61" s="85">
        <v>0</v>
      </c>
      <c r="E61" s="106">
        <f t="shared" si="141"/>
        <v>0</v>
      </c>
      <c r="F61" s="85">
        <v>0</v>
      </c>
      <c r="G61" s="106">
        <f t="shared" si="143"/>
        <v>0</v>
      </c>
      <c r="H61" s="85">
        <v>0</v>
      </c>
      <c r="I61" s="106">
        <f t="shared" si="145"/>
        <v>0</v>
      </c>
      <c r="J61" s="85">
        <v>0</v>
      </c>
      <c r="K61" s="106">
        <f t="shared" si="147"/>
        <v>0</v>
      </c>
      <c r="L61" s="85">
        <v>0</v>
      </c>
      <c r="M61" s="106">
        <f t="shared" si="149"/>
        <v>0</v>
      </c>
      <c r="N61" s="85">
        <v>0</v>
      </c>
      <c r="O61" s="106">
        <f t="shared" si="151"/>
        <v>0</v>
      </c>
      <c r="P61" s="85">
        <v>0</v>
      </c>
      <c r="Q61" s="106">
        <f t="shared" si="153"/>
        <v>0</v>
      </c>
      <c r="R61" s="85">
        <v>0</v>
      </c>
      <c r="S61" s="106">
        <f t="shared" si="155"/>
        <v>0</v>
      </c>
      <c r="T61" s="85">
        <v>0</v>
      </c>
      <c r="U61" s="106">
        <f t="shared" si="157"/>
        <v>0</v>
      </c>
      <c r="V61" s="85">
        <v>0</v>
      </c>
      <c r="W61" s="106">
        <f t="shared" si="159"/>
        <v>0</v>
      </c>
      <c r="X61" s="85">
        <v>0</v>
      </c>
      <c r="Y61" s="106">
        <f t="shared" si="161"/>
        <v>0</v>
      </c>
      <c r="Z61" s="85">
        <v>0</v>
      </c>
      <c r="AA61" s="106">
        <f t="shared" si="163"/>
        <v>0</v>
      </c>
      <c r="AB61" s="85">
        <v>0</v>
      </c>
      <c r="AC61" s="106">
        <f t="shared" si="165"/>
        <v>0</v>
      </c>
      <c r="AD61" s="44"/>
      <c r="AF61" s="148"/>
    </row>
    <row r="62" spans="1:32" s="3" customFormat="1" outlineLevel="1" x14ac:dyDescent="0.25">
      <c r="A62" s="27" t="s">
        <v>235</v>
      </c>
      <c r="B62" s="85">
        <v>0</v>
      </c>
      <c r="C62" s="106">
        <f>IFERROR(IF(C$7="% of Total",(B62/B$70),IF(C$7="% of Change","N/A","N/A")),0)</f>
        <v>0</v>
      </c>
      <c r="D62" s="85">
        <v>0</v>
      </c>
      <c r="E62" s="106">
        <f t="shared" si="141"/>
        <v>0</v>
      </c>
      <c r="F62" s="85">
        <v>0</v>
      </c>
      <c r="G62" s="106">
        <f t="shared" si="143"/>
        <v>0</v>
      </c>
      <c r="H62" s="85">
        <v>0</v>
      </c>
      <c r="I62" s="106">
        <f t="shared" si="145"/>
        <v>0</v>
      </c>
      <c r="J62" s="85">
        <v>0</v>
      </c>
      <c r="K62" s="106">
        <f t="shared" si="147"/>
        <v>0</v>
      </c>
      <c r="L62" s="85">
        <v>0</v>
      </c>
      <c r="M62" s="106">
        <f t="shared" si="149"/>
        <v>0</v>
      </c>
      <c r="N62" s="85">
        <v>0</v>
      </c>
      <c r="O62" s="106">
        <f t="shared" si="151"/>
        <v>0</v>
      </c>
      <c r="P62" s="85">
        <v>0</v>
      </c>
      <c r="Q62" s="106">
        <f t="shared" si="153"/>
        <v>0</v>
      </c>
      <c r="R62" s="85">
        <v>0</v>
      </c>
      <c r="S62" s="106">
        <f t="shared" si="155"/>
        <v>0</v>
      </c>
      <c r="T62" s="85">
        <v>0</v>
      </c>
      <c r="U62" s="106">
        <f t="shared" si="157"/>
        <v>0</v>
      </c>
      <c r="V62" s="85">
        <v>0</v>
      </c>
      <c r="W62" s="106">
        <f t="shared" si="159"/>
        <v>0</v>
      </c>
      <c r="X62" s="85">
        <v>0</v>
      </c>
      <c r="Y62" s="106">
        <f t="shared" si="161"/>
        <v>0</v>
      </c>
      <c r="Z62" s="85">
        <v>0</v>
      </c>
      <c r="AA62" s="106">
        <f t="shared" si="163"/>
        <v>0</v>
      </c>
      <c r="AB62" s="85">
        <v>0</v>
      </c>
      <c r="AC62" s="106">
        <f t="shared" si="165"/>
        <v>0</v>
      </c>
      <c r="AD62" s="44"/>
      <c r="AF62" s="148"/>
    </row>
    <row r="63" spans="1:32" s="1" customFormat="1" x14ac:dyDescent="0.25">
      <c r="A63" s="26" t="s">
        <v>144</v>
      </c>
      <c r="B63" s="101">
        <f t="shared" ref="B63" si="206">SUBTOTAL(9,B64:B68)</f>
        <v>0</v>
      </c>
      <c r="C63" s="105">
        <f>IFERROR(IF(C$7="% of Total",(B63/B$70),IF(C$7="% of Change","N/A","N/A")),0)</f>
        <v>0</v>
      </c>
      <c r="D63" s="101">
        <f t="shared" ref="D63" si="207">SUBTOTAL(9,D64:D68)</f>
        <v>0</v>
      </c>
      <c r="E63" s="105">
        <f t="shared" si="141"/>
        <v>0</v>
      </c>
      <c r="F63" s="101">
        <f t="shared" ref="F63" si="208">SUBTOTAL(9,F64:F68)</f>
        <v>0</v>
      </c>
      <c r="G63" s="105">
        <f t="shared" si="143"/>
        <v>0</v>
      </c>
      <c r="H63" s="101">
        <f t="shared" ref="H63" si="209">SUBTOTAL(9,H64:H68)</f>
        <v>0</v>
      </c>
      <c r="I63" s="105">
        <f t="shared" si="145"/>
        <v>0</v>
      </c>
      <c r="J63" s="101">
        <f t="shared" ref="J63" si="210">SUBTOTAL(9,J64:J68)</f>
        <v>0</v>
      </c>
      <c r="K63" s="105">
        <f t="shared" si="147"/>
        <v>0</v>
      </c>
      <c r="L63" s="101">
        <f t="shared" ref="L63" si="211">SUBTOTAL(9,L64:L68)</f>
        <v>0</v>
      </c>
      <c r="M63" s="105">
        <f t="shared" si="149"/>
        <v>0</v>
      </c>
      <c r="N63" s="101">
        <f t="shared" ref="N63" si="212">SUBTOTAL(9,N64:N68)</f>
        <v>0</v>
      </c>
      <c r="O63" s="105">
        <f t="shared" si="151"/>
        <v>0</v>
      </c>
      <c r="P63" s="101">
        <f t="shared" ref="P63" si="213">SUBTOTAL(9,P64:P68)</f>
        <v>0</v>
      </c>
      <c r="Q63" s="105">
        <f t="shared" si="153"/>
        <v>0</v>
      </c>
      <c r="R63" s="101">
        <f t="shared" ref="R63" si="214">SUBTOTAL(9,R64:R68)</f>
        <v>0</v>
      </c>
      <c r="S63" s="105">
        <f t="shared" si="155"/>
        <v>0</v>
      </c>
      <c r="T63" s="101">
        <f t="shared" ref="T63" si="215">SUBTOTAL(9,T64:T68)</f>
        <v>0</v>
      </c>
      <c r="U63" s="105">
        <f t="shared" si="157"/>
        <v>0</v>
      </c>
      <c r="V63" s="101">
        <f t="shared" ref="V63" si="216">SUBTOTAL(9,V64:V68)</f>
        <v>0</v>
      </c>
      <c r="W63" s="105">
        <f t="shared" si="159"/>
        <v>0</v>
      </c>
      <c r="X63" s="101">
        <f t="shared" ref="X63" si="217">SUBTOTAL(9,X64:X68)</f>
        <v>0</v>
      </c>
      <c r="Y63" s="105">
        <f t="shared" si="161"/>
        <v>0</v>
      </c>
      <c r="Z63" s="101">
        <f t="shared" ref="Z63" si="218">SUBTOTAL(9,Z64:Z68)</f>
        <v>0</v>
      </c>
      <c r="AA63" s="105">
        <f t="shared" si="163"/>
        <v>0</v>
      </c>
      <c r="AB63" s="101">
        <f t="shared" ref="AB63" si="219">SUBTOTAL(9,AB64:AB68)</f>
        <v>0</v>
      </c>
      <c r="AC63" s="105">
        <f t="shared" si="165"/>
        <v>0</v>
      </c>
      <c r="AD63" s="26"/>
      <c r="AF63" s="32"/>
    </row>
    <row r="64" spans="1:32" s="3" customFormat="1" outlineLevel="1" x14ac:dyDescent="0.25">
      <c r="A64" s="27" t="s">
        <v>90</v>
      </c>
      <c r="B64" s="85">
        <v>0</v>
      </c>
      <c r="C64" s="106">
        <f>IFERROR(IF(C$7="% of Total",(B64/B$70),IF(C$7="% of Change","N/A","N/A")),0)</f>
        <v>0</v>
      </c>
      <c r="D64" s="85">
        <v>0</v>
      </c>
      <c r="E64" s="106">
        <f t="shared" si="141"/>
        <v>0</v>
      </c>
      <c r="F64" s="85">
        <v>0</v>
      </c>
      <c r="G64" s="106">
        <f t="shared" si="143"/>
        <v>0</v>
      </c>
      <c r="H64" s="85">
        <v>0</v>
      </c>
      <c r="I64" s="106">
        <f t="shared" si="145"/>
        <v>0</v>
      </c>
      <c r="J64" s="85">
        <v>0</v>
      </c>
      <c r="K64" s="106">
        <f t="shared" si="147"/>
        <v>0</v>
      </c>
      <c r="L64" s="85">
        <v>0</v>
      </c>
      <c r="M64" s="106">
        <f t="shared" si="149"/>
        <v>0</v>
      </c>
      <c r="N64" s="85">
        <v>0</v>
      </c>
      <c r="O64" s="106">
        <f t="shared" si="151"/>
        <v>0</v>
      </c>
      <c r="P64" s="85">
        <v>0</v>
      </c>
      <c r="Q64" s="106">
        <f t="shared" si="153"/>
        <v>0</v>
      </c>
      <c r="R64" s="85">
        <v>0</v>
      </c>
      <c r="S64" s="106">
        <f t="shared" si="155"/>
        <v>0</v>
      </c>
      <c r="T64" s="85">
        <v>0</v>
      </c>
      <c r="U64" s="106">
        <f t="shared" si="157"/>
        <v>0</v>
      </c>
      <c r="V64" s="85">
        <v>0</v>
      </c>
      <c r="W64" s="106">
        <f t="shared" si="159"/>
        <v>0</v>
      </c>
      <c r="X64" s="85">
        <v>0</v>
      </c>
      <c r="Y64" s="106">
        <f t="shared" si="161"/>
        <v>0</v>
      </c>
      <c r="Z64" s="85">
        <v>0</v>
      </c>
      <c r="AA64" s="106">
        <f t="shared" si="163"/>
        <v>0</v>
      </c>
      <c r="AB64" s="85">
        <v>0</v>
      </c>
      <c r="AC64" s="106">
        <f t="shared" si="165"/>
        <v>0</v>
      </c>
      <c r="AD64" s="44"/>
      <c r="AF64" s="148"/>
    </row>
    <row r="65" spans="1:32" s="3" customFormat="1" outlineLevel="1" x14ac:dyDescent="0.25">
      <c r="A65" s="27" t="s">
        <v>91</v>
      </c>
      <c r="B65" s="85">
        <v>0</v>
      </c>
      <c r="C65" s="106">
        <f>IFERROR(IF(C$7="% of Total",(B65/B$70),IF(C$7="% of Change","N/A","N/A")),0)</f>
        <v>0</v>
      </c>
      <c r="D65" s="85">
        <v>0</v>
      </c>
      <c r="E65" s="106">
        <f t="shared" si="141"/>
        <v>0</v>
      </c>
      <c r="F65" s="85">
        <v>0</v>
      </c>
      <c r="G65" s="106">
        <f t="shared" si="143"/>
        <v>0</v>
      </c>
      <c r="H65" s="85">
        <v>0</v>
      </c>
      <c r="I65" s="106">
        <f t="shared" si="145"/>
        <v>0</v>
      </c>
      <c r="J65" s="85">
        <v>0</v>
      </c>
      <c r="K65" s="106">
        <f t="shared" si="147"/>
        <v>0</v>
      </c>
      <c r="L65" s="85">
        <v>0</v>
      </c>
      <c r="M65" s="106">
        <f t="shared" si="149"/>
        <v>0</v>
      </c>
      <c r="N65" s="85">
        <v>0</v>
      </c>
      <c r="O65" s="106">
        <f t="shared" si="151"/>
        <v>0</v>
      </c>
      <c r="P65" s="85">
        <v>0</v>
      </c>
      <c r="Q65" s="106">
        <f t="shared" si="153"/>
        <v>0</v>
      </c>
      <c r="R65" s="85">
        <v>0</v>
      </c>
      <c r="S65" s="106">
        <f t="shared" si="155"/>
        <v>0</v>
      </c>
      <c r="T65" s="85">
        <v>0</v>
      </c>
      <c r="U65" s="106">
        <f t="shared" si="157"/>
        <v>0</v>
      </c>
      <c r="V65" s="85">
        <v>0</v>
      </c>
      <c r="W65" s="106">
        <f t="shared" si="159"/>
        <v>0</v>
      </c>
      <c r="X65" s="85">
        <v>0</v>
      </c>
      <c r="Y65" s="106">
        <f t="shared" si="161"/>
        <v>0</v>
      </c>
      <c r="Z65" s="85">
        <v>0</v>
      </c>
      <c r="AA65" s="106">
        <f t="shared" si="163"/>
        <v>0</v>
      </c>
      <c r="AB65" s="85">
        <v>0</v>
      </c>
      <c r="AC65" s="106">
        <f t="shared" si="165"/>
        <v>0</v>
      </c>
      <c r="AD65" s="44"/>
      <c r="AF65" s="148"/>
    </row>
    <row r="66" spans="1:32" s="3" customFormat="1" outlineLevel="1" x14ac:dyDescent="0.25">
      <c r="A66" s="27" t="s">
        <v>92</v>
      </c>
      <c r="B66" s="85">
        <v>0</v>
      </c>
      <c r="C66" s="106">
        <f>IFERROR(IF(C$7="% of Total",(B66/B$70),IF(C$7="% of Change","N/A","N/A")),0)</f>
        <v>0</v>
      </c>
      <c r="D66" s="85">
        <v>0</v>
      </c>
      <c r="E66" s="106">
        <f t="shared" si="141"/>
        <v>0</v>
      </c>
      <c r="F66" s="85">
        <v>0</v>
      </c>
      <c r="G66" s="106">
        <f t="shared" si="143"/>
        <v>0</v>
      </c>
      <c r="H66" s="85">
        <v>0</v>
      </c>
      <c r="I66" s="106">
        <f t="shared" si="145"/>
        <v>0</v>
      </c>
      <c r="J66" s="85">
        <v>0</v>
      </c>
      <c r="K66" s="106">
        <f t="shared" si="147"/>
        <v>0</v>
      </c>
      <c r="L66" s="85">
        <v>0</v>
      </c>
      <c r="M66" s="106">
        <f t="shared" si="149"/>
        <v>0</v>
      </c>
      <c r="N66" s="85">
        <v>0</v>
      </c>
      <c r="O66" s="106">
        <f t="shared" si="151"/>
        <v>0</v>
      </c>
      <c r="P66" s="85">
        <v>0</v>
      </c>
      <c r="Q66" s="106">
        <f t="shared" si="153"/>
        <v>0</v>
      </c>
      <c r="R66" s="85">
        <v>0</v>
      </c>
      <c r="S66" s="106">
        <f t="shared" si="155"/>
        <v>0</v>
      </c>
      <c r="T66" s="85">
        <v>0</v>
      </c>
      <c r="U66" s="106">
        <f t="shared" si="157"/>
        <v>0</v>
      </c>
      <c r="V66" s="85">
        <v>0</v>
      </c>
      <c r="W66" s="106">
        <f t="shared" si="159"/>
        <v>0</v>
      </c>
      <c r="X66" s="85">
        <v>0</v>
      </c>
      <c r="Y66" s="106">
        <f t="shared" si="161"/>
        <v>0</v>
      </c>
      <c r="Z66" s="85">
        <v>0</v>
      </c>
      <c r="AA66" s="106">
        <f t="shared" si="163"/>
        <v>0</v>
      </c>
      <c r="AB66" s="85">
        <v>0</v>
      </c>
      <c r="AC66" s="106">
        <f t="shared" si="165"/>
        <v>0</v>
      </c>
      <c r="AD66" s="44"/>
      <c r="AF66" s="148"/>
    </row>
    <row r="67" spans="1:32" s="3" customFormat="1" outlineLevel="1" x14ac:dyDescent="0.25">
      <c r="A67" s="27" t="s">
        <v>93</v>
      </c>
      <c r="B67" s="85">
        <v>0</v>
      </c>
      <c r="C67" s="106">
        <f>IFERROR(IF(C$7="% of Total",(B67/B$70),IF(C$7="% of Change","N/A","N/A")),0)</f>
        <v>0</v>
      </c>
      <c r="D67" s="85">
        <v>0</v>
      </c>
      <c r="E67" s="106">
        <f t="shared" si="141"/>
        <v>0</v>
      </c>
      <c r="F67" s="85">
        <v>0</v>
      </c>
      <c r="G67" s="106">
        <f t="shared" si="143"/>
        <v>0</v>
      </c>
      <c r="H67" s="85">
        <v>0</v>
      </c>
      <c r="I67" s="106">
        <f t="shared" si="145"/>
        <v>0</v>
      </c>
      <c r="J67" s="85">
        <v>0</v>
      </c>
      <c r="K67" s="106">
        <f t="shared" si="147"/>
        <v>0</v>
      </c>
      <c r="L67" s="85">
        <v>0</v>
      </c>
      <c r="M67" s="106">
        <f t="shared" si="149"/>
        <v>0</v>
      </c>
      <c r="N67" s="85">
        <v>0</v>
      </c>
      <c r="O67" s="106">
        <f t="shared" si="151"/>
        <v>0</v>
      </c>
      <c r="P67" s="85">
        <v>0</v>
      </c>
      <c r="Q67" s="106">
        <f t="shared" si="153"/>
        <v>0</v>
      </c>
      <c r="R67" s="85">
        <v>0</v>
      </c>
      <c r="S67" s="106">
        <f t="shared" si="155"/>
        <v>0</v>
      </c>
      <c r="T67" s="85">
        <v>0</v>
      </c>
      <c r="U67" s="106">
        <f t="shared" si="157"/>
        <v>0</v>
      </c>
      <c r="V67" s="85">
        <v>0</v>
      </c>
      <c r="W67" s="106">
        <f t="shared" si="159"/>
        <v>0</v>
      </c>
      <c r="X67" s="85">
        <v>0</v>
      </c>
      <c r="Y67" s="106">
        <f t="shared" si="161"/>
        <v>0</v>
      </c>
      <c r="Z67" s="85">
        <v>0</v>
      </c>
      <c r="AA67" s="106">
        <f t="shared" si="163"/>
        <v>0</v>
      </c>
      <c r="AB67" s="85">
        <v>0</v>
      </c>
      <c r="AC67" s="106">
        <f t="shared" si="165"/>
        <v>0</v>
      </c>
      <c r="AD67" s="44"/>
      <c r="AF67" s="148"/>
    </row>
    <row r="68" spans="1:32" s="3" customFormat="1" ht="15.75" outlineLevel="1" thickBot="1" x14ac:dyDescent="0.3">
      <c r="A68" s="27" t="s">
        <v>94</v>
      </c>
      <c r="B68" s="85">
        <v>0</v>
      </c>
      <c r="C68" s="106">
        <f>IFERROR(IF(C$7="% of Total",(B68/B$70),IF(C$7="% of Change","N/A","N/A")),0)</f>
        <v>0</v>
      </c>
      <c r="D68" s="85">
        <v>0</v>
      </c>
      <c r="E68" s="106">
        <f t="shared" si="141"/>
        <v>0</v>
      </c>
      <c r="F68" s="85">
        <v>0</v>
      </c>
      <c r="G68" s="106">
        <f t="shared" si="143"/>
        <v>0</v>
      </c>
      <c r="H68" s="85">
        <v>0</v>
      </c>
      <c r="I68" s="106">
        <f t="shared" si="145"/>
        <v>0</v>
      </c>
      <c r="J68" s="85">
        <v>0</v>
      </c>
      <c r="K68" s="106">
        <f t="shared" si="147"/>
        <v>0</v>
      </c>
      <c r="L68" s="85">
        <v>0</v>
      </c>
      <c r="M68" s="106">
        <f t="shared" si="149"/>
        <v>0</v>
      </c>
      <c r="N68" s="85">
        <v>0</v>
      </c>
      <c r="O68" s="106">
        <f t="shared" si="151"/>
        <v>0</v>
      </c>
      <c r="P68" s="85">
        <v>0</v>
      </c>
      <c r="Q68" s="106">
        <f t="shared" si="153"/>
        <v>0</v>
      </c>
      <c r="R68" s="85">
        <v>0</v>
      </c>
      <c r="S68" s="106">
        <f t="shared" si="155"/>
        <v>0</v>
      </c>
      <c r="T68" s="85">
        <v>0</v>
      </c>
      <c r="U68" s="106">
        <f t="shared" si="157"/>
        <v>0</v>
      </c>
      <c r="V68" s="85">
        <v>0</v>
      </c>
      <c r="W68" s="106">
        <f t="shared" si="159"/>
        <v>0</v>
      </c>
      <c r="X68" s="85">
        <v>0</v>
      </c>
      <c r="Y68" s="106">
        <f t="shared" si="161"/>
        <v>0</v>
      </c>
      <c r="Z68" s="85">
        <v>0</v>
      </c>
      <c r="AA68" s="106">
        <f t="shared" si="163"/>
        <v>0</v>
      </c>
      <c r="AB68" s="85">
        <v>0</v>
      </c>
      <c r="AC68" s="106">
        <f t="shared" si="165"/>
        <v>0</v>
      </c>
      <c r="AD68" s="44"/>
      <c r="AF68" s="148"/>
    </row>
    <row r="69" spans="1:32" s="1" customFormat="1" thickBot="1" x14ac:dyDescent="0.25">
      <c r="A69" s="7" t="s">
        <v>95</v>
      </c>
      <c r="B69" s="86">
        <f>B52+B53+B59+B63</f>
        <v>0</v>
      </c>
      <c r="C69" s="87">
        <f>IFERROR(IF(C$7="% of Total",(B69/B$70),IF(C$7="% of Change","N/A","N/A")),0)</f>
        <v>0</v>
      </c>
      <c r="D69" s="86">
        <f t="shared" ref="D69" si="220">D52+D53+D59+D63</f>
        <v>0</v>
      </c>
      <c r="E69" s="87">
        <f t="shared" si="141"/>
        <v>0</v>
      </c>
      <c r="F69" s="86">
        <f t="shared" ref="F69" si="221">F52+F53+F59+F63</f>
        <v>0</v>
      </c>
      <c r="G69" s="87">
        <f t="shared" si="143"/>
        <v>0</v>
      </c>
      <c r="H69" s="86">
        <f t="shared" ref="H69" si="222">H52+H53+H59+H63</f>
        <v>0</v>
      </c>
      <c r="I69" s="87">
        <f t="shared" si="145"/>
        <v>0</v>
      </c>
      <c r="J69" s="86">
        <f t="shared" ref="J69" si="223">J52+J53+J59+J63</f>
        <v>0</v>
      </c>
      <c r="K69" s="87">
        <f t="shared" si="147"/>
        <v>0</v>
      </c>
      <c r="L69" s="86">
        <f t="shared" ref="L69" si="224">L52+L53+L59+L63</f>
        <v>0</v>
      </c>
      <c r="M69" s="87">
        <f t="shared" si="149"/>
        <v>0</v>
      </c>
      <c r="N69" s="86">
        <f t="shared" ref="N69" si="225">N52+N53+N59+N63</f>
        <v>0</v>
      </c>
      <c r="O69" s="87">
        <f t="shared" si="151"/>
        <v>0</v>
      </c>
      <c r="P69" s="86">
        <f t="shared" ref="P69" si="226">P52+P53+P59+P63</f>
        <v>0</v>
      </c>
      <c r="Q69" s="87">
        <f t="shared" si="153"/>
        <v>0</v>
      </c>
      <c r="R69" s="86">
        <f t="shared" ref="R69" si="227">R52+R53+R59+R63</f>
        <v>0</v>
      </c>
      <c r="S69" s="87">
        <f t="shared" si="155"/>
        <v>0</v>
      </c>
      <c r="T69" s="86">
        <f t="shared" ref="T69" si="228">T52+T53+T59+T63</f>
        <v>0</v>
      </c>
      <c r="U69" s="87">
        <f t="shared" si="157"/>
        <v>0</v>
      </c>
      <c r="V69" s="86">
        <f t="shared" ref="V69" si="229">V52+V53+V59+V63</f>
        <v>0</v>
      </c>
      <c r="W69" s="87">
        <f t="shared" si="159"/>
        <v>0</v>
      </c>
      <c r="X69" s="86">
        <f t="shared" ref="X69" si="230">X52+X53+X59+X63</f>
        <v>0</v>
      </c>
      <c r="Y69" s="87">
        <f t="shared" si="161"/>
        <v>0</v>
      </c>
      <c r="Z69" s="86">
        <f t="shared" ref="Z69" si="231">Z52+Z53+Z59+Z63</f>
        <v>0</v>
      </c>
      <c r="AA69" s="87">
        <f t="shared" si="163"/>
        <v>0</v>
      </c>
      <c r="AB69" s="86">
        <f t="shared" ref="AB69" si="232">AB52+AB53+AB59+AB63</f>
        <v>0</v>
      </c>
      <c r="AC69" s="87">
        <f t="shared" si="165"/>
        <v>0</v>
      </c>
      <c r="AD69" s="26"/>
      <c r="AF69" s="32"/>
    </row>
    <row r="70" spans="1:32" s="1" customFormat="1" thickBot="1" x14ac:dyDescent="0.25">
      <c r="A70" s="13" t="s">
        <v>96</v>
      </c>
      <c r="B70" s="97">
        <f t="shared" ref="B70:D70" si="233">B31+B44+B69</f>
        <v>0</v>
      </c>
      <c r="C70" s="87">
        <f>IFERROR(IF(C$7="% of Total",(B70/B$70),IF(C$7="% of Change","N/A","N/A")),0)</f>
        <v>0</v>
      </c>
      <c r="D70" s="97">
        <f t="shared" si="233"/>
        <v>0</v>
      </c>
      <c r="E70" s="90">
        <f t="shared" si="141"/>
        <v>0</v>
      </c>
      <c r="F70" s="97">
        <f t="shared" ref="F70" si="234">F31+F44+F69</f>
        <v>0</v>
      </c>
      <c r="G70" s="90">
        <f t="shared" si="143"/>
        <v>0</v>
      </c>
      <c r="H70" s="97">
        <f t="shared" ref="H70" si="235">H31+H44+H69</f>
        <v>0</v>
      </c>
      <c r="I70" s="90">
        <f t="shared" si="145"/>
        <v>0</v>
      </c>
      <c r="J70" s="97">
        <f t="shared" ref="J70" si="236">J31+J44+J69</f>
        <v>0</v>
      </c>
      <c r="K70" s="90">
        <f t="shared" si="147"/>
        <v>0</v>
      </c>
      <c r="L70" s="97">
        <f t="shared" ref="L70" si="237">L31+L44+L69</f>
        <v>0</v>
      </c>
      <c r="M70" s="90">
        <f t="shared" si="149"/>
        <v>0</v>
      </c>
      <c r="N70" s="97">
        <f t="shared" ref="N70" si="238">N31+N44+N69</f>
        <v>0</v>
      </c>
      <c r="O70" s="90">
        <f t="shared" si="151"/>
        <v>0</v>
      </c>
      <c r="P70" s="97">
        <f t="shared" ref="P70" si="239">P31+P44+P69</f>
        <v>0</v>
      </c>
      <c r="Q70" s="90">
        <f t="shared" si="153"/>
        <v>0</v>
      </c>
      <c r="R70" s="97">
        <f t="shared" ref="R70" si="240">R31+R44+R69</f>
        <v>0</v>
      </c>
      <c r="S70" s="90">
        <f t="shared" si="155"/>
        <v>0</v>
      </c>
      <c r="T70" s="97">
        <f t="shared" ref="T70" si="241">T31+T44+T69</f>
        <v>0</v>
      </c>
      <c r="U70" s="90">
        <f t="shared" si="157"/>
        <v>0</v>
      </c>
      <c r="V70" s="97">
        <f t="shared" ref="V70" si="242">V31+V44+V69</f>
        <v>0</v>
      </c>
      <c r="W70" s="90">
        <f t="shared" si="159"/>
        <v>0</v>
      </c>
      <c r="X70" s="97">
        <f t="shared" ref="X70" si="243">X31+X44+X69</f>
        <v>0</v>
      </c>
      <c r="Y70" s="90">
        <f t="shared" si="161"/>
        <v>0</v>
      </c>
      <c r="Z70" s="97">
        <f t="shared" ref="Z70" si="244">Z31+Z44+Z69</f>
        <v>0</v>
      </c>
      <c r="AA70" s="90">
        <f t="shared" si="163"/>
        <v>0</v>
      </c>
      <c r="AB70" s="97">
        <f t="shared" ref="AB70" si="245">AB31+AB44+AB69</f>
        <v>0</v>
      </c>
      <c r="AC70" s="90">
        <f t="shared" si="165"/>
        <v>0</v>
      </c>
      <c r="AD70" s="26"/>
      <c r="AF70" s="32"/>
    </row>
    <row r="71" spans="1:32" ht="15.75" thickBot="1" x14ac:dyDescent="0.3">
      <c r="A71" s="22" t="s">
        <v>122</v>
      </c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60"/>
      <c r="AD71" s="25"/>
      <c r="AF71" s="32"/>
    </row>
    <row r="72" spans="1:32" s="1" customFormat="1" x14ac:dyDescent="0.25">
      <c r="A72" s="26" t="s">
        <v>145</v>
      </c>
      <c r="B72" s="101">
        <f>SUBTOTAL(9,B73:B74)</f>
        <v>0</v>
      </c>
      <c r="C72" s="105">
        <f>IFERROR(IF(C$7="% of Total",(B72/B$123),IF(C$7="% of Change","N/A","N/A")),0)</f>
        <v>0</v>
      </c>
      <c r="D72" s="101">
        <f t="shared" ref="D72" si="246">SUBTOTAL(9,D73:D74)</f>
        <v>0</v>
      </c>
      <c r="E72" s="105">
        <f t="shared" ref="E72:E82" si="247">IFERROR(IF(E$7="% of Total",(D72/D$123),IF(E$7="% of Change",((D72-B72)/B72),"N/A")),0)</f>
        <v>0</v>
      </c>
      <c r="F72" s="101">
        <f t="shared" ref="F72" si="248">SUBTOTAL(9,F73:F74)</f>
        <v>0</v>
      </c>
      <c r="G72" s="105">
        <f t="shared" ref="G72:G90" si="249">IF(F$5&lt;&gt;"",IF(G$7="% of Total",(F72/F$123),IF(G$7="% of Change",((F72-D72)/D72),"N/A")),0)</f>
        <v>0</v>
      </c>
      <c r="H72" s="101">
        <f t="shared" ref="H72" si="250">SUBTOTAL(9,H73:H74)</f>
        <v>0</v>
      </c>
      <c r="I72" s="105">
        <f t="shared" ref="I72:I90" si="251">IF(H$5&lt;&gt;"",IF(I$7="% of Total",(H72/H$123),IF(I$7="% of Change",((H72-F72)/F72),"N/A")),0)</f>
        <v>0</v>
      </c>
      <c r="J72" s="101">
        <f t="shared" ref="J72" si="252">SUBTOTAL(9,J73:J74)</f>
        <v>0</v>
      </c>
      <c r="K72" s="105">
        <f t="shared" ref="K72:K90" si="253">IF(J$5&lt;&gt;"",IF(K$7="% of Total",(J72/J$123),IF(K$7="% of Change",((J72-H72)/H72),"N/A")),0)</f>
        <v>0</v>
      </c>
      <c r="L72" s="101">
        <f t="shared" ref="L72" si="254">SUBTOTAL(9,L73:L74)</f>
        <v>0</v>
      </c>
      <c r="M72" s="105">
        <f t="shared" ref="M72:M90" si="255">IF(L$5&lt;&gt;"",IF(M$7="% of Total",(L72/L$123),IF(M$7="% of Change",((L72-J72)/J72),"N/A")),0)</f>
        <v>0</v>
      </c>
      <c r="N72" s="101">
        <f t="shared" ref="N72" si="256">SUBTOTAL(9,N73:N74)</f>
        <v>0</v>
      </c>
      <c r="O72" s="105">
        <f t="shared" ref="O72:O90" si="257">IF(N$5&lt;&gt;"",IF(O$7="% of Total",(N72/N$123),IF(O$7="% of Change",((N72-L72)/L72),"N/A")),0)</f>
        <v>0</v>
      </c>
      <c r="P72" s="101">
        <f t="shared" ref="P72" si="258">SUBTOTAL(9,P73:P74)</f>
        <v>0</v>
      </c>
      <c r="Q72" s="105">
        <f t="shared" ref="Q72:Q90" si="259">IF(P$5&lt;&gt;"",IF(Q$7="% of Total",(P72/P$123),IF(Q$7="% of Change",((P72-N72)/N72),"N/A")),0)</f>
        <v>0</v>
      </c>
      <c r="R72" s="101">
        <f t="shared" ref="R72" si="260">SUBTOTAL(9,R73:R74)</f>
        <v>0</v>
      </c>
      <c r="S72" s="105">
        <f t="shared" ref="S72:S90" si="261">IF(R$5&lt;&gt;"",IF(S$7="% of Total",(R72/R$123),IF(S$7="% of Change",((R72-P72)/P72),"N/A")),0)</f>
        <v>0</v>
      </c>
      <c r="T72" s="101">
        <f t="shared" ref="T72" si="262">SUBTOTAL(9,T73:T74)</f>
        <v>0</v>
      </c>
      <c r="U72" s="105">
        <f t="shared" ref="U72:U90" si="263">IF(T$5&lt;&gt;"",IF(U$7="% of Total",(T72/T$123),IF(U$7="% of Change",((T72-R72)/R72),"N/A")),0)</f>
        <v>0</v>
      </c>
      <c r="V72" s="101">
        <f t="shared" ref="V72" si="264">SUBTOTAL(9,V73:V74)</f>
        <v>0</v>
      </c>
      <c r="W72" s="105">
        <f t="shared" ref="W72:W90" si="265">IF(V$5&lt;&gt;"",IF(W$7="% of Total",(V72/V$123),IF(W$7="% of Change",((V72-T72)/T72),"N/A")),0)</f>
        <v>0</v>
      </c>
      <c r="X72" s="101">
        <f t="shared" ref="X72" si="266">SUBTOTAL(9,X73:X74)</f>
        <v>0</v>
      </c>
      <c r="Y72" s="105">
        <f t="shared" ref="Y72:Y90" si="267">IF(X$5&lt;&gt;"",IF(Y$7="% of Total",(X72/X$123),IF(Y$7="% of Change",((X72-V72)/V72),"N/A")),0)</f>
        <v>0</v>
      </c>
      <c r="Z72" s="101">
        <f t="shared" ref="Z72" si="268">SUBTOTAL(9,Z73:Z74)</f>
        <v>0</v>
      </c>
      <c r="AA72" s="105">
        <f t="shared" ref="AA72:AA90" si="269">IF(Z$5&lt;&gt;"",IF(AA$7="% of Total",(Z72/Z$123),IF(AA$7="% of Change",((Z72-X72)/X72),"N/A")),0)</f>
        <v>0</v>
      </c>
      <c r="AB72" s="101">
        <f t="shared" ref="AB72" si="270">SUBTOTAL(9,AB73:AB74)</f>
        <v>0</v>
      </c>
      <c r="AC72" s="105">
        <f t="shared" ref="AC72:AC90" si="271">IF(AB$5&lt;&gt;"",IF(AC$7="% of Total",(AB72/AB$123),IF(AC$7="% of Change",((AB72-Z72)/Z72),"N/A")),0)</f>
        <v>0</v>
      </c>
      <c r="AD72" s="26"/>
      <c r="AF72" s="32"/>
    </row>
    <row r="73" spans="1:32" s="3" customFormat="1" ht="15" customHeight="1" outlineLevel="2" x14ac:dyDescent="0.25">
      <c r="A73" s="27" t="s">
        <v>97</v>
      </c>
      <c r="B73" s="85">
        <v>0</v>
      </c>
      <c r="C73" s="106">
        <f>IFERROR(IF(C$7="% of Total",(B73/B$123),IF(C$7="% of Change","N/A","N/A")),0)</f>
        <v>0</v>
      </c>
      <c r="D73" s="85">
        <v>0</v>
      </c>
      <c r="E73" s="106">
        <f t="shared" si="247"/>
        <v>0</v>
      </c>
      <c r="F73" s="85">
        <v>0</v>
      </c>
      <c r="G73" s="106">
        <f t="shared" si="249"/>
        <v>0</v>
      </c>
      <c r="H73" s="85">
        <v>0</v>
      </c>
      <c r="I73" s="106">
        <f t="shared" si="251"/>
        <v>0</v>
      </c>
      <c r="J73" s="85">
        <v>0</v>
      </c>
      <c r="K73" s="106">
        <f t="shared" si="253"/>
        <v>0</v>
      </c>
      <c r="L73" s="85">
        <v>0</v>
      </c>
      <c r="M73" s="106">
        <f t="shared" si="255"/>
        <v>0</v>
      </c>
      <c r="N73" s="85">
        <v>0</v>
      </c>
      <c r="O73" s="106">
        <f t="shared" si="257"/>
        <v>0</v>
      </c>
      <c r="P73" s="85">
        <v>0</v>
      </c>
      <c r="Q73" s="106">
        <f t="shared" si="259"/>
        <v>0</v>
      </c>
      <c r="R73" s="85">
        <v>0</v>
      </c>
      <c r="S73" s="106">
        <f t="shared" si="261"/>
        <v>0</v>
      </c>
      <c r="T73" s="85">
        <v>0</v>
      </c>
      <c r="U73" s="106">
        <f t="shared" si="263"/>
        <v>0</v>
      </c>
      <c r="V73" s="85">
        <v>0</v>
      </c>
      <c r="W73" s="106">
        <f t="shared" si="265"/>
        <v>0</v>
      </c>
      <c r="X73" s="85">
        <v>0</v>
      </c>
      <c r="Y73" s="106">
        <f t="shared" si="267"/>
        <v>0</v>
      </c>
      <c r="Z73" s="85">
        <v>0</v>
      </c>
      <c r="AA73" s="106">
        <f t="shared" si="269"/>
        <v>0</v>
      </c>
      <c r="AB73" s="85">
        <v>0</v>
      </c>
      <c r="AC73" s="106">
        <f t="shared" si="271"/>
        <v>0</v>
      </c>
      <c r="AD73" s="44"/>
      <c r="AF73" s="148"/>
    </row>
    <row r="74" spans="1:32" s="3" customFormat="1" ht="15" customHeight="1" outlineLevel="2" x14ac:dyDescent="0.25">
      <c r="A74" s="27" t="s">
        <v>98</v>
      </c>
      <c r="B74" s="85">
        <v>0</v>
      </c>
      <c r="C74" s="106">
        <f>IFERROR(IF(C$7="% of Total",(B74/B$123),IF(C$7="% of Change","N/A","N/A")),0)</f>
        <v>0</v>
      </c>
      <c r="D74" s="85">
        <v>0</v>
      </c>
      <c r="E74" s="106">
        <f t="shared" si="247"/>
        <v>0</v>
      </c>
      <c r="F74" s="85">
        <v>0</v>
      </c>
      <c r="G74" s="106">
        <f t="shared" si="249"/>
        <v>0</v>
      </c>
      <c r="H74" s="85">
        <v>0</v>
      </c>
      <c r="I74" s="106">
        <f t="shared" si="251"/>
        <v>0</v>
      </c>
      <c r="J74" s="85">
        <v>0</v>
      </c>
      <c r="K74" s="106">
        <f t="shared" si="253"/>
        <v>0</v>
      </c>
      <c r="L74" s="85">
        <v>0</v>
      </c>
      <c r="M74" s="106">
        <f t="shared" si="255"/>
        <v>0</v>
      </c>
      <c r="N74" s="85">
        <v>0</v>
      </c>
      <c r="O74" s="106">
        <f t="shared" si="257"/>
        <v>0</v>
      </c>
      <c r="P74" s="85">
        <v>0</v>
      </c>
      <c r="Q74" s="106">
        <f t="shared" si="259"/>
        <v>0</v>
      </c>
      <c r="R74" s="85">
        <v>0</v>
      </c>
      <c r="S74" s="106">
        <f t="shared" si="261"/>
        <v>0</v>
      </c>
      <c r="T74" s="85">
        <v>0</v>
      </c>
      <c r="U74" s="106">
        <f t="shared" si="263"/>
        <v>0</v>
      </c>
      <c r="V74" s="85">
        <v>0</v>
      </c>
      <c r="W74" s="106">
        <f t="shared" si="265"/>
        <v>0</v>
      </c>
      <c r="X74" s="85">
        <v>0</v>
      </c>
      <c r="Y74" s="106">
        <f t="shared" si="267"/>
        <v>0</v>
      </c>
      <c r="Z74" s="85">
        <v>0</v>
      </c>
      <c r="AA74" s="106">
        <f t="shared" si="269"/>
        <v>0</v>
      </c>
      <c r="AB74" s="85">
        <v>0</v>
      </c>
      <c r="AC74" s="106">
        <f t="shared" si="271"/>
        <v>0</v>
      </c>
      <c r="AD74" s="44"/>
      <c r="AF74" s="148"/>
    </row>
    <row r="75" spans="1:32" s="1" customFormat="1" x14ac:dyDescent="0.25">
      <c r="A75" s="26" t="s">
        <v>285</v>
      </c>
      <c r="B75" s="101">
        <v>0</v>
      </c>
      <c r="C75" s="105">
        <f>IFERROR(IF(C$7="% of Total",(B75/B$123),IF(C$7="% of Change","N/A","N/A")),0)</f>
        <v>0</v>
      </c>
      <c r="D75" s="101">
        <v>0</v>
      </c>
      <c r="E75" s="105">
        <f t="shared" si="247"/>
        <v>0</v>
      </c>
      <c r="F75" s="101">
        <v>0</v>
      </c>
      <c r="G75" s="105">
        <f t="shared" si="249"/>
        <v>0</v>
      </c>
      <c r="H75" s="101">
        <v>0</v>
      </c>
      <c r="I75" s="105">
        <f t="shared" si="251"/>
        <v>0</v>
      </c>
      <c r="J75" s="101">
        <v>0</v>
      </c>
      <c r="K75" s="105">
        <f t="shared" si="253"/>
        <v>0</v>
      </c>
      <c r="L75" s="101">
        <v>0</v>
      </c>
      <c r="M75" s="105">
        <f t="shared" si="255"/>
        <v>0</v>
      </c>
      <c r="N75" s="101">
        <v>0</v>
      </c>
      <c r="O75" s="105">
        <f t="shared" si="257"/>
        <v>0</v>
      </c>
      <c r="P75" s="101">
        <v>0</v>
      </c>
      <c r="Q75" s="105">
        <f t="shared" si="259"/>
        <v>0</v>
      </c>
      <c r="R75" s="101">
        <v>0</v>
      </c>
      <c r="S75" s="105">
        <f t="shared" si="261"/>
        <v>0</v>
      </c>
      <c r="T75" s="101">
        <v>0</v>
      </c>
      <c r="U75" s="105">
        <f t="shared" si="263"/>
        <v>0</v>
      </c>
      <c r="V75" s="101">
        <v>0</v>
      </c>
      <c r="W75" s="105">
        <f t="shared" si="265"/>
        <v>0</v>
      </c>
      <c r="X75" s="101">
        <v>0</v>
      </c>
      <c r="Y75" s="105">
        <f t="shared" si="267"/>
        <v>0</v>
      </c>
      <c r="Z75" s="101">
        <v>0</v>
      </c>
      <c r="AA75" s="105">
        <f t="shared" si="269"/>
        <v>0</v>
      </c>
      <c r="AB75" s="101">
        <v>0</v>
      </c>
      <c r="AC75" s="105">
        <f t="shared" si="271"/>
        <v>0</v>
      </c>
      <c r="AD75" s="26"/>
      <c r="AF75" s="32"/>
    </row>
    <row r="76" spans="1:32" s="6" customFormat="1" ht="15" customHeight="1" outlineLevel="1" x14ac:dyDescent="0.25">
      <c r="A76" s="27" t="s">
        <v>282</v>
      </c>
      <c r="B76" s="85">
        <v>0</v>
      </c>
      <c r="C76" s="106">
        <f>IFERROR(IF(C$7="% of Total",(B76/B$123),IF(C$7="% of Change","N/A","N/A")),0)</f>
        <v>0</v>
      </c>
      <c r="D76" s="85">
        <v>0</v>
      </c>
      <c r="E76" s="106">
        <f t="shared" si="247"/>
        <v>0</v>
      </c>
      <c r="F76" s="85">
        <v>0</v>
      </c>
      <c r="G76" s="106">
        <f t="shared" si="249"/>
        <v>0</v>
      </c>
      <c r="H76" s="85">
        <v>0</v>
      </c>
      <c r="I76" s="106">
        <f t="shared" si="251"/>
        <v>0</v>
      </c>
      <c r="J76" s="85">
        <v>0</v>
      </c>
      <c r="K76" s="106">
        <f t="shared" si="253"/>
        <v>0</v>
      </c>
      <c r="L76" s="85">
        <v>0</v>
      </c>
      <c r="M76" s="106">
        <f t="shared" si="255"/>
        <v>0</v>
      </c>
      <c r="N76" s="85">
        <v>0</v>
      </c>
      <c r="O76" s="106">
        <f t="shared" si="257"/>
        <v>0</v>
      </c>
      <c r="P76" s="85">
        <v>0</v>
      </c>
      <c r="Q76" s="106">
        <f t="shared" si="259"/>
        <v>0</v>
      </c>
      <c r="R76" s="85">
        <v>0</v>
      </c>
      <c r="S76" s="106">
        <f t="shared" si="261"/>
        <v>0</v>
      </c>
      <c r="T76" s="85">
        <v>0</v>
      </c>
      <c r="U76" s="106">
        <f t="shared" si="263"/>
        <v>0</v>
      </c>
      <c r="V76" s="85">
        <v>0</v>
      </c>
      <c r="W76" s="106">
        <f t="shared" si="265"/>
        <v>0</v>
      </c>
      <c r="X76" s="85">
        <v>0</v>
      </c>
      <c r="Y76" s="106">
        <f t="shared" si="267"/>
        <v>0</v>
      </c>
      <c r="Z76" s="85">
        <v>0</v>
      </c>
      <c r="AA76" s="106">
        <f t="shared" si="269"/>
        <v>0</v>
      </c>
      <c r="AB76" s="85">
        <v>0</v>
      </c>
      <c r="AC76" s="106">
        <f t="shared" si="271"/>
        <v>0</v>
      </c>
      <c r="AD76" s="47"/>
      <c r="AF76" s="148"/>
    </row>
    <row r="77" spans="1:32" s="6" customFormat="1" ht="15" customHeight="1" outlineLevel="1" x14ac:dyDescent="0.25">
      <c r="A77" s="27" t="s">
        <v>284</v>
      </c>
      <c r="B77" s="85">
        <v>0</v>
      </c>
      <c r="C77" s="106">
        <f>IFERROR(IF(C$7="% of Total",(B77/B$123),IF(C$7="% of Change","N/A","N/A")),0)</f>
        <v>0</v>
      </c>
      <c r="D77" s="85">
        <v>0</v>
      </c>
      <c r="E77" s="106">
        <f t="shared" si="247"/>
        <v>0</v>
      </c>
      <c r="F77" s="85">
        <v>0</v>
      </c>
      <c r="G77" s="106">
        <f t="shared" si="249"/>
        <v>0</v>
      </c>
      <c r="H77" s="85">
        <v>0</v>
      </c>
      <c r="I77" s="106">
        <f t="shared" si="251"/>
        <v>0</v>
      </c>
      <c r="J77" s="85">
        <v>0</v>
      </c>
      <c r="K77" s="106">
        <f t="shared" si="253"/>
        <v>0</v>
      </c>
      <c r="L77" s="85">
        <v>0</v>
      </c>
      <c r="M77" s="106">
        <f t="shared" si="255"/>
        <v>0</v>
      </c>
      <c r="N77" s="85">
        <v>0</v>
      </c>
      <c r="O77" s="106">
        <f t="shared" si="257"/>
        <v>0</v>
      </c>
      <c r="P77" s="85">
        <v>0</v>
      </c>
      <c r="Q77" s="106">
        <f t="shared" si="259"/>
        <v>0</v>
      </c>
      <c r="R77" s="85">
        <v>0</v>
      </c>
      <c r="S77" s="106">
        <f t="shared" si="261"/>
        <v>0</v>
      </c>
      <c r="T77" s="85">
        <v>0</v>
      </c>
      <c r="U77" s="106">
        <f t="shared" si="263"/>
        <v>0</v>
      </c>
      <c r="V77" s="85">
        <v>0</v>
      </c>
      <c r="W77" s="106">
        <f t="shared" si="265"/>
        <v>0</v>
      </c>
      <c r="X77" s="85">
        <v>0</v>
      </c>
      <c r="Y77" s="106">
        <f t="shared" si="267"/>
        <v>0</v>
      </c>
      <c r="Z77" s="85">
        <v>0</v>
      </c>
      <c r="AA77" s="106">
        <f t="shared" si="269"/>
        <v>0</v>
      </c>
      <c r="AB77" s="85">
        <v>0</v>
      </c>
      <c r="AC77" s="106">
        <f t="shared" si="271"/>
        <v>0</v>
      </c>
      <c r="AD77" s="47"/>
      <c r="AF77" s="148"/>
    </row>
    <row r="78" spans="1:32" s="6" customFormat="1" ht="15" customHeight="1" outlineLevel="1" x14ac:dyDescent="0.25">
      <c r="A78" s="27" t="s">
        <v>283</v>
      </c>
      <c r="B78" s="85">
        <v>0</v>
      </c>
      <c r="C78" s="106">
        <f>IFERROR(IF(C$7="% of Total",(B78/B$123),IF(C$7="% of Change","N/A","N/A")),0)</f>
        <v>0</v>
      </c>
      <c r="D78" s="85">
        <v>0</v>
      </c>
      <c r="E78" s="106">
        <f t="shared" si="247"/>
        <v>0</v>
      </c>
      <c r="F78" s="85">
        <v>0</v>
      </c>
      <c r="G78" s="106">
        <f t="shared" si="249"/>
        <v>0</v>
      </c>
      <c r="H78" s="85">
        <v>0</v>
      </c>
      <c r="I78" s="106">
        <f t="shared" si="251"/>
        <v>0</v>
      </c>
      <c r="J78" s="85">
        <v>0</v>
      </c>
      <c r="K78" s="106">
        <f t="shared" si="253"/>
        <v>0</v>
      </c>
      <c r="L78" s="85">
        <v>0</v>
      </c>
      <c r="M78" s="106">
        <f t="shared" si="255"/>
        <v>0</v>
      </c>
      <c r="N78" s="85">
        <v>0</v>
      </c>
      <c r="O78" s="106">
        <f t="shared" si="257"/>
        <v>0</v>
      </c>
      <c r="P78" s="85">
        <v>0</v>
      </c>
      <c r="Q78" s="106">
        <f t="shared" si="259"/>
        <v>0</v>
      </c>
      <c r="R78" s="85">
        <v>0</v>
      </c>
      <c r="S78" s="106">
        <f t="shared" si="261"/>
        <v>0</v>
      </c>
      <c r="T78" s="85">
        <v>0</v>
      </c>
      <c r="U78" s="106">
        <f t="shared" si="263"/>
        <v>0</v>
      </c>
      <c r="V78" s="85">
        <v>0</v>
      </c>
      <c r="W78" s="106">
        <f t="shared" si="265"/>
        <v>0</v>
      </c>
      <c r="X78" s="85">
        <v>0</v>
      </c>
      <c r="Y78" s="106">
        <f t="shared" si="267"/>
        <v>0</v>
      </c>
      <c r="Z78" s="85">
        <v>0</v>
      </c>
      <c r="AA78" s="106">
        <f t="shared" si="269"/>
        <v>0</v>
      </c>
      <c r="AB78" s="85">
        <v>0</v>
      </c>
      <c r="AC78" s="106">
        <f t="shared" si="271"/>
        <v>0</v>
      </c>
      <c r="AD78" s="47"/>
      <c r="AF78" s="148"/>
    </row>
    <row r="79" spans="1:32" s="1" customFormat="1" x14ac:dyDescent="0.25">
      <c r="A79" s="26" t="s">
        <v>146</v>
      </c>
      <c r="B79" s="101">
        <f>SUBTOTAL(9,B80:B84)</f>
        <v>0</v>
      </c>
      <c r="C79" s="105">
        <f>IFERROR(IF(C$7="% of Total",(B79/B$123),IF(C$7="% of Change","N/A","N/A")),0)</f>
        <v>0</v>
      </c>
      <c r="D79" s="101">
        <f t="shared" ref="D79" si="272">SUBTOTAL(9,D80:D84)</f>
        <v>0</v>
      </c>
      <c r="E79" s="105">
        <f t="shared" si="247"/>
        <v>0</v>
      </c>
      <c r="F79" s="101">
        <f t="shared" ref="F79" si="273">SUBTOTAL(9,F80:F84)</f>
        <v>0</v>
      </c>
      <c r="G79" s="105">
        <f t="shared" si="249"/>
        <v>0</v>
      </c>
      <c r="H79" s="101">
        <f t="shared" ref="H79" si="274">SUBTOTAL(9,H80:H84)</f>
        <v>0</v>
      </c>
      <c r="I79" s="105">
        <f t="shared" si="251"/>
        <v>0</v>
      </c>
      <c r="J79" s="101">
        <f t="shared" ref="J79" si="275">SUBTOTAL(9,J80:J84)</f>
        <v>0</v>
      </c>
      <c r="K79" s="105">
        <f t="shared" si="253"/>
        <v>0</v>
      </c>
      <c r="L79" s="101">
        <f t="shared" ref="L79" si="276">SUBTOTAL(9,L80:L84)</f>
        <v>0</v>
      </c>
      <c r="M79" s="105">
        <f t="shared" si="255"/>
        <v>0</v>
      </c>
      <c r="N79" s="101">
        <f t="shared" ref="N79" si="277">SUBTOTAL(9,N80:N84)</f>
        <v>0</v>
      </c>
      <c r="O79" s="105">
        <f t="shared" si="257"/>
        <v>0</v>
      </c>
      <c r="P79" s="101">
        <f t="shared" ref="P79" si="278">SUBTOTAL(9,P80:P84)</f>
        <v>0</v>
      </c>
      <c r="Q79" s="105">
        <f t="shared" si="259"/>
        <v>0</v>
      </c>
      <c r="R79" s="101">
        <f t="shared" ref="R79" si="279">SUBTOTAL(9,R80:R84)</f>
        <v>0</v>
      </c>
      <c r="S79" s="105">
        <f t="shared" si="261"/>
        <v>0</v>
      </c>
      <c r="T79" s="101">
        <f t="shared" ref="T79" si="280">SUBTOTAL(9,T80:T84)</f>
        <v>0</v>
      </c>
      <c r="U79" s="105">
        <f t="shared" si="263"/>
        <v>0</v>
      </c>
      <c r="V79" s="101">
        <f t="shared" ref="V79" si="281">SUBTOTAL(9,V80:V84)</f>
        <v>0</v>
      </c>
      <c r="W79" s="105">
        <f t="shared" si="265"/>
        <v>0</v>
      </c>
      <c r="X79" s="101">
        <f t="shared" ref="X79" si="282">SUBTOTAL(9,X80:X84)</f>
        <v>0</v>
      </c>
      <c r="Y79" s="105">
        <f t="shared" si="267"/>
        <v>0</v>
      </c>
      <c r="Z79" s="101">
        <f t="shared" ref="Z79" si="283">SUBTOTAL(9,Z80:Z84)</f>
        <v>0</v>
      </c>
      <c r="AA79" s="105">
        <f t="shared" si="269"/>
        <v>0</v>
      </c>
      <c r="AB79" s="101">
        <f t="shared" ref="AB79" si="284">SUBTOTAL(9,AB80:AB84)</f>
        <v>0</v>
      </c>
      <c r="AC79" s="105">
        <f t="shared" si="271"/>
        <v>0</v>
      </c>
      <c r="AD79" s="26"/>
      <c r="AF79" s="32"/>
    </row>
    <row r="80" spans="1:32" s="3" customFormat="1" outlineLevel="1" x14ac:dyDescent="0.25">
      <c r="A80" s="27" t="s">
        <v>307</v>
      </c>
      <c r="B80" s="85">
        <v>0</v>
      </c>
      <c r="C80" s="106">
        <f>IFERROR(IF(C$7="% of Total",(B80/B$123),IF(C$7="% of Change","N/A","N/A")),0)</f>
        <v>0</v>
      </c>
      <c r="D80" s="85">
        <v>0</v>
      </c>
      <c r="E80" s="106">
        <f t="shared" si="247"/>
        <v>0</v>
      </c>
      <c r="F80" s="85">
        <v>0</v>
      </c>
      <c r="G80" s="106">
        <f t="shared" si="249"/>
        <v>0</v>
      </c>
      <c r="H80" s="85">
        <v>0</v>
      </c>
      <c r="I80" s="106">
        <f t="shared" si="251"/>
        <v>0</v>
      </c>
      <c r="J80" s="85">
        <v>0</v>
      </c>
      <c r="K80" s="106">
        <f t="shared" si="253"/>
        <v>0</v>
      </c>
      <c r="L80" s="85">
        <v>0</v>
      </c>
      <c r="M80" s="106">
        <f t="shared" si="255"/>
        <v>0</v>
      </c>
      <c r="N80" s="85">
        <v>0</v>
      </c>
      <c r="O80" s="106">
        <f t="shared" si="257"/>
        <v>0</v>
      </c>
      <c r="P80" s="85">
        <v>0</v>
      </c>
      <c r="Q80" s="106">
        <f t="shared" si="259"/>
        <v>0</v>
      </c>
      <c r="R80" s="85">
        <v>0</v>
      </c>
      <c r="S80" s="106">
        <f t="shared" si="261"/>
        <v>0</v>
      </c>
      <c r="T80" s="85">
        <v>0</v>
      </c>
      <c r="U80" s="106">
        <f t="shared" si="263"/>
        <v>0</v>
      </c>
      <c r="V80" s="85">
        <v>0</v>
      </c>
      <c r="W80" s="106">
        <f t="shared" si="265"/>
        <v>0</v>
      </c>
      <c r="X80" s="85">
        <v>0</v>
      </c>
      <c r="Y80" s="106">
        <f t="shared" si="267"/>
        <v>0</v>
      </c>
      <c r="Z80" s="85">
        <v>0</v>
      </c>
      <c r="AA80" s="106">
        <f t="shared" si="269"/>
        <v>0</v>
      </c>
      <c r="AB80" s="85">
        <v>0</v>
      </c>
      <c r="AC80" s="106">
        <f t="shared" si="271"/>
        <v>0</v>
      </c>
      <c r="AD80" s="44"/>
      <c r="AF80" s="148"/>
    </row>
    <row r="81" spans="1:32" s="3" customFormat="1" outlineLevel="1" x14ac:dyDescent="0.25">
      <c r="A81" s="27" t="s">
        <v>306</v>
      </c>
      <c r="B81" s="85">
        <v>0</v>
      </c>
      <c r="C81" s="106">
        <f>IFERROR(IF(C$7="% of Total",(B81/B$123),IF(C$7="% of Change","N/A","N/A")),0)</f>
        <v>0</v>
      </c>
      <c r="D81" s="85">
        <v>0</v>
      </c>
      <c r="E81" s="106">
        <f t="shared" si="247"/>
        <v>0</v>
      </c>
      <c r="F81" s="85">
        <v>0</v>
      </c>
      <c r="G81" s="106">
        <f t="shared" si="249"/>
        <v>0</v>
      </c>
      <c r="H81" s="85">
        <v>0</v>
      </c>
      <c r="I81" s="106">
        <f t="shared" si="251"/>
        <v>0</v>
      </c>
      <c r="J81" s="85">
        <v>0</v>
      </c>
      <c r="K81" s="106">
        <f t="shared" si="253"/>
        <v>0</v>
      </c>
      <c r="L81" s="85">
        <v>0</v>
      </c>
      <c r="M81" s="106">
        <f t="shared" si="255"/>
        <v>0</v>
      </c>
      <c r="N81" s="85">
        <v>0</v>
      </c>
      <c r="O81" s="106">
        <f t="shared" si="257"/>
        <v>0</v>
      </c>
      <c r="P81" s="85">
        <v>0</v>
      </c>
      <c r="Q81" s="106">
        <f t="shared" si="259"/>
        <v>0</v>
      </c>
      <c r="R81" s="85">
        <v>0</v>
      </c>
      <c r="S81" s="106">
        <f t="shared" si="261"/>
        <v>0</v>
      </c>
      <c r="T81" s="85">
        <v>0</v>
      </c>
      <c r="U81" s="106">
        <f t="shared" si="263"/>
        <v>0</v>
      </c>
      <c r="V81" s="85">
        <v>0</v>
      </c>
      <c r="W81" s="106">
        <f t="shared" si="265"/>
        <v>0</v>
      </c>
      <c r="X81" s="85">
        <v>0</v>
      </c>
      <c r="Y81" s="106">
        <f t="shared" si="267"/>
        <v>0</v>
      </c>
      <c r="Z81" s="85">
        <v>0</v>
      </c>
      <c r="AA81" s="106">
        <f t="shared" si="269"/>
        <v>0</v>
      </c>
      <c r="AB81" s="85">
        <v>0</v>
      </c>
      <c r="AC81" s="106">
        <f t="shared" si="271"/>
        <v>0</v>
      </c>
      <c r="AD81" s="44"/>
      <c r="AF81" s="148"/>
    </row>
    <row r="82" spans="1:32" s="3" customFormat="1" outlineLevel="1" x14ac:dyDescent="0.25">
      <c r="A82" s="27" t="s">
        <v>308</v>
      </c>
      <c r="B82" s="85">
        <v>0</v>
      </c>
      <c r="C82" s="106">
        <f>IFERROR(IF(C$7="% of Total",(B82/B$123),IF(C$7="% of Change","N/A","N/A")),0)</f>
        <v>0</v>
      </c>
      <c r="D82" s="85">
        <v>0</v>
      </c>
      <c r="E82" s="106">
        <f t="shared" si="247"/>
        <v>0</v>
      </c>
      <c r="F82" s="85">
        <v>0</v>
      </c>
      <c r="G82" s="106">
        <f t="shared" si="249"/>
        <v>0</v>
      </c>
      <c r="H82" s="85">
        <v>0</v>
      </c>
      <c r="I82" s="106">
        <f t="shared" si="251"/>
        <v>0</v>
      </c>
      <c r="J82" s="85">
        <v>0</v>
      </c>
      <c r="K82" s="106">
        <f t="shared" si="253"/>
        <v>0</v>
      </c>
      <c r="L82" s="85">
        <v>0</v>
      </c>
      <c r="M82" s="106">
        <f t="shared" si="255"/>
        <v>0</v>
      </c>
      <c r="N82" s="85">
        <v>0</v>
      </c>
      <c r="O82" s="106">
        <f t="shared" si="257"/>
        <v>0</v>
      </c>
      <c r="P82" s="85">
        <v>0</v>
      </c>
      <c r="Q82" s="106">
        <f t="shared" si="259"/>
        <v>0</v>
      </c>
      <c r="R82" s="85">
        <v>0</v>
      </c>
      <c r="S82" s="106">
        <f t="shared" si="261"/>
        <v>0</v>
      </c>
      <c r="T82" s="85">
        <v>0</v>
      </c>
      <c r="U82" s="106">
        <f t="shared" si="263"/>
        <v>0</v>
      </c>
      <c r="V82" s="85">
        <v>0</v>
      </c>
      <c r="W82" s="106">
        <f t="shared" si="265"/>
        <v>0</v>
      </c>
      <c r="X82" s="85">
        <v>0</v>
      </c>
      <c r="Y82" s="106">
        <f t="shared" si="267"/>
        <v>0</v>
      </c>
      <c r="Z82" s="85">
        <v>0</v>
      </c>
      <c r="AA82" s="106">
        <f t="shared" si="269"/>
        <v>0</v>
      </c>
      <c r="AB82" s="85">
        <v>0</v>
      </c>
      <c r="AC82" s="106">
        <f t="shared" si="271"/>
        <v>0</v>
      </c>
      <c r="AD82" s="44"/>
      <c r="AF82" s="148"/>
    </row>
    <row r="83" spans="1:32" s="56" customFormat="1" outlineLevel="1" x14ac:dyDescent="0.25">
      <c r="A83" s="27" t="s">
        <v>309</v>
      </c>
      <c r="B83" s="104">
        <v>0</v>
      </c>
      <c r="C83" s="106">
        <f>IFERROR(IF(C$7="% of Total",(B83/B$123),IF(C$7="% of Change","N/A","N/A")),0)</f>
        <v>0</v>
      </c>
      <c r="D83" s="104">
        <v>0</v>
      </c>
      <c r="E83" s="150">
        <f>IFERROR(IF(E$7="% of Total",(D83/D$70),IF(E$7="% of Change",((D83-B83)/B83),"N/A")),0)</f>
        <v>0</v>
      </c>
      <c r="F83" s="104">
        <v>0</v>
      </c>
      <c r="G83" s="106">
        <f t="shared" si="249"/>
        <v>0</v>
      </c>
      <c r="H83" s="85">
        <v>0</v>
      </c>
      <c r="I83" s="106">
        <f t="shared" si="251"/>
        <v>0</v>
      </c>
      <c r="J83" s="85">
        <v>0</v>
      </c>
      <c r="K83" s="106">
        <f t="shared" si="253"/>
        <v>0</v>
      </c>
      <c r="L83" s="85">
        <v>0</v>
      </c>
      <c r="M83" s="106">
        <f t="shared" si="255"/>
        <v>0</v>
      </c>
      <c r="N83" s="85">
        <v>0</v>
      </c>
      <c r="O83" s="106">
        <f t="shared" si="257"/>
        <v>0</v>
      </c>
      <c r="P83" s="85">
        <v>0</v>
      </c>
      <c r="Q83" s="106">
        <f t="shared" si="259"/>
        <v>0</v>
      </c>
      <c r="R83" s="85">
        <v>0</v>
      </c>
      <c r="S83" s="106">
        <f t="shared" si="261"/>
        <v>0</v>
      </c>
      <c r="T83" s="85">
        <v>0</v>
      </c>
      <c r="U83" s="106">
        <f t="shared" si="263"/>
        <v>0</v>
      </c>
      <c r="V83" s="85">
        <v>0</v>
      </c>
      <c r="W83" s="106">
        <f t="shared" si="265"/>
        <v>0</v>
      </c>
      <c r="X83" s="85">
        <v>0</v>
      </c>
      <c r="Y83" s="106">
        <f t="shared" si="267"/>
        <v>0</v>
      </c>
      <c r="Z83" s="85">
        <v>0</v>
      </c>
      <c r="AA83" s="106">
        <f t="shared" si="269"/>
        <v>0</v>
      </c>
      <c r="AB83" s="85">
        <v>0</v>
      </c>
      <c r="AC83" s="106">
        <f t="shared" si="271"/>
        <v>0</v>
      </c>
      <c r="AD83" s="55"/>
      <c r="AF83" s="148"/>
    </row>
    <row r="84" spans="1:32" s="3" customFormat="1" ht="15" customHeight="1" outlineLevel="1" x14ac:dyDescent="0.25">
      <c r="A84" s="27" t="s">
        <v>310</v>
      </c>
      <c r="B84" s="85">
        <v>0</v>
      </c>
      <c r="C84" s="106">
        <f>IFERROR(IF(C$7="% of Total",(B84/B$123),IF(C$7="% of Change","N/A","N/A")),0)</f>
        <v>0</v>
      </c>
      <c r="D84" s="85">
        <v>0</v>
      </c>
      <c r="E84" s="151">
        <f>IFERROR(IF(E$7="% of Total",(D84/D$70),IF(E$7="% of Change",((D84-B84)/B84),"N/A")),0)</f>
        <v>0</v>
      </c>
      <c r="F84" s="85">
        <v>0</v>
      </c>
      <c r="G84" s="152">
        <f t="shared" si="249"/>
        <v>0</v>
      </c>
      <c r="H84" s="104">
        <v>0</v>
      </c>
      <c r="I84" s="152">
        <f t="shared" si="251"/>
        <v>0</v>
      </c>
      <c r="J84" s="104">
        <v>0</v>
      </c>
      <c r="K84" s="152">
        <f t="shared" si="253"/>
        <v>0</v>
      </c>
      <c r="L84" s="104">
        <v>0</v>
      </c>
      <c r="M84" s="152">
        <f t="shared" si="255"/>
        <v>0</v>
      </c>
      <c r="N84" s="104">
        <v>0</v>
      </c>
      <c r="O84" s="152">
        <f t="shared" si="257"/>
        <v>0</v>
      </c>
      <c r="P84" s="104">
        <v>0</v>
      </c>
      <c r="Q84" s="152">
        <f t="shared" si="259"/>
        <v>0</v>
      </c>
      <c r="R84" s="104">
        <v>0</v>
      </c>
      <c r="S84" s="152">
        <f t="shared" si="261"/>
        <v>0</v>
      </c>
      <c r="T84" s="104">
        <v>0</v>
      </c>
      <c r="U84" s="152">
        <f t="shared" si="263"/>
        <v>0</v>
      </c>
      <c r="V84" s="104">
        <v>0</v>
      </c>
      <c r="W84" s="152">
        <f t="shared" si="265"/>
        <v>0</v>
      </c>
      <c r="X84" s="104">
        <v>0</v>
      </c>
      <c r="Y84" s="152">
        <f t="shared" si="267"/>
        <v>0</v>
      </c>
      <c r="Z84" s="104">
        <v>0</v>
      </c>
      <c r="AA84" s="152">
        <f t="shared" si="269"/>
        <v>0</v>
      </c>
      <c r="AB84" s="104">
        <v>0</v>
      </c>
      <c r="AC84" s="152">
        <f t="shared" si="271"/>
        <v>0</v>
      </c>
      <c r="AD84" s="44"/>
      <c r="AF84" s="148"/>
    </row>
    <row r="85" spans="1:32" s="6" customFormat="1" x14ac:dyDescent="0.25">
      <c r="A85" s="30" t="s">
        <v>216</v>
      </c>
      <c r="B85" s="101">
        <f t="shared" ref="B85" si="285">SUBTOTAL(9,B86:B87)</f>
        <v>0</v>
      </c>
      <c r="C85" s="105">
        <f>IFERROR(IF(C$7="% of Total",(B85/B$123),IF(C$7="% of Change","N/A","N/A")),0)</f>
        <v>0</v>
      </c>
      <c r="D85" s="101">
        <f t="shared" ref="D85" si="286">SUBTOTAL(9,D86:D87)</f>
        <v>0</v>
      </c>
      <c r="E85" s="105">
        <f t="shared" ref="E85:E90" si="287">IFERROR(IF(E$7="% of Total",(D85/D$123),IF(E$7="% of Change",((D85-B85)/B85),"N/A")),0)</f>
        <v>0</v>
      </c>
      <c r="F85" s="101">
        <f t="shared" ref="F85" si="288">SUBTOTAL(9,F86:F87)</f>
        <v>0</v>
      </c>
      <c r="G85" s="105">
        <f t="shared" si="249"/>
        <v>0</v>
      </c>
      <c r="H85" s="101">
        <f t="shared" ref="H85" si="289">SUBTOTAL(9,H86:H87)</f>
        <v>0</v>
      </c>
      <c r="I85" s="105">
        <f t="shared" si="251"/>
        <v>0</v>
      </c>
      <c r="J85" s="101">
        <f t="shared" ref="J85" si="290">SUBTOTAL(9,J86:J87)</f>
        <v>0</v>
      </c>
      <c r="K85" s="105">
        <f t="shared" si="253"/>
        <v>0</v>
      </c>
      <c r="L85" s="101">
        <f t="shared" ref="L85" si="291">SUBTOTAL(9,L86:L87)</f>
        <v>0</v>
      </c>
      <c r="M85" s="105">
        <f t="shared" si="255"/>
        <v>0</v>
      </c>
      <c r="N85" s="101">
        <f t="shared" ref="N85" si="292">SUBTOTAL(9,N86:N87)</f>
        <v>0</v>
      </c>
      <c r="O85" s="105">
        <f t="shared" si="257"/>
        <v>0</v>
      </c>
      <c r="P85" s="101">
        <f t="shared" ref="P85" si="293">SUBTOTAL(9,P86:P87)</f>
        <v>0</v>
      </c>
      <c r="Q85" s="105">
        <f t="shared" si="259"/>
        <v>0</v>
      </c>
      <c r="R85" s="101">
        <f t="shared" ref="R85" si="294">SUBTOTAL(9,R86:R87)</f>
        <v>0</v>
      </c>
      <c r="S85" s="105">
        <f t="shared" si="261"/>
        <v>0</v>
      </c>
      <c r="T85" s="101">
        <f t="shared" ref="T85" si="295">SUBTOTAL(9,T86:T87)</f>
        <v>0</v>
      </c>
      <c r="U85" s="105">
        <f t="shared" si="263"/>
        <v>0</v>
      </c>
      <c r="V85" s="101">
        <f t="shared" ref="V85" si="296">SUBTOTAL(9,V86:V87)</f>
        <v>0</v>
      </c>
      <c r="W85" s="105">
        <f t="shared" si="265"/>
        <v>0</v>
      </c>
      <c r="X85" s="101">
        <f t="shared" ref="X85" si="297">SUBTOTAL(9,X86:X87)</f>
        <v>0</v>
      </c>
      <c r="Y85" s="105">
        <f t="shared" si="267"/>
        <v>0</v>
      </c>
      <c r="Z85" s="101">
        <f t="shared" ref="Z85" si="298">SUBTOTAL(9,Z86:Z87)</f>
        <v>0</v>
      </c>
      <c r="AA85" s="105">
        <f t="shared" si="269"/>
        <v>0</v>
      </c>
      <c r="AB85" s="101">
        <f t="shared" ref="AB85" si="299">SUBTOTAL(9,AB86:AB87)</f>
        <v>0</v>
      </c>
      <c r="AC85" s="105">
        <f t="shared" si="271"/>
        <v>0</v>
      </c>
      <c r="AD85" s="47"/>
      <c r="AF85" s="32"/>
    </row>
    <row r="86" spans="1:32" s="3" customFormat="1" outlineLevel="1" x14ac:dyDescent="0.25">
      <c r="A86" s="27" t="s">
        <v>215</v>
      </c>
      <c r="B86" s="85">
        <v>0</v>
      </c>
      <c r="C86" s="106">
        <f>IFERROR(IF(C$7="% of Total",(B86/B$123),IF(C$7="% of Change","N/A","N/A")),0)</f>
        <v>0</v>
      </c>
      <c r="D86" s="85">
        <v>0</v>
      </c>
      <c r="E86" s="106">
        <f t="shared" si="287"/>
        <v>0</v>
      </c>
      <c r="F86" s="85">
        <v>0</v>
      </c>
      <c r="G86" s="106">
        <f t="shared" si="249"/>
        <v>0</v>
      </c>
      <c r="H86" s="85">
        <v>0</v>
      </c>
      <c r="I86" s="106">
        <f t="shared" si="251"/>
        <v>0</v>
      </c>
      <c r="J86" s="85">
        <v>0</v>
      </c>
      <c r="K86" s="106">
        <f t="shared" si="253"/>
        <v>0</v>
      </c>
      <c r="L86" s="85">
        <v>0</v>
      </c>
      <c r="M86" s="106">
        <f t="shared" si="255"/>
        <v>0</v>
      </c>
      <c r="N86" s="85">
        <v>0</v>
      </c>
      <c r="O86" s="106">
        <f t="shared" si="257"/>
        <v>0</v>
      </c>
      <c r="P86" s="85">
        <v>0</v>
      </c>
      <c r="Q86" s="106">
        <f t="shared" si="259"/>
        <v>0</v>
      </c>
      <c r="R86" s="85">
        <v>0</v>
      </c>
      <c r="S86" s="106">
        <f t="shared" si="261"/>
        <v>0</v>
      </c>
      <c r="T86" s="85">
        <v>0</v>
      </c>
      <c r="U86" s="106">
        <f t="shared" si="263"/>
        <v>0</v>
      </c>
      <c r="V86" s="85">
        <v>0</v>
      </c>
      <c r="W86" s="106">
        <f t="shared" si="265"/>
        <v>0</v>
      </c>
      <c r="X86" s="85">
        <v>0</v>
      </c>
      <c r="Y86" s="106">
        <f t="shared" si="267"/>
        <v>0</v>
      </c>
      <c r="Z86" s="85">
        <v>0</v>
      </c>
      <c r="AA86" s="106">
        <f t="shared" si="269"/>
        <v>0</v>
      </c>
      <c r="AB86" s="85">
        <v>0</v>
      </c>
      <c r="AC86" s="106">
        <f t="shared" si="271"/>
        <v>0</v>
      </c>
      <c r="AD86" s="44"/>
      <c r="AF86" s="148"/>
    </row>
    <row r="87" spans="1:32" s="3" customFormat="1" outlineLevel="1" x14ac:dyDescent="0.25">
      <c r="A87" s="27" t="s">
        <v>311</v>
      </c>
      <c r="B87" s="85">
        <v>0</v>
      </c>
      <c r="C87" s="106">
        <f>IFERROR(IF(C$7="% of Total",(B87/B$123),IF(C$7="% of Change","N/A","N/A")),0)</f>
        <v>0</v>
      </c>
      <c r="D87" s="85">
        <v>0</v>
      </c>
      <c r="E87" s="106">
        <f t="shared" si="287"/>
        <v>0</v>
      </c>
      <c r="F87" s="85">
        <v>0</v>
      </c>
      <c r="G87" s="106">
        <f t="shared" si="249"/>
        <v>0</v>
      </c>
      <c r="H87" s="85">
        <v>0</v>
      </c>
      <c r="I87" s="106">
        <f t="shared" si="251"/>
        <v>0</v>
      </c>
      <c r="J87" s="85">
        <v>0</v>
      </c>
      <c r="K87" s="106">
        <f t="shared" si="253"/>
        <v>0</v>
      </c>
      <c r="L87" s="85">
        <v>0</v>
      </c>
      <c r="M87" s="106">
        <f t="shared" si="255"/>
        <v>0</v>
      </c>
      <c r="N87" s="85">
        <v>0</v>
      </c>
      <c r="O87" s="106">
        <f t="shared" si="257"/>
        <v>0</v>
      </c>
      <c r="P87" s="85">
        <v>0</v>
      </c>
      <c r="Q87" s="106">
        <f t="shared" si="259"/>
        <v>0</v>
      </c>
      <c r="R87" s="85">
        <v>0</v>
      </c>
      <c r="S87" s="106">
        <f t="shared" si="261"/>
        <v>0</v>
      </c>
      <c r="T87" s="85">
        <v>0</v>
      </c>
      <c r="U87" s="106">
        <f t="shared" si="263"/>
        <v>0</v>
      </c>
      <c r="V87" s="85">
        <v>0</v>
      </c>
      <c r="W87" s="106">
        <f t="shared" si="265"/>
        <v>0</v>
      </c>
      <c r="X87" s="85">
        <v>0</v>
      </c>
      <c r="Y87" s="106">
        <f t="shared" si="267"/>
        <v>0</v>
      </c>
      <c r="Z87" s="85">
        <v>0</v>
      </c>
      <c r="AA87" s="106">
        <f t="shared" si="269"/>
        <v>0</v>
      </c>
      <c r="AB87" s="85">
        <v>0</v>
      </c>
      <c r="AC87" s="106">
        <f t="shared" si="271"/>
        <v>0</v>
      </c>
      <c r="AD87" s="44"/>
      <c r="AF87" s="148"/>
    </row>
    <row r="88" spans="1:32" s="1" customFormat="1" x14ac:dyDescent="0.25">
      <c r="A88" s="30" t="s">
        <v>147</v>
      </c>
      <c r="B88" s="101">
        <f t="shared" ref="B88" si="300">SUBTOTAL(9,B89:B93)</f>
        <v>0</v>
      </c>
      <c r="C88" s="105">
        <f>IFERROR(IF(C$7="% of Total",(B88/B$123),IF(C$7="% of Change","N/A","N/A")),0)</f>
        <v>0</v>
      </c>
      <c r="D88" s="101">
        <f t="shared" ref="D88" si="301">SUBTOTAL(9,D89:D93)</f>
        <v>0</v>
      </c>
      <c r="E88" s="105">
        <f t="shared" si="287"/>
        <v>0</v>
      </c>
      <c r="F88" s="101">
        <f t="shared" ref="F88" si="302">SUBTOTAL(9,F89:F93)</f>
        <v>0</v>
      </c>
      <c r="G88" s="105">
        <f t="shared" si="249"/>
        <v>0</v>
      </c>
      <c r="H88" s="101">
        <f t="shared" ref="H88" si="303">SUBTOTAL(9,H89:H93)</f>
        <v>0</v>
      </c>
      <c r="I88" s="105">
        <f t="shared" si="251"/>
        <v>0</v>
      </c>
      <c r="J88" s="101">
        <f t="shared" ref="J88" si="304">SUBTOTAL(9,J89:J93)</f>
        <v>0</v>
      </c>
      <c r="K88" s="105">
        <f t="shared" si="253"/>
        <v>0</v>
      </c>
      <c r="L88" s="101">
        <f t="shared" ref="L88" si="305">SUBTOTAL(9,L89:L93)</f>
        <v>0</v>
      </c>
      <c r="M88" s="105">
        <f t="shared" si="255"/>
        <v>0</v>
      </c>
      <c r="N88" s="101">
        <f t="shared" ref="N88" si="306">SUBTOTAL(9,N89:N93)</f>
        <v>0</v>
      </c>
      <c r="O88" s="105">
        <f t="shared" si="257"/>
        <v>0</v>
      </c>
      <c r="P88" s="101">
        <f t="shared" ref="P88" si="307">SUBTOTAL(9,P89:P93)</f>
        <v>0</v>
      </c>
      <c r="Q88" s="105">
        <f t="shared" si="259"/>
        <v>0</v>
      </c>
      <c r="R88" s="101">
        <f t="shared" ref="R88" si="308">SUBTOTAL(9,R89:R93)</f>
        <v>0</v>
      </c>
      <c r="S88" s="105">
        <f t="shared" si="261"/>
        <v>0</v>
      </c>
      <c r="T88" s="101">
        <f t="shared" ref="T88" si="309">SUBTOTAL(9,T89:T93)</f>
        <v>0</v>
      </c>
      <c r="U88" s="105">
        <f t="shared" si="263"/>
        <v>0</v>
      </c>
      <c r="V88" s="101">
        <f t="shared" ref="V88" si="310">SUBTOTAL(9,V89:V93)</f>
        <v>0</v>
      </c>
      <c r="W88" s="105">
        <f t="shared" si="265"/>
        <v>0</v>
      </c>
      <c r="X88" s="101">
        <f t="shared" ref="X88" si="311">SUBTOTAL(9,X89:X93)</f>
        <v>0</v>
      </c>
      <c r="Y88" s="105">
        <f t="shared" si="267"/>
        <v>0</v>
      </c>
      <c r="Z88" s="101">
        <f t="shared" ref="Z88" si="312">SUBTOTAL(9,Z89:Z93)</f>
        <v>0</v>
      </c>
      <c r="AA88" s="105">
        <f t="shared" si="269"/>
        <v>0</v>
      </c>
      <c r="AB88" s="101">
        <f t="shared" ref="AB88" si="313">SUBTOTAL(9,AB89:AB93)</f>
        <v>0</v>
      </c>
      <c r="AC88" s="105">
        <f t="shared" si="271"/>
        <v>0</v>
      </c>
      <c r="AD88" s="26"/>
      <c r="AF88" s="32"/>
    </row>
    <row r="89" spans="1:32" s="3" customFormat="1" outlineLevel="1" x14ac:dyDescent="0.25">
      <c r="A89" s="27" t="s">
        <v>135</v>
      </c>
      <c r="B89" s="85">
        <v>0</v>
      </c>
      <c r="C89" s="106">
        <f>IFERROR(IF(C$7="% of Total",(B89/B$123),IF(C$7="% of Change","N/A","N/A")),0)</f>
        <v>0</v>
      </c>
      <c r="D89" s="85">
        <v>0</v>
      </c>
      <c r="E89" s="106">
        <f t="shared" si="287"/>
        <v>0</v>
      </c>
      <c r="F89" s="85">
        <v>0</v>
      </c>
      <c r="G89" s="106">
        <f t="shared" si="249"/>
        <v>0</v>
      </c>
      <c r="H89" s="85">
        <v>0</v>
      </c>
      <c r="I89" s="106">
        <f t="shared" si="251"/>
        <v>0</v>
      </c>
      <c r="J89" s="85">
        <v>0</v>
      </c>
      <c r="K89" s="106">
        <f t="shared" si="253"/>
        <v>0</v>
      </c>
      <c r="L89" s="85">
        <v>0</v>
      </c>
      <c r="M89" s="106">
        <f t="shared" si="255"/>
        <v>0</v>
      </c>
      <c r="N89" s="85">
        <v>0</v>
      </c>
      <c r="O89" s="106">
        <f t="shared" si="257"/>
        <v>0</v>
      </c>
      <c r="P89" s="85">
        <v>0</v>
      </c>
      <c r="Q89" s="106">
        <f t="shared" si="259"/>
        <v>0</v>
      </c>
      <c r="R89" s="85">
        <v>0</v>
      </c>
      <c r="S89" s="106">
        <f t="shared" si="261"/>
        <v>0</v>
      </c>
      <c r="T89" s="85">
        <v>0</v>
      </c>
      <c r="U89" s="106">
        <f t="shared" si="263"/>
        <v>0</v>
      </c>
      <c r="V89" s="85">
        <v>0</v>
      </c>
      <c r="W89" s="106">
        <f t="shared" si="265"/>
        <v>0</v>
      </c>
      <c r="X89" s="85">
        <v>0</v>
      </c>
      <c r="Y89" s="106">
        <f t="shared" si="267"/>
        <v>0</v>
      </c>
      <c r="Z89" s="85">
        <v>0</v>
      </c>
      <c r="AA89" s="106">
        <f t="shared" si="269"/>
        <v>0</v>
      </c>
      <c r="AB89" s="85">
        <v>0</v>
      </c>
      <c r="AC89" s="106">
        <f t="shared" si="271"/>
        <v>0</v>
      </c>
      <c r="AD89" s="44"/>
      <c r="AF89" s="148"/>
    </row>
    <row r="90" spans="1:32" s="3" customFormat="1" outlineLevel="1" x14ac:dyDescent="0.25">
      <c r="A90" s="27" t="s">
        <v>136</v>
      </c>
      <c r="B90" s="85">
        <v>0</v>
      </c>
      <c r="C90" s="106">
        <f>IFERROR(IF(C$7="% of Total",(B90/B$123),IF(C$7="% of Change","N/A","N/A")),0)</f>
        <v>0</v>
      </c>
      <c r="D90" s="85">
        <v>0</v>
      </c>
      <c r="E90" s="106">
        <f t="shared" si="287"/>
        <v>0</v>
      </c>
      <c r="F90" s="85">
        <v>0</v>
      </c>
      <c r="G90" s="106">
        <f t="shared" si="249"/>
        <v>0</v>
      </c>
      <c r="H90" s="85">
        <v>0</v>
      </c>
      <c r="I90" s="106">
        <f t="shared" si="251"/>
        <v>0</v>
      </c>
      <c r="J90" s="85">
        <v>0</v>
      </c>
      <c r="K90" s="106">
        <f t="shared" si="253"/>
        <v>0</v>
      </c>
      <c r="L90" s="85">
        <v>0</v>
      </c>
      <c r="M90" s="106">
        <f t="shared" si="255"/>
        <v>0</v>
      </c>
      <c r="N90" s="85">
        <v>0</v>
      </c>
      <c r="O90" s="106">
        <f t="shared" si="257"/>
        <v>0</v>
      </c>
      <c r="P90" s="85">
        <v>0</v>
      </c>
      <c r="Q90" s="106">
        <f t="shared" si="259"/>
        <v>0</v>
      </c>
      <c r="R90" s="85">
        <v>0</v>
      </c>
      <c r="S90" s="106">
        <f t="shared" si="261"/>
        <v>0</v>
      </c>
      <c r="T90" s="85">
        <v>0</v>
      </c>
      <c r="U90" s="106">
        <f t="shared" si="263"/>
        <v>0</v>
      </c>
      <c r="V90" s="85">
        <v>0</v>
      </c>
      <c r="W90" s="106">
        <f t="shared" si="265"/>
        <v>0</v>
      </c>
      <c r="X90" s="85">
        <v>0</v>
      </c>
      <c r="Y90" s="106">
        <f t="shared" si="267"/>
        <v>0</v>
      </c>
      <c r="Z90" s="85">
        <v>0</v>
      </c>
      <c r="AA90" s="106">
        <f t="shared" si="269"/>
        <v>0</v>
      </c>
      <c r="AB90" s="85">
        <v>0</v>
      </c>
      <c r="AC90" s="106">
        <f t="shared" si="271"/>
        <v>0</v>
      </c>
      <c r="AD90" s="44"/>
      <c r="AF90" s="148"/>
    </row>
    <row r="91" spans="1:32" s="3" customFormat="1" outlineLevel="1" x14ac:dyDescent="0.25">
      <c r="A91" s="27" t="s">
        <v>99</v>
      </c>
      <c r="B91" s="85">
        <v>0</v>
      </c>
      <c r="C91" s="106">
        <f>IFERROR(IF(C$7="% of Total",(B91/B$123),IF(C$7="% of Change","N/A","N/A")),0)</f>
        <v>0</v>
      </c>
      <c r="D91" s="85">
        <v>0</v>
      </c>
      <c r="E91" s="106">
        <f>IFERROR(IF(E$7="% of Total",(D91/D$70),IF(E$7="% of Change",((D91-B91)/B91),"N/A")),0)</f>
        <v>0</v>
      </c>
      <c r="F91" s="85">
        <v>0</v>
      </c>
      <c r="G91" s="106">
        <f>IF(F$5&lt;&gt;"",IF(G$7="% of Total",(F91/F$70),IF(G$7="% of Change",((F91-D91)/D91),"N/A")),0)</f>
        <v>0</v>
      </c>
      <c r="H91" s="85">
        <v>0</v>
      </c>
      <c r="I91" s="106">
        <f>IF(H$5&lt;&gt;"",IF(I$7="% of Total",(H91/H$70),IF(I$7="% of Change",((H91-F91)/F91),"N/A")),0)</f>
        <v>0</v>
      </c>
      <c r="J91" s="85">
        <v>0</v>
      </c>
      <c r="K91" s="106">
        <f>IF(J$5&lt;&gt;"",IF(K$7="% of Total",(J91/J$70),IF(K$7="% of Change",((J91-H91)/H91),"N/A")),0)</f>
        <v>0</v>
      </c>
      <c r="L91" s="85">
        <v>0</v>
      </c>
      <c r="M91" s="106">
        <f>IF(L$5&lt;&gt;"",IF(M$7="% of Total",(L91/L$70),IF(M$7="% of Change",((L91-J91)/J91),"N/A")),0)</f>
        <v>0</v>
      </c>
      <c r="N91" s="85">
        <v>0</v>
      </c>
      <c r="O91" s="106">
        <f>IF(N$5&lt;&gt;"",IF(O$7="% of Total",(N91/N$70),IF(O$7="% of Change",((N91-L91)/L91),"N/A")),0)</f>
        <v>0</v>
      </c>
      <c r="P91" s="85">
        <v>0</v>
      </c>
      <c r="Q91" s="106">
        <f>IF(P$5&lt;&gt;"",IF(Q$7="% of Total",(P91/P$70),IF(Q$7="% of Change",((P91-N91)/N91),"N/A")),0)</f>
        <v>0</v>
      </c>
      <c r="R91" s="85">
        <v>0</v>
      </c>
      <c r="S91" s="106">
        <f>IF(R$5&lt;&gt;"",IF(S$7="% of Total",(R91/R$70),IF(S$7="% of Change",((R91-P91)/P91),"N/A")),0)</f>
        <v>0</v>
      </c>
      <c r="T91" s="85">
        <v>0</v>
      </c>
      <c r="U91" s="106">
        <f>IF(T$5&lt;&gt;"",IF(U$7="% of Total",(T91/T$70),IF(U$7="% of Change",((T91-R91)/R91),"N/A")),0)</f>
        <v>0</v>
      </c>
      <c r="V91" s="85">
        <v>0</v>
      </c>
      <c r="W91" s="106">
        <f>IF(V$5&lt;&gt;"",IF(W$7="% of Total",(V91/V$70),IF(W$7="% of Change",((V91-T91)/T91),"N/A")),0)</f>
        <v>0</v>
      </c>
      <c r="X91" s="85">
        <v>0</v>
      </c>
      <c r="Y91" s="106">
        <f>IF(X$5&lt;&gt;"",IF(Y$7="% of Total",(X91/X$70),IF(Y$7="% of Change",((X91-V91)/V91),"N/A")),0)</f>
        <v>0</v>
      </c>
      <c r="Z91" s="85">
        <v>0</v>
      </c>
      <c r="AA91" s="106">
        <f>IF(Z$5&lt;&gt;"",IF(AA$7="% of Total",(Z91/Z$70),IF(AA$7="% of Change",((Z91-X91)/X91),"N/A")),0)</f>
        <v>0</v>
      </c>
      <c r="AB91" s="85">
        <v>0</v>
      </c>
      <c r="AC91" s="106">
        <f>IF(AB$5&lt;&gt;"",IF(AC$7="% of Total",(AB91/AB$70),IF(AC$7="% of Change",((AB91-Z91)/Z91),"N/A")),0)</f>
        <v>0</v>
      </c>
      <c r="AD91" s="44"/>
      <c r="AF91" s="148"/>
    </row>
    <row r="92" spans="1:32" s="3" customFormat="1" outlineLevel="1" x14ac:dyDescent="0.25">
      <c r="A92" s="27" t="s">
        <v>100</v>
      </c>
      <c r="B92" s="85">
        <v>0</v>
      </c>
      <c r="C92" s="106">
        <f>IFERROR(IF(C$7="% of Total",(B92/B$123),IF(C$7="% of Change","N/A","N/A")),0)</f>
        <v>0</v>
      </c>
      <c r="D92" s="85">
        <v>0</v>
      </c>
      <c r="E92" s="106">
        <f>IFERROR(IF(E$7="% of Total",(D92/D$70),IF(E$7="% of Change",((D92-B92)/B92),"N/A")),0)</f>
        <v>0</v>
      </c>
      <c r="F92" s="85">
        <v>0</v>
      </c>
      <c r="G92" s="106">
        <f>IF(F$5&lt;&gt;"",IF(G$7="% of Total",(F92/F$70),IF(G$7="% of Change",((F92-D92)/D92),"N/A")),0)</f>
        <v>0</v>
      </c>
      <c r="H92" s="85">
        <v>0</v>
      </c>
      <c r="I92" s="106">
        <f>IF(H$5&lt;&gt;"",IF(I$7="% of Total",(H92/H$70),IF(I$7="% of Change",((H92-F92)/F92),"N/A")),0)</f>
        <v>0</v>
      </c>
      <c r="J92" s="85">
        <v>0</v>
      </c>
      <c r="K92" s="106">
        <f>IF(J$5&lt;&gt;"",IF(K$7="% of Total",(J92/J$70),IF(K$7="% of Change",((J92-H92)/H92),"N/A")),0)</f>
        <v>0</v>
      </c>
      <c r="L92" s="85">
        <v>0</v>
      </c>
      <c r="M92" s="106">
        <f>IF(L$5&lt;&gt;"",IF(M$7="% of Total",(L92/L$70),IF(M$7="% of Change",((L92-J92)/J92),"N/A")),0)</f>
        <v>0</v>
      </c>
      <c r="N92" s="85">
        <v>0</v>
      </c>
      <c r="O92" s="106">
        <f>IF(N$5&lt;&gt;"",IF(O$7="% of Total",(N92/N$70),IF(O$7="% of Change",((N92-L92)/L92),"N/A")),0)</f>
        <v>0</v>
      </c>
      <c r="P92" s="85">
        <v>0</v>
      </c>
      <c r="Q92" s="106">
        <f>IF(P$5&lt;&gt;"",IF(Q$7="% of Total",(P92/P$70),IF(Q$7="% of Change",((P92-N92)/N92),"N/A")),0)</f>
        <v>0</v>
      </c>
      <c r="R92" s="85">
        <v>0</v>
      </c>
      <c r="S92" s="106">
        <f>IF(R$5&lt;&gt;"",IF(S$7="% of Total",(R92/R$70),IF(S$7="% of Change",((R92-P92)/P92),"N/A")),0)</f>
        <v>0</v>
      </c>
      <c r="T92" s="85">
        <v>0</v>
      </c>
      <c r="U92" s="106">
        <f>IF(T$5&lt;&gt;"",IF(U$7="% of Total",(T92/T$70),IF(U$7="% of Change",((T92-R92)/R92),"N/A")),0)</f>
        <v>0</v>
      </c>
      <c r="V92" s="85">
        <v>0</v>
      </c>
      <c r="W92" s="106">
        <f>IF(V$5&lt;&gt;"",IF(W$7="% of Total",(V92/V$70),IF(W$7="% of Change",((V92-T92)/T92),"N/A")),0)</f>
        <v>0</v>
      </c>
      <c r="X92" s="85">
        <v>0</v>
      </c>
      <c r="Y92" s="106">
        <f>IF(X$5&lt;&gt;"",IF(Y$7="% of Total",(X92/X$70),IF(Y$7="% of Change",((X92-V92)/V92),"N/A")),0)</f>
        <v>0</v>
      </c>
      <c r="Z92" s="85">
        <v>0</v>
      </c>
      <c r="AA92" s="106">
        <f>IF(Z$5&lt;&gt;"",IF(AA$7="% of Total",(Z92/Z$70),IF(AA$7="% of Change",((Z92-X92)/X92),"N/A")),0)</f>
        <v>0</v>
      </c>
      <c r="AB92" s="85">
        <v>0</v>
      </c>
      <c r="AC92" s="106">
        <f>IF(AB$5&lt;&gt;"",IF(AC$7="% of Total",(AB92/AB$70),IF(AC$7="% of Change",((AB92-Z92)/Z92),"N/A")),0)</f>
        <v>0</v>
      </c>
      <c r="AD92" s="44"/>
      <c r="AF92" s="148"/>
    </row>
    <row r="93" spans="1:32" s="3" customFormat="1" ht="15.75" outlineLevel="1" thickBot="1" x14ac:dyDescent="0.3">
      <c r="A93" s="27" t="s">
        <v>101</v>
      </c>
      <c r="B93" s="85">
        <v>0</v>
      </c>
      <c r="C93" s="106">
        <f>IFERROR(IF(C$7="% of Total",(B93/B$123),IF(C$7="% of Change","N/A","N/A")),0)</f>
        <v>0</v>
      </c>
      <c r="D93" s="85">
        <v>0</v>
      </c>
      <c r="E93" s="106">
        <f>IFERROR(IF(E$7="% of Total",(D93/D$70),IF(E$7="% of Change",((D93-B93)/B93),"N/A")),0)</f>
        <v>0</v>
      </c>
      <c r="F93" s="85">
        <v>0</v>
      </c>
      <c r="G93" s="106">
        <f>IF(F$5&lt;&gt;"",IF(G$7="% of Total",(F93/F$70),IF(G$7="% of Change",((F93-D93)/D93),"N/A")),0)</f>
        <v>0</v>
      </c>
      <c r="H93" s="85">
        <v>0</v>
      </c>
      <c r="I93" s="106">
        <f>IF(H$5&lt;&gt;"",IF(I$7="% of Total",(H93/H$70),IF(I$7="% of Change",((H93-F93)/F93),"N/A")),0)</f>
        <v>0</v>
      </c>
      <c r="J93" s="85">
        <v>0</v>
      </c>
      <c r="K93" s="106">
        <f>IF(J$5&lt;&gt;"",IF(K$7="% of Total",(J93/J$70),IF(K$7="% of Change",((J93-H93)/H93),"N/A")),0)</f>
        <v>0</v>
      </c>
      <c r="L93" s="85">
        <v>0</v>
      </c>
      <c r="M93" s="106">
        <f>IF(L$5&lt;&gt;"",IF(M$7="% of Total",(L93/L$70),IF(M$7="% of Change",((L93-J93)/J93),"N/A")),0)</f>
        <v>0</v>
      </c>
      <c r="N93" s="85">
        <v>0</v>
      </c>
      <c r="O93" s="106">
        <f>IF(N$5&lt;&gt;"",IF(O$7="% of Total",(N93/N$70),IF(O$7="% of Change",((N93-L93)/L93),"N/A")),0)</f>
        <v>0</v>
      </c>
      <c r="P93" s="85">
        <v>0</v>
      </c>
      <c r="Q93" s="106">
        <f>IF(P$5&lt;&gt;"",IF(Q$7="% of Total",(P93/P$70),IF(Q$7="% of Change",((P93-N93)/N93),"N/A")),0)</f>
        <v>0</v>
      </c>
      <c r="R93" s="85">
        <v>0</v>
      </c>
      <c r="S93" s="106">
        <f>IF(R$5&lt;&gt;"",IF(S$7="% of Total",(R93/R$70),IF(S$7="% of Change",((R93-P93)/P93),"N/A")),0)</f>
        <v>0</v>
      </c>
      <c r="T93" s="85">
        <v>0</v>
      </c>
      <c r="U93" s="106">
        <f>IF(T$5&lt;&gt;"",IF(U$7="% of Total",(T93/T$70),IF(U$7="% of Change",((T93-R93)/R93),"N/A")),0)</f>
        <v>0</v>
      </c>
      <c r="V93" s="85">
        <v>0</v>
      </c>
      <c r="W93" s="106">
        <f>IF(V$5&lt;&gt;"",IF(W$7="% of Total",(V93/V$70),IF(W$7="% of Change",((V93-T93)/T93),"N/A")),0)</f>
        <v>0</v>
      </c>
      <c r="X93" s="85">
        <v>0</v>
      </c>
      <c r="Y93" s="106">
        <f>IF(X$5&lt;&gt;"",IF(Y$7="% of Total",(X93/X$70),IF(Y$7="% of Change",((X93-V93)/V93),"N/A")),0)</f>
        <v>0</v>
      </c>
      <c r="Z93" s="85">
        <v>0</v>
      </c>
      <c r="AA93" s="106">
        <f>IF(Z$5&lt;&gt;"",IF(AA$7="% of Total",(Z93/Z$70),IF(AA$7="% of Change",((Z93-X93)/X93),"N/A")),0)</f>
        <v>0</v>
      </c>
      <c r="AB93" s="85">
        <v>0</v>
      </c>
      <c r="AC93" s="106">
        <f>IF(AB$5&lt;&gt;"",IF(AC$7="% of Total",(AB93/AB$70),IF(AC$7="% of Change",((AB93-Z93)/Z93),"N/A")),0)</f>
        <v>0</v>
      </c>
      <c r="AD93" s="44"/>
      <c r="AF93" s="148"/>
    </row>
    <row r="94" spans="1:32" s="1" customFormat="1" thickBot="1" x14ac:dyDescent="0.25">
      <c r="A94" s="14" t="s">
        <v>102</v>
      </c>
      <c r="B94" s="95">
        <f>B72+B75+B79+B88+B85</f>
        <v>0</v>
      </c>
      <c r="C94" s="88">
        <f>IFERROR(IF(C$7="% of Total",(B94/B$123),IF(C$7="% of Change","N/A","N/A")),0)</f>
        <v>0</v>
      </c>
      <c r="D94" s="95">
        <f t="shared" ref="D94" si="314">D72+D75+D79+D88+D85</f>
        <v>0</v>
      </c>
      <c r="E94" s="88">
        <f>IFERROR(IF(E$7="% of Total",(D94/D$123),IF(E$7="% of Change",((D94-B94)/B94),"N/A")),0)</f>
        <v>0</v>
      </c>
      <c r="F94" s="95">
        <f t="shared" ref="F94" si="315">F72+F75+F79+F88+F85</f>
        <v>0</v>
      </c>
      <c r="G94" s="88">
        <f>IF(F$5&lt;&gt;"",IF(G$7="% of Total",(F94/F$123),IF(G$7="% of Change",((F94-D94)/D94),"N/A")),0)</f>
        <v>0</v>
      </c>
      <c r="H94" s="95">
        <f t="shared" ref="H94" si="316">H72+H75+H79+H88+H85</f>
        <v>0</v>
      </c>
      <c r="I94" s="88">
        <f>IF(H$5&lt;&gt;"",IF(I$7="% of Total",(H94/H$123),IF(I$7="% of Change",((H94-F94)/F94),"N/A")),0)</f>
        <v>0</v>
      </c>
      <c r="J94" s="95">
        <f t="shared" ref="J94" si="317">J72+J75+J79+J88+J85</f>
        <v>0</v>
      </c>
      <c r="K94" s="88">
        <f>IF(J$5&lt;&gt;"",IF(K$7="% of Total",(J94/J$123),IF(K$7="% of Change",((J94-H94)/H94),"N/A")),0)</f>
        <v>0</v>
      </c>
      <c r="L94" s="95">
        <f t="shared" ref="L94" si="318">L72+L75+L79+L88+L85</f>
        <v>0</v>
      </c>
      <c r="M94" s="88">
        <f>IF(L$5&lt;&gt;"",IF(M$7="% of Total",(L94/L$123),IF(M$7="% of Change",((L94-J94)/J94),"N/A")),0)</f>
        <v>0</v>
      </c>
      <c r="N94" s="95">
        <f t="shared" ref="N94" si="319">N72+N75+N79+N88+N85</f>
        <v>0</v>
      </c>
      <c r="O94" s="88">
        <f>IF(N$5&lt;&gt;"",IF(O$7="% of Total",(N94/N$123),IF(O$7="% of Change",((N94-L94)/L94),"N/A")),0)</f>
        <v>0</v>
      </c>
      <c r="P94" s="95">
        <f t="shared" ref="P94" si="320">P72+P75+P79+P88+P85</f>
        <v>0</v>
      </c>
      <c r="Q94" s="88">
        <f>IF(P$5&lt;&gt;"",IF(Q$7="% of Total",(P94/P$123),IF(Q$7="% of Change",((P94-N94)/N94),"N/A")),0)</f>
        <v>0</v>
      </c>
      <c r="R94" s="95">
        <f t="shared" ref="R94" si="321">R72+R75+R79+R88+R85</f>
        <v>0</v>
      </c>
      <c r="S94" s="88">
        <f>IF(R$5&lt;&gt;"",IF(S$7="% of Total",(R94/R$123),IF(S$7="% of Change",((R94-P94)/P94),"N/A")),0)</f>
        <v>0</v>
      </c>
      <c r="T94" s="95">
        <f t="shared" ref="T94" si="322">T72+T75+T79+T88+T85</f>
        <v>0</v>
      </c>
      <c r="U94" s="88">
        <f>IF(T$5&lt;&gt;"",IF(U$7="% of Total",(T94/T$123),IF(U$7="% of Change",((T94-R94)/R94),"N/A")),0)</f>
        <v>0</v>
      </c>
      <c r="V94" s="95">
        <f t="shared" ref="V94" si="323">V72+V75+V79+V88+V85</f>
        <v>0</v>
      </c>
      <c r="W94" s="88">
        <f>IF(V$5&lt;&gt;"",IF(W$7="% of Total",(V94/V$123),IF(W$7="% of Change",((V94-T94)/T94),"N/A")),0)</f>
        <v>0</v>
      </c>
      <c r="X94" s="95">
        <f t="shared" ref="X94" si="324">X72+X75+X79+X88+X85</f>
        <v>0</v>
      </c>
      <c r="Y94" s="88">
        <f>IF(X$5&lt;&gt;"",IF(Y$7="% of Total",(X94/X$123),IF(Y$7="% of Change",((X94-V94)/V94),"N/A")),0)</f>
        <v>0</v>
      </c>
      <c r="Z94" s="95">
        <f t="shared" ref="Z94" si="325">Z72+Z75+Z79+Z88+Z85</f>
        <v>0</v>
      </c>
      <c r="AA94" s="88">
        <f>IF(Z$5&lt;&gt;"",IF(AA$7="% of Total",(Z94/Z$123),IF(AA$7="% of Change",((Z94-X94)/X94),"N/A")),0)</f>
        <v>0</v>
      </c>
      <c r="AB94" s="95">
        <f t="shared" ref="AB94" si="326">AB72+AB75+AB79+AB88+AB85</f>
        <v>0</v>
      </c>
      <c r="AC94" s="88">
        <f>IF(AB$5&lt;&gt;"",IF(AC$7="% of Total",(AB94/AB$123),IF(AC$7="% of Change",((AB94-Z94)/Z94),"N/A")),0)</f>
        <v>0</v>
      </c>
      <c r="AD94" s="26"/>
      <c r="AF94" s="32"/>
    </row>
    <row r="95" spans="1:32" ht="15.75" thickBot="1" x14ac:dyDescent="0.3">
      <c r="A95" s="22" t="s">
        <v>123</v>
      </c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60"/>
      <c r="AD95" s="25"/>
      <c r="AF95" s="32"/>
    </row>
    <row r="96" spans="1:32" s="1" customFormat="1" x14ac:dyDescent="0.25">
      <c r="A96" s="30" t="s">
        <v>148</v>
      </c>
      <c r="B96" s="101">
        <f>SUBTOTAL(9,B97:B101)</f>
        <v>0</v>
      </c>
      <c r="C96" s="105">
        <f>IFERROR(IF(C$7="% of Total",(B96/B$123),IF(C$7="% of Change","N/A","N/A")),0)</f>
        <v>0</v>
      </c>
      <c r="D96" s="101">
        <f t="shared" ref="D96" si="327">SUBTOTAL(9,D97:D101)</f>
        <v>0</v>
      </c>
      <c r="E96" s="105">
        <f t="shared" ref="E96:E105" si="328">IFERROR(IF(E$7="% of Total",(D96/D$123),IF(E$7="% of Change",((D96-B96)/B96),"N/A")),0)</f>
        <v>0</v>
      </c>
      <c r="F96" s="101">
        <f t="shared" ref="F96" si="329">SUBTOTAL(9,F97:F101)</f>
        <v>0</v>
      </c>
      <c r="G96" s="105">
        <f t="shared" ref="G96:G105" si="330">IF(F$5&lt;&gt;"",IF(G$7="% of Total",(F96/F$123),IF(G$7="% of Change",((F96-D96)/D96),"N/A")),0)</f>
        <v>0</v>
      </c>
      <c r="H96" s="101">
        <f t="shared" ref="H96" si="331">SUBTOTAL(9,H97:H101)</f>
        <v>0</v>
      </c>
      <c r="I96" s="105">
        <f t="shared" ref="I96:I105" si="332">IF(H$5&lt;&gt;"",IF(I$7="% of Total",(H96/H$123),IF(I$7="% of Change",((H96-F96)/F96),"N/A")),0)</f>
        <v>0</v>
      </c>
      <c r="J96" s="101">
        <f t="shared" ref="J96" si="333">SUBTOTAL(9,J97:J101)</f>
        <v>0</v>
      </c>
      <c r="K96" s="105">
        <f t="shared" ref="K96:K105" si="334">IF(J$5&lt;&gt;"",IF(K$7="% of Total",(J96/J$123),IF(K$7="% of Change",((J96-H96)/H96),"N/A")),0)</f>
        <v>0</v>
      </c>
      <c r="L96" s="101">
        <f t="shared" ref="L96" si="335">SUBTOTAL(9,L97:L101)</f>
        <v>0</v>
      </c>
      <c r="M96" s="105">
        <f t="shared" ref="M96:M105" si="336">IF(L$5&lt;&gt;"",IF(M$7="% of Total",(L96/L$123),IF(M$7="% of Change",((L96-J96)/J96),"N/A")),0)</f>
        <v>0</v>
      </c>
      <c r="N96" s="101">
        <f t="shared" ref="N96" si="337">SUBTOTAL(9,N97:N101)</f>
        <v>0</v>
      </c>
      <c r="O96" s="105">
        <f t="shared" ref="O96:O105" si="338">IF(N$5&lt;&gt;"",IF(O$7="% of Total",(N96/N$123),IF(O$7="% of Change",((N96-L96)/L96),"N/A")),0)</f>
        <v>0</v>
      </c>
      <c r="P96" s="101">
        <f t="shared" ref="P96" si="339">SUBTOTAL(9,P97:P101)</f>
        <v>0</v>
      </c>
      <c r="Q96" s="105">
        <f t="shared" ref="Q96:Q105" si="340">IF(P$5&lt;&gt;"",IF(Q$7="% of Total",(P96/P$123),IF(Q$7="% of Change",((P96-N96)/N96),"N/A")),0)</f>
        <v>0</v>
      </c>
      <c r="R96" s="101">
        <f t="shared" ref="R96" si="341">SUBTOTAL(9,R97:R101)</f>
        <v>0</v>
      </c>
      <c r="S96" s="105">
        <f t="shared" ref="S96:S105" si="342">IF(R$5&lt;&gt;"",IF(S$7="% of Total",(R96/R$123),IF(S$7="% of Change",((R96-P96)/P96),"N/A")),0)</f>
        <v>0</v>
      </c>
      <c r="T96" s="101">
        <f t="shared" ref="T96" si="343">SUBTOTAL(9,T97:T101)</f>
        <v>0</v>
      </c>
      <c r="U96" s="105">
        <f t="shared" ref="U96:U105" si="344">IF(T$5&lt;&gt;"",IF(U$7="% of Total",(T96/T$123),IF(U$7="% of Change",((T96-R96)/R96),"N/A")),0)</f>
        <v>0</v>
      </c>
      <c r="V96" s="101">
        <f t="shared" ref="V96" si="345">SUBTOTAL(9,V97:V101)</f>
        <v>0</v>
      </c>
      <c r="W96" s="105">
        <f t="shared" ref="W96:W105" si="346">IF(V$5&lt;&gt;"",IF(W$7="% of Total",(V96/V$123),IF(W$7="% of Change",((V96-T96)/T96),"N/A")),0)</f>
        <v>0</v>
      </c>
      <c r="X96" s="101">
        <f t="shared" ref="X96" si="347">SUBTOTAL(9,X97:X101)</f>
        <v>0</v>
      </c>
      <c r="Y96" s="105">
        <f t="shared" ref="Y96:Y105" si="348">IF(X$5&lt;&gt;"",IF(Y$7="% of Total",(X96/X$123),IF(Y$7="% of Change",((X96-V96)/V96),"N/A")),0)</f>
        <v>0</v>
      </c>
      <c r="Z96" s="101">
        <f t="shared" ref="Z96" si="349">SUBTOTAL(9,Z97:Z101)</f>
        <v>0</v>
      </c>
      <c r="AA96" s="105">
        <f t="shared" ref="AA96:AA105" si="350">IF(Z$5&lt;&gt;"",IF(AA$7="% of Total",(Z96/Z$123),IF(AA$7="% of Change",((Z96-X96)/X96),"N/A")),0)</f>
        <v>0</v>
      </c>
      <c r="AB96" s="101">
        <f t="shared" ref="AB96" si="351">SUBTOTAL(9,AB97:AB101)</f>
        <v>0</v>
      </c>
      <c r="AC96" s="105">
        <f t="shared" ref="AC96:AC105" si="352">IF(AB$5&lt;&gt;"",IF(AC$7="% of Total",(AB96/AB$123),IF(AC$7="% of Change",((AB96-Z96)/Z96),"N/A")),0)</f>
        <v>0</v>
      </c>
      <c r="AD96" s="26"/>
      <c r="AF96" s="32"/>
    </row>
    <row r="97" spans="1:32" s="3" customFormat="1" outlineLevel="1" x14ac:dyDescent="0.25">
      <c r="A97" s="27" t="s">
        <v>103</v>
      </c>
      <c r="B97" s="85">
        <v>0</v>
      </c>
      <c r="C97" s="106">
        <f>IFERROR(IF(C$7="% of Total",(B97/B$123),IF(C$7="% of Change","N/A","N/A")),0)</f>
        <v>0</v>
      </c>
      <c r="D97" s="85">
        <v>0</v>
      </c>
      <c r="E97" s="106">
        <f t="shared" si="328"/>
        <v>0</v>
      </c>
      <c r="F97" s="85">
        <v>0</v>
      </c>
      <c r="G97" s="106">
        <f t="shared" si="330"/>
        <v>0</v>
      </c>
      <c r="H97" s="85">
        <v>0</v>
      </c>
      <c r="I97" s="106">
        <f t="shared" si="332"/>
        <v>0</v>
      </c>
      <c r="J97" s="85">
        <v>0</v>
      </c>
      <c r="K97" s="106">
        <f t="shared" si="334"/>
        <v>0</v>
      </c>
      <c r="L97" s="85">
        <v>0</v>
      </c>
      <c r="M97" s="106">
        <f t="shared" si="336"/>
        <v>0</v>
      </c>
      <c r="N97" s="85">
        <v>0</v>
      </c>
      <c r="O97" s="106">
        <f t="shared" si="338"/>
        <v>0</v>
      </c>
      <c r="P97" s="85">
        <v>0</v>
      </c>
      <c r="Q97" s="106">
        <f t="shared" si="340"/>
        <v>0</v>
      </c>
      <c r="R97" s="85">
        <v>0</v>
      </c>
      <c r="S97" s="106">
        <f t="shared" si="342"/>
        <v>0</v>
      </c>
      <c r="T97" s="85">
        <v>0</v>
      </c>
      <c r="U97" s="106">
        <f t="shared" si="344"/>
        <v>0</v>
      </c>
      <c r="V97" s="85">
        <v>0</v>
      </c>
      <c r="W97" s="106">
        <f t="shared" si="346"/>
        <v>0</v>
      </c>
      <c r="X97" s="85">
        <v>0</v>
      </c>
      <c r="Y97" s="106">
        <f t="shared" si="348"/>
        <v>0</v>
      </c>
      <c r="Z97" s="85">
        <v>0</v>
      </c>
      <c r="AA97" s="106">
        <f t="shared" si="350"/>
        <v>0</v>
      </c>
      <c r="AB97" s="85">
        <v>0</v>
      </c>
      <c r="AC97" s="106">
        <f t="shared" si="352"/>
        <v>0</v>
      </c>
      <c r="AD97" s="44"/>
      <c r="AF97" s="148"/>
    </row>
    <row r="98" spans="1:32" s="3" customFormat="1" outlineLevel="1" x14ac:dyDescent="0.25">
      <c r="A98" s="27" t="s">
        <v>104</v>
      </c>
      <c r="B98" s="85">
        <v>0</v>
      </c>
      <c r="C98" s="106">
        <f>IFERROR(IF(C$7="% of Total",(B98/B$123),IF(C$7="% of Change","N/A","N/A")),0)</f>
        <v>0</v>
      </c>
      <c r="D98" s="85">
        <v>0</v>
      </c>
      <c r="E98" s="106">
        <f t="shared" si="328"/>
        <v>0</v>
      </c>
      <c r="F98" s="85">
        <v>0</v>
      </c>
      <c r="G98" s="106">
        <f t="shared" si="330"/>
        <v>0</v>
      </c>
      <c r="H98" s="85">
        <v>0</v>
      </c>
      <c r="I98" s="106">
        <f t="shared" si="332"/>
        <v>0</v>
      </c>
      <c r="J98" s="85">
        <v>0</v>
      </c>
      <c r="K98" s="106">
        <f t="shared" si="334"/>
        <v>0</v>
      </c>
      <c r="L98" s="85">
        <v>0</v>
      </c>
      <c r="M98" s="106">
        <f t="shared" si="336"/>
        <v>0</v>
      </c>
      <c r="N98" s="85">
        <v>0</v>
      </c>
      <c r="O98" s="106">
        <f t="shared" si="338"/>
        <v>0</v>
      </c>
      <c r="P98" s="85">
        <v>0</v>
      </c>
      <c r="Q98" s="106">
        <f t="shared" si="340"/>
        <v>0</v>
      </c>
      <c r="R98" s="85">
        <v>0</v>
      </c>
      <c r="S98" s="106">
        <f t="shared" si="342"/>
        <v>0</v>
      </c>
      <c r="T98" s="85">
        <v>0</v>
      </c>
      <c r="U98" s="106">
        <f t="shared" si="344"/>
        <v>0</v>
      </c>
      <c r="V98" s="85">
        <v>0</v>
      </c>
      <c r="W98" s="106">
        <f t="shared" si="346"/>
        <v>0</v>
      </c>
      <c r="X98" s="85">
        <v>0</v>
      </c>
      <c r="Y98" s="106">
        <f t="shared" si="348"/>
        <v>0</v>
      </c>
      <c r="Z98" s="85">
        <v>0</v>
      </c>
      <c r="AA98" s="106">
        <f t="shared" si="350"/>
        <v>0</v>
      </c>
      <c r="AB98" s="85">
        <v>0</v>
      </c>
      <c r="AC98" s="106">
        <f t="shared" si="352"/>
        <v>0</v>
      </c>
      <c r="AD98" s="44"/>
      <c r="AF98" s="148"/>
    </row>
    <row r="99" spans="1:32" s="3" customFormat="1" outlineLevel="1" x14ac:dyDescent="0.25">
      <c r="A99" s="27" t="s">
        <v>105</v>
      </c>
      <c r="B99" s="85">
        <v>0</v>
      </c>
      <c r="C99" s="106">
        <f>IFERROR(IF(C$7="% of Total",(B99/B$123),IF(C$7="% of Change","N/A","N/A")),0)</f>
        <v>0</v>
      </c>
      <c r="D99" s="85">
        <v>0</v>
      </c>
      <c r="E99" s="106">
        <f t="shared" si="328"/>
        <v>0</v>
      </c>
      <c r="F99" s="85">
        <v>0</v>
      </c>
      <c r="G99" s="106">
        <f t="shared" si="330"/>
        <v>0</v>
      </c>
      <c r="H99" s="85">
        <v>0</v>
      </c>
      <c r="I99" s="106">
        <f t="shared" si="332"/>
        <v>0</v>
      </c>
      <c r="J99" s="85">
        <v>0</v>
      </c>
      <c r="K99" s="106">
        <f t="shared" si="334"/>
        <v>0</v>
      </c>
      <c r="L99" s="85">
        <v>0</v>
      </c>
      <c r="M99" s="106">
        <f t="shared" si="336"/>
        <v>0</v>
      </c>
      <c r="N99" s="85">
        <v>0</v>
      </c>
      <c r="O99" s="106">
        <f t="shared" si="338"/>
        <v>0</v>
      </c>
      <c r="P99" s="85">
        <v>0</v>
      </c>
      <c r="Q99" s="106">
        <f t="shared" si="340"/>
        <v>0</v>
      </c>
      <c r="R99" s="85">
        <v>0</v>
      </c>
      <c r="S99" s="106">
        <f t="shared" si="342"/>
        <v>0</v>
      </c>
      <c r="T99" s="85">
        <v>0</v>
      </c>
      <c r="U99" s="106">
        <f t="shared" si="344"/>
        <v>0</v>
      </c>
      <c r="V99" s="85">
        <v>0</v>
      </c>
      <c r="W99" s="106">
        <f t="shared" si="346"/>
        <v>0</v>
      </c>
      <c r="X99" s="85">
        <v>0</v>
      </c>
      <c r="Y99" s="106">
        <f t="shared" si="348"/>
        <v>0</v>
      </c>
      <c r="Z99" s="85">
        <v>0</v>
      </c>
      <c r="AA99" s="106">
        <f t="shared" si="350"/>
        <v>0</v>
      </c>
      <c r="AB99" s="85">
        <v>0</v>
      </c>
      <c r="AC99" s="106">
        <f t="shared" si="352"/>
        <v>0</v>
      </c>
      <c r="AD99" s="44"/>
      <c r="AF99" s="148"/>
    </row>
    <row r="100" spans="1:32" s="3" customFormat="1" outlineLevel="1" x14ac:dyDescent="0.25">
      <c r="A100" s="27" t="s">
        <v>106</v>
      </c>
      <c r="B100" s="85">
        <v>0</v>
      </c>
      <c r="C100" s="106">
        <f>IFERROR(IF(C$7="% of Total",(B100/B$123),IF(C$7="% of Change","N/A","N/A")),0)</f>
        <v>0</v>
      </c>
      <c r="D100" s="85">
        <v>0</v>
      </c>
      <c r="E100" s="106">
        <f t="shared" si="328"/>
        <v>0</v>
      </c>
      <c r="F100" s="85">
        <v>0</v>
      </c>
      <c r="G100" s="106">
        <f t="shared" si="330"/>
        <v>0</v>
      </c>
      <c r="H100" s="85">
        <v>0</v>
      </c>
      <c r="I100" s="106">
        <f t="shared" si="332"/>
        <v>0</v>
      </c>
      <c r="J100" s="85">
        <v>0</v>
      </c>
      <c r="K100" s="106">
        <f t="shared" si="334"/>
        <v>0</v>
      </c>
      <c r="L100" s="85">
        <v>0</v>
      </c>
      <c r="M100" s="106">
        <f t="shared" si="336"/>
        <v>0</v>
      </c>
      <c r="N100" s="85">
        <v>0</v>
      </c>
      <c r="O100" s="106">
        <f t="shared" si="338"/>
        <v>0</v>
      </c>
      <c r="P100" s="85">
        <v>0</v>
      </c>
      <c r="Q100" s="106">
        <f t="shared" si="340"/>
        <v>0</v>
      </c>
      <c r="R100" s="85">
        <v>0</v>
      </c>
      <c r="S100" s="106">
        <f t="shared" si="342"/>
        <v>0</v>
      </c>
      <c r="T100" s="85">
        <v>0</v>
      </c>
      <c r="U100" s="106">
        <f t="shared" si="344"/>
        <v>0</v>
      </c>
      <c r="V100" s="85">
        <v>0</v>
      </c>
      <c r="W100" s="106">
        <f t="shared" si="346"/>
        <v>0</v>
      </c>
      <c r="X100" s="85">
        <v>0</v>
      </c>
      <c r="Y100" s="106">
        <f t="shared" si="348"/>
        <v>0</v>
      </c>
      <c r="Z100" s="85">
        <v>0</v>
      </c>
      <c r="AA100" s="106">
        <f t="shared" si="350"/>
        <v>0</v>
      </c>
      <c r="AB100" s="85">
        <v>0</v>
      </c>
      <c r="AC100" s="106">
        <f t="shared" si="352"/>
        <v>0</v>
      </c>
      <c r="AD100" s="44"/>
      <c r="AF100" s="148"/>
    </row>
    <row r="101" spans="1:32" s="3" customFormat="1" outlineLevel="1" x14ac:dyDescent="0.25">
      <c r="A101" s="27" t="s">
        <v>107</v>
      </c>
      <c r="B101" s="85">
        <v>0</v>
      </c>
      <c r="C101" s="106">
        <f>IFERROR(IF(C$7="% of Total",(B101/B$123),IF(C$7="% of Change","N/A","N/A")),0)</f>
        <v>0</v>
      </c>
      <c r="D101" s="85">
        <v>0</v>
      </c>
      <c r="E101" s="106">
        <f t="shared" si="328"/>
        <v>0</v>
      </c>
      <c r="F101" s="85">
        <v>0</v>
      </c>
      <c r="G101" s="106">
        <f t="shared" si="330"/>
        <v>0</v>
      </c>
      <c r="H101" s="85">
        <v>0</v>
      </c>
      <c r="I101" s="106">
        <f t="shared" si="332"/>
        <v>0</v>
      </c>
      <c r="J101" s="85">
        <v>0</v>
      </c>
      <c r="K101" s="106">
        <f t="shared" si="334"/>
        <v>0</v>
      </c>
      <c r="L101" s="85">
        <v>0</v>
      </c>
      <c r="M101" s="106">
        <f t="shared" si="336"/>
        <v>0</v>
      </c>
      <c r="N101" s="85">
        <v>0</v>
      </c>
      <c r="O101" s="106">
        <f t="shared" si="338"/>
        <v>0</v>
      </c>
      <c r="P101" s="85">
        <v>0</v>
      </c>
      <c r="Q101" s="106">
        <f t="shared" si="340"/>
        <v>0</v>
      </c>
      <c r="R101" s="85">
        <v>0</v>
      </c>
      <c r="S101" s="106">
        <f t="shared" si="342"/>
        <v>0</v>
      </c>
      <c r="T101" s="85">
        <v>0</v>
      </c>
      <c r="U101" s="106">
        <f t="shared" si="344"/>
        <v>0</v>
      </c>
      <c r="V101" s="85">
        <v>0</v>
      </c>
      <c r="W101" s="106">
        <f t="shared" si="346"/>
        <v>0</v>
      </c>
      <c r="X101" s="85">
        <v>0</v>
      </c>
      <c r="Y101" s="106">
        <f t="shared" si="348"/>
        <v>0</v>
      </c>
      <c r="Z101" s="85">
        <v>0</v>
      </c>
      <c r="AA101" s="106">
        <f t="shared" si="350"/>
        <v>0</v>
      </c>
      <c r="AB101" s="85">
        <v>0</v>
      </c>
      <c r="AC101" s="106">
        <f t="shared" si="352"/>
        <v>0</v>
      </c>
      <c r="AD101" s="44"/>
      <c r="AF101" s="148"/>
    </row>
    <row r="102" spans="1:32" s="1" customFormat="1" x14ac:dyDescent="0.25">
      <c r="A102" s="30" t="s">
        <v>149</v>
      </c>
      <c r="B102" s="101">
        <f>SUBTOTAL(9,B103:B107)</f>
        <v>0</v>
      </c>
      <c r="C102" s="105">
        <f>IFERROR(IF(C$7="% of Total",(B102/B$123),IF(C$7="% of Change","N/A","N/A")),0)</f>
        <v>0</v>
      </c>
      <c r="D102" s="101">
        <f t="shared" ref="D102" si="353">SUBTOTAL(9,D103:D107)</f>
        <v>0</v>
      </c>
      <c r="E102" s="105">
        <f t="shared" si="328"/>
        <v>0</v>
      </c>
      <c r="F102" s="101">
        <f t="shared" ref="F102" si="354">SUBTOTAL(9,F103:F107)</f>
        <v>0</v>
      </c>
      <c r="G102" s="105">
        <f t="shared" si="330"/>
        <v>0</v>
      </c>
      <c r="H102" s="101">
        <f t="shared" ref="H102" si="355">SUBTOTAL(9,H103:H107)</f>
        <v>0</v>
      </c>
      <c r="I102" s="105">
        <f t="shared" si="332"/>
        <v>0</v>
      </c>
      <c r="J102" s="101">
        <f t="shared" ref="J102" si="356">SUBTOTAL(9,J103:J107)</f>
        <v>0</v>
      </c>
      <c r="K102" s="105">
        <f t="shared" si="334"/>
        <v>0</v>
      </c>
      <c r="L102" s="101">
        <f t="shared" ref="L102" si="357">SUBTOTAL(9,L103:L107)</f>
        <v>0</v>
      </c>
      <c r="M102" s="105">
        <f t="shared" si="336"/>
        <v>0</v>
      </c>
      <c r="N102" s="101">
        <f t="shared" ref="N102" si="358">SUBTOTAL(9,N103:N107)</f>
        <v>0</v>
      </c>
      <c r="O102" s="105">
        <f t="shared" si="338"/>
        <v>0</v>
      </c>
      <c r="P102" s="101">
        <f t="shared" ref="P102" si="359">SUBTOTAL(9,P103:P107)</f>
        <v>0</v>
      </c>
      <c r="Q102" s="105">
        <f t="shared" si="340"/>
        <v>0</v>
      </c>
      <c r="R102" s="101">
        <f t="shared" ref="R102" si="360">SUBTOTAL(9,R103:R107)</f>
        <v>0</v>
      </c>
      <c r="S102" s="105">
        <f t="shared" si="342"/>
        <v>0</v>
      </c>
      <c r="T102" s="101">
        <f t="shared" ref="T102" si="361">SUBTOTAL(9,T103:T107)</f>
        <v>0</v>
      </c>
      <c r="U102" s="105">
        <f t="shared" si="344"/>
        <v>0</v>
      </c>
      <c r="V102" s="101">
        <f t="shared" ref="V102" si="362">SUBTOTAL(9,V103:V107)</f>
        <v>0</v>
      </c>
      <c r="W102" s="105">
        <f t="shared" si="346"/>
        <v>0</v>
      </c>
      <c r="X102" s="101">
        <f t="shared" ref="X102" si="363">SUBTOTAL(9,X103:X107)</f>
        <v>0</v>
      </c>
      <c r="Y102" s="105">
        <f t="shared" si="348"/>
        <v>0</v>
      </c>
      <c r="Z102" s="101">
        <f t="shared" ref="Z102" si="364">SUBTOTAL(9,Z103:Z107)</f>
        <v>0</v>
      </c>
      <c r="AA102" s="105">
        <f t="shared" si="350"/>
        <v>0</v>
      </c>
      <c r="AB102" s="101">
        <f t="shared" ref="AB102" si="365">SUBTOTAL(9,AB103:AB107)</f>
        <v>0</v>
      </c>
      <c r="AC102" s="105">
        <f t="shared" si="352"/>
        <v>0</v>
      </c>
      <c r="AD102" s="26"/>
      <c r="AF102" s="32"/>
    </row>
    <row r="103" spans="1:32" s="3" customFormat="1" outlineLevel="1" x14ac:dyDescent="0.25">
      <c r="A103" s="27" t="s">
        <v>312</v>
      </c>
      <c r="B103" s="85">
        <v>0</v>
      </c>
      <c r="C103" s="106">
        <f>IFERROR(IF(C$7="% of Total",(B103/B$123),IF(C$7="% of Change","N/A","N/A")),0)</f>
        <v>0</v>
      </c>
      <c r="D103" s="85">
        <v>0</v>
      </c>
      <c r="E103" s="106">
        <f t="shared" si="328"/>
        <v>0</v>
      </c>
      <c r="F103" s="85">
        <v>0</v>
      </c>
      <c r="G103" s="106">
        <f t="shared" si="330"/>
        <v>0</v>
      </c>
      <c r="H103" s="85">
        <v>0</v>
      </c>
      <c r="I103" s="106">
        <f t="shared" si="332"/>
        <v>0</v>
      </c>
      <c r="J103" s="85">
        <v>0</v>
      </c>
      <c r="K103" s="106">
        <f t="shared" si="334"/>
        <v>0</v>
      </c>
      <c r="L103" s="85">
        <v>0</v>
      </c>
      <c r="M103" s="106">
        <f t="shared" si="336"/>
        <v>0</v>
      </c>
      <c r="N103" s="85">
        <v>0</v>
      </c>
      <c r="O103" s="106">
        <f t="shared" si="338"/>
        <v>0</v>
      </c>
      <c r="P103" s="85">
        <v>0</v>
      </c>
      <c r="Q103" s="106">
        <f t="shared" si="340"/>
        <v>0</v>
      </c>
      <c r="R103" s="85">
        <v>0</v>
      </c>
      <c r="S103" s="106">
        <f t="shared" si="342"/>
        <v>0</v>
      </c>
      <c r="T103" s="85">
        <v>0</v>
      </c>
      <c r="U103" s="106">
        <f t="shared" si="344"/>
        <v>0</v>
      </c>
      <c r="V103" s="85">
        <v>0</v>
      </c>
      <c r="W103" s="106">
        <f t="shared" si="346"/>
        <v>0</v>
      </c>
      <c r="X103" s="85">
        <v>0</v>
      </c>
      <c r="Y103" s="106">
        <f t="shared" si="348"/>
        <v>0</v>
      </c>
      <c r="Z103" s="85">
        <v>0</v>
      </c>
      <c r="AA103" s="106">
        <f t="shared" si="350"/>
        <v>0</v>
      </c>
      <c r="AB103" s="85">
        <v>0</v>
      </c>
      <c r="AC103" s="106">
        <f t="shared" si="352"/>
        <v>0</v>
      </c>
      <c r="AD103" s="44"/>
      <c r="AF103" s="148"/>
    </row>
    <row r="104" spans="1:32" s="3" customFormat="1" outlineLevel="1" x14ac:dyDescent="0.25">
      <c r="A104" s="27" t="s">
        <v>313</v>
      </c>
      <c r="B104" s="85">
        <v>0</v>
      </c>
      <c r="C104" s="106">
        <f>IFERROR(IF(C$7="% of Total",(B104/B$123),IF(C$7="% of Change","N/A","N/A")),0)</f>
        <v>0</v>
      </c>
      <c r="D104" s="85">
        <v>0</v>
      </c>
      <c r="E104" s="106">
        <f t="shared" si="328"/>
        <v>0</v>
      </c>
      <c r="F104" s="85">
        <v>0</v>
      </c>
      <c r="G104" s="106">
        <f t="shared" si="330"/>
        <v>0</v>
      </c>
      <c r="H104" s="85">
        <v>0</v>
      </c>
      <c r="I104" s="106">
        <f t="shared" si="332"/>
        <v>0</v>
      </c>
      <c r="J104" s="85">
        <v>0</v>
      </c>
      <c r="K104" s="106">
        <f t="shared" si="334"/>
        <v>0</v>
      </c>
      <c r="L104" s="85">
        <v>0</v>
      </c>
      <c r="M104" s="106">
        <f t="shared" si="336"/>
        <v>0</v>
      </c>
      <c r="N104" s="85">
        <v>0</v>
      </c>
      <c r="O104" s="106">
        <f t="shared" si="338"/>
        <v>0</v>
      </c>
      <c r="P104" s="85">
        <v>0</v>
      </c>
      <c r="Q104" s="106">
        <f t="shared" si="340"/>
        <v>0</v>
      </c>
      <c r="R104" s="85">
        <v>0</v>
      </c>
      <c r="S104" s="106">
        <f t="shared" si="342"/>
        <v>0</v>
      </c>
      <c r="T104" s="85">
        <v>0</v>
      </c>
      <c r="U104" s="106">
        <f t="shared" si="344"/>
        <v>0</v>
      </c>
      <c r="V104" s="85">
        <v>0</v>
      </c>
      <c r="W104" s="106">
        <f t="shared" si="346"/>
        <v>0</v>
      </c>
      <c r="X104" s="85">
        <v>0</v>
      </c>
      <c r="Y104" s="106">
        <f t="shared" si="348"/>
        <v>0</v>
      </c>
      <c r="Z104" s="85">
        <v>0</v>
      </c>
      <c r="AA104" s="106">
        <f t="shared" si="350"/>
        <v>0</v>
      </c>
      <c r="AB104" s="85">
        <v>0</v>
      </c>
      <c r="AC104" s="106">
        <f t="shared" si="352"/>
        <v>0</v>
      </c>
      <c r="AD104" s="44"/>
      <c r="AF104" s="148"/>
    </row>
    <row r="105" spans="1:32" s="3" customFormat="1" ht="15" customHeight="1" outlineLevel="1" x14ac:dyDescent="0.25">
      <c r="A105" s="27" t="s">
        <v>314</v>
      </c>
      <c r="B105" s="85">
        <v>0</v>
      </c>
      <c r="C105" s="106">
        <f>IFERROR(IF(C$7="% of Total",(B105/B$123),IF(C$7="% of Change","N/A","N/A")),0)</f>
        <v>0</v>
      </c>
      <c r="D105" s="85">
        <v>0</v>
      </c>
      <c r="E105" s="106">
        <f t="shared" si="328"/>
        <v>0</v>
      </c>
      <c r="F105" s="85">
        <v>0</v>
      </c>
      <c r="G105" s="106">
        <f t="shared" si="330"/>
        <v>0</v>
      </c>
      <c r="H105" s="85">
        <v>0</v>
      </c>
      <c r="I105" s="106">
        <f t="shared" si="332"/>
        <v>0</v>
      </c>
      <c r="J105" s="85">
        <v>0</v>
      </c>
      <c r="K105" s="106">
        <f t="shared" si="334"/>
        <v>0</v>
      </c>
      <c r="L105" s="85">
        <v>0</v>
      </c>
      <c r="M105" s="106">
        <f t="shared" si="336"/>
        <v>0</v>
      </c>
      <c r="N105" s="85">
        <v>0</v>
      </c>
      <c r="O105" s="106">
        <f t="shared" si="338"/>
        <v>0</v>
      </c>
      <c r="P105" s="85">
        <v>0</v>
      </c>
      <c r="Q105" s="106">
        <f t="shared" si="340"/>
        <v>0</v>
      </c>
      <c r="R105" s="85">
        <v>0</v>
      </c>
      <c r="S105" s="106">
        <f t="shared" si="342"/>
        <v>0</v>
      </c>
      <c r="T105" s="85">
        <v>0</v>
      </c>
      <c r="U105" s="106">
        <f t="shared" si="344"/>
        <v>0</v>
      </c>
      <c r="V105" s="85">
        <v>0</v>
      </c>
      <c r="W105" s="106">
        <f t="shared" si="346"/>
        <v>0</v>
      </c>
      <c r="X105" s="85">
        <v>0</v>
      </c>
      <c r="Y105" s="106">
        <f t="shared" si="348"/>
        <v>0</v>
      </c>
      <c r="Z105" s="85">
        <v>0</v>
      </c>
      <c r="AA105" s="106">
        <f t="shared" si="350"/>
        <v>0</v>
      </c>
      <c r="AB105" s="85">
        <v>0</v>
      </c>
      <c r="AC105" s="106">
        <f t="shared" si="352"/>
        <v>0</v>
      </c>
      <c r="AD105" s="44"/>
      <c r="AF105" s="148"/>
    </row>
    <row r="106" spans="1:32" s="3" customFormat="1" ht="15" customHeight="1" outlineLevel="1" x14ac:dyDescent="0.25">
      <c r="A106" s="27" t="s">
        <v>108</v>
      </c>
      <c r="B106" s="85">
        <v>0</v>
      </c>
      <c r="C106" s="106">
        <f>IFERROR(IF(C$7="% of Total",(B106/B$123),IF(C$7="% of Change","N/A","N/A")),0)</f>
        <v>0</v>
      </c>
      <c r="D106" s="85">
        <v>0</v>
      </c>
      <c r="E106" s="106">
        <f>IFERROR(IF(E$7="% of Total",(D106/D$70),IF(E$7="% of Change",((D106-B106)/B106),"N/A")),0)</f>
        <v>0</v>
      </c>
      <c r="F106" s="85">
        <v>0</v>
      </c>
      <c r="G106" s="106">
        <f>IF(F$5&lt;&gt;"",IF(G$7="% of Total",(F106/F$70),IF(G$7="% of Change",((F106-D106)/D106),"N/A")),0)</f>
        <v>0</v>
      </c>
      <c r="H106" s="85">
        <v>0</v>
      </c>
      <c r="I106" s="106">
        <f>IF(H$5&lt;&gt;"",IF(I$7="% of Total",(H106/H$70),IF(I$7="% of Change",((H106-F106)/F106),"N/A")),0)</f>
        <v>0</v>
      </c>
      <c r="J106" s="85">
        <v>0</v>
      </c>
      <c r="K106" s="106">
        <f>IF(J$5&lt;&gt;"",IF(K$7="% of Total",(J106/J$70),IF(K$7="% of Change",((J106-H106)/H106),"N/A")),0)</f>
        <v>0</v>
      </c>
      <c r="L106" s="85">
        <v>0</v>
      </c>
      <c r="M106" s="106">
        <f>IF(L$5&lt;&gt;"",IF(M$7="% of Total",(L106/L$70),IF(M$7="% of Change",((L106-J106)/J106),"N/A")),0)</f>
        <v>0</v>
      </c>
      <c r="N106" s="85">
        <v>0</v>
      </c>
      <c r="O106" s="106">
        <f>IF(N$5&lt;&gt;"",IF(O$7="% of Total",(N106/N$70),IF(O$7="% of Change",((N106-L106)/L106),"N/A")),0)</f>
        <v>0</v>
      </c>
      <c r="P106" s="85">
        <v>0</v>
      </c>
      <c r="Q106" s="106">
        <f>IF(P$5&lt;&gt;"",IF(Q$7="% of Total",(P106/P$70),IF(Q$7="% of Change",((P106-N106)/N106),"N/A")),0)</f>
        <v>0</v>
      </c>
      <c r="R106" s="85">
        <v>0</v>
      </c>
      <c r="S106" s="106">
        <f>IF(R$5&lt;&gt;"",IF(S$7="% of Total",(R106/R$70),IF(S$7="% of Change",((R106-P106)/P106),"N/A")),0)</f>
        <v>0</v>
      </c>
      <c r="T106" s="85">
        <v>0</v>
      </c>
      <c r="U106" s="106">
        <f>IF(T$5&lt;&gt;"",IF(U$7="% of Total",(T106/T$70),IF(U$7="% of Change",((T106-R106)/R106),"N/A")),0)</f>
        <v>0</v>
      </c>
      <c r="V106" s="85">
        <v>0</v>
      </c>
      <c r="W106" s="106">
        <f>IF(V$5&lt;&gt;"",IF(W$7="% of Total",(V106/V$70),IF(W$7="% of Change",((V106-T106)/T106),"N/A")),0)</f>
        <v>0</v>
      </c>
      <c r="X106" s="85">
        <v>0</v>
      </c>
      <c r="Y106" s="106">
        <f>IF(X$5&lt;&gt;"",IF(Y$7="% of Total",(X106/X$70),IF(Y$7="% of Change",((X106-V106)/V106),"N/A")),0)</f>
        <v>0</v>
      </c>
      <c r="Z106" s="85">
        <v>0</v>
      </c>
      <c r="AA106" s="106">
        <f>IF(Z$5&lt;&gt;"",IF(AA$7="% of Total",(Z106/Z$70),IF(AA$7="% of Change",((Z106-X106)/X106),"N/A")),0)</f>
        <v>0</v>
      </c>
      <c r="AB106" s="85">
        <v>0</v>
      </c>
      <c r="AC106" s="106">
        <f>IF(AB$5&lt;&gt;"",IF(AC$7="% of Total",(AB106/AB$70),IF(AC$7="% of Change",((AB106-Z106)/Z106),"N/A")),0)</f>
        <v>0</v>
      </c>
      <c r="AD106" s="44"/>
      <c r="AF106" s="148"/>
    </row>
    <row r="107" spans="1:32" s="3" customFormat="1" ht="15" customHeight="1" outlineLevel="1" x14ac:dyDescent="0.25">
      <c r="A107" s="27" t="s">
        <v>109</v>
      </c>
      <c r="B107" s="85">
        <v>0</v>
      </c>
      <c r="C107" s="106">
        <f>IFERROR(IF(C$7="% of Total",(B107/B$123),IF(C$7="% of Change","N/A","N/A")),0)</f>
        <v>0</v>
      </c>
      <c r="D107" s="85">
        <v>0</v>
      </c>
      <c r="E107" s="106">
        <f>IFERROR(IF(E$7="% of Total",(D107/D$70),IF(E$7="% of Change",((D107-B107)/B107),"N/A")),0)</f>
        <v>0</v>
      </c>
      <c r="F107" s="85">
        <v>0</v>
      </c>
      <c r="G107" s="106">
        <f>IF(F$5&lt;&gt;"",IF(G$7="% of Total",(F107/F$70),IF(G$7="% of Change",((F107-D107)/D107),"N/A")),0)</f>
        <v>0</v>
      </c>
      <c r="H107" s="85">
        <v>0</v>
      </c>
      <c r="I107" s="106">
        <f>IF(H$5&lt;&gt;"",IF(I$7="% of Total",(H107/H$70),IF(I$7="% of Change",((H107-F107)/F107),"N/A")),0)</f>
        <v>0</v>
      </c>
      <c r="J107" s="85">
        <v>0</v>
      </c>
      <c r="K107" s="106">
        <f>IF(J$5&lt;&gt;"",IF(K$7="% of Total",(J107/J$70),IF(K$7="% of Change",((J107-H107)/H107),"N/A")),0)</f>
        <v>0</v>
      </c>
      <c r="L107" s="85">
        <v>0</v>
      </c>
      <c r="M107" s="106">
        <f>IF(L$5&lt;&gt;"",IF(M$7="% of Total",(L107/L$70),IF(M$7="% of Change",((L107-J107)/J107),"N/A")),0)</f>
        <v>0</v>
      </c>
      <c r="N107" s="85">
        <v>0</v>
      </c>
      <c r="O107" s="106">
        <f>IF(N$5&lt;&gt;"",IF(O$7="% of Total",(N107/N$70),IF(O$7="% of Change",((N107-L107)/L107),"N/A")),0)</f>
        <v>0</v>
      </c>
      <c r="P107" s="85">
        <v>0</v>
      </c>
      <c r="Q107" s="106">
        <f>IF(P$5&lt;&gt;"",IF(Q$7="% of Total",(P107/P$70),IF(Q$7="% of Change",((P107-N107)/N107),"N/A")),0)</f>
        <v>0</v>
      </c>
      <c r="R107" s="85">
        <v>0</v>
      </c>
      <c r="S107" s="106">
        <f>IF(R$5&lt;&gt;"",IF(S$7="% of Total",(R107/R$70),IF(S$7="% of Change",((R107-P107)/P107),"N/A")),0)</f>
        <v>0</v>
      </c>
      <c r="T107" s="85">
        <v>0</v>
      </c>
      <c r="U107" s="106">
        <f>IF(T$5&lt;&gt;"",IF(U$7="% of Total",(T107/T$70),IF(U$7="% of Change",((T107-R107)/R107),"N/A")),0)</f>
        <v>0</v>
      </c>
      <c r="V107" s="85">
        <v>0</v>
      </c>
      <c r="W107" s="106">
        <f>IF(V$5&lt;&gt;"",IF(W$7="% of Total",(V107/V$70),IF(W$7="% of Change",((V107-T107)/T107),"N/A")),0)</f>
        <v>0</v>
      </c>
      <c r="X107" s="85">
        <v>0</v>
      </c>
      <c r="Y107" s="106">
        <f>IF(X$5&lt;&gt;"",IF(Y$7="% of Total",(X107/X$70),IF(Y$7="% of Change",((X107-V107)/V107),"N/A")),0)</f>
        <v>0</v>
      </c>
      <c r="Z107" s="85">
        <v>0</v>
      </c>
      <c r="AA107" s="106">
        <f>IF(Z$5&lt;&gt;"",IF(AA$7="% of Total",(Z107/Z$70),IF(AA$7="% of Change",((Z107-X107)/X107),"N/A")),0)</f>
        <v>0</v>
      </c>
      <c r="AB107" s="85">
        <v>0</v>
      </c>
      <c r="AC107" s="106">
        <f>IF(AB$5&lt;&gt;"",IF(AC$7="% of Total",(AB107/AB$70),IF(AC$7="% of Change",((AB107-Z107)/Z107),"N/A")),0)</f>
        <v>0</v>
      </c>
      <c r="AD107" s="44"/>
      <c r="AF107" s="148"/>
    </row>
    <row r="108" spans="1:32" s="1" customFormat="1" ht="14.25" x14ac:dyDescent="0.2">
      <c r="A108" s="26" t="s">
        <v>110</v>
      </c>
      <c r="B108" s="101">
        <f>SUBTOTAL(9,B109:B111)</f>
        <v>0</v>
      </c>
      <c r="C108" s="105">
        <f>IFERROR(IF(C$7="% of Total",(B108/B$123),IF(C$7="% of Change","N/A","N/A")),0)</f>
        <v>0</v>
      </c>
      <c r="D108" s="101">
        <f>SUBTOTAL(9,D109:D111)</f>
        <v>0</v>
      </c>
      <c r="E108" s="105">
        <f>IFERROR(IF(E$7="% of Total",(D108/D$123),IF(E$7="% of Change",((D108-B108)/B108),"N/A")),0)</f>
        <v>0</v>
      </c>
      <c r="F108" s="101">
        <f>SUBTOTAL(9,F109:F111)</f>
        <v>0</v>
      </c>
      <c r="G108" s="105">
        <f>IF(F$5&lt;&gt;"",IF(G$7="% of Total",(F108/F$123),IF(G$7="% of Change",((F108-D108)/D108),"N/A")),0)</f>
        <v>0</v>
      </c>
      <c r="H108" s="101">
        <f>SUBTOTAL(9,H109:H111)</f>
        <v>0</v>
      </c>
      <c r="I108" s="105">
        <f>IF(H$5&lt;&gt;"",IF(I$7="% of Total",(H108/H$123),IF(I$7="% of Change",((H108-F108)/F108),"N/A")),0)</f>
        <v>0</v>
      </c>
      <c r="J108" s="101">
        <f t="shared" ref="J108" si="366">SUBTOTAL(9,J109:J111)</f>
        <v>0</v>
      </c>
      <c r="K108" s="105">
        <f>IF(J$5&lt;&gt;"",IF(K$7="% of Total",(J108/J$123),IF(K$7="% of Change",((J108-H108)/H108),"N/A")),0)</f>
        <v>0</v>
      </c>
      <c r="L108" s="101">
        <f t="shared" ref="L108" si="367">SUBTOTAL(9,L109:L111)</f>
        <v>0</v>
      </c>
      <c r="M108" s="105">
        <f>IF(L$5&lt;&gt;"",IF(M$7="% of Total",(L108/L$123),IF(M$7="% of Change",((L108-J108)/J108),"N/A")),0)</f>
        <v>0</v>
      </c>
      <c r="N108" s="101">
        <f t="shared" ref="N108" si="368">SUBTOTAL(9,N109:N111)</f>
        <v>0</v>
      </c>
      <c r="O108" s="105">
        <f>IF(N$5&lt;&gt;"",IF(O$7="% of Total",(N108/N$123),IF(O$7="% of Change",((N108-L108)/L108),"N/A")),0)</f>
        <v>0</v>
      </c>
      <c r="P108" s="101">
        <f t="shared" ref="P108" si="369">SUBTOTAL(9,P109:P111)</f>
        <v>0</v>
      </c>
      <c r="Q108" s="105">
        <f>IF(P$5&lt;&gt;"",IF(Q$7="% of Total",(P108/P$123),IF(Q$7="% of Change",((P108-N108)/N108),"N/A")),0)</f>
        <v>0</v>
      </c>
      <c r="R108" s="101">
        <f t="shared" ref="R108" si="370">SUBTOTAL(9,R109:R111)</f>
        <v>0</v>
      </c>
      <c r="S108" s="105">
        <f>IF(R$5&lt;&gt;"",IF(S$7="% of Total",(R108/R$123),IF(S$7="% of Change",((R108-P108)/P108),"N/A")),0)</f>
        <v>0</v>
      </c>
      <c r="T108" s="101">
        <f t="shared" ref="T108" si="371">SUBTOTAL(9,T109:T111)</f>
        <v>0</v>
      </c>
      <c r="U108" s="105">
        <f>IF(T$5&lt;&gt;"",IF(U$7="% of Total",(T108/T$123),IF(U$7="% of Change",((T108-R108)/R108),"N/A")),0)</f>
        <v>0</v>
      </c>
      <c r="V108" s="101">
        <f t="shared" ref="V108" si="372">SUBTOTAL(9,V109:V111)</f>
        <v>0</v>
      </c>
      <c r="W108" s="105">
        <f>IF(V$5&lt;&gt;"",IF(W$7="% of Total",(V108/V$123),IF(W$7="% of Change",((V108-T108)/T108),"N/A")),0)</f>
        <v>0</v>
      </c>
      <c r="X108" s="101">
        <f t="shared" ref="X108" si="373">SUBTOTAL(9,X109:X111)</f>
        <v>0</v>
      </c>
      <c r="Y108" s="105">
        <f>IF(X$5&lt;&gt;"",IF(Y$7="% of Total",(X108/X$123),IF(Y$7="% of Change",((X108-V108)/V108),"N/A")),0)</f>
        <v>0</v>
      </c>
      <c r="Z108" s="101">
        <f t="shared" ref="Z108" si="374">SUBTOTAL(9,Z109:Z111)</f>
        <v>0</v>
      </c>
      <c r="AA108" s="105">
        <f>IF(Z$5&lt;&gt;"",IF(AA$7="% of Total",(Z108/Z$123),IF(AA$7="% of Change",((Z108-X108)/X108),"N/A")),0)</f>
        <v>0</v>
      </c>
      <c r="AB108" s="101">
        <f t="shared" ref="AB108" si="375">SUBTOTAL(9,AB109:AB111)</f>
        <v>0</v>
      </c>
      <c r="AC108" s="105">
        <f>IF(AB$5&lt;&gt;"",IF(AC$7="% of Total",(AB108/AB$123),IF(AC$7="% of Change",((AB108-Z108)/Z108),"N/A")),0)</f>
        <v>0</v>
      </c>
      <c r="AD108" s="26"/>
      <c r="AF108" s="32"/>
    </row>
    <row r="109" spans="1:32" s="6" customFormat="1" outlineLevel="1" x14ac:dyDescent="0.25">
      <c r="A109" s="27" t="s">
        <v>294</v>
      </c>
      <c r="B109" s="149">
        <v>0</v>
      </c>
      <c r="C109" s="106">
        <f>IFERROR(IF(C$7="% of Total",(B109/B$123),IF(C$7="% of Change","N/A","N/A")),0)</f>
        <v>0</v>
      </c>
      <c r="D109" s="149">
        <v>0</v>
      </c>
      <c r="E109" s="106">
        <f>IFERROR(IF(E$7="% of Total",(D109/D$123),IF(E$7="% of Change",((D109-B109)/B109),"N/A")),0)</f>
        <v>0</v>
      </c>
      <c r="F109" s="149">
        <v>0</v>
      </c>
      <c r="G109" s="106">
        <f>IF(F$5&lt;&gt;"",IF(G$7="% of Total",(F109/F$123),IF(G$7="% of Change",((F109-D109)/D109),"N/A")),0)</f>
        <v>0</v>
      </c>
      <c r="H109" s="149">
        <v>0</v>
      </c>
      <c r="I109" s="106">
        <f>IF(H$5&lt;&gt;"",IF(I$7="% of Total",(H109/H$123),IF(I$7="% of Change",((H109-F109)/F109),"N/A")),0)</f>
        <v>0</v>
      </c>
      <c r="J109" s="149">
        <v>0</v>
      </c>
      <c r="K109" s="106">
        <f>IF(J$5&lt;&gt;"",IF(K$7="% of Total",(J109/J$123),IF(K$7="% of Change",((J109-H109)/H109),"N/A")),0)</f>
        <v>0</v>
      </c>
      <c r="L109" s="149">
        <v>0</v>
      </c>
      <c r="M109" s="106">
        <f>IF(L$5&lt;&gt;"",IF(M$7="% of Total",(L109/L$123),IF(M$7="% of Change",((L109-J109)/J109),"N/A")),0)</f>
        <v>0</v>
      </c>
      <c r="N109" s="149">
        <v>0</v>
      </c>
      <c r="O109" s="106">
        <f>IF(N$5&lt;&gt;"",IF(O$7="% of Total",(N109/N$123),IF(O$7="% of Change",((N109-L109)/L109),"N/A")),0)</f>
        <v>0</v>
      </c>
      <c r="P109" s="149">
        <v>0</v>
      </c>
      <c r="Q109" s="106">
        <f>IF(P$5&lt;&gt;"",IF(Q$7="% of Total",(P109/P$123),IF(Q$7="% of Change",((P109-N109)/N109),"N/A")),0)</f>
        <v>0</v>
      </c>
      <c r="R109" s="149">
        <v>0</v>
      </c>
      <c r="S109" s="106">
        <f>IF(R$5&lt;&gt;"",IF(S$7="% of Total",(R109/R$123),IF(S$7="% of Change",((R109-P109)/P109),"N/A")),0)</f>
        <v>0</v>
      </c>
      <c r="T109" s="149">
        <v>0</v>
      </c>
      <c r="U109" s="106">
        <f>IF(T$5&lt;&gt;"",IF(U$7="% of Total",(T109/T$123),IF(U$7="% of Change",((T109-R109)/R109),"N/A")),0)</f>
        <v>0</v>
      </c>
      <c r="V109" s="149">
        <v>0</v>
      </c>
      <c r="W109" s="106">
        <f>IF(V$5&lt;&gt;"",IF(W$7="% of Total",(V109/V$123),IF(W$7="% of Change",((V109-T109)/T109),"N/A")),0)</f>
        <v>0</v>
      </c>
      <c r="X109" s="149">
        <v>0</v>
      </c>
      <c r="Y109" s="106">
        <f>IF(X$5&lt;&gt;"",IF(Y$7="% of Total",(X109/X$123),IF(Y$7="% of Change",((X109-V109)/V109),"N/A")),0)</f>
        <v>0</v>
      </c>
      <c r="Z109" s="149">
        <v>0</v>
      </c>
      <c r="AA109" s="106">
        <f>IF(Z$5&lt;&gt;"",IF(AA$7="% of Total",(Z109/Z$123),IF(AA$7="% of Change",((Z109-X109)/X109),"N/A")),0)</f>
        <v>0</v>
      </c>
      <c r="AB109" s="149">
        <v>0</v>
      </c>
      <c r="AC109" s="106">
        <f>IF(AB$5&lt;&gt;"",IF(AC$7="% of Total",(AB109/AB$123),IF(AC$7="% of Change",((AB109-Z109)/Z109),"N/A")),0)</f>
        <v>0</v>
      </c>
      <c r="AD109" s="47"/>
      <c r="AF109" s="148"/>
    </row>
    <row r="110" spans="1:32" s="6" customFormat="1" outlineLevel="1" x14ac:dyDescent="0.25">
      <c r="A110" s="27" t="s">
        <v>295</v>
      </c>
      <c r="B110" s="149">
        <v>0</v>
      </c>
      <c r="C110" s="106">
        <f>IFERROR(IF(C$7="% of Total",(B110/B$123),IF(C$7="% of Change","N/A","N/A")),0)</f>
        <v>0</v>
      </c>
      <c r="D110" s="149">
        <v>0</v>
      </c>
      <c r="E110" s="106">
        <f>IFERROR(IF(E$7="% of Total",(D110/D$70),IF(E$7="% of Change",((D110-B110)/B110),"N/A")),0)</f>
        <v>0</v>
      </c>
      <c r="F110" s="149">
        <v>0</v>
      </c>
      <c r="G110" s="106">
        <f>IF(F$5&lt;&gt;"",IF(G$7="% of Total",(F110/F$70),IF(G$7="% of Change",((F110-D110)/D110),"N/A")),0)</f>
        <v>0</v>
      </c>
      <c r="H110" s="149">
        <v>0</v>
      </c>
      <c r="I110" s="106">
        <f>IF(H$5&lt;&gt;"",IF(I$7="% of Total",(H110/H$70),IF(I$7="% of Change",((H110-F110)/F110),"N/A")),0)</f>
        <v>0</v>
      </c>
      <c r="J110" s="149">
        <v>0</v>
      </c>
      <c r="K110" s="106">
        <f>IF(J$5&lt;&gt;"",IF(K$7="% of Total",(J110/J$70),IF(K$7="% of Change",((J110-H110)/H110),"N/A")),0)</f>
        <v>0</v>
      </c>
      <c r="L110" s="149">
        <v>0</v>
      </c>
      <c r="M110" s="106">
        <f>IF(L$5&lt;&gt;"",IF(M$7="% of Total",(L110/L$70),IF(M$7="% of Change",((L110-J110)/J110),"N/A")),0)</f>
        <v>0</v>
      </c>
      <c r="N110" s="149">
        <v>0</v>
      </c>
      <c r="O110" s="106">
        <f>IF(N$5&lt;&gt;"",IF(O$7="% of Total",(N110/N$70),IF(O$7="% of Change",((N110-L110)/L110),"N/A")),0)</f>
        <v>0</v>
      </c>
      <c r="P110" s="149">
        <v>0</v>
      </c>
      <c r="Q110" s="106">
        <f>IF(P$5&lt;&gt;"",IF(Q$7="% of Total",(P110/P$70),IF(Q$7="% of Change",((P110-N110)/N110),"N/A")),0)</f>
        <v>0</v>
      </c>
      <c r="R110" s="149">
        <v>0</v>
      </c>
      <c r="S110" s="106">
        <f>IF(R$5&lt;&gt;"",IF(S$7="% of Total",(R110/R$70),IF(S$7="% of Change",((R110-P110)/P110),"N/A")),0)</f>
        <v>0</v>
      </c>
      <c r="T110" s="149">
        <v>0</v>
      </c>
      <c r="U110" s="106">
        <f>IF(T$5&lt;&gt;"",IF(U$7="% of Total",(T110/T$70),IF(U$7="% of Change",((T110-R110)/R110),"N/A")),0)</f>
        <v>0</v>
      </c>
      <c r="V110" s="149">
        <v>0</v>
      </c>
      <c r="W110" s="106">
        <f>IF(V$5&lt;&gt;"",IF(W$7="% of Total",(V110/V$70),IF(W$7="% of Change",((V110-T110)/T110),"N/A")),0)</f>
        <v>0</v>
      </c>
      <c r="X110" s="149">
        <v>0</v>
      </c>
      <c r="Y110" s="106">
        <f>IF(X$5&lt;&gt;"",IF(Y$7="% of Total",(X110/X$70),IF(Y$7="% of Change",((X110-V110)/V110),"N/A")),0)</f>
        <v>0</v>
      </c>
      <c r="Z110" s="149">
        <v>0</v>
      </c>
      <c r="AA110" s="106">
        <f>IF(Z$5&lt;&gt;"",IF(AA$7="% of Total",(Z110/Z$70),IF(AA$7="% of Change",((Z110-X110)/X110),"N/A")),0)</f>
        <v>0</v>
      </c>
      <c r="AB110" s="149">
        <v>0</v>
      </c>
      <c r="AC110" s="106">
        <f>IF(AB$5&lt;&gt;"",IF(AC$7="% of Total",(AB110/AB$70),IF(AC$7="% of Change",((AB110-Z110)/Z110),"N/A")),0)</f>
        <v>0</v>
      </c>
      <c r="AD110" s="47"/>
      <c r="AF110" s="148"/>
    </row>
    <row r="111" spans="1:32" s="6" customFormat="1" outlineLevel="1" x14ac:dyDescent="0.25">
      <c r="A111" s="27" t="s">
        <v>296</v>
      </c>
      <c r="B111" s="149">
        <v>0</v>
      </c>
      <c r="C111" s="106">
        <f>IFERROR(IF(C$7="% of Total",(B111/B$123),IF(C$7="% of Change","N/A","N/A")),0)</f>
        <v>0</v>
      </c>
      <c r="D111" s="149">
        <v>0</v>
      </c>
      <c r="E111" s="106">
        <f>IFERROR(IF(E$7="% of Total",(D111/D$70),IF(E$7="% of Change",((D111-B111)/B111),"N/A")),0)</f>
        <v>0</v>
      </c>
      <c r="F111" s="149">
        <v>0</v>
      </c>
      <c r="G111" s="106">
        <f>IF(F$5&lt;&gt;"",IF(G$7="% of Total",(F111/F$70),IF(G$7="% of Change",((F111-D111)/D111),"N/A")),0)</f>
        <v>0</v>
      </c>
      <c r="H111" s="149">
        <v>0</v>
      </c>
      <c r="I111" s="106">
        <f>IF(H$5&lt;&gt;"",IF(I$7="% of Total",(H111/H$70),IF(I$7="% of Change",((H111-F111)/F111),"N/A")),0)</f>
        <v>0</v>
      </c>
      <c r="J111" s="149">
        <v>0</v>
      </c>
      <c r="K111" s="106">
        <f>IF(J$5&lt;&gt;"",IF(K$7="% of Total",(J111/J$70),IF(K$7="% of Change",((J111-H111)/H111),"N/A")),0)</f>
        <v>0</v>
      </c>
      <c r="L111" s="149">
        <v>0</v>
      </c>
      <c r="M111" s="106">
        <f>IF(L$5&lt;&gt;"",IF(M$7="% of Total",(L111/L$70),IF(M$7="% of Change",((L111-J111)/J111),"N/A")),0)</f>
        <v>0</v>
      </c>
      <c r="N111" s="149">
        <v>0</v>
      </c>
      <c r="O111" s="106">
        <f>IF(N$5&lt;&gt;"",IF(O$7="% of Total",(N111/N$70),IF(O$7="% of Change",((N111-L111)/L111),"N/A")),0)</f>
        <v>0</v>
      </c>
      <c r="P111" s="149">
        <v>0</v>
      </c>
      <c r="Q111" s="106">
        <f>IF(P$5&lt;&gt;"",IF(Q$7="% of Total",(P111/P$70),IF(Q$7="% of Change",((P111-N111)/N111),"N/A")),0)</f>
        <v>0</v>
      </c>
      <c r="R111" s="149">
        <v>0</v>
      </c>
      <c r="S111" s="106">
        <f>IF(R$5&lt;&gt;"",IF(S$7="% of Total",(R111/R$70),IF(S$7="% of Change",((R111-P111)/P111),"N/A")),0)</f>
        <v>0</v>
      </c>
      <c r="T111" s="149">
        <v>0</v>
      </c>
      <c r="U111" s="106">
        <f>IF(T$5&lt;&gt;"",IF(U$7="% of Total",(T111/T$70),IF(U$7="% of Change",((T111-R111)/R111),"N/A")),0)</f>
        <v>0</v>
      </c>
      <c r="V111" s="149">
        <v>0</v>
      </c>
      <c r="W111" s="106">
        <f>IF(V$5&lt;&gt;"",IF(W$7="% of Total",(V111/V$70),IF(W$7="% of Change",((V111-T111)/T111),"N/A")),0)</f>
        <v>0</v>
      </c>
      <c r="X111" s="149">
        <v>0</v>
      </c>
      <c r="Y111" s="106">
        <f>IF(X$5&lt;&gt;"",IF(Y$7="% of Total",(X111/X$70),IF(Y$7="% of Change",((X111-V111)/V111),"N/A")),0)</f>
        <v>0</v>
      </c>
      <c r="Z111" s="149">
        <v>0</v>
      </c>
      <c r="AA111" s="106">
        <f>IF(Z$5&lt;&gt;"",IF(AA$7="% of Total",(Z111/Z$70),IF(AA$7="% of Change",((Z111-X111)/X111),"N/A")),0)</f>
        <v>0</v>
      </c>
      <c r="AB111" s="149">
        <v>0</v>
      </c>
      <c r="AC111" s="106">
        <f>IF(AB$5&lt;&gt;"",IF(AC$7="% of Total",(AB111/AB$70),IF(AC$7="% of Change",((AB111-Z111)/Z111),"N/A")),0)</f>
        <v>0</v>
      </c>
      <c r="AD111" s="47"/>
      <c r="AF111" s="148"/>
    </row>
    <row r="112" spans="1:32" s="1" customFormat="1" ht="14.25" x14ac:dyDescent="0.2">
      <c r="A112" s="26" t="s">
        <v>111</v>
      </c>
      <c r="B112" s="101">
        <f>SUBTOTAL(9,B113:B115)</f>
        <v>0</v>
      </c>
      <c r="C112" s="105">
        <f>IFERROR(IF(C$7="% of Total",(B112/B$123),IF(C$7="% of Change","N/A","N/A")),0)</f>
        <v>0</v>
      </c>
      <c r="D112" s="101">
        <f>SUBTOTAL(9,D113:D115)</f>
        <v>0</v>
      </c>
      <c r="E112" s="105">
        <f>IFERROR(IF(E$7="% of Total",(D112/D$123),IF(E$7="% of Change",((D112-B112)/B112),"N/A")),0)</f>
        <v>0</v>
      </c>
      <c r="F112" s="101">
        <f>SUBTOTAL(9,F113:F115)</f>
        <v>0</v>
      </c>
      <c r="G112" s="105">
        <f>IF(F$5&lt;&gt;"",IF(G$7="% of Total",(F112/F$123),IF(G$7="% of Change",((F112-D112)/D112),"N/A")),0)</f>
        <v>0</v>
      </c>
      <c r="H112" s="101">
        <f>SUBTOTAL(9,H113:H115)</f>
        <v>0</v>
      </c>
      <c r="I112" s="105">
        <f>IF(H$5&lt;&gt;"",IF(I$7="% of Total",(H112/H$123),IF(I$7="% of Change",((H112-F112)/F112),"N/A")),0)</f>
        <v>0</v>
      </c>
      <c r="J112" s="101">
        <f t="shared" ref="J112" si="376">SUBTOTAL(9,J113:J115)</f>
        <v>0</v>
      </c>
      <c r="K112" s="105">
        <f>IF(J$5&lt;&gt;"",IF(K$7="% of Total",(J112/J$123),IF(K$7="% of Change",((J112-H112)/H112),"N/A")),0)</f>
        <v>0</v>
      </c>
      <c r="L112" s="101">
        <f t="shared" ref="L112" si="377">SUBTOTAL(9,L113:L115)</f>
        <v>0</v>
      </c>
      <c r="M112" s="105">
        <f>IF(L$5&lt;&gt;"",IF(M$7="% of Total",(L112/L$123),IF(M$7="% of Change",((L112-J112)/J112),"N/A")),0)</f>
        <v>0</v>
      </c>
      <c r="N112" s="101">
        <f t="shared" ref="N112" si="378">SUBTOTAL(9,N113:N115)</f>
        <v>0</v>
      </c>
      <c r="O112" s="105">
        <f>IF(N$5&lt;&gt;"",IF(O$7="% of Total",(N112/N$123),IF(O$7="% of Change",((N112-L112)/L112),"N/A")),0)</f>
        <v>0</v>
      </c>
      <c r="P112" s="101">
        <f t="shared" ref="P112" si="379">SUBTOTAL(9,P113:P115)</f>
        <v>0</v>
      </c>
      <c r="Q112" s="105">
        <f>IF(P$5&lt;&gt;"",IF(Q$7="% of Total",(P112/P$123),IF(Q$7="% of Change",((P112-N112)/N112),"N/A")),0)</f>
        <v>0</v>
      </c>
      <c r="R112" s="101">
        <f t="shared" ref="R112" si="380">SUBTOTAL(9,R113:R115)</f>
        <v>0</v>
      </c>
      <c r="S112" s="105">
        <f>IF(R$5&lt;&gt;"",IF(S$7="% of Total",(R112/R$123),IF(S$7="% of Change",((R112-P112)/P112),"N/A")),0)</f>
        <v>0</v>
      </c>
      <c r="T112" s="101">
        <f t="shared" ref="T112" si="381">SUBTOTAL(9,T113:T115)</f>
        <v>0</v>
      </c>
      <c r="U112" s="105">
        <f>IF(T$5&lt;&gt;"",IF(U$7="% of Total",(T112/T$123),IF(U$7="% of Change",((T112-R112)/R112),"N/A")),0)</f>
        <v>0</v>
      </c>
      <c r="V112" s="101">
        <f t="shared" ref="V112" si="382">SUBTOTAL(9,V113:V115)</f>
        <v>0</v>
      </c>
      <c r="W112" s="105">
        <f>IF(V$5&lt;&gt;"",IF(W$7="% of Total",(V112/V$123),IF(W$7="% of Change",((V112-T112)/T112),"N/A")),0)</f>
        <v>0</v>
      </c>
      <c r="X112" s="101">
        <f t="shared" ref="X112" si="383">SUBTOTAL(9,X113:X115)</f>
        <v>0</v>
      </c>
      <c r="Y112" s="105">
        <f>IF(X$5&lt;&gt;"",IF(Y$7="% of Total",(X112/X$123),IF(Y$7="% of Change",((X112-V112)/V112),"N/A")),0)</f>
        <v>0</v>
      </c>
      <c r="Z112" s="101">
        <f t="shared" ref="Z112" si="384">SUBTOTAL(9,Z113:Z115)</f>
        <v>0</v>
      </c>
      <c r="AA112" s="105">
        <f>IF(Z$5&lt;&gt;"",IF(AA$7="% of Total",(Z112/Z$123),IF(AA$7="% of Change",((Z112-X112)/X112),"N/A")),0)</f>
        <v>0</v>
      </c>
      <c r="AB112" s="101">
        <f t="shared" ref="AB112" si="385">SUBTOTAL(9,AB113:AB115)</f>
        <v>0</v>
      </c>
      <c r="AC112" s="105">
        <f>IF(AB$5&lt;&gt;"",IF(AC$7="% of Total",(AB112/AB$123),IF(AC$7="% of Change",((AB112-Z112)/Z112),"N/A")),0)</f>
        <v>0</v>
      </c>
      <c r="AD112" s="26"/>
      <c r="AF112" s="32"/>
    </row>
    <row r="113" spans="1:32" s="6" customFormat="1" outlineLevel="1" x14ac:dyDescent="0.25">
      <c r="A113" s="27" t="s">
        <v>297</v>
      </c>
      <c r="B113" s="149">
        <v>0</v>
      </c>
      <c r="C113" s="106">
        <f>IFERROR(IF(C$7="% of Total",(B113/B$123),IF(C$7="% of Change","N/A","N/A")),0)</f>
        <v>0</v>
      </c>
      <c r="D113" s="149">
        <v>0</v>
      </c>
      <c r="E113" s="106">
        <f>IFERROR(IF(E$7="% of Total",(D113/D$123),IF(E$7="% of Change",((D113-B113)/B113),"N/A")),0)</f>
        <v>0</v>
      </c>
      <c r="F113" s="149">
        <v>0</v>
      </c>
      <c r="G113" s="106">
        <f>IF(F$5&lt;&gt;"",IF(G$7="% of Total",(F113/F$123),IF(G$7="% of Change",((F113-D113)/D113),"N/A")),0)</f>
        <v>0</v>
      </c>
      <c r="H113" s="149">
        <v>0</v>
      </c>
      <c r="I113" s="106">
        <f>IF(H$5&lt;&gt;"",IF(I$7="% of Total",(H113/H$123),IF(I$7="% of Change",((H113-F113)/F113),"N/A")),0)</f>
        <v>0</v>
      </c>
      <c r="J113" s="149">
        <v>0</v>
      </c>
      <c r="K113" s="106">
        <f>IF(J$5&lt;&gt;"",IF(K$7="% of Total",(J113/J$123),IF(K$7="% of Change",((J113-H113)/H113),"N/A")),0)</f>
        <v>0</v>
      </c>
      <c r="L113" s="149">
        <v>0</v>
      </c>
      <c r="M113" s="106">
        <f>IF(L$5&lt;&gt;"",IF(M$7="% of Total",(L113/L$123),IF(M$7="% of Change",((L113-J113)/J113),"N/A")),0)</f>
        <v>0</v>
      </c>
      <c r="N113" s="149">
        <v>0</v>
      </c>
      <c r="O113" s="106">
        <f>IF(N$5&lt;&gt;"",IF(O$7="% of Total",(N113/N$123),IF(O$7="% of Change",((N113-L113)/L113),"N/A")),0)</f>
        <v>0</v>
      </c>
      <c r="P113" s="149">
        <v>0</v>
      </c>
      <c r="Q113" s="106">
        <f>IF(P$5&lt;&gt;"",IF(Q$7="% of Total",(P113/P$123),IF(Q$7="% of Change",((P113-N113)/N113),"N/A")),0)</f>
        <v>0</v>
      </c>
      <c r="R113" s="149">
        <v>0</v>
      </c>
      <c r="S113" s="106">
        <f>IF(R$5&lt;&gt;"",IF(S$7="% of Total",(R113/R$123),IF(S$7="% of Change",((R113-P113)/P113),"N/A")),0)</f>
        <v>0</v>
      </c>
      <c r="T113" s="149">
        <v>0</v>
      </c>
      <c r="U113" s="106">
        <f>IF(T$5&lt;&gt;"",IF(U$7="% of Total",(T113/T$123),IF(U$7="% of Change",((T113-R113)/R113),"N/A")),0)</f>
        <v>0</v>
      </c>
      <c r="V113" s="149">
        <v>0</v>
      </c>
      <c r="W113" s="106">
        <f>IF(V$5&lt;&gt;"",IF(W$7="% of Total",(V113/V$123),IF(W$7="% of Change",((V113-T113)/T113),"N/A")),0)</f>
        <v>0</v>
      </c>
      <c r="X113" s="149">
        <v>0</v>
      </c>
      <c r="Y113" s="106">
        <f>IF(X$5&lt;&gt;"",IF(Y$7="% of Total",(X113/X$123),IF(Y$7="% of Change",((X113-V113)/V113),"N/A")),0)</f>
        <v>0</v>
      </c>
      <c r="Z113" s="149">
        <v>0</v>
      </c>
      <c r="AA113" s="106">
        <f>IF(Z$5&lt;&gt;"",IF(AA$7="% of Total",(Z113/Z$123),IF(AA$7="% of Change",((Z113-X113)/X113),"N/A")),0)</f>
        <v>0</v>
      </c>
      <c r="AB113" s="149">
        <v>0</v>
      </c>
      <c r="AC113" s="106">
        <f>IF(AB$5&lt;&gt;"",IF(AC$7="% of Total",(AB113/AB$123),IF(AC$7="% of Change",((AB113-Z113)/Z113),"N/A")),0)</f>
        <v>0</v>
      </c>
      <c r="AD113" s="47"/>
      <c r="AF113" s="148"/>
    </row>
    <row r="114" spans="1:32" s="6" customFormat="1" outlineLevel="1" x14ac:dyDescent="0.25">
      <c r="A114" s="27" t="s">
        <v>298</v>
      </c>
      <c r="B114" s="149">
        <v>0</v>
      </c>
      <c r="C114" s="106">
        <f>IFERROR(IF(C$7="% of Total",(B114/B$123),IF(C$7="% of Change","N/A","N/A")),0)</f>
        <v>0</v>
      </c>
      <c r="D114" s="149">
        <v>0</v>
      </c>
      <c r="E114" s="106">
        <f>IFERROR(IF(E$7="% of Total",(D114/D$70),IF(E$7="% of Change",((D114-B114)/B114),"N/A")),0)</f>
        <v>0</v>
      </c>
      <c r="F114" s="149">
        <v>0</v>
      </c>
      <c r="G114" s="106">
        <f>IF(F$5&lt;&gt;"",IF(G$7="% of Total",(F114/F$70),IF(G$7="% of Change",((F114-D114)/D114),"N/A")),0)</f>
        <v>0</v>
      </c>
      <c r="H114" s="149">
        <v>0</v>
      </c>
      <c r="I114" s="106">
        <f>IF(H$5&lt;&gt;"",IF(I$7="% of Total",(H114/H$70),IF(I$7="% of Change",((H114-F114)/F114),"N/A")),0)</f>
        <v>0</v>
      </c>
      <c r="J114" s="149">
        <v>0</v>
      </c>
      <c r="K114" s="106">
        <f>IF(J$5&lt;&gt;"",IF(K$7="% of Total",(J114/J$70),IF(K$7="% of Change",((J114-H114)/H114),"N/A")),0)</f>
        <v>0</v>
      </c>
      <c r="L114" s="149">
        <v>0</v>
      </c>
      <c r="M114" s="106">
        <f>IF(L$5&lt;&gt;"",IF(M$7="% of Total",(L114/L$70),IF(M$7="% of Change",((L114-J114)/J114),"N/A")),0)</f>
        <v>0</v>
      </c>
      <c r="N114" s="149">
        <v>0</v>
      </c>
      <c r="O114" s="106">
        <f>IF(N$5&lt;&gt;"",IF(O$7="% of Total",(N114/N$70),IF(O$7="% of Change",((N114-L114)/L114),"N/A")),0)</f>
        <v>0</v>
      </c>
      <c r="P114" s="149">
        <v>0</v>
      </c>
      <c r="Q114" s="106">
        <f>IF(P$5&lt;&gt;"",IF(Q$7="% of Total",(P114/P$70),IF(Q$7="% of Change",((P114-N114)/N114),"N/A")),0)</f>
        <v>0</v>
      </c>
      <c r="R114" s="149">
        <v>0</v>
      </c>
      <c r="S114" s="106">
        <f>IF(R$5&lt;&gt;"",IF(S$7="% of Total",(R114/R$70),IF(S$7="% of Change",((R114-P114)/P114),"N/A")),0)</f>
        <v>0</v>
      </c>
      <c r="T114" s="149">
        <v>0</v>
      </c>
      <c r="U114" s="106">
        <f>IF(T$5&lt;&gt;"",IF(U$7="% of Total",(T114/T$70),IF(U$7="% of Change",((T114-R114)/R114),"N/A")),0)</f>
        <v>0</v>
      </c>
      <c r="V114" s="149">
        <v>0</v>
      </c>
      <c r="W114" s="106">
        <f>IF(V$5&lt;&gt;"",IF(W$7="% of Total",(V114/V$70),IF(W$7="% of Change",((V114-T114)/T114),"N/A")),0)</f>
        <v>0</v>
      </c>
      <c r="X114" s="149">
        <v>0</v>
      </c>
      <c r="Y114" s="106">
        <f>IF(X$5&lt;&gt;"",IF(Y$7="% of Total",(X114/X$70),IF(Y$7="% of Change",((X114-V114)/V114),"N/A")),0)</f>
        <v>0</v>
      </c>
      <c r="Z114" s="149">
        <v>0</v>
      </c>
      <c r="AA114" s="106">
        <f>IF(Z$5&lt;&gt;"",IF(AA$7="% of Total",(Z114/Z$70),IF(AA$7="% of Change",((Z114-X114)/X114),"N/A")),0)</f>
        <v>0</v>
      </c>
      <c r="AB114" s="149">
        <v>0</v>
      </c>
      <c r="AC114" s="106">
        <f>IF(AB$5&lt;&gt;"",IF(AC$7="% of Total",(AB114/AB$70),IF(AC$7="% of Change",((AB114-Z114)/Z114),"N/A")),0)</f>
        <v>0</v>
      </c>
      <c r="AD114" s="47"/>
      <c r="AF114" s="148"/>
    </row>
    <row r="115" spans="1:32" s="6" customFormat="1" outlineLevel="1" x14ac:dyDescent="0.25">
      <c r="A115" s="27" t="s">
        <v>299</v>
      </c>
      <c r="B115" s="149">
        <v>0</v>
      </c>
      <c r="C115" s="106">
        <f>IFERROR(IF(C$7="% of Total",(B115/B$123),IF(C$7="% of Change","N/A","N/A")),0)</f>
        <v>0</v>
      </c>
      <c r="D115" s="149">
        <v>0</v>
      </c>
      <c r="E115" s="106">
        <f>IFERROR(IF(E$7="% of Total",(D115/D$70),IF(E$7="% of Change",((D115-B115)/B115),"N/A")),0)</f>
        <v>0</v>
      </c>
      <c r="F115" s="149">
        <v>0</v>
      </c>
      <c r="G115" s="106">
        <f>IF(F$5&lt;&gt;"",IF(G$7="% of Total",(F115/F$70),IF(G$7="% of Change",((F115-D115)/D115),"N/A")),0)</f>
        <v>0</v>
      </c>
      <c r="H115" s="149">
        <v>0</v>
      </c>
      <c r="I115" s="106">
        <f>IF(H$5&lt;&gt;"",IF(I$7="% of Total",(H115/H$70),IF(I$7="% of Change",((H115-F115)/F115),"N/A")),0)</f>
        <v>0</v>
      </c>
      <c r="J115" s="149">
        <v>0</v>
      </c>
      <c r="K115" s="106">
        <f>IF(J$5&lt;&gt;"",IF(K$7="% of Total",(J115/J$70),IF(K$7="% of Change",((J115-H115)/H115),"N/A")),0)</f>
        <v>0</v>
      </c>
      <c r="L115" s="149">
        <v>0</v>
      </c>
      <c r="M115" s="106">
        <f>IF(L$5&lt;&gt;"",IF(M$7="% of Total",(L115/L$70),IF(M$7="% of Change",((L115-J115)/J115),"N/A")),0)</f>
        <v>0</v>
      </c>
      <c r="N115" s="149">
        <v>0</v>
      </c>
      <c r="O115" s="106">
        <f>IF(N$5&lt;&gt;"",IF(O$7="% of Total",(N115/N$70),IF(O$7="% of Change",((N115-L115)/L115),"N/A")),0)</f>
        <v>0</v>
      </c>
      <c r="P115" s="149">
        <v>0</v>
      </c>
      <c r="Q115" s="106">
        <f>IF(P$5&lt;&gt;"",IF(Q$7="% of Total",(P115/P$70),IF(Q$7="% of Change",((P115-N115)/N115),"N/A")),0)</f>
        <v>0</v>
      </c>
      <c r="R115" s="149">
        <v>0</v>
      </c>
      <c r="S115" s="106">
        <f>IF(R$5&lt;&gt;"",IF(S$7="% of Total",(R115/R$70),IF(S$7="% of Change",((R115-P115)/P115),"N/A")),0)</f>
        <v>0</v>
      </c>
      <c r="T115" s="149">
        <v>0</v>
      </c>
      <c r="U115" s="106">
        <f>IF(T$5&lt;&gt;"",IF(U$7="% of Total",(T115/T$70),IF(U$7="% of Change",((T115-R115)/R115),"N/A")),0)</f>
        <v>0</v>
      </c>
      <c r="V115" s="149">
        <v>0</v>
      </c>
      <c r="W115" s="106">
        <f>IF(V$5&lt;&gt;"",IF(W$7="% of Total",(V115/V$70),IF(W$7="% of Change",((V115-T115)/T115),"N/A")),0)</f>
        <v>0</v>
      </c>
      <c r="X115" s="149">
        <v>0</v>
      </c>
      <c r="Y115" s="106">
        <f>IF(X$5&lt;&gt;"",IF(Y$7="% of Total",(X115/X$70),IF(Y$7="% of Change",((X115-V115)/V115),"N/A")),0)</f>
        <v>0</v>
      </c>
      <c r="Z115" s="149">
        <v>0</v>
      </c>
      <c r="AA115" s="106">
        <f>IF(Z$5&lt;&gt;"",IF(AA$7="% of Total",(Z115/Z$70),IF(AA$7="% of Change",((Z115-X115)/X115),"N/A")),0)</f>
        <v>0</v>
      </c>
      <c r="AB115" s="149">
        <v>0</v>
      </c>
      <c r="AC115" s="106">
        <f>IF(AB$5&lt;&gt;"",IF(AC$7="% of Total",(AB115/AB$70),IF(AC$7="% of Change",((AB115-Z115)/Z115),"N/A")),0)</f>
        <v>0</v>
      </c>
      <c r="AD115" s="47"/>
      <c r="AF115" s="148"/>
    </row>
    <row r="116" spans="1:32" s="1" customFormat="1" x14ac:dyDescent="0.25">
      <c r="A116" s="26" t="s">
        <v>150</v>
      </c>
      <c r="B116" s="101">
        <f>SUBTOTAL(9,B117:B121)</f>
        <v>0</v>
      </c>
      <c r="C116" s="105">
        <f>IFERROR(IF(C$7="% of Total",(B116/B$123),IF(C$7="% of Change","N/A","N/A")),0)</f>
        <v>0</v>
      </c>
      <c r="D116" s="101">
        <f>SUBTOTAL(9,D117:D121)</f>
        <v>0</v>
      </c>
      <c r="E116" s="105">
        <f t="shared" ref="E116:E123" si="386">IFERROR(IF(E$7="% of Total",(D116/D$123),IF(E$7="% of Change",((D116-B116)/B116),"N/A")),0)</f>
        <v>0</v>
      </c>
      <c r="F116" s="101">
        <f>SUBTOTAL(9,F117:F121)</f>
        <v>0</v>
      </c>
      <c r="G116" s="105">
        <f t="shared" ref="G116:G123" si="387">IF(F$5&lt;&gt;"",IF(G$7="% of Total",(F116/F$123),IF(G$7="% of Change",((F116-D116)/D116),"N/A")),0)</f>
        <v>0</v>
      </c>
      <c r="H116" s="101">
        <f>SUBTOTAL(9,H117:H121)</f>
        <v>0</v>
      </c>
      <c r="I116" s="105">
        <f t="shared" ref="I116:I123" si="388">IF(H$5&lt;&gt;"",IF(I$7="% of Total",(H116/H$123),IF(I$7="% of Change",((H116-F116)/F116),"N/A")),0)</f>
        <v>0</v>
      </c>
      <c r="J116" s="101">
        <f t="shared" ref="J116" si="389">SUBTOTAL(9,J117:J121)</f>
        <v>0</v>
      </c>
      <c r="K116" s="105">
        <f t="shared" ref="K116:K123" si="390">IF(J$5&lt;&gt;"",IF(K$7="% of Total",(J116/J$123),IF(K$7="% of Change",((J116-H116)/H116),"N/A")),0)</f>
        <v>0</v>
      </c>
      <c r="L116" s="101">
        <f t="shared" ref="L116" si="391">SUBTOTAL(9,L117:L121)</f>
        <v>0</v>
      </c>
      <c r="M116" s="105">
        <f t="shared" ref="M116:M123" si="392">IF(L$5&lt;&gt;"",IF(M$7="% of Total",(L116/L$123),IF(M$7="% of Change",((L116-J116)/J116),"N/A")),0)</f>
        <v>0</v>
      </c>
      <c r="N116" s="101">
        <f t="shared" ref="N116" si="393">SUBTOTAL(9,N117:N121)</f>
        <v>0</v>
      </c>
      <c r="O116" s="105">
        <f t="shared" ref="O116:O123" si="394">IF(N$5&lt;&gt;"",IF(O$7="% of Total",(N116/N$123),IF(O$7="% of Change",((N116-L116)/L116),"N/A")),0)</f>
        <v>0</v>
      </c>
      <c r="P116" s="101">
        <f t="shared" ref="P116" si="395">SUBTOTAL(9,P117:P121)</f>
        <v>0</v>
      </c>
      <c r="Q116" s="105">
        <f t="shared" ref="Q116:Q123" si="396">IF(P$5&lt;&gt;"",IF(Q$7="% of Total",(P116/P$123),IF(Q$7="% of Change",((P116-N116)/N116),"N/A")),0)</f>
        <v>0</v>
      </c>
      <c r="R116" s="101">
        <f t="shared" ref="R116" si="397">SUBTOTAL(9,R117:R121)</f>
        <v>0</v>
      </c>
      <c r="S116" s="105">
        <f t="shared" ref="S116:S123" si="398">IF(R$5&lt;&gt;"",IF(S$7="% of Total",(R116/R$123),IF(S$7="% of Change",((R116-P116)/P116),"N/A")),0)</f>
        <v>0</v>
      </c>
      <c r="T116" s="101">
        <f t="shared" ref="T116" si="399">SUBTOTAL(9,T117:T121)</f>
        <v>0</v>
      </c>
      <c r="U116" s="105">
        <f t="shared" ref="U116:U123" si="400">IF(T$5&lt;&gt;"",IF(U$7="% of Total",(T116/T$123),IF(U$7="% of Change",((T116-R116)/R116),"N/A")),0)</f>
        <v>0</v>
      </c>
      <c r="V116" s="101">
        <f t="shared" ref="V116" si="401">SUBTOTAL(9,V117:V121)</f>
        <v>0</v>
      </c>
      <c r="W116" s="105">
        <f t="shared" ref="W116:W123" si="402">IF(V$5&lt;&gt;"",IF(W$7="% of Total",(V116/V$123),IF(W$7="% of Change",((V116-T116)/T116),"N/A")),0)</f>
        <v>0</v>
      </c>
      <c r="X116" s="101">
        <f t="shared" ref="X116" si="403">SUBTOTAL(9,X117:X121)</f>
        <v>0</v>
      </c>
      <c r="Y116" s="105">
        <f t="shared" ref="Y116:Y123" si="404">IF(X$5&lt;&gt;"",IF(Y$7="% of Total",(X116/X$123),IF(Y$7="% of Change",((X116-V116)/V116),"N/A")),0)</f>
        <v>0</v>
      </c>
      <c r="Z116" s="101">
        <f t="shared" ref="Z116" si="405">SUBTOTAL(9,Z117:Z121)</f>
        <v>0</v>
      </c>
      <c r="AA116" s="105">
        <f t="shared" ref="AA116:AA123" si="406">IF(Z$5&lt;&gt;"",IF(AA$7="% of Total",(Z116/Z$123),IF(AA$7="% of Change",((Z116-X116)/X116),"N/A")),0)</f>
        <v>0</v>
      </c>
      <c r="AB116" s="101">
        <f t="shared" ref="AB116" si="407">SUBTOTAL(9,AB117:AB121)</f>
        <v>0</v>
      </c>
      <c r="AC116" s="105">
        <f t="shared" ref="AC116:AC123" si="408">IF(AB$5&lt;&gt;"",IF(AC$7="% of Total",(AB116/AB$123),IF(AC$7="% of Change",((AB116-Z116)/Z116),"N/A")),0)</f>
        <v>0</v>
      </c>
      <c r="AD116" s="26"/>
      <c r="AF116" s="32"/>
    </row>
    <row r="117" spans="1:32" s="3" customFormat="1" outlineLevel="1" x14ac:dyDescent="0.25">
      <c r="A117" s="27" t="s">
        <v>112</v>
      </c>
      <c r="B117" s="85">
        <v>0</v>
      </c>
      <c r="C117" s="106">
        <f>IFERROR(IF(C$7="% of Total",(B117/B$123),IF(C$7="% of Change","N/A","N/A")),0)</f>
        <v>0</v>
      </c>
      <c r="D117" s="85">
        <v>0</v>
      </c>
      <c r="E117" s="106">
        <f t="shared" si="386"/>
        <v>0</v>
      </c>
      <c r="F117" s="85">
        <v>0</v>
      </c>
      <c r="G117" s="106">
        <f t="shared" si="387"/>
        <v>0</v>
      </c>
      <c r="H117" s="85">
        <v>0</v>
      </c>
      <c r="I117" s="106">
        <f t="shared" si="388"/>
        <v>0</v>
      </c>
      <c r="J117" s="85">
        <v>0</v>
      </c>
      <c r="K117" s="106">
        <f t="shared" si="390"/>
        <v>0</v>
      </c>
      <c r="L117" s="85">
        <v>0</v>
      </c>
      <c r="M117" s="106">
        <f t="shared" si="392"/>
        <v>0</v>
      </c>
      <c r="N117" s="85">
        <v>0</v>
      </c>
      <c r="O117" s="106">
        <f t="shared" si="394"/>
        <v>0</v>
      </c>
      <c r="P117" s="85">
        <v>0</v>
      </c>
      <c r="Q117" s="106">
        <f t="shared" si="396"/>
        <v>0</v>
      </c>
      <c r="R117" s="85">
        <v>0</v>
      </c>
      <c r="S117" s="106">
        <f t="shared" si="398"/>
        <v>0</v>
      </c>
      <c r="T117" s="85">
        <v>0</v>
      </c>
      <c r="U117" s="106">
        <f t="shared" si="400"/>
        <v>0</v>
      </c>
      <c r="V117" s="85">
        <v>0</v>
      </c>
      <c r="W117" s="106">
        <f t="shared" si="402"/>
        <v>0</v>
      </c>
      <c r="X117" s="85">
        <v>0</v>
      </c>
      <c r="Y117" s="106">
        <f t="shared" si="404"/>
        <v>0</v>
      </c>
      <c r="Z117" s="85">
        <v>0</v>
      </c>
      <c r="AA117" s="106">
        <f t="shared" si="406"/>
        <v>0</v>
      </c>
      <c r="AB117" s="85">
        <v>0</v>
      </c>
      <c r="AC117" s="106">
        <f t="shared" si="408"/>
        <v>0</v>
      </c>
      <c r="AD117" s="44"/>
      <c r="AF117" s="148"/>
    </row>
    <row r="118" spans="1:32" s="3" customFormat="1" outlineLevel="1" x14ac:dyDescent="0.25">
      <c r="A118" s="27" t="s">
        <v>113</v>
      </c>
      <c r="B118" s="85">
        <v>0</v>
      </c>
      <c r="C118" s="106">
        <f>IFERROR(IF(C$7="% of Total",(B118/B$123),IF(C$7="% of Change","N/A","N/A")),0)</f>
        <v>0</v>
      </c>
      <c r="D118" s="85">
        <v>0</v>
      </c>
      <c r="E118" s="106">
        <f t="shared" si="386"/>
        <v>0</v>
      </c>
      <c r="F118" s="85">
        <v>0</v>
      </c>
      <c r="G118" s="106">
        <f t="shared" si="387"/>
        <v>0</v>
      </c>
      <c r="H118" s="85">
        <v>0</v>
      </c>
      <c r="I118" s="106">
        <f t="shared" si="388"/>
        <v>0</v>
      </c>
      <c r="J118" s="85">
        <v>0</v>
      </c>
      <c r="K118" s="106">
        <f t="shared" si="390"/>
        <v>0</v>
      </c>
      <c r="L118" s="85">
        <v>0</v>
      </c>
      <c r="M118" s="106">
        <f t="shared" si="392"/>
        <v>0</v>
      </c>
      <c r="N118" s="85">
        <v>0</v>
      </c>
      <c r="O118" s="106">
        <f t="shared" si="394"/>
        <v>0</v>
      </c>
      <c r="P118" s="85">
        <v>0</v>
      </c>
      <c r="Q118" s="106">
        <f t="shared" si="396"/>
        <v>0</v>
      </c>
      <c r="R118" s="85">
        <v>0</v>
      </c>
      <c r="S118" s="106">
        <f t="shared" si="398"/>
        <v>0</v>
      </c>
      <c r="T118" s="85">
        <v>0</v>
      </c>
      <c r="U118" s="106">
        <f t="shared" si="400"/>
        <v>0</v>
      </c>
      <c r="V118" s="85">
        <v>0</v>
      </c>
      <c r="W118" s="106">
        <f t="shared" si="402"/>
        <v>0</v>
      </c>
      <c r="X118" s="85">
        <v>0</v>
      </c>
      <c r="Y118" s="106">
        <f t="shared" si="404"/>
        <v>0</v>
      </c>
      <c r="Z118" s="85">
        <v>0</v>
      </c>
      <c r="AA118" s="106">
        <f t="shared" si="406"/>
        <v>0</v>
      </c>
      <c r="AB118" s="85">
        <v>0</v>
      </c>
      <c r="AC118" s="106">
        <f t="shared" si="408"/>
        <v>0</v>
      </c>
      <c r="AD118" s="44"/>
      <c r="AF118" s="148"/>
    </row>
    <row r="119" spans="1:32" s="3" customFormat="1" outlineLevel="1" x14ac:dyDescent="0.25">
      <c r="A119" s="27" t="s">
        <v>114</v>
      </c>
      <c r="B119" s="85">
        <v>0</v>
      </c>
      <c r="C119" s="106">
        <f>IFERROR(IF(C$7="% of Total",(B119/B$123),IF(C$7="% of Change","N/A","N/A")),0)</f>
        <v>0</v>
      </c>
      <c r="D119" s="85">
        <v>0</v>
      </c>
      <c r="E119" s="106">
        <f t="shared" si="386"/>
        <v>0</v>
      </c>
      <c r="F119" s="85">
        <v>0</v>
      </c>
      <c r="G119" s="106">
        <f t="shared" si="387"/>
        <v>0</v>
      </c>
      <c r="H119" s="85">
        <v>0</v>
      </c>
      <c r="I119" s="106">
        <f t="shared" si="388"/>
        <v>0</v>
      </c>
      <c r="J119" s="85">
        <v>0</v>
      </c>
      <c r="K119" s="106">
        <f t="shared" si="390"/>
        <v>0</v>
      </c>
      <c r="L119" s="85">
        <v>0</v>
      </c>
      <c r="M119" s="106">
        <f t="shared" si="392"/>
        <v>0</v>
      </c>
      <c r="N119" s="85">
        <v>0</v>
      </c>
      <c r="O119" s="106">
        <f t="shared" si="394"/>
        <v>0</v>
      </c>
      <c r="P119" s="85">
        <v>0</v>
      </c>
      <c r="Q119" s="106">
        <f t="shared" si="396"/>
        <v>0</v>
      </c>
      <c r="R119" s="85">
        <v>0</v>
      </c>
      <c r="S119" s="106">
        <f t="shared" si="398"/>
        <v>0</v>
      </c>
      <c r="T119" s="85">
        <v>0</v>
      </c>
      <c r="U119" s="106">
        <f t="shared" si="400"/>
        <v>0</v>
      </c>
      <c r="V119" s="85">
        <v>0</v>
      </c>
      <c r="W119" s="106">
        <f t="shared" si="402"/>
        <v>0</v>
      </c>
      <c r="X119" s="85">
        <v>0</v>
      </c>
      <c r="Y119" s="106">
        <f t="shared" si="404"/>
        <v>0</v>
      </c>
      <c r="Z119" s="85">
        <v>0</v>
      </c>
      <c r="AA119" s="106">
        <f t="shared" si="406"/>
        <v>0</v>
      </c>
      <c r="AB119" s="85">
        <v>0</v>
      </c>
      <c r="AC119" s="106">
        <f t="shared" si="408"/>
        <v>0</v>
      </c>
      <c r="AD119" s="44"/>
      <c r="AF119" s="148"/>
    </row>
    <row r="120" spans="1:32" s="3" customFormat="1" outlineLevel="1" x14ac:dyDescent="0.25">
      <c r="A120" s="27" t="s">
        <v>115</v>
      </c>
      <c r="B120" s="85">
        <v>0</v>
      </c>
      <c r="C120" s="106">
        <f>IFERROR(IF(C$7="% of Total",(B120/B$123),IF(C$7="% of Change","N/A","N/A")),0)</f>
        <v>0</v>
      </c>
      <c r="D120" s="85">
        <v>0</v>
      </c>
      <c r="E120" s="106">
        <f t="shared" si="386"/>
        <v>0</v>
      </c>
      <c r="F120" s="85">
        <v>0</v>
      </c>
      <c r="G120" s="106">
        <f t="shared" si="387"/>
        <v>0</v>
      </c>
      <c r="H120" s="85">
        <v>0</v>
      </c>
      <c r="I120" s="106">
        <f t="shared" si="388"/>
        <v>0</v>
      </c>
      <c r="J120" s="85">
        <v>0</v>
      </c>
      <c r="K120" s="106">
        <f t="shared" si="390"/>
        <v>0</v>
      </c>
      <c r="L120" s="85">
        <v>0</v>
      </c>
      <c r="M120" s="106">
        <f t="shared" si="392"/>
        <v>0</v>
      </c>
      <c r="N120" s="85">
        <v>0</v>
      </c>
      <c r="O120" s="106">
        <f t="shared" si="394"/>
        <v>0</v>
      </c>
      <c r="P120" s="85">
        <v>0</v>
      </c>
      <c r="Q120" s="106">
        <f t="shared" si="396"/>
        <v>0</v>
      </c>
      <c r="R120" s="85">
        <v>0</v>
      </c>
      <c r="S120" s="106">
        <f t="shared" si="398"/>
        <v>0</v>
      </c>
      <c r="T120" s="85">
        <v>0</v>
      </c>
      <c r="U120" s="106">
        <f t="shared" si="400"/>
        <v>0</v>
      </c>
      <c r="V120" s="85">
        <v>0</v>
      </c>
      <c r="W120" s="106">
        <f t="shared" si="402"/>
        <v>0</v>
      </c>
      <c r="X120" s="85">
        <v>0</v>
      </c>
      <c r="Y120" s="106">
        <f t="shared" si="404"/>
        <v>0</v>
      </c>
      <c r="Z120" s="85">
        <v>0</v>
      </c>
      <c r="AA120" s="106">
        <f t="shared" si="406"/>
        <v>0</v>
      </c>
      <c r="AB120" s="85">
        <v>0</v>
      </c>
      <c r="AC120" s="106">
        <f t="shared" si="408"/>
        <v>0</v>
      </c>
      <c r="AD120" s="44"/>
      <c r="AF120" s="148"/>
    </row>
    <row r="121" spans="1:32" s="3" customFormat="1" ht="15.75" outlineLevel="1" thickBot="1" x14ac:dyDescent="0.3">
      <c r="A121" s="27" t="s">
        <v>116</v>
      </c>
      <c r="B121" s="85">
        <v>0</v>
      </c>
      <c r="C121" s="106">
        <f>IFERROR(IF(C$7="% of Total",(B121/B$123),IF(C$7="% of Change","N/A","N/A")),0)</f>
        <v>0</v>
      </c>
      <c r="D121" s="85">
        <v>0</v>
      </c>
      <c r="E121" s="106">
        <f t="shared" si="386"/>
        <v>0</v>
      </c>
      <c r="F121" s="85">
        <v>0</v>
      </c>
      <c r="G121" s="106">
        <f t="shared" si="387"/>
        <v>0</v>
      </c>
      <c r="H121" s="85">
        <v>0</v>
      </c>
      <c r="I121" s="106">
        <f t="shared" si="388"/>
        <v>0</v>
      </c>
      <c r="J121" s="85">
        <v>0</v>
      </c>
      <c r="K121" s="106">
        <f t="shared" si="390"/>
        <v>0</v>
      </c>
      <c r="L121" s="85">
        <v>0</v>
      </c>
      <c r="M121" s="106">
        <f t="shared" si="392"/>
        <v>0</v>
      </c>
      <c r="N121" s="85">
        <v>0</v>
      </c>
      <c r="O121" s="106">
        <f t="shared" si="394"/>
        <v>0</v>
      </c>
      <c r="P121" s="85">
        <v>0</v>
      </c>
      <c r="Q121" s="106">
        <f t="shared" si="396"/>
        <v>0</v>
      </c>
      <c r="R121" s="85">
        <v>0</v>
      </c>
      <c r="S121" s="106">
        <f t="shared" si="398"/>
        <v>0</v>
      </c>
      <c r="T121" s="85">
        <v>0</v>
      </c>
      <c r="U121" s="106">
        <f t="shared" si="400"/>
        <v>0</v>
      </c>
      <c r="V121" s="85">
        <v>0</v>
      </c>
      <c r="W121" s="106">
        <f t="shared" si="402"/>
        <v>0</v>
      </c>
      <c r="X121" s="85">
        <v>0</v>
      </c>
      <c r="Y121" s="106">
        <f t="shared" si="404"/>
        <v>0</v>
      </c>
      <c r="Z121" s="85">
        <v>0</v>
      </c>
      <c r="AA121" s="106">
        <f t="shared" si="406"/>
        <v>0</v>
      </c>
      <c r="AB121" s="85">
        <v>0</v>
      </c>
      <c r="AC121" s="106">
        <f t="shared" si="408"/>
        <v>0</v>
      </c>
      <c r="AD121" s="44"/>
      <c r="AF121" s="148"/>
    </row>
    <row r="122" spans="1:32" s="1" customFormat="1" thickBot="1" x14ac:dyDescent="0.25">
      <c r="A122" s="10" t="s">
        <v>117</v>
      </c>
      <c r="B122" s="95">
        <f>B96+B102+B108+B112+B116</f>
        <v>0</v>
      </c>
      <c r="C122" s="88">
        <f>IFERROR(IF(C$7="% of Total",(B122/B$123),IF(C$7="% of Change","N/A","N/A")),0)</f>
        <v>0</v>
      </c>
      <c r="D122" s="95">
        <f t="shared" ref="D122" si="409">D96+D102+D108+D112+D116</f>
        <v>0</v>
      </c>
      <c r="E122" s="88">
        <f t="shared" si="386"/>
        <v>0</v>
      </c>
      <c r="F122" s="95">
        <f t="shared" ref="F122" si="410">F96+F102+F108+F112+F116</f>
        <v>0</v>
      </c>
      <c r="G122" s="88">
        <f t="shared" si="387"/>
        <v>0</v>
      </c>
      <c r="H122" s="95">
        <f t="shared" ref="H122" si="411">H96+H102+H108+H112+H116</f>
        <v>0</v>
      </c>
      <c r="I122" s="88">
        <f t="shared" si="388"/>
        <v>0</v>
      </c>
      <c r="J122" s="95">
        <f t="shared" ref="J122" si="412">J96+J102+J108+J112+J116</f>
        <v>0</v>
      </c>
      <c r="K122" s="88">
        <f t="shared" si="390"/>
        <v>0</v>
      </c>
      <c r="L122" s="95">
        <f t="shared" ref="L122" si="413">L96+L102+L108+L112+L116</f>
        <v>0</v>
      </c>
      <c r="M122" s="88">
        <f t="shared" si="392"/>
        <v>0</v>
      </c>
      <c r="N122" s="95">
        <f t="shared" ref="N122" si="414">N96+N102+N108+N112+N116</f>
        <v>0</v>
      </c>
      <c r="O122" s="88">
        <f t="shared" si="394"/>
        <v>0</v>
      </c>
      <c r="P122" s="95">
        <f t="shared" ref="P122" si="415">P96+P102+P108+P112+P116</f>
        <v>0</v>
      </c>
      <c r="Q122" s="88">
        <f t="shared" si="396"/>
        <v>0</v>
      </c>
      <c r="R122" s="95">
        <f t="shared" ref="R122" si="416">R96+R102+R108+R112+R116</f>
        <v>0</v>
      </c>
      <c r="S122" s="88">
        <f t="shared" si="398"/>
        <v>0</v>
      </c>
      <c r="T122" s="95">
        <f t="shared" ref="T122" si="417">T96+T102+T108+T112+T116</f>
        <v>0</v>
      </c>
      <c r="U122" s="88">
        <f t="shared" si="400"/>
        <v>0</v>
      </c>
      <c r="V122" s="95">
        <f t="shared" ref="V122" si="418">V96+V102+V108+V112+V116</f>
        <v>0</v>
      </c>
      <c r="W122" s="88">
        <f t="shared" si="402"/>
        <v>0</v>
      </c>
      <c r="X122" s="95">
        <f t="shared" ref="X122" si="419">X96+X102+X108+X112+X116</f>
        <v>0</v>
      </c>
      <c r="Y122" s="88">
        <f t="shared" si="404"/>
        <v>0</v>
      </c>
      <c r="Z122" s="95">
        <f t="shared" ref="Z122" si="420">Z96+Z102+Z108+Z112+Z116</f>
        <v>0</v>
      </c>
      <c r="AA122" s="88">
        <f t="shared" si="406"/>
        <v>0</v>
      </c>
      <c r="AB122" s="95">
        <f t="shared" ref="AB122" si="421">AB96+AB102+AB108+AB112+AB116</f>
        <v>0</v>
      </c>
      <c r="AC122" s="88">
        <f t="shared" si="408"/>
        <v>0</v>
      </c>
      <c r="AD122" s="26"/>
      <c r="AF122" s="32"/>
    </row>
    <row r="123" spans="1:32" s="1" customFormat="1" thickBot="1" x14ac:dyDescent="0.25">
      <c r="A123" s="7" t="s">
        <v>118</v>
      </c>
      <c r="B123" s="86">
        <f>B94+B122</f>
        <v>0</v>
      </c>
      <c r="C123" s="88">
        <f>IFERROR(IF(C$7="% of Total",(B123/B$123),IF(C$7="% of Change","N/A","N/A")),0)</f>
        <v>0</v>
      </c>
      <c r="D123" s="86">
        <f>D94+D122</f>
        <v>0</v>
      </c>
      <c r="E123" s="87">
        <f t="shared" si="386"/>
        <v>0</v>
      </c>
      <c r="F123" s="86">
        <f t="shared" ref="F123" si="422">F94+F122</f>
        <v>0</v>
      </c>
      <c r="G123" s="87">
        <f t="shared" si="387"/>
        <v>0</v>
      </c>
      <c r="H123" s="86">
        <f t="shared" ref="H123" si="423">H94+H122</f>
        <v>0</v>
      </c>
      <c r="I123" s="87">
        <f t="shared" si="388"/>
        <v>0</v>
      </c>
      <c r="J123" s="86">
        <f t="shared" ref="J123" si="424">J94+J122</f>
        <v>0</v>
      </c>
      <c r="K123" s="87">
        <f t="shared" si="390"/>
        <v>0</v>
      </c>
      <c r="L123" s="86">
        <f t="shared" ref="L123" si="425">L94+L122</f>
        <v>0</v>
      </c>
      <c r="M123" s="87">
        <f t="shared" si="392"/>
        <v>0</v>
      </c>
      <c r="N123" s="86">
        <f t="shared" ref="N123" si="426">N94+N122</f>
        <v>0</v>
      </c>
      <c r="O123" s="87">
        <f t="shared" si="394"/>
        <v>0</v>
      </c>
      <c r="P123" s="86">
        <f t="shared" ref="P123" si="427">P94+P122</f>
        <v>0</v>
      </c>
      <c r="Q123" s="87">
        <f t="shared" si="396"/>
        <v>0</v>
      </c>
      <c r="R123" s="86">
        <f t="shared" ref="R123" si="428">R94+R122</f>
        <v>0</v>
      </c>
      <c r="S123" s="87">
        <f t="shared" si="398"/>
        <v>0</v>
      </c>
      <c r="T123" s="86">
        <f t="shared" ref="T123" si="429">T94+T122</f>
        <v>0</v>
      </c>
      <c r="U123" s="87">
        <f t="shared" si="400"/>
        <v>0</v>
      </c>
      <c r="V123" s="86">
        <f t="shared" ref="V123" si="430">V94+V122</f>
        <v>0</v>
      </c>
      <c r="W123" s="87">
        <f t="shared" si="402"/>
        <v>0</v>
      </c>
      <c r="X123" s="86">
        <f t="shared" ref="X123" si="431">X94+X122</f>
        <v>0</v>
      </c>
      <c r="Y123" s="87">
        <f t="shared" si="404"/>
        <v>0</v>
      </c>
      <c r="Z123" s="86">
        <f t="shared" ref="Z123" si="432">Z94+Z122</f>
        <v>0</v>
      </c>
      <c r="AA123" s="87">
        <f t="shared" si="406"/>
        <v>0</v>
      </c>
      <c r="AB123" s="86">
        <f t="shared" ref="AB123" si="433">AB94+AB122</f>
        <v>0</v>
      </c>
      <c r="AC123" s="87">
        <f t="shared" si="408"/>
        <v>0</v>
      </c>
      <c r="AD123" s="26"/>
      <c r="AF123" s="32"/>
    </row>
    <row r="124" spans="1:32" ht="15.75" thickBot="1" x14ac:dyDescent="0.3">
      <c r="A124" s="22" t="s">
        <v>119</v>
      </c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60"/>
      <c r="AD124" s="25"/>
      <c r="AF124" s="32"/>
    </row>
    <row r="125" spans="1:32" s="1" customFormat="1" ht="14.25" x14ac:dyDescent="0.2">
      <c r="A125" s="26" t="s">
        <v>120</v>
      </c>
      <c r="B125" s="101">
        <v>0</v>
      </c>
      <c r="C125" s="105">
        <f>IFERROR(IF(C$7="% of Total",(B125/B$134),IF(C$7="% of Change","N/A","N/A")),0)</f>
        <v>0</v>
      </c>
      <c r="D125" s="101">
        <v>0</v>
      </c>
      <c r="E125" s="105">
        <f t="shared" ref="E125:E134" si="434">IFERROR(IF(E$7="% of Total",(D125/D$134),IF(E$7="% of Change",((D125-B125)/B125),"N/A")),0)</f>
        <v>0</v>
      </c>
      <c r="F125" s="101">
        <v>0</v>
      </c>
      <c r="G125" s="105">
        <f>IF(F$5&lt;&gt;"",IF(G$7="% of Total",(F125/F$70),IF(G$7="% of Change",((F125-D125)/D125),"N/A")),0)</f>
        <v>0</v>
      </c>
      <c r="H125" s="101">
        <v>0</v>
      </c>
      <c r="I125" s="105">
        <f>IF(H$5&lt;&gt;"",IF(I$7="% of Total",(H125/H$70),IF(I$7="% of Change",((H125-F125)/F125),"N/A")),0)</f>
        <v>0</v>
      </c>
      <c r="J125" s="101">
        <v>0</v>
      </c>
      <c r="K125" s="105">
        <f>IF(J$5&lt;&gt;"",IF(K$7="% of Total",(J125/J$70),IF(K$7="% of Change",((J125-H125)/H125),"N/A")),0)</f>
        <v>0</v>
      </c>
      <c r="L125" s="101">
        <v>0</v>
      </c>
      <c r="M125" s="105">
        <f>IF(L$5&lt;&gt;"",IF(M$7="% of Total",(L125/L$70),IF(M$7="% of Change",((L125-J125)/J125),"N/A")),0)</f>
        <v>0</v>
      </c>
      <c r="N125" s="101">
        <v>0</v>
      </c>
      <c r="O125" s="105">
        <f>IF(N$5&lt;&gt;"",IF(O$7="% of Total",(N125/N$70),IF(O$7="% of Change",((N125-L125)/L125),"N/A")),0)</f>
        <v>0</v>
      </c>
      <c r="P125" s="101">
        <v>0</v>
      </c>
      <c r="Q125" s="105">
        <f>IF(P$5&lt;&gt;"",IF(Q$7="% of Total",(P125/P$70),IF(Q$7="% of Change",((P125-N125)/N125),"N/A")),0)</f>
        <v>0</v>
      </c>
      <c r="R125" s="101">
        <v>0</v>
      </c>
      <c r="S125" s="105">
        <f>IF(R$5&lt;&gt;"",IF(S$7="% of Total",(R125/R$70),IF(S$7="% of Change",((R125-P125)/P125),"N/A")),0)</f>
        <v>0</v>
      </c>
      <c r="T125" s="101">
        <v>0</v>
      </c>
      <c r="U125" s="105">
        <f>IF(T$5&lt;&gt;"",IF(U$7="% of Total",(T125/T$70),IF(U$7="% of Change",((T125-R125)/R125),"N/A")),0)</f>
        <v>0</v>
      </c>
      <c r="V125" s="101">
        <v>0</v>
      </c>
      <c r="W125" s="105">
        <f>IF(V$5&lt;&gt;"",IF(W$7="% of Total",(V125/V$70),IF(W$7="% of Change",((V125-T125)/T125),"N/A")),0)</f>
        <v>0</v>
      </c>
      <c r="X125" s="101">
        <v>0</v>
      </c>
      <c r="Y125" s="105">
        <f>IF(X$5&lt;&gt;"",IF(Y$7="% of Total",(X125/X$70),IF(Y$7="% of Change",((X125-V125)/V125),"N/A")),0)</f>
        <v>0</v>
      </c>
      <c r="Z125" s="101">
        <v>0</v>
      </c>
      <c r="AA125" s="105">
        <f>IF(Z$5&lt;&gt;"",IF(AA$7="% of Total",(Z125/Z$70),IF(AA$7="% of Change",((Z125-X125)/X125),"N/A")),0)</f>
        <v>0</v>
      </c>
      <c r="AB125" s="101">
        <v>0</v>
      </c>
      <c r="AC125" s="105">
        <f>IF(AB$5&lt;&gt;"",IF(AC$7="% of Total",(AB125/AB$70),IF(AC$7="% of Change",((AB125-Z125)/Z125),"N/A")),0)</f>
        <v>0</v>
      </c>
      <c r="AD125" s="26"/>
      <c r="AF125" s="32"/>
    </row>
    <row r="126" spans="1:32" s="1" customFormat="1" x14ac:dyDescent="0.25">
      <c r="A126" s="26" t="s">
        <v>151</v>
      </c>
      <c r="B126" s="101">
        <f>SUBTOTAL(9,B127:B129)</f>
        <v>0</v>
      </c>
      <c r="C126" s="105">
        <f>IFERROR(IF(C$7="% of Total",(B126/B$134),IF(C$7="% of Change","N/A","N/A")),0)</f>
        <v>0</v>
      </c>
      <c r="D126" s="101">
        <f t="shared" ref="D126" si="435">SUBTOTAL(9,D127:D129)</f>
        <v>0</v>
      </c>
      <c r="E126" s="105">
        <f t="shared" si="434"/>
        <v>0</v>
      </c>
      <c r="F126" s="101">
        <f t="shared" ref="F126" si="436">SUBTOTAL(9,F127:F129)</f>
        <v>0</v>
      </c>
      <c r="G126" s="105">
        <f>IF(F$5&lt;&gt;"",IF(G$7="% of Total",(F126/F$70),IF(G$7="% of Change",((F126-D126)/D126),"N/A")),0)</f>
        <v>0</v>
      </c>
      <c r="H126" s="101">
        <f t="shared" ref="H126" si="437">SUBTOTAL(9,H127:H129)</f>
        <v>0</v>
      </c>
      <c r="I126" s="105">
        <f>IF(H$5&lt;&gt;"",IF(I$7="% of Total",(H126/H$70),IF(I$7="% of Change",((H126-F126)/F126),"N/A")),0)</f>
        <v>0</v>
      </c>
      <c r="J126" s="101">
        <f t="shared" ref="J126" si="438">SUBTOTAL(9,J127:J129)</f>
        <v>0</v>
      </c>
      <c r="K126" s="105">
        <f>IF(J$5&lt;&gt;"",IF(K$7="% of Total",(J126/J$70),IF(K$7="% of Change",((J126-H126)/H126),"N/A")),0)</f>
        <v>0</v>
      </c>
      <c r="L126" s="101">
        <f t="shared" ref="L126" si="439">SUBTOTAL(9,L127:L129)</f>
        <v>0</v>
      </c>
      <c r="M126" s="105">
        <f>IF(L$5&lt;&gt;"",IF(M$7="% of Total",(L126/L$70),IF(M$7="% of Change",((L126-J126)/J126),"N/A")),0)</f>
        <v>0</v>
      </c>
      <c r="N126" s="101">
        <f t="shared" ref="N126" si="440">SUBTOTAL(9,N127:N129)</f>
        <v>0</v>
      </c>
      <c r="O126" s="105">
        <f>IF(N$5&lt;&gt;"",IF(O$7="% of Total",(N126/N$70),IF(O$7="% of Change",((N126-L126)/L126),"N/A")),0)</f>
        <v>0</v>
      </c>
      <c r="P126" s="101">
        <f t="shared" ref="P126" si="441">SUBTOTAL(9,P127:P129)</f>
        <v>0</v>
      </c>
      <c r="Q126" s="105">
        <f>IF(P$5&lt;&gt;"",IF(Q$7="% of Total",(P126/P$70),IF(Q$7="% of Change",((P126-N126)/N126),"N/A")),0)</f>
        <v>0</v>
      </c>
      <c r="R126" s="101">
        <f t="shared" ref="R126" si="442">SUBTOTAL(9,R127:R129)</f>
        <v>0</v>
      </c>
      <c r="S126" s="105">
        <f>IF(R$5&lt;&gt;"",IF(S$7="% of Total",(R126/R$70),IF(S$7="% of Change",((R126-P126)/P126),"N/A")),0)</f>
        <v>0</v>
      </c>
      <c r="T126" s="101">
        <f t="shared" ref="T126" si="443">SUBTOTAL(9,T127:T129)</f>
        <v>0</v>
      </c>
      <c r="U126" s="105">
        <f>IF(T$5&lt;&gt;"",IF(U$7="% of Total",(T126/T$70),IF(U$7="% of Change",((T126-R126)/R126),"N/A")),0)</f>
        <v>0</v>
      </c>
      <c r="V126" s="101">
        <f t="shared" ref="V126" si="444">SUBTOTAL(9,V127:V129)</f>
        <v>0</v>
      </c>
      <c r="W126" s="105">
        <f>IF(V$5&lt;&gt;"",IF(W$7="% of Total",(V126/V$70),IF(W$7="% of Change",((V126-T126)/T126),"N/A")),0)</f>
        <v>0</v>
      </c>
      <c r="X126" s="101">
        <f t="shared" ref="X126" si="445">SUBTOTAL(9,X127:X129)</f>
        <v>0</v>
      </c>
      <c r="Y126" s="105">
        <f>IF(X$5&lt;&gt;"",IF(Y$7="% of Total",(X126/X$70),IF(Y$7="% of Change",((X126-V126)/V126),"N/A")),0)</f>
        <v>0</v>
      </c>
      <c r="Z126" s="101">
        <f t="shared" ref="Z126" si="446">SUBTOTAL(9,Z127:Z129)</f>
        <v>0</v>
      </c>
      <c r="AA126" s="105">
        <f>IF(Z$5&lt;&gt;"",IF(AA$7="% of Total",(Z126/Z$70),IF(AA$7="% of Change",((Z126-X126)/X126),"N/A")),0)</f>
        <v>0</v>
      </c>
      <c r="AB126" s="101">
        <f t="shared" ref="AB126" si="447">SUBTOTAL(9,AB127:AB129)</f>
        <v>0</v>
      </c>
      <c r="AC126" s="105">
        <f>IF(AB$5&lt;&gt;"",IF(AC$7="% of Total",(AB126/AB$70),IF(AC$7="% of Change",((AB126-Z126)/Z126),"N/A")),0)</f>
        <v>0</v>
      </c>
      <c r="AD126" s="26"/>
      <c r="AF126" s="32"/>
    </row>
    <row r="127" spans="1:32" s="3" customFormat="1" outlineLevel="1" x14ac:dyDescent="0.25">
      <c r="A127" s="27" t="s">
        <v>236</v>
      </c>
      <c r="B127" s="85">
        <v>0</v>
      </c>
      <c r="C127" s="106">
        <f>IFERROR(IF(C$7="% of Total",(B127/B$123),IF(C$7="% of Change","N/A","N/A")),0)</f>
        <v>0</v>
      </c>
      <c r="D127" s="85" t="str">
        <f>IF(D5="","",B134)</f>
        <v/>
      </c>
      <c r="E127" s="106">
        <f t="shared" si="434"/>
        <v>0</v>
      </c>
      <c r="F127" s="85" t="str">
        <f>IF(F5="","",D134)</f>
        <v/>
      </c>
      <c r="G127" s="106">
        <f>IF(F$5&lt;&gt;"",IF(G$7="% of Total",(F127/F$70),IF(G$7="% of Change",((F127-D127)/D127),"N/A")),0)</f>
        <v>0</v>
      </c>
      <c r="H127" s="85" t="str">
        <f t="shared" ref="H127" si="448">IF(H5="","",F134)</f>
        <v/>
      </c>
      <c r="I127" s="106">
        <f>IF(H$5&lt;&gt;"",IF(I$7="% of Total",(H127/H$70),IF(I$7="% of Change",((H127-F127)/F127),"N/A")),0)</f>
        <v>0</v>
      </c>
      <c r="J127" s="85" t="str">
        <f t="shared" ref="J127" si="449">IF(J5="","",H134)</f>
        <v/>
      </c>
      <c r="K127" s="106">
        <f>IF(J$5&lt;&gt;"",IF(K$7="% of Total",(J127/J$70),IF(K$7="% of Change",((J127-H127)/H127),"N/A")),0)</f>
        <v>0</v>
      </c>
      <c r="L127" s="85" t="str">
        <f t="shared" ref="L127" si="450">IF(L5="","",J134)</f>
        <v/>
      </c>
      <c r="M127" s="106">
        <f>IF(L$5&lt;&gt;"",IF(M$7="% of Total",(L127/L$70),IF(M$7="% of Change",((L127-J127)/J127),"N/A")),0)</f>
        <v>0</v>
      </c>
      <c r="N127" s="85" t="str">
        <f t="shared" ref="N127" si="451">IF(N5="","",L134)</f>
        <v/>
      </c>
      <c r="O127" s="106">
        <f>IF(N$5&lt;&gt;"",IF(O$7="% of Total",(N127/N$70),IF(O$7="% of Change",((N127-L127)/L127),"N/A")),0)</f>
        <v>0</v>
      </c>
      <c r="P127" s="85" t="str">
        <f t="shared" ref="P127" si="452">IF(P5="","",N134)</f>
        <v/>
      </c>
      <c r="Q127" s="106">
        <f>IF(P$5&lt;&gt;"",IF(Q$7="% of Total",(P127/P$70),IF(Q$7="% of Change",((P127-N127)/N127),"N/A")),0)</f>
        <v>0</v>
      </c>
      <c r="R127" s="85" t="str">
        <f t="shared" ref="R127" si="453">IF(R5="","",P134)</f>
        <v/>
      </c>
      <c r="S127" s="106">
        <f>IF(R$5&lt;&gt;"",IF(S$7="% of Total",(R127/R$70),IF(S$7="% of Change",((R127-P127)/P127),"N/A")),0)</f>
        <v>0</v>
      </c>
      <c r="T127" s="85" t="str">
        <f t="shared" ref="T127" si="454">IF(T5="","",R134)</f>
        <v/>
      </c>
      <c r="U127" s="106">
        <f>IF(T$5&lt;&gt;"",IF(U$7="% of Total",(T127/T$70),IF(U$7="% of Change",((T127-R127)/R127),"N/A")),0)</f>
        <v>0</v>
      </c>
      <c r="V127" s="85" t="str">
        <f t="shared" ref="V127" si="455">IF(V5="","",T134)</f>
        <v/>
      </c>
      <c r="W127" s="106">
        <f>IF(V$5&lt;&gt;"",IF(W$7="% of Total",(V127/V$70),IF(W$7="% of Change",((V127-T127)/T127),"N/A")),0)</f>
        <v>0</v>
      </c>
      <c r="X127" s="85" t="str">
        <f t="shared" ref="X127" si="456">IF(X5="","",V134)</f>
        <v/>
      </c>
      <c r="Y127" s="106">
        <f>IF(X$5&lt;&gt;"",IF(Y$7="% of Total",(X127/X$70),IF(Y$7="% of Change",((X127-V127)/V127),"N/A")),0)</f>
        <v>0</v>
      </c>
      <c r="Z127" s="85" t="str">
        <f t="shared" ref="Z127" si="457">IF(Z5="","",X134)</f>
        <v/>
      </c>
      <c r="AA127" s="106">
        <f>IF(Z$5&lt;&gt;"",IF(AA$7="% of Total",(Z127/Z$70),IF(AA$7="% of Change",((Z127-X127)/X127),"N/A")),0)</f>
        <v>0</v>
      </c>
      <c r="AB127" s="85" t="str">
        <f t="shared" ref="AB127" si="458">IF(AB5="","",Z134)</f>
        <v/>
      </c>
      <c r="AC127" s="106">
        <f>IF(AB$5&lt;&gt;"",IF(AC$7="% of Total",(AB127/AB$70),IF(AC$7="% of Change",((AB127-Z127)/Z127),"N/A")),0)</f>
        <v>0</v>
      </c>
      <c r="AD127" s="44"/>
      <c r="AF127" s="32"/>
    </row>
    <row r="128" spans="1:32" s="3" customFormat="1" outlineLevel="1" x14ac:dyDescent="0.25">
      <c r="A128" s="27" t="s">
        <v>237</v>
      </c>
      <c r="B128" s="85">
        <f>'Income Statement'!B64</f>
        <v>0</v>
      </c>
      <c r="C128" s="106">
        <f>IFERROR(IF(C$7="% of Total",(B128/B$123),IF(C$7="% of Change","N/A","N/A")),0)</f>
        <v>0</v>
      </c>
      <c r="D128" s="85">
        <f>'Income Statement'!D64</f>
        <v>0</v>
      </c>
      <c r="E128" s="106">
        <f t="shared" si="434"/>
        <v>0</v>
      </c>
      <c r="F128" s="85">
        <f>'Income Statement'!F64</f>
        <v>0</v>
      </c>
      <c r="G128" s="106">
        <f>IF(F$5&lt;&gt;"",IF(G$7="% of Total",(F128/F$70),IF(G$7="% of Change",((F128-D128)/D128),"N/A")),0)</f>
        <v>0</v>
      </c>
      <c r="H128" s="85">
        <f>'Income Statement'!H64</f>
        <v>0</v>
      </c>
      <c r="I128" s="106">
        <f>IF(H$5&lt;&gt;"",IF(I$7="% of Total",(H128/H$70),IF(I$7="% of Change",((H128-F128)/F128),"N/A")),0)</f>
        <v>0</v>
      </c>
      <c r="J128" s="85">
        <f>'Income Statement'!J64</f>
        <v>0</v>
      </c>
      <c r="K128" s="106">
        <f>IF(J$5&lt;&gt;"",IF(K$7="% of Total",(J128/J$70),IF(K$7="% of Change",((J128-H128)/H128),"N/A")),0)</f>
        <v>0</v>
      </c>
      <c r="L128" s="85">
        <f>'Income Statement'!L64</f>
        <v>0</v>
      </c>
      <c r="M128" s="106">
        <f>IF(L$5&lt;&gt;"",IF(M$7="% of Total",(L128/L$70),IF(M$7="% of Change",((L128-J128)/J128),"N/A")),0)</f>
        <v>0</v>
      </c>
      <c r="N128" s="85">
        <f>'Income Statement'!N64</f>
        <v>0</v>
      </c>
      <c r="O128" s="106">
        <f>IF(N$5&lt;&gt;"",IF(O$7="% of Total",(N128/N$70),IF(O$7="% of Change",((N128-L128)/L128),"N/A")),0)</f>
        <v>0</v>
      </c>
      <c r="P128" s="85">
        <f>'Income Statement'!P64</f>
        <v>0</v>
      </c>
      <c r="Q128" s="106">
        <f>IF(P$5&lt;&gt;"",IF(Q$7="% of Total",(P128/P$70),IF(Q$7="% of Change",((P128-N128)/N128),"N/A")),0)</f>
        <v>0</v>
      </c>
      <c r="R128" s="85">
        <f>'Income Statement'!R64</f>
        <v>0</v>
      </c>
      <c r="S128" s="106">
        <f>IF(R$5&lt;&gt;"",IF(S$7="% of Total",(R128/R$70),IF(S$7="% of Change",((R128-P128)/P128),"N/A")),0)</f>
        <v>0</v>
      </c>
      <c r="T128" s="85">
        <f>'Income Statement'!T64</f>
        <v>0</v>
      </c>
      <c r="U128" s="106">
        <f>IF(T$5&lt;&gt;"",IF(U$7="% of Total",(T128/T$70),IF(U$7="% of Change",((T128-R128)/R128),"N/A")),0)</f>
        <v>0</v>
      </c>
      <c r="V128" s="85">
        <f>'Income Statement'!V64</f>
        <v>0</v>
      </c>
      <c r="W128" s="106">
        <f>IF(V$5&lt;&gt;"",IF(W$7="% of Total",(V128/V$70),IF(W$7="% of Change",((V128-T128)/T128),"N/A")),0)</f>
        <v>0</v>
      </c>
      <c r="X128" s="85">
        <f>'Income Statement'!X64</f>
        <v>0</v>
      </c>
      <c r="Y128" s="106">
        <f>IF(X$5&lt;&gt;"",IF(Y$7="% of Total",(X128/X$70),IF(Y$7="% of Change",((X128-V128)/V128),"N/A")),0)</f>
        <v>0</v>
      </c>
      <c r="Z128" s="85">
        <f>'Income Statement'!Z64</f>
        <v>0</v>
      </c>
      <c r="AA128" s="106">
        <f>IF(Z$5&lt;&gt;"",IF(AA$7="% of Total",(Z128/Z$70),IF(AA$7="% of Change",((Z128-X128)/X128),"N/A")),0)</f>
        <v>0</v>
      </c>
      <c r="AB128" s="85">
        <f>'Income Statement'!AB64</f>
        <v>0</v>
      </c>
      <c r="AC128" s="106">
        <f>IF(AB$5&lt;&gt;"",IF(AC$7="% of Total",(AB128/AB$70),IF(AC$7="% of Change",((AB128-Z128)/Z128),"N/A")),0)</f>
        <v>0</v>
      </c>
      <c r="AD128" s="44"/>
      <c r="AF128" s="32"/>
    </row>
    <row r="129" spans="1:32" s="3" customFormat="1" outlineLevel="1" x14ac:dyDescent="0.25">
      <c r="A129" s="27" t="s">
        <v>212</v>
      </c>
      <c r="B129" s="102">
        <f>'Income Statement'!B91</f>
        <v>0</v>
      </c>
      <c r="C129" s="106">
        <f>IFERROR(IF(C$7="% of Total",(B129/B$123),IF(C$7="% of Change","N/A","N/A")),0)</f>
        <v>0</v>
      </c>
      <c r="D129" s="102">
        <f>IF(D5="",0,'Income Statement'!D91)</f>
        <v>0</v>
      </c>
      <c r="E129" s="106">
        <f t="shared" si="434"/>
        <v>0</v>
      </c>
      <c r="F129" s="102">
        <f>IF(F5="",0,'Income Statement'!F91)</f>
        <v>0</v>
      </c>
      <c r="G129" s="106">
        <f>IF(F$5&lt;&gt;"",IF(G$7="% of Total",(F129/F$134),IF(G$7="% of Change",((F129-D129)/D129),"N/A")),0)</f>
        <v>0</v>
      </c>
      <c r="H129" s="102">
        <f>IF(H5="",0,'Income Statement'!H91)</f>
        <v>0</v>
      </c>
      <c r="I129" s="106">
        <f>IF(H$5&lt;&gt;"",IF(I$7="% of Total",(H129/H$134),IF(I$7="% of Change",((H129-F129)/F129),"N/A")),0)</f>
        <v>0</v>
      </c>
      <c r="J129" s="102">
        <f>IF(J5="",0,'Income Statement'!J91)</f>
        <v>0</v>
      </c>
      <c r="K129" s="106">
        <f>IF(J$5&lt;&gt;"",IF(K$7="% of Total",(J129/J$134),IF(K$7="% of Change",((J129-H129)/H129),"N/A")),0)</f>
        <v>0</v>
      </c>
      <c r="L129" s="102">
        <f>IF(L5="",0,'Income Statement'!L91)</f>
        <v>0</v>
      </c>
      <c r="M129" s="106">
        <f>IF(L$5&lt;&gt;"",IF(M$7="% of Total",(L129/L$134),IF(M$7="% of Change",((L129-J129)/J129),"N/A")),0)</f>
        <v>0</v>
      </c>
      <c r="N129" s="102">
        <f>IF(N5="",0,'Income Statement'!N91)</f>
        <v>0</v>
      </c>
      <c r="O129" s="106">
        <f>IF(N$5&lt;&gt;"",IF(O$7="% of Total",(N129/N$134),IF(O$7="% of Change",((N129-L129)/L129),"N/A")),0)</f>
        <v>0</v>
      </c>
      <c r="P129" s="102">
        <f>IF(P5="",0,'Income Statement'!P91)</f>
        <v>0</v>
      </c>
      <c r="Q129" s="106">
        <f>IF(P$5&lt;&gt;"",IF(Q$7="% of Total",(P129/P$134),IF(Q$7="% of Change",((P129-N129)/N129),"N/A")),0)</f>
        <v>0</v>
      </c>
      <c r="R129" s="102">
        <f>IF(R5="",0,'Income Statement'!R91)</f>
        <v>0</v>
      </c>
      <c r="S129" s="106">
        <f>IF(R$5&lt;&gt;"",IF(S$7="% of Total",(R129/R$134),IF(S$7="% of Change",((R129-P129)/P129),"N/A")),0)</f>
        <v>0</v>
      </c>
      <c r="T129" s="102">
        <f>IF(T5="",0,'Income Statement'!T91)</f>
        <v>0</v>
      </c>
      <c r="U129" s="106">
        <f>IF(T$5&lt;&gt;"",IF(U$7="% of Total",(T129/T$134),IF(U$7="% of Change",((T129-R129)/R129),"N/A")),0)</f>
        <v>0</v>
      </c>
      <c r="V129" s="102">
        <f>IF(V5="",0,'Income Statement'!V91)</f>
        <v>0</v>
      </c>
      <c r="W129" s="106">
        <f>IF(V$5&lt;&gt;"",IF(W$7="% of Total",(V129/V$134),IF(W$7="% of Change",((V129-T129)/T129),"N/A")),0)</f>
        <v>0</v>
      </c>
      <c r="X129" s="102">
        <f>IF(X5="",0,'Income Statement'!X91)</f>
        <v>0</v>
      </c>
      <c r="Y129" s="106">
        <f>IF(X$5&lt;&gt;"",IF(Y$7="% of Total",(X129/X$134),IF(Y$7="% of Change",((X129-V129)/V129),"N/A")),0)</f>
        <v>0</v>
      </c>
      <c r="Z129" s="102">
        <f>IF(Z5="",0,'Income Statement'!Z91)</f>
        <v>0</v>
      </c>
      <c r="AA129" s="106">
        <f>IF(Z$5&lt;&gt;"",IF(AA$7="% of Total",(Z129/Z$134),IF(AA$7="% of Change",((Z129-X129)/X129),"N/A")),0)</f>
        <v>0</v>
      </c>
      <c r="AB129" s="102">
        <f>IF(AB5="",0,'Income Statement'!AB91)</f>
        <v>0</v>
      </c>
      <c r="AC129" s="106">
        <f>IF(AB$5&lt;&gt;"",IF(AC$7="% of Total",(AB129/AB$134),IF(AC$7="% of Change",((AB129-Z129)/Z129),"N/A")),0)</f>
        <v>0</v>
      </c>
      <c r="AD129" s="44"/>
      <c r="AF129" s="32"/>
    </row>
    <row r="130" spans="1:32" s="1" customFormat="1" x14ac:dyDescent="0.25">
      <c r="A130" s="26" t="s">
        <v>242</v>
      </c>
      <c r="B130" s="101">
        <f>SUBTOTAL(9,B131:B133)</f>
        <v>0</v>
      </c>
      <c r="C130" s="105">
        <f>IFERROR(IF(C$7="% of Total",(B130/B$134),IF(C$7="% of Change","N/A","N/A")),0)</f>
        <v>0</v>
      </c>
      <c r="D130" s="101">
        <f t="shared" ref="D130" si="459">SUBTOTAL(9,D131:D133)</f>
        <v>0</v>
      </c>
      <c r="E130" s="105">
        <f t="shared" si="434"/>
        <v>0</v>
      </c>
      <c r="F130" s="101">
        <f t="shared" ref="F130" si="460">SUBTOTAL(9,F131:F133)</f>
        <v>0</v>
      </c>
      <c r="G130" s="105">
        <f>IF(F$5&lt;&gt;"",IF(G$7="% of Total",(F130/F$70),IF(G$7="% of Change",((F130-D130)/D130),"N/A")),0)</f>
        <v>0</v>
      </c>
      <c r="H130" s="101">
        <f t="shared" ref="H130" si="461">SUBTOTAL(9,H131:H133)</f>
        <v>0</v>
      </c>
      <c r="I130" s="105">
        <f>IF(H$5&lt;&gt;"",IF(I$7="% of Total",(H130/H$70),IF(I$7="% of Change",((H130-F130)/F130),"N/A")),0)</f>
        <v>0</v>
      </c>
      <c r="J130" s="101">
        <f t="shared" ref="J130" si="462">SUBTOTAL(9,J131:J133)</f>
        <v>0</v>
      </c>
      <c r="K130" s="105">
        <f>IF(J$5&lt;&gt;"",IF(K$7="% of Total",(J130/J$70),IF(K$7="% of Change",((J130-H130)/H130),"N/A")),0)</f>
        <v>0</v>
      </c>
      <c r="L130" s="101">
        <f t="shared" ref="L130" si="463">SUBTOTAL(9,L131:L133)</f>
        <v>0</v>
      </c>
      <c r="M130" s="105">
        <f>IF(L$5&lt;&gt;"",IF(M$7="% of Total",(L130/L$70),IF(M$7="% of Change",((L130-J130)/J130),"N/A")),0)</f>
        <v>0</v>
      </c>
      <c r="N130" s="101">
        <f t="shared" ref="N130" si="464">SUBTOTAL(9,N131:N133)</f>
        <v>0</v>
      </c>
      <c r="O130" s="105">
        <f>IF(N$5&lt;&gt;"",IF(O$7="% of Total",(N130/N$70),IF(O$7="% of Change",((N130-L130)/L130),"N/A")),0)</f>
        <v>0</v>
      </c>
      <c r="P130" s="101">
        <f t="shared" ref="P130" si="465">SUBTOTAL(9,P131:P133)</f>
        <v>0</v>
      </c>
      <c r="Q130" s="105">
        <f>IF(P$5&lt;&gt;"",IF(Q$7="% of Total",(P130/P$70),IF(Q$7="% of Change",((P130-N130)/N130),"N/A")),0)</f>
        <v>0</v>
      </c>
      <c r="R130" s="101">
        <f t="shared" ref="R130" si="466">SUBTOTAL(9,R131:R133)</f>
        <v>0</v>
      </c>
      <c r="S130" s="105">
        <f>IF(R$5&lt;&gt;"",IF(S$7="% of Total",(R130/R$70),IF(S$7="% of Change",((R130-P130)/P130),"N/A")),0)</f>
        <v>0</v>
      </c>
      <c r="T130" s="101">
        <f t="shared" ref="T130" si="467">SUBTOTAL(9,T131:T133)</f>
        <v>0</v>
      </c>
      <c r="U130" s="105">
        <f>IF(T$5&lt;&gt;"",IF(U$7="% of Total",(T130/T$70),IF(U$7="% of Change",((T130-R130)/R130),"N/A")),0)</f>
        <v>0</v>
      </c>
      <c r="V130" s="101">
        <f t="shared" ref="V130" si="468">SUBTOTAL(9,V131:V133)</f>
        <v>0</v>
      </c>
      <c r="W130" s="105">
        <f>IF(V$5&lt;&gt;"",IF(W$7="% of Total",(V130/V$70),IF(W$7="% of Change",((V130-T130)/T130),"N/A")),0)</f>
        <v>0</v>
      </c>
      <c r="X130" s="101">
        <f t="shared" ref="X130" si="469">SUBTOTAL(9,X131:X133)</f>
        <v>0</v>
      </c>
      <c r="Y130" s="105">
        <f>IF(X$5&lt;&gt;"",IF(Y$7="% of Total",(X130/X$70),IF(Y$7="% of Change",((X130-V130)/V130),"N/A")),0)</f>
        <v>0</v>
      </c>
      <c r="Z130" s="101">
        <f t="shared" ref="Z130" si="470">SUBTOTAL(9,Z131:Z133)</f>
        <v>0</v>
      </c>
      <c r="AA130" s="105">
        <f>IF(Z$5&lt;&gt;"",IF(AA$7="% of Total",(Z130/Z$70),IF(AA$7="% of Change",((Z130-X130)/X130),"N/A")),0)</f>
        <v>0</v>
      </c>
      <c r="AB130" s="101">
        <f t="shared" ref="AB130" si="471">SUBTOTAL(9,AB131:AB133)</f>
        <v>0</v>
      </c>
      <c r="AC130" s="105">
        <f>IF(AB$5&lt;&gt;"",IF(AC$7="% of Total",(AB130/AB$70),IF(AC$7="% of Change",((AB130-Z130)/Z130),"N/A")),0)</f>
        <v>0</v>
      </c>
      <c r="AD130" s="26"/>
      <c r="AF130" s="32"/>
    </row>
    <row r="131" spans="1:32" s="3" customFormat="1" outlineLevel="1" x14ac:dyDescent="0.25">
      <c r="A131" s="27" t="s">
        <v>263</v>
      </c>
      <c r="B131" s="85">
        <v>0</v>
      </c>
      <c r="C131" s="106">
        <f>IFERROR(IF(C$7="% of Total",(B131/B$123),IF(C$7="% of Change","N/A","N/A")),0)</f>
        <v>0</v>
      </c>
      <c r="D131" s="85">
        <v>0</v>
      </c>
      <c r="E131" s="106">
        <f t="shared" si="434"/>
        <v>0</v>
      </c>
      <c r="F131" s="85">
        <v>0</v>
      </c>
      <c r="G131" s="106">
        <f>IF(F$5&lt;&gt;"",IF(G$7="% of Total",(F131/F$70),IF(G$7="% of Change",((F131-D131)/D131),"N/A")),0)</f>
        <v>0</v>
      </c>
      <c r="H131" s="104">
        <v>0</v>
      </c>
      <c r="I131" s="106">
        <f>IF(H$5&lt;&gt;"",IF(I$7="% of Total",(H131/H$70),IF(I$7="% of Change",((H131-F131)/F131),"N/A")),0)</f>
        <v>0</v>
      </c>
      <c r="J131" s="104">
        <v>0</v>
      </c>
      <c r="K131" s="106">
        <f>IF(J$5&lt;&gt;"",IF(K$7="% of Total",(J131/J$70),IF(K$7="% of Change",((J131-H131)/H131),"N/A")),0)</f>
        <v>0</v>
      </c>
      <c r="L131" s="104">
        <v>0</v>
      </c>
      <c r="M131" s="106">
        <f>IF(L$5&lt;&gt;"",IF(M$7="% of Total",(L131/L$70),IF(M$7="% of Change",((L131-J131)/J131),"N/A")),0)</f>
        <v>0</v>
      </c>
      <c r="N131" s="104">
        <v>0</v>
      </c>
      <c r="O131" s="106">
        <f>IF(N$5&lt;&gt;"",IF(O$7="% of Total",(N131/N$70),IF(O$7="% of Change",((N131-L131)/L131),"N/A")),0)</f>
        <v>0</v>
      </c>
      <c r="P131" s="104">
        <v>0</v>
      </c>
      <c r="Q131" s="106">
        <f>IF(P$5&lt;&gt;"",IF(Q$7="% of Total",(P131/P$70),IF(Q$7="% of Change",((P131-N131)/N131),"N/A")),0)</f>
        <v>0</v>
      </c>
      <c r="R131" s="104">
        <v>0</v>
      </c>
      <c r="S131" s="106">
        <f>IF(R$5&lt;&gt;"",IF(S$7="% of Total",(R131/R$70),IF(S$7="% of Change",((R131-P131)/P131),"N/A")),0)</f>
        <v>0</v>
      </c>
      <c r="T131" s="104">
        <v>0</v>
      </c>
      <c r="U131" s="106">
        <f>IF(T$5&lt;&gt;"",IF(U$7="% of Total",(T131/T$70),IF(U$7="% of Change",((T131-R131)/R131),"N/A")),0)</f>
        <v>0</v>
      </c>
      <c r="V131" s="104">
        <v>0</v>
      </c>
      <c r="W131" s="106">
        <f>IF(V$5&lt;&gt;"",IF(W$7="% of Total",(V131/V$70),IF(W$7="% of Change",((V131-T131)/T131),"N/A")),0)</f>
        <v>0</v>
      </c>
      <c r="X131" s="104">
        <v>0</v>
      </c>
      <c r="Y131" s="106">
        <f>IF(X$5&lt;&gt;"",IF(Y$7="% of Total",(X131/X$70),IF(Y$7="% of Change",((X131-V131)/V131),"N/A")),0)</f>
        <v>0</v>
      </c>
      <c r="Z131" s="104">
        <v>0</v>
      </c>
      <c r="AA131" s="106">
        <f>IF(Z$5&lt;&gt;"",IF(AA$7="% of Total",(Z131/Z$70),IF(AA$7="% of Change",((Z131-X131)/X131),"N/A")),0)</f>
        <v>0</v>
      </c>
      <c r="AB131" s="104">
        <v>0</v>
      </c>
      <c r="AC131" s="106">
        <f>IF(AB$5&lt;&gt;"",IF(AC$7="% of Total",(AB131/AB$70),IF(AC$7="% of Change",((AB131-Z131)/Z131),"N/A")),0)</f>
        <v>0</v>
      </c>
      <c r="AD131" s="44"/>
      <c r="AF131" s="148"/>
    </row>
    <row r="132" spans="1:32" s="3" customFormat="1" outlineLevel="1" x14ac:dyDescent="0.25">
      <c r="A132" s="27" t="s">
        <v>238</v>
      </c>
      <c r="B132" s="85">
        <v>0</v>
      </c>
      <c r="C132" s="106">
        <f>IFERROR(IF(C$7="% of Total",(B132/B$123),IF(C$7="% of Change","N/A","N/A")),0)</f>
        <v>0</v>
      </c>
      <c r="D132" s="85">
        <v>0</v>
      </c>
      <c r="E132" s="106">
        <f t="shared" si="434"/>
        <v>0</v>
      </c>
      <c r="F132" s="85">
        <v>0</v>
      </c>
      <c r="G132" s="106">
        <f>IF(F$5&lt;&gt;"",IF(G$7="% of Total",(F132/F$70),IF(G$7="% of Change",((F132-D132)/D132),"N/A")),0)</f>
        <v>0</v>
      </c>
      <c r="H132" s="104">
        <v>0</v>
      </c>
      <c r="I132" s="106">
        <f>IF(H$5&lt;&gt;"",IF(I$7="% of Total",(H132/H$70),IF(I$7="% of Change",((H132-F132)/F132),"N/A")),0)</f>
        <v>0</v>
      </c>
      <c r="J132" s="104">
        <v>0</v>
      </c>
      <c r="K132" s="106">
        <f>IF(J$5&lt;&gt;"",IF(K$7="% of Total",(J132/J$70),IF(K$7="% of Change",((J132-H132)/H132),"N/A")),0)</f>
        <v>0</v>
      </c>
      <c r="L132" s="104">
        <v>0</v>
      </c>
      <c r="M132" s="106">
        <f>IF(L$5&lt;&gt;"",IF(M$7="% of Total",(L132/L$70),IF(M$7="% of Change",((L132-J132)/J132),"N/A")),0)</f>
        <v>0</v>
      </c>
      <c r="N132" s="104">
        <v>0</v>
      </c>
      <c r="O132" s="106">
        <f>IF(N$5&lt;&gt;"",IF(O$7="% of Total",(N132/N$70),IF(O$7="% of Change",((N132-L132)/L132),"N/A")),0)</f>
        <v>0</v>
      </c>
      <c r="P132" s="104">
        <v>0</v>
      </c>
      <c r="Q132" s="106">
        <f>IF(P$5&lt;&gt;"",IF(Q$7="% of Total",(P132/P$70),IF(Q$7="% of Change",((P132-N132)/N132),"N/A")),0)</f>
        <v>0</v>
      </c>
      <c r="R132" s="104">
        <v>0</v>
      </c>
      <c r="S132" s="106">
        <f>IF(R$5&lt;&gt;"",IF(S$7="% of Total",(R132/R$70),IF(S$7="% of Change",((R132-P132)/P132),"N/A")),0)</f>
        <v>0</v>
      </c>
      <c r="T132" s="104">
        <v>0</v>
      </c>
      <c r="U132" s="106">
        <f>IF(T$5&lt;&gt;"",IF(U$7="% of Total",(T132/T$70),IF(U$7="% of Change",((T132-R132)/R132),"N/A")),0)</f>
        <v>0</v>
      </c>
      <c r="V132" s="104">
        <v>0</v>
      </c>
      <c r="W132" s="106">
        <f>IF(V$5&lt;&gt;"",IF(W$7="% of Total",(V132/V$70),IF(W$7="% of Change",((V132-T132)/T132),"N/A")),0)</f>
        <v>0</v>
      </c>
      <c r="X132" s="104">
        <v>0</v>
      </c>
      <c r="Y132" s="106">
        <f>IF(X$5&lt;&gt;"",IF(Y$7="% of Total",(X132/X$70),IF(Y$7="% of Change",((X132-V132)/V132),"N/A")),0)</f>
        <v>0</v>
      </c>
      <c r="Z132" s="104">
        <v>0</v>
      </c>
      <c r="AA132" s="106">
        <f>IF(Z$5&lt;&gt;"",IF(AA$7="% of Total",(Z132/Z$70),IF(AA$7="% of Change",((Z132-X132)/X132),"N/A")),0)</f>
        <v>0</v>
      </c>
      <c r="AB132" s="104">
        <v>0</v>
      </c>
      <c r="AC132" s="106">
        <f>IF(AB$5&lt;&gt;"",IF(AC$7="% of Total",(AB132/AB$70),IF(AC$7="% of Change",((AB132-Z132)/Z132),"N/A")),0)</f>
        <v>0</v>
      </c>
      <c r="AD132" s="44"/>
      <c r="AF132" s="148"/>
    </row>
    <row r="133" spans="1:32" s="3" customFormat="1" ht="15.75" outlineLevel="1" thickBot="1" x14ac:dyDescent="0.3">
      <c r="A133" s="27" t="s">
        <v>239</v>
      </c>
      <c r="B133" s="85">
        <v>0</v>
      </c>
      <c r="C133" s="106">
        <f>IFERROR(IF(C$7="% of Total",(B133/B$123),IF(C$7="% of Change","N/A","N/A")),0)</f>
        <v>0</v>
      </c>
      <c r="D133" s="85">
        <v>0</v>
      </c>
      <c r="E133" s="106">
        <f t="shared" si="434"/>
        <v>0</v>
      </c>
      <c r="F133" s="85">
        <v>0</v>
      </c>
      <c r="G133" s="106">
        <f>IF(F$5&lt;&gt;"",IF(G$7="% of Total",(F133/F$70),IF(G$7="% of Change",((F133-D133)/D133),"N/A")),0)</f>
        <v>0</v>
      </c>
      <c r="H133" s="104">
        <v>0</v>
      </c>
      <c r="I133" s="106">
        <f>IF(H$5&lt;&gt;"",IF(I$7="% of Total",(H133/H$70),IF(I$7="% of Change",((H133-F133)/F133),"N/A")),0)</f>
        <v>0</v>
      </c>
      <c r="J133" s="104">
        <v>0</v>
      </c>
      <c r="K133" s="106">
        <f>IF(J$5&lt;&gt;"",IF(K$7="% of Total",(J133/J$70),IF(K$7="% of Change",((J133-H133)/H133),"N/A")),0)</f>
        <v>0</v>
      </c>
      <c r="L133" s="104">
        <v>0</v>
      </c>
      <c r="M133" s="106">
        <f>IF(L$5&lt;&gt;"",IF(M$7="% of Total",(L133/L$70),IF(M$7="% of Change",((L133-J133)/J133),"N/A")),0)</f>
        <v>0</v>
      </c>
      <c r="N133" s="104">
        <v>0</v>
      </c>
      <c r="O133" s="106">
        <f>IF(N$5&lt;&gt;"",IF(O$7="% of Total",(N133/N$70),IF(O$7="% of Change",((N133-L133)/L133),"N/A")),0)</f>
        <v>0</v>
      </c>
      <c r="P133" s="104">
        <v>0</v>
      </c>
      <c r="Q133" s="106">
        <f>IF(P$5&lt;&gt;"",IF(Q$7="% of Total",(P133/P$70),IF(Q$7="% of Change",((P133-N133)/N133),"N/A")),0)</f>
        <v>0</v>
      </c>
      <c r="R133" s="104">
        <v>0</v>
      </c>
      <c r="S133" s="106">
        <f>IF(R$5&lt;&gt;"",IF(S$7="% of Total",(R133/R$70),IF(S$7="% of Change",((R133-P133)/P133),"N/A")),0)</f>
        <v>0</v>
      </c>
      <c r="T133" s="104">
        <v>0</v>
      </c>
      <c r="U133" s="106">
        <f>IF(T$5&lt;&gt;"",IF(U$7="% of Total",(T133/T$70),IF(U$7="% of Change",((T133-R133)/R133),"N/A")),0)</f>
        <v>0</v>
      </c>
      <c r="V133" s="104">
        <v>0</v>
      </c>
      <c r="W133" s="106">
        <f>IF(V$5&lt;&gt;"",IF(W$7="% of Total",(V133/V$70),IF(W$7="% of Change",((V133-T133)/T133),"N/A")),0)</f>
        <v>0</v>
      </c>
      <c r="X133" s="104">
        <v>0</v>
      </c>
      <c r="Y133" s="106">
        <f>IF(X$5&lt;&gt;"",IF(Y$7="% of Total",(X133/X$70),IF(Y$7="% of Change",((X133-V133)/V133),"N/A")),0)</f>
        <v>0</v>
      </c>
      <c r="Z133" s="104">
        <v>0</v>
      </c>
      <c r="AA133" s="106">
        <f>IF(Z$5&lt;&gt;"",IF(AA$7="% of Total",(Z133/Z$70),IF(AA$7="% of Change",((Z133-X133)/X133),"N/A")),0)</f>
        <v>0</v>
      </c>
      <c r="AB133" s="104">
        <v>0</v>
      </c>
      <c r="AC133" s="106">
        <f>IF(AB$5&lt;&gt;"",IF(AC$7="% of Total",(AB133/AB$70),IF(AC$7="% of Change",((AB133-Z133)/Z133),"N/A")),0)</f>
        <v>0</v>
      </c>
      <c r="AD133" s="44"/>
      <c r="AF133" s="148"/>
    </row>
    <row r="134" spans="1:32" s="1" customFormat="1" thickBot="1" x14ac:dyDescent="0.25">
      <c r="A134" s="7" t="s">
        <v>121</v>
      </c>
      <c r="B134" s="273">
        <f>SUM(B125:B126)+B130</f>
        <v>0</v>
      </c>
      <c r="C134" s="43">
        <f>IFERROR(IF(C$7="% of Total",(B134/B$70),IF(C$7="% of Change","N/A","N/A")),0)</f>
        <v>0</v>
      </c>
      <c r="D134" s="8">
        <f>SUM(D125:D126)+D130</f>
        <v>0</v>
      </c>
      <c r="E134" s="87">
        <f t="shared" si="434"/>
        <v>0</v>
      </c>
      <c r="F134" s="86">
        <f>SUM(F125:F126)+F130</f>
        <v>0</v>
      </c>
      <c r="G134" s="87">
        <f>IF(F$5&lt;&gt;"",IF(G$7="% of Total",(F134/F$134),IF(G$7="% of Change",((F134-D134)/D134),"N/A")),0)</f>
        <v>0</v>
      </c>
      <c r="H134" s="86">
        <f t="shared" ref="H134" si="472">SUM(H125:H126)+H130</f>
        <v>0</v>
      </c>
      <c r="I134" s="87">
        <f>IF(H$5&lt;&gt;"",IF(I$7="% of Total",(H134/H$134),IF(I$7="% of Change",((H134-F134)/F134),"N/A")),0)</f>
        <v>0</v>
      </c>
      <c r="J134" s="86">
        <f t="shared" ref="J134" si="473">SUM(J125:J126)+J130</f>
        <v>0</v>
      </c>
      <c r="K134" s="87">
        <f>IF(J$5&lt;&gt;"",IF(K$7="% of Total",(J134/J$134),IF(K$7="% of Change",((J134-H134)/H134),"N/A")),0)</f>
        <v>0</v>
      </c>
      <c r="L134" s="86">
        <f t="shared" ref="L134" si="474">SUM(L125:L126)+L130</f>
        <v>0</v>
      </c>
      <c r="M134" s="87">
        <f>IF(L$5&lt;&gt;"",IF(M$7="% of Total",(L134/L$134),IF(M$7="% of Change",((L134-J134)/J134),"N/A")),0)</f>
        <v>0</v>
      </c>
      <c r="N134" s="86">
        <f t="shared" ref="N134" si="475">SUM(N125:N126)+N130</f>
        <v>0</v>
      </c>
      <c r="O134" s="87">
        <f>IF(N$5&lt;&gt;"",IF(O$7="% of Total",(N134/N$134),IF(O$7="% of Change",((N134-L134)/L134),"N/A")),0)</f>
        <v>0</v>
      </c>
      <c r="P134" s="86">
        <f t="shared" ref="P134" si="476">SUM(P125:P126)+P130</f>
        <v>0</v>
      </c>
      <c r="Q134" s="87">
        <f>IF(P$5&lt;&gt;"",IF(Q$7="% of Total",(P134/P$134),IF(Q$7="% of Change",((P134-N134)/N134),"N/A")),0)</f>
        <v>0</v>
      </c>
      <c r="R134" s="86">
        <f t="shared" ref="R134" si="477">SUM(R125:R126)+R130</f>
        <v>0</v>
      </c>
      <c r="S134" s="87">
        <f>IF(R$5&lt;&gt;"",IF(S$7="% of Total",(R134/R$134),IF(S$7="% of Change",((R134-P134)/P134),"N/A")),0)</f>
        <v>0</v>
      </c>
      <c r="T134" s="86">
        <f t="shared" ref="T134" si="478">SUM(T125:T126)+T130</f>
        <v>0</v>
      </c>
      <c r="U134" s="87">
        <f>IF(T$5&lt;&gt;"",IF(U$7="% of Total",(T134/T$134),IF(U$7="% of Change",((T134-R134)/R134),"N/A")),0)</f>
        <v>0</v>
      </c>
      <c r="V134" s="86">
        <f t="shared" ref="V134" si="479">SUM(V125:V126)+V130</f>
        <v>0</v>
      </c>
      <c r="W134" s="87">
        <f>IF(V$5&lt;&gt;"",IF(W$7="% of Total",(V134/V$134),IF(W$7="% of Change",((V134-T134)/T134),"N/A")),0)</f>
        <v>0</v>
      </c>
      <c r="X134" s="86">
        <f t="shared" ref="X134" si="480">SUM(X125:X126)+X130</f>
        <v>0</v>
      </c>
      <c r="Y134" s="87">
        <f>IF(X$5&lt;&gt;"",IF(Y$7="% of Total",(X134/X$134),IF(Y$7="% of Change",((X134-V134)/V134),"N/A")),0)</f>
        <v>0</v>
      </c>
      <c r="Z134" s="86">
        <f t="shared" ref="Z134" si="481">SUM(Z125:Z126)+Z130</f>
        <v>0</v>
      </c>
      <c r="AA134" s="87">
        <f>IF(Z$5&lt;&gt;"",IF(AA$7="% of Total",(Z134/Z$134),IF(AA$7="% of Change",((Z134-X134)/X134),"N/A")),0)</f>
        <v>0</v>
      </c>
      <c r="AB134" s="86">
        <f t="shared" ref="AB134" si="482">SUM(AB125:AB126)+AB130</f>
        <v>0</v>
      </c>
      <c r="AC134" s="87">
        <f>IF(AB$5&lt;&gt;"",IF(AC$7="% of Total",(AB134/AB$134),IF(AC$7="% of Change",((AB134-Z134)/Z134),"N/A")),0)</f>
        <v>0</v>
      </c>
      <c r="AD134" s="26"/>
      <c r="AF134" s="32"/>
    </row>
    <row r="135" spans="1:32" s="1" customFormat="1" thickBot="1" x14ac:dyDescent="0.25">
      <c r="A135" s="13" t="s">
        <v>210</v>
      </c>
      <c r="B135" s="97">
        <f>B123+B134</f>
        <v>0</v>
      </c>
      <c r="C135" s="90">
        <f>IFERROR(IF(C$7="% of Total",(B135/B$70),IF(C$7="% of Change","N/A","N/A")),0)</f>
        <v>0</v>
      </c>
      <c r="D135" s="97">
        <f>D123+D134</f>
        <v>0</v>
      </c>
      <c r="E135" s="90">
        <f>IFERROR(IF(E$7="% of Total",(D135/D$70),IF(E$7="% of Change",((D135-B135)/B135),"N/A")),0)</f>
        <v>0</v>
      </c>
      <c r="F135" s="97">
        <f>F123+F134</f>
        <v>0</v>
      </c>
      <c r="G135" s="90">
        <f>IF(F$5&lt;&gt;"",IF(G$7="% of Total",(F135/F$70),IF(G$7="% of Change",((F135-D135)/D135),"N/A")),0)</f>
        <v>0</v>
      </c>
      <c r="H135" s="97">
        <f t="shared" ref="H135" si="483">H123+H134</f>
        <v>0</v>
      </c>
      <c r="I135" s="90">
        <f>IF(H$5&lt;&gt;"",IF(I$7="% of Total",(H135/H$70),IF(I$7="% of Change",((H135-F135)/F135),"N/A")),0)</f>
        <v>0</v>
      </c>
      <c r="J135" s="97">
        <f t="shared" ref="J135" si="484">J123+J134</f>
        <v>0</v>
      </c>
      <c r="K135" s="90">
        <f>IF(J$5&lt;&gt;"",IF(K$7="% of Total",(J135/J$70),IF(K$7="% of Change",((J135-H135)/H135),"N/A")),0)</f>
        <v>0</v>
      </c>
      <c r="L135" s="97">
        <f t="shared" ref="L135" si="485">L123+L134</f>
        <v>0</v>
      </c>
      <c r="M135" s="90">
        <f>IF(L$5&lt;&gt;"",IF(M$7="% of Total",(L135/L$70),IF(M$7="% of Change",((L135-J135)/J135),"N/A")),0)</f>
        <v>0</v>
      </c>
      <c r="N135" s="97">
        <f t="shared" ref="N135" si="486">N123+N134</f>
        <v>0</v>
      </c>
      <c r="O135" s="90">
        <f>IF(N$5&lt;&gt;"",IF(O$7="% of Total",(N135/N$70),IF(O$7="% of Change",((N135-L135)/L135),"N/A")),0)</f>
        <v>0</v>
      </c>
      <c r="P135" s="97">
        <f t="shared" ref="P135" si="487">P123+P134</f>
        <v>0</v>
      </c>
      <c r="Q135" s="90">
        <f>IF(P$5&lt;&gt;"",IF(Q$7="% of Total",(P135/P$70),IF(Q$7="% of Change",((P135-N135)/N135),"N/A")),0)</f>
        <v>0</v>
      </c>
      <c r="R135" s="97">
        <f t="shared" ref="R135" si="488">R123+R134</f>
        <v>0</v>
      </c>
      <c r="S135" s="90">
        <f>IF(R$5&lt;&gt;"",IF(S$7="% of Total",(R135/R$70),IF(S$7="% of Change",((R135-P135)/P135),"N/A")),0)</f>
        <v>0</v>
      </c>
      <c r="T135" s="97">
        <f t="shared" ref="T135" si="489">T123+T134</f>
        <v>0</v>
      </c>
      <c r="U135" s="90">
        <f>IF(T$5&lt;&gt;"",IF(U$7="% of Total",(T135/T$70),IF(U$7="% of Change",((T135-R135)/R135),"N/A")),0)</f>
        <v>0</v>
      </c>
      <c r="V135" s="97">
        <f t="shared" ref="V135" si="490">V123+V134</f>
        <v>0</v>
      </c>
      <c r="W135" s="90">
        <f>IF(V$5&lt;&gt;"",IF(W$7="% of Total",(V135/V$70),IF(W$7="% of Change",((V135-T135)/T135),"N/A")),0)</f>
        <v>0</v>
      </c>
      <c r="X135" s="97">
        <f t="shared" ref="X135" si="491">X123+X134</f>
        <v>0</v>
      </c>
      <c r="Y135" s="90">
        <f>IF(X$5&lt;&gt;"",IF(Y$7="% of Total",(X135/X$70),IF(Y$7="% of Change",((X135-V135)/V135),"N/A")),0)</f>
        <v>0</v>
      </c>
      <c r="Z135" s="97">
        <f t="shared" ref="Z135" si="492">Z123+Z134</f>
        <v>0</v>
      </c>
      <c r="AA135" s="90">
        <f>IF(Z$5&lt;&gt;"",IF(AA$7="% of Total",(Z135/Z$70),IF(AA$7="% of Change",((Z135-X135)/X135),"N/A")),0)</f>
        <v>0</v>
      </c>
      <c r="AB135" s="97">
        <f t="shared" ref="AB135" si="493">AB123+AB134</f>
        <v>0</v>
      </c>
      <c r="AC135" s="90">
        <f>IF(AB$5&lt;&gt;"",IF(AC$7="% of Total",(AB135/AB$70),IF(AC$7="% of Change",((AB135-Z135)/Z135),"N/A")),0)</f>
        <v>0</v>
      </c>
      <c r="AD135" s="26"/>
    </row>
    <row r="136" spans="1:32" ht="15.75" thickBot="1" x14ac:dyDescent="0.3">
      <c r="B136" s="5"/>
      <c r="C136" s="35"/>
      <c r="D136" s="5"/>
      <c r="E136" s="35"/>
      <c r="F136" s="5"/>
      <c r="G136" s="35"/>
      <c r="H136" s="5"/>
      <c r="I136" s="35"/>
      <c r="J136" s="5"/>
      <c r="K136" s="35"/>
      <c r="L136" s="5"/>
      <c r="M136" s="35"/>
      <c r="N136" s="5"/>
      <c r="O136" s="35"/>
      <c r="P136" s="5"/>
      <c r="Q136" s="35"/>
      <c r="R136" s="5"/>
      <c r="S136" s="35"/>
      <c r="T136" s="5"/>
      <c r="U136" s="35"/>
      <c r="V136" s="5"/>
      <c r="W136" s="35"/>
      <c r="X136" s="5"/>
      <c r="Y136" s="35"/>
      <c r="Z136" s="5"/>
      <c r="AA136" s="35"/>
      <c r="AB136" s="5"/>
      <c r="AC136" s="35"/>
    </row>
    <row r="137" spans="1:32" s="1" customFormat="1" ht="15.75" thickBot="1" x14ac:dyDescent="0.3">
      <c r="A137" s="22" t="s">
        <v>240</v>
      </c>
      <c r="B137" s="20" t="str">
        <f>IF(ROUNDDOWN(B70-B135,0)=0,"",B70-B135)</f>
        <v/>
      </c>
      <c r="C137" s="51"/>
      <c r="D137" s="20" t="str">
        <f>IF(ROUNDDOWN(D70-D135,0)=0,"",D70-D135)</f>
        <v/>
      </c>
      <c r="E137" s="51"/>
      <c r="F137" s="20" t="str">
        <f>IF(ROUNDDOWN(F70-F135,0)=0,"",F70-F135)</f>
        <v/>
      </c>
      <c r="G137" s="51"/>
      <c r="H137" s="20" t="str">
        <f t="shared" ref="H137" si="494">IF(ROUNDDOWN(H70-H135,0)=0,"",H70-H135)</f>
        <v/>
      </c>
      <c r="I137" s="51"/>
      <c r="J137" s="20" t="str">
        <f t="shared" ref="J137" si="495">IF(ROUNDDOWN(J70-J135,0)=0,"",J70-J135)</f>
        <v/>
      </c>
      <c r="K137" s="51"/>
      <c r="L137" s="20" t="str">
        <f t="shared" ref="L137" si="496">IF(ROUNDDOWN(L70-L135,0)=0,"",L70-L135)</f>
        <v/>
      </c>
      <c r="M137" s="51"/>
      <c r="N137" s="20" t="str">
        <f t="shared" ref="N137" si="497">IF(ROUNDDOWN(N70-N135,0)=0,"",N70-N135)</f>
        <v/>
      </c>
      <c r="O137" s="51"/>
      <c r="P137" s="20" t="str">
        <f t="shared" ref="P137" si="498">IF(ROUNDDOWN(P70-P135,0)=0,"",P70-P135)</f>
        <v/>
      </c>
      <c r="Q137" s="51"/>
      <c r="R137" s="20" t="str">
        <f t="shared" ref="R137" si="499">IF(ROUNDDOWN(R70-R135,0)=0,"",R70-R135)</f>
        <v/>
      </c>
      <c r="S137" s="51"/>
      <c r="T137" s="20" t="str">
        <f t="shared" ref="T137" si="500">IF(ROUNDDOWN(T70-T135,0)=0,"",T70-T135)</f>
        <v/>
      </c>
      <c r="U137" s="51"/>
      <c r="V137" s="20" t="str">
        <f t="shared" ref="V137" si="501">IF(ROUNDDOWN(V70-V135,0)=0,"",V70-V135)</f>
        <v/>
      </c>
      <c r="W137" s="51"/>
      <c r="X137" s="20" t="str">
        <f t="shared" ref="X137" si="502">IF(ROUNDDOWN(X70-X135,0)=0,"",X70-X135)</f>
        <v/>
      </c>
      <c r="Y137" s="51"/>
      <c r="Z137" s="20" t="str">
        <f t="shared" ref="Z137" si="503">IF(ROUNDDOWN(Z70-Z135,0)=0,"",Z70-Z135)</f>
        <v/>
      </c>
      <c r="AA137" s="51"/>
      <c r="AB137" s="20" t="str">
        <f t="shared" ref="AB137" si="504">IF(ROUNDDOWN(AB70-AB135,0)=0,"",AB70-AB135)</f>
        <v/>
      </c>
      <c r="AC137" s="53"/>
    </row>
    <row r="138" spans="1:32" x14ac:dyDescent="0.25">
      <c r="A138"/>
    </row>
    <row r="139" spans="1:32" x14ac:dyDescent="0.25">
      <c r="A139"/>
    </row>
  </sheetData>
  <mergeCells count="31">
    <mergeCell ref="T5:U5"/>
    <mergeCell ref="V5:W5"/>
    <mergeCell ref="X5:Y5"/>
    <mergeCell ref="B3:AC3"/>
    <mergeCell ref="J5:K5"/>
    <mergeCell ref="L5:M5"/>
    <mergeCell ref="N5:O5"/>
    <mergeCell ref="P5:Q5"/>
    <mergeCell ref="R5:S5"/>
    <mergeCell ref="B5:C5"/>
    <mergeCell ref="D5:E5"/>
    <mergeCell ref="F5:G5"/>
    <mergeCell ref="H5:I5"/>
    <mergeCell ref="Z5:AA5"/>
    <mergeCell ref="AB5:AC5"/>
    <mergeCell ref="V6:W6"/>
    <mergeCell ref="X6:Y6"/>
    <mergeCell ref="Z6:AA6"/>
    <mergeCell ref="AB6:AC6"/>
    <mergeCell ref="A1:AC1"/>
    <mergeCell ref="B4:AC4"/>
    <mergeCell ref="L6:M6"/>
    <mergeCell ref="N6:O6"/>
    <mergeCell ref="P6:Q6"/>
    <mergeCell ref="R6:S6"/>
    <mergeCell ref="T6:U6"/>
    <mergeCell ref="B6:C6"/>
    <mergeCell ref="D6:E6"/>
    <mergeCell ref="F6:G6"/>
    <mergeCell ref="H6:I6"/>
    <mergeCell ref="J6:K6"/>
  </mergeCells>
  <conditionalFormatting sqref="AC2 AA2 Y2 W2 U2 S2 Q2 O2 M2 I52:I70 I130:I133 H9:H31 A2:K2 H130:H135 A3:A8 G136:G137 J9:J31 J130:J135 G52:G70 L9:L31 K52:K70 N9:N31 M52:M70 P9:P31 O52:O70 R9:R31 Q52:Q70 T9:T31 S52:S70 V9:V31 U52:U70 X9:X31 W52:W70 Z9:Z31 Y52:Y70 AB9:AB31 AA52:AA70 AC52:AC70 I137 K137 M137 O137 Q137 S137 U137 W137 Y137 AA137 AC137 AB33:AB44 Z33:Z44 X33:X44 V33:V44 T33:T44 R33:R44 P33:P44 N33:N44 L33:L44 A32 J33:J44 H33:H44 H46:H70 J46:J70 A45 L46:L70 N46:N70 P46:P70 R46:R70 T46:T70 V46:V70 X46:X70 Z46:Z70 AB46:AB70 A71 A95 E125:E137 A125:B135 A124 D125:D135 F125:F135 AB125:AB135 Z125:Z135 X125:X135 V125:V135 T125:T135 R125:R135 P125:P135 N125:N135 L125:L135 AC125:AC133 AA125:AA133 Y125:Y133 W125:W133 U125:U133 S125:S133 Q125:Q133 O125:O133 M125:M133 K125:K133 G125:G133 H125:J129 A9:F31 A33:F44 A46:F70 C125:C137 A72:AC94 A96:AC123">
    <cfRule type="cellIs" dxfId="30" priority="52" operator="lessThan">
      <formula>0</formula>
    </cfRule>
  </conditionalFormatting>
  <conditionalFormatting sqref="B3">
    <cfRule type="containsBlanks" dxfId="29" priority="51">
      <formula>LEN(TRIM(B3))=0</formula>
    </cfRule>
  </conditionalFormatting>
  <conditionalFormatting sqref="B4:B6 D5:D6 F5:F6 H5:H6 J5:J6 N5:N6 L5:L6 P5:P6 R5:R6 T5:T6 V5:V6 X5:X6 Z5:Z6 AB5:AB6">
    <cfRule type="containsBlanks" dxfId="28" priority="50">
      <formula>LEN(TRIM(B4))=0</formula>
    </cfRule>
  </conditionalFormatting>
  <conditionalFormatting sqref="H5:H6">
    <cfRule type="containsBlanks" dxfId="27" priority="48">
      <formula>LEN(TRIM(H5))=0</formula>
    </cfRule>
  </conditionalFormatting>
  <conditionalFormatting sqref="B3:B4 B5:AC7">
    <cfRule type="cellIs" dxfId="26" priority="37" operator="lessThan">
      <formula>0</formula>
    </cfRule>
  </conditionalFormatting>
  <conditionalFormatting sqref="AC136 AA136 Y136 W136 U136 S136 Q136 O136 M136 K136 I136 I9:I31 K9:K31 M9:M31 O9:O31 Q9:Q31 S9:S31 U9:U31 W9:W31 Y9:Y31 AA9:AA31 AC9:AC31 AC33:AC44 AA33:AA44 Y33:Y44 W33:W44 U33:U44 S33:S44 Q33:Q44 O33:O44 M33:M44 K33:K44 I33:I44 I46:I50 K46:K50 M46:M50 O46:O50 Q46:Q50 S46:S50 U46:U50 W46:W50 Y46:Y50 AA46:AA50 AC46:AC50">
    <cfRule type="cellIs" dxfId="25" priority="33" operator="lessThan">
      <formula>0</formula>
    </cfRule>
  </conditionalFormatting>
  <conditionalFormatting sqref="I51 K51 M51 O51 Q51 S51 U51 W51 Y51 AA51 AC51">
    <cfRule type="cellIs" dxfId="24" priority="31" operator="lessThan">
      <formula>0</formula>
    </cfRule>
  </conditionalFormatting>
  <conditionalFormatting sqref="I134 K134 M134 O134 Q134 S134 U134 W134 Y134 AA134 AC134">
    <cfRule type="cellIs" dxfId="23" priority="18" operator="lessThan">
      <formula>0</formula>
    </cfRule>
  </conditionalFormatting>
  <conditionalFormatting sqref="I135 K135 M135 O135 Q135 S135 U135 W135 Y135 AA135 AC135">
    <cfRule type="cellIs" dxfId="22" priority="17" operator="lessThan">
      <formula>0</formula>
    </cfRule>
  </conditionalFormatting>
  <conditionalFormatting sqref="F5:F6">
    <cfRule type="containsBlanks" dxfId="21" priority="16">
      <formula>LEN(TRIM(F5))=0</formula>
    </cfRule>
  </conditionalFormatting>
  <conditionalFormatting sqref="J5:J6">
    <cfRule type="containsBlanks" dxfId="20" priority="15">
      <formula>LEN(TRIM(J5))=0</formula>
    </cfRule>
  </conditionalFormatting>
  <conditionalFormatting sqref="N5:N6">
    <cfRule type="containsBlanks" dxfId="19" priority="14">
      <formula>LEN(TRIM(N5))=0</formula>
    </cfRule>
  </conditionalFormatting>
  <conditionalFormatting sqref="L5:L6">
    <cfRule type="containsBlanks" dxfId="18" priority="13">
      <formula>LEN(TRIM(L5))=0</formula>
    </cfRule>
  </conditionalFormatting>
  <conditionalFormatting sqref="P5:P6">
    <cfRule type="containsBlanks" dxfId="17" priority="12">
      <formula>LEN(TRIM(P5))=0</formula>
    </cfRule>
  </conditionalFormatting>
  <conditionalFormatting sqref="R5:R6">
    <cfRule type="containsBlanks" dxfId="16" priority="10">
      <formula>LEN(TRIM(R5))=0</formula>
    </cfRule>
  </conditionalFormatting>
  <conditionalFormatting sqref="T5:T6">
    <cfRule type="containsBlanks" dxfId="15" priority="9">
      <formula>LEN(TRIM(T5))=0</formula>
    </cfRule>
  </conditionalFormatting>
  <conditionalFormatting sqref="V5:V6">
    <cfRule type="containsBlanks" dxfId="14" priority="8">
      <formula>LEN(TRIM(V5))=0</formula>
    </cfRule>
  </conditionalFormatting>
  <conditionalFormatting sqref="X5:X6">
    <cfRule type="containsBlanks" dxfId="13" priority="7">
      <formula>LEN(TRIM(X5))=0</formula>
    </cfRule>
  </conditionalFormatting>
  <conditionalFormatting sqref="Z5:Z6">
    <cfRule type="containsBlanks" dxfId="12" priority="6">
      <formula>LEN(TRIM(Z5))=0</formula>
    </cfRule>
  </conditionalFormatting>
  <conditionalFormatting sqref="AB5:AB6">
    <cfRule type="containsBlanks" dxfId="11" priority="5">
      <formula>LEN(TRIM(AB5))=0</formula>
    </cfRule>
  </conditionalFormatting>
  <conditionalFormatting sqref="G9:G31 G33:G44 G46:G50">
    <cfRule type="cellIs" dxfId="10" priority="4" operator="lessThan">
      <formula>0</formula>
    </cfRule>
  </conditionalFormatting>
  <conditionalFormatting sqref="G51">
    <cfRule type="cellIs" dxfId="9" priority="3" operator="lessThan">
      <formula>0</formula>
    </cfRule>
  </conditionalFormatting>
  <conditionalFormatting sqref="G134">
    <cfRule type="cellIs" dxfId="8" priority="2" operator="lessThan">
      <formula>0</formula>
    </cfRule>
  </conditionalFormatting>
  <conditionalFormatting sqref="G135">
    <cfRule type="cellIs" dxfId="7" priority="1" operator="lessThan">
      <formula>0</formula>
    </cfRule>
  </conditionalFormatting>
  <dataValidations count="2">
    <dataValidation type="whole" operator="lessThanOrEqual" allowBlank="1" showInputMessage="1" showErrorMessage="1" sqref="H41:H42 F41:F42 B41:B42 B15 B51 D51 D41:D42 D15 F15 H51 F51 H15 J41:J42 L41:L42 N41:N42 P41:P42 R41:R42 T41:T42 V41:V42 X41:X42 Z41:Z42 AB41:AB42 J51 L51 N51 P51 R51 T51 V51 X51 Z51 AB51 J15 L15 N15 P15 R15 T15 V15 X15 Z15 AB15" xr:uid="{24259410-8BE3-4F99-B608-9F842126AC7E}">
      <formula1>0</formula1>
    </dataValidation>
    <dataValidation type="list" allowBlank="1" showInputMessage="1" showErrorMessage="1" sqref="C7 E7 Y7 AA7 I7 G7 O7 K7 M7 S7 Q7 U7 W7 AC7" xr:uid="{98014E46-4F26-4829-88CD-AD4CA774AC36}">
      <formula1>"% of Change, % of Total"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9:AC32" formula="1"/>
    <ignoredError sqref="B33:B135" formulaRange="1"/>
    <ignoredError sqref="C33:AC135" formula="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F38-6D9C-4C0A-A656-DDC514FDB18B}">
  <dimension ref="A1:P67"/>
  <sheetViews>
    <sheetView showGridLines="0" zoomScaleNormal="100" workbookViewId="0">
      <selection activeCell="B46" sqref="B46"/>
    </sheetView>
  </sheetViews>
  <sheetFormatPr defaultRowHeight="15" x14ac:dyDescent="0.25"/>
  <cols>
    <col min="1" max="1" width="47.5703125" bestFit="1" customWidth="1"/>
    <col min="2" max="15" width="14.42578125" customWidth="1"/>
  </cols>
  <sheetData>
    <row r="1" spans="1:16" ht="26.25" thickBot="1" x14ac:dyDescent="0.4">
      <c r="A1" s="217" t="str">
        <f>'Income Statement'!A1</f>
        <v>Tucker Olson's Financial Spreading Model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5"/>
    </row>
    <row r="2" spans="1:16" ht="21" thickBot="1" x14ac:dyDescent="0.35">
      <c r="A2" s="54" t="s">
        <v>152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  <c r="P2" s="25"/>
    </row>
    <row r="3" spans="1:16" x14ac:dyDescent="0.25">
      <c r="A3" s="137" t="s">
        <v>1</v>
      </c>
      <c r="B3" s="239" t="str">
        <f>IF('Income Statement'!B3="","",'Income Statement'!B3)</f>
        <v/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5"/>
    </row>
    <row r="4" spans="1:16" x14ac:dyDescent="0.25">
      <c r="A4" s="138" t="s">
        <v>2</v>
      </c>
      <c r="B4" s="214" t="str">
        <f>IF('Income Statement'!B4="","",'Income Statement'!B4)</f>
        <v/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5"/>
    </row>
    <row r="5" spans="1:16" ht="15.75" thickBot="1" x14ac:dyDescent="0.3">
      <c r="A5" s="139" t="s">
        <v>3</v>
      </c>
      <c r="B5" s="108" t="str">
        <f>IF('Income Statement'!B5="","",'Income Statement'!B5)</f>
        <v/>
      </c>
      <c r="C5" s="109" t="str">
        <f>IF('Income Statement'!D5="","",'Income Statement'!D5)</f>
        <v/>
      </c>
      <c r="D5" s="109" t="str">
        <f>IF('Income Statement'!F5="","",'Income Statement'!F5)</f>
        <v/>
      </c>
      <c r="E5" s="109" t="str">
        <f>IF('Income Statement'!H5="","",'Income Statement'!H5)</f>
        <v/>
      </c>
      <c r="F5" s="109" t="str">
        <f>IF('Income Statement'!J5="","",'Income Statement'!J5)</f>
        <v/>
      </c>
      <c r="G5" s="109" t="str">
        <f>IF('Income Statement'!L5="","",'Income Statement'!L5)</f>
        <v/>
      </c>
      <c r="H5" s="109" t="str">
        <f>IF('Income Statement'!N5="","",'Income Statement'!N5)</f>
        <v/>
      </c>
      <c r="I5" s="109" t="str">
        <f>IF('Income Statement'!P5="","",'Income Statement'!P5)</f>
        <v/>
      </c>
      <c r="J5" s="109" t="str">
        <f>IF('Income Statement'!R5="","",'Income Statement'!R5)</f>
        <v/>
      </c>
      <c r="K5" s="109" t="str">
        <f>IF('Income Statement'!T5="","",'Income Statement'!T5)</f>
        <v/>
      </c>
      <c r="L5" s="109" t="str">
        <f>IF('Income Statement'!V5="","",'Income Statement'!V5)</f>
        <v/>
      </c>
      <c r="M5" s="109" t="str">
        <f>IF('Income Statement'!X5="","",'Income Statement'!X5)</f>
        <v/>
      </c>
      <c r="N5" s="109" t="str">
        <f>IF('Income Statement'!Z5="","",'Income Statement'!Z5)</f>
        <v/>
      </c>
      <c r="O5" s="192" t="str">
        <f>IF('Income Statement'!AB5="","",'Income Statement'!AB5)</f>
        <v/>
      </c>
      <c r="P5" s="25"/>
    </row>
    <row r="6" spans="1:16" x14ac:dyDescent="0.25">
      <c r="A6" s="25" t="s">
        <v>153</v>
      </c>
      <c r="B6" s="110">
        <f>'Income Statement'!B16</f>
        <v>0</v>
      </c>
      <c r="C6" s="113">
        <f>'Income Statement'!D16</f>
        <v>0</v>
      </c>
      <c r="D6" s="113">
        <f>'Income Statement'!F16</f>
        <v>0</v>
      </c>
      <c r="E6" s="113">
        <f>'Income Statement'!H16</f>
        <v>0</v>
      </c>
      <c r="F6" s="113">
        <f>'Income Statement'!J16</f>
        <v>0</v>
      </c>
      <c r="G6" s="113">
        <f>'Income Statement'!L16</f>
        <v>0</v>
      </c>
      <c r="H6" s="113">
        <f>'Income Statement'!N16</f>
        <v>0</v>
      </c>
      <c r="I6" s="113">
        <f>'Income Statement'!P16</f>
        <v>0</v>
      </c>
      <c r="J6" s="113">
        <f>'Income Statement'!R16</f>
        <v>0</v>
      </c>
      <c r="K6" s="113">
        <f>'Income Statement'!T16</f>
        <v>0</v>
      </c>
      <c r="L6" s="113">
        <f>'Income Statement'!V16</f>
        <v>0</v>
      </c>
      <c r="M6" s="113">
        <f>'Income Statement'!X16</f>
        <v>0</v>
      </c>
      <c r="N6" s="113">
        <f>'Income Statement'!Z16</f>
        <v>0</v>
      </c>
      <c r="O6" s="193">
        <f>'Income Statement'!AB16</f>
        <v>0</v>
      </c>
      <c r="P6" s="25"/>
    </row>
    <row r="7" spans="1:16" ht="15.75" thickBot="1" x14ac:dyDescent="0.3">
      <c r="A7" s="25" t="s">
        <v>243</v>
      </c>
      <c r="B7" s="111" t="s">
        <v>214</v>
      </c>
      <c r="C7" s="113" t="str">
        <f>IF(C5="","",'Balance Sheet'!B13-'Balance Sheet'!D13)</f>
        <v/>
      </c>
      <c r="D7" s="113" t="str">
        <f>IF(D5="","",'Balance Sheet'!D13-'Balance Sheet'!F13)</f>
        <v/>
      </c>
      <c r="E7" s="113" t="str">
        <f>IF(E5="","",'Balance Sheet'!F13-'Balance Sheet'!H13)</f>
        <v/>
      </c>
      <c r="F7" s="113" t="str">
        <f>IF(F5="","",'Balance Sheet'!H13-'Balance Sheet'!J13)</f>
        <v/>
      </c>
      <c r="G7" s="113" t="str">
        <f>IF(G5="","",'Balance Sheet'!J13-'Balance Sheet'!L13)</f>
        <v/>
      </c>
      <c r="H7" s="113" t="str">
        <f>IF(H5="","",'Balance Sheet'!L13-'Balance Sheet'!N13)</f>
        <v/>
      </c>
      <c r="I7" s="113" t="str">
        <f>IF(I5="","",'Balance Sheet'!N13-'Balance Sheet'!P13)</f>
        <v/>
      </c>
      <c r="J7" s="113" t="str">
        <f>IF(J5="","",'Balance Sheet'!P13-'Balance Sheet'!R13)</f>
        <v/>
      </c>
      <c r="K7" s="113" t="str">
        <f>IF(K5="","",'Balance Sheet'!R13-'Balance Sheet'!T13)</f>
        <v/>
      </c>
      <c r="L7" s="113" t="str">
        <f>IF(L5="","",'Balance Sheet'!T13-'Balance Sheet'!V13)</f>
        <v/>
      </c>
      <c r="M7" s="113" t="str">
        <f>IF(M5="","",'Balance Sheet'!V13-'Balance Sheet'!X13)</f>
        <v/>
      </c>
      <c r="N7" s="113" t="str">
        <f>IF(N5="","",'Balance Sheet'!X13-'Balance Sheet'!Z13)</f>
        <v/>
      </c>
      <c r="O7" s="193" t="str">
        <f>IF(O5="","",'Balance Sheet'!Z13-'Balance Sheet'!AB13)</f>
        <v/>
      </c>
      <c r="P7" s="25"/>
    </row>
    <row r="8" spans="1:16" s="1" customFormat="1" thickBot="1" x14ac:dyDescent="0.25">
      <c r="A8" s="22" t="s">
        <v>220</v>
      </c>
      <c r="B8" s="112">
        <f>SUM(B6:B7)</f>
        <v>0</v>
      </c>
      <c r="C8" s="112">
        <f>SUM(C6:C7)</f>
        <v>0</v>
      </c>
      <c r="D8" s="112">
        <f t="shared" ref="D8:N8" si="0">SUM(D6:D7)</f>
        <v>0</v>
      </c>
      <c r="E8" s="112">
        <f t="shared" si="0"/>
        <v>0</v>
      </c>
      <c r="F8" s="112">
        <f t="shared" si="0"/>
        <v>0</v>
      </c>
      <c r="G8" s="112">
        <f t="shared" si="0"/>
        <v>0</v>
      </c>
      <c r="H8" s="112">
        <f t="shared" si="0"/>
        <v>0</v>
      </c>
      <c r="I8" s="112">
        <f t="shared" si="0"/>
        <v>0</v>
      </c>
      <c r="J8" s="112">
        <f t="shared" si="0"/>
        <v>0</v>
      </c>
      <c r="K8" s="112">
        <f t="shared" si="0"/>
        <v>0</v>
      </c>
      <c r="L8" s="112">
        <f t="shared" si="0"/>
        <v>0</v>
      </c>
      <c r="M8" s="112">
        <f t="shared" si="0"/>
        <v>0</v>
      </c>
      <c r="N8" s="112">
        <f t="shared" si="0"/>
        <v>0</v>
      </c>
      <c r="O8" s="194">
        <f t="shared" ref="O8" si="1">SUM(O6:O7)</f>
        <v>0</v>
      </c>
      <c r="P8" s="26"/>
    </row>
    <row r="9" spans="1:16" x14ac:dyDescent="0.25">
      <c r="A9" s="25" t="s">
        <v>252</v>
      </c>
      <c r="B9" s="113">
        <f>'Income Statement'!B17*-1</f>
        <v>0</v>
      </c>
      <c r="C9" s="113">
        <f>'Income Statement'!D17*-1</f>
        <v>0</v>
      </c>
      <c r="D9" s="113">
        <f>'Income Statement'!F17*-1</f>
        <v>0</v>
      </c>
      <c r="E9" s="113">
        <f>'Income Statement'!H17*-1</f>
        <v>0</v>
      </c>
      <c r="F9" s="113">
        <f>'Income Statement'!J17*-1</f>
        <v>0</v>
      </c>
      <c r="G9" s="113">
        <f>'Income Statement'!L17*-1</f>
        <v>0</v>
      </c>
      <c r="H9" s="113">
        <f>'Income Statement'!N17*-1</f>
        <v>0</v>
      </c>
      <c r="I9" s="113">
        <f>'Income Statement'!P17*-1</f>
        <v>0</v>
      </c>
      <c r="J9" s="113">
        <f>'Income Statement'!R17*-1</f>
        <v>0</v>
      </c>
      <c r="K9" s="113">
        <f>'Income Statement'!T17*-1</f>
        <v>0</v>
      </c>
      <c r="L9" s="113">
        <f>'Income Statement'!V17*-1</f>
        <v>0</v>
      </c>
      <c r="M9" s="113">
        <f>'Income Statement'!X17*-1</f>
        <v>0</v>
      </c>
      <c r="N9" s="113">
        <f>'Income Statement'!Z17*-1</f>
        <v>0</v>
      </c>
      <c r="O9" s="193">
        <f>'Income Statement'!AB17*-1</f>
        <v>0</v>
      </c>
      <c r="P9" s="25"/>
    </row>
    <row r="10" spans="1:16" x14ac:dyDescent="0.25">
      <c r="A10" s="25" t="s">
        <v>253</v>
      </c>
      <c r="B10" s="113"/>
      <c r="C10" s="113">
        <f>'Balance Sheet'!B16-'Balance Sheet'!D16</f>
        <v>0</v>
      </c>
      <c r="D10" s="113">
        <f>'Balance Sheet'!D16-'Balance Sheet'!F16</f>
        <v>0</v>
      </c>
      <c r="E10" s="113">
        <f>'Balance Sheet'!F16-'Balance Sheet'!H16</f>
        <v>0</v>
      </c>
      <c r="F10" s="113">
        <f>'Balance Sheet'!H16-'Balance Sheet'!J16</f>
        <v>0</v>
      </c>
      <c r="G10" s="113">
        <f>'Balance Sheet'!J16-'Balance Sheet'!L16</f>
        <v>0</v>
      </c>
      <c r="H10" s="113">
        <f>'Balance Sheet'!L16-'Balance Sheet'!N16</f>
        <v>0</v>
      </c>
      <c r="I10" s="113">
        <f>'Balance Sheet'!N16-'Balance Sheet'!P16</f>
        <v>0</v>
      </c>
      <c r="J10" s="113">
        <f>'Balance Sheet'!P16-'Balance Sheet'!R16</f>
        <v>0</v>
      </c>
      <c r="K10" s="113">
        <f>'Balance Sheet'!R16-'Balance Sheet'!T16</f>
        <v>0</v>
      </c>
      <c r="L10" s="113">
        <f>'Balance Sheet'!T16-'Balance Sheet'!V16</f>
        <v>0</v>
      </c>
      <c r="M10" s="113">
        <f>'Balance Sheet'!V16-'Balance Sheet'!X16</f>
        <v>0</v>
      </c>
      <c r="N10" s="113">
        <f>'Balance Sheet'!X16-'Balance Sheet'!Z16</f>
        <v>0</v>
      </c>
      <c r="O10" s="193">
        <f>'Balance Sheet'!Z16-'Balance Sheet'!AB16</f>
        <v>0</v>
      </c>
      <c r="P10" s="25"/>
    </row>
    <row r="11" spans="1:16" ht="15.75" thickBot="1" x14ac:dyDescent="0.3">
      <c r="A11" s="25" t="s">
        <v>244</v>
      </c>
      <c r="B11" s="111" t="s">
        <v>214</v>
      </c>
      <c r="C11" s="113" t="str">
        <f>IF(C5="","",'Balance Sheet'!D72-'Balance Sheet'!B72)</f>
        <v/>
      </c>
      <c r="D11" s="113" t="str">
        <f>IF(D5="","",'Balance Sheet'!F72-'Balance Sheet'!D72)</f>
        <v/>
      </c>
      <c r="E11" s="113" t="str">
        <f>IF(E5="","",'Balance Sheet'!H72-'Balance Sheet'!F72)</f>
        <v/>
      </c>
      <c r="F11" s="113" t="str">
        <f>IF(F5="","",'Balance Sheet'!J72-'Balance Sheet'!H72)</f>
        <v/>
      </c>
      <c r="G11" s="113" t="str">
        <f>IF(G5="","",'Balance Sheet'!L72-'Balance Sheet'!J72)</f>
        <v/>
      </c>
      <c r="H11" s="113" t="str">
        <f>IF(H5="","",'Balance Sheet'!N72-'Balance Sheet'!L72)</f>
        <v/>
      </c>
      <c r="I11" s="113" t="str">
        <f>IF(I5="","",'Balance Sheet'!P72-'Balance Sheet'!N72)</f>
        <v/>
      </c>
      <c r="J11" s="113" t="str">
        <f>IF(J5="","",'Balance Sheet'!R72-'Balance Sheet'!P72)</f>
        <v/>
      </c>
      <c r="K11" s="113" t="str">
        <f>IF(K5="","",'Balance Sheet'!T72-'Balance Sheet'!R72)</f>
        <v/>
      </c>
      <c r="L11" s="113" t="str">
        <f>IF(L5="","",'Balance Sheet'!V72-'Balance Sheet'!T72)</f>
        <v/>
      </c>
      <c r="M11" s="113" t="str">
        <f>IF(M5="","",'Balance Sheet'!X72-'Balance Sheet'!V72)</f>
        <v/>
      </c>
      <c r="N11" s="113" t="str">
        <f>IF(N5="","",'Balance Sheet'!Z72-'Balance Sheet'!X72)</f>
        <v/>
      </c>
      <c r="O11" s="193" t="str">
        <f>IF(O5="","",'Balance Sheet'!AB72-'Balance Sheet'!Z72)</f>
        <v/>
      </c>
      <c r="P11" s="25"/>
    </row>
    <row r="12" spans="1:16" s="1" customFormat="1" thickBot="1" x14ac:dyDescent="0.25">
      <c r="A12" s="23" t="s">
        <v>219</v>
      </c>
      <c r="B12" s="114">
        <f>SUM(B9:B11)</f>
        <v>0</v>
      </c>
      <c r="C12" s="114">
        <f>SUM(C9:C11)</f>
        <v>0</v>
      </c>
      <c r="D12" s="114">
        <f t="shared" ref="D12:N12" si="2">SUM(D9:D11)</f>
        <v>0</v>
      </c>
      <c r="E12" s="114">
        <f t="shared" si="2"/>
        <v>0</v>
      </c>
      <c r="F12" s="114">
        <f t="shared" si="2"/>
        <v>0</v>
      </c>
      <c r="G12" s="114">
        <f t="shared" si="2"/>
        <v>0</v>
      </c>
      <c r="H12" s="114">
        <f t="shared" si="2"/>
        <v>0</v>
      </c>
      <c r="I12" s="114">
        <f t="shared" si="2"/>
        <v>0</v>
      </c>
      <c r="J12" s="114">
        <f t="shared" si="2"/>
        <v>0</v>
      </c>
      <c r="K12" s="114">
        <f t="shared" si="2"/>
        <v>0</v>
      </c>
      <c r="L12" s="114">
        <f t="shared" si="2"/>
        <v>0</v>
      </c>
      <c r="M12" s="114">
        <f t="shared" si="2"/>
        <v>0</v>
      </c>
      <c r="N12" s="114">
        <f t="shared" si="2"/>
        <v>0</v>
      </c>
      <c r="O12" s="195">
        <f t="shared" ref="O12" si="3">SUM(O9:O11)</f>
        <v>0</v>
      </c>
      <c r="P12" s="26"/>
    </row>
    <row r="13" spans="1:16" s="1" customFormat="1" thickBot="1" x14ac:dyDescent="0.25">
      <c r="A13" s="22" t="s">
        <v>154</v>
      </c>
      <c r="B13" s="112">
        <f>B8+B12</f>
        <v>0</v>
      </c>
      <c r="C13" s="112">
        <f t="shared" ref="C13" si="4">C8+C12</f>
        <v>0</v>
      </c>
      <c r="D13" s="112">
        <f t="shared" ref="D13:N13" si="5">D8+D12</f>
        <v>0</v>
      </c>
      <c r="E13" s="112">
        <f t="shared" si="5"/>
        <v>0</v>
      </c>
      <c r="F13" s="112">
        <f t="shared" si="5"/>
        <v>0</v>
      </c>
      <c r="G13" s="112">
        <f t="shared" si="5"/>
        <v>0</v>
      </c>
      <c r="H13" s="112">
        <f t="shared" si="5"/>
        <v>0</v>
      </c>
      <c r="I13" s="112">
        <f t="shared" si="5"/>
        <v>0</v>
      </c>
      <c r="J13" s="112">
        <f t="shared" si="5"/>
        <v>0</v>
      </c>
      <c r="K13" s="112">
        <f t="shared" si="5"/>
        <v>0</v>
      </c>
      <c r="L13" s="112">
        <f t="shared" si="5"/>
        <v>0</v>
      </c>
      <c r="M13" s="112">
        <f t="shared" si="5"/>
        <v>0</v>
      </c>
      <c r="N13" s="112">
        <f t="shared" si="5"/>
        <v>0</v>
      </c>
      <c r="O13" s="194">
        <f t="shared" ref="O13" si="6">O8+O12</f>
        <v>0</v>
      </c>
      <c r="P13" s="26"/>
    </row>
    <row r="14" spans="1:16" x14ac:dyDescent="0.25">
      <c r="A14" s="25" t="s">
        <v>10</v>
      </c>
      <c r="B14" s="113">
        <f>'Income Statement'!B46*-1</f>
        <v>0</v>
      </c>
      <c r="C14" s="113">
        <f>'Income Statement'!D46*-1</f>
        <v>0</v>
      </c>
      <c r="D14" s="113">
        <f>'Income Statement'!F46*-1</f>
        <v>0</v>
      </c>
      <c r="E14" s="113">
        <f>'Income Statement'!H46*-1</f>
        <v>0</v>
      </c>
      <c r="F14" s="113">
        <f>'Income Statement'!J46*-1</f>
        <v>0</v>
      </c>
      <c r="G14" s="113">
        <f>'Income Statement'!L46*-1</f>
        <v>0</v>
      </c>
      <c r="H14" s="113">
        <f>'Income Statement'!N46*-1</f>
        <v>0</v>
      </c>
      <c r="I14" s="113">
        <f>'Income Statement'!P46*-1</f>
        <v>0</v>
      </c>
      <c r="J14" s="113">
        <f>'Income Statement'!R46*-1</f>
        <v>0</v>
      </c>
      <c r="K14" s="113">
        <f>'Income Statement'!T46*-1</f>
        <v>0</v>
      </c>
      <c r="L14" s="113">
        <f>'Income Statement'!V46*-1</f>
        <v>0</v>
      </c>
      <c r="M14" s="113">
        <f>'Income Statement'!X46*-1</f>
        <v>0</v>
      </c>
      <c r="N14" s="113">
        <f>'Income Statement'!Z46*-1</f>
        <v>0</v>
      </c>
      <c r="O14" s="193">
        <f>'Income Statement'!AB46*-1</f>
        <v>0</v>
      </c>
      <c r="P14" s="25"/>
    </row>
    <row r="15" spans="1:16" x14ac:dyDescent="0.25">
      <c r="A15" s="25" t="s">
        <v>245</v>
      </c>
      <c r="B15" s="113">
        <f>'Income Statement'!B35+'Income Statement'!B36</f>
        <v>0</v>
      </c>
      <c r="C15" s="113">
        <f>'Income Statement'!D35+'Income Statement'!D36</f>
        <v>0</v>
      </c>
      <c r="D15" s="113">
        <f>'Income Statement'!F35+'Income Statement'!F36</f>
        <v>0</v>
      </c>
      <c r="E15" s="113">
        <f>'Income Statement'!H35+'Income Statement'!H36</f>
        <v>0</v>
      </c>
      <c r="F15" s="113">
        <f>'Income Statement'!J35+'Income Statement'!J36</f>
        <v>0</v>
      </c>
      <c r="G15" s="113">
        <f>'Income Statement'!L35+'Income Statement'!L36</f>
        <v>0</v>
      </c>
      <c r="H15" s="113">
        <f>'Income Statement'!N35+'Income Statement'!N36</f>
        <v>0</v>
      </c>
      <c r="I15" s="113">
        <f>'Income Statement'!P35+'Income Statement'!P36</f>
        <v>0</v>
      </c>
      <c r="J15" s="113">
        <f>'Income Statement'!R35+'Income Statement'!R36</f>
        <v>0</v>
      </c>
      <c r="K15" s="113">
        <f>'Income Statement'!T35+'Income Statement'!T36</f>
        <v>0</v>
      </c>
      <c r="L15" s="113">
        <f>'Income Statement'!V35+'Income Statement'!V36</f>
        <v>0</v>
      </c>
      <c r="M15" s="113">
        <f>'Income Statement'!X35+'Income Statement'!X36</f>
        <v>0</v>
      </c>
      <c r="N15" s="113">
        <f>'Income Statement'!Z35+'Income Statement'!Z36</f>
        <v>0</v>
      </c>
      <c r="O15" s="193">
        <f>'Income Statement'!AB35+'Income Statement'!AB36</f>
        <v>0</v>
      </c>
      <c r="P15" s="25"/>
    </row>
    <row r="16" spans="1:16" x14ac:dyDescent="0.25">
      <c r="A16" s="25" t="s">
        <v>246</v>
      </c>
      <c r="B16" s="115" t="s">
        <v>214</v>
      </c>
      <c r="C16" s="113">
        <f>'Balance Sheet'!B21-'Balance Sheet'!D21</f>
        <v>0</v>
      </c>
      <c r="D16" s="113">
        <f>'Balance Sheet'!D21-'Balance Sheet'!F21</f>
        <v>0</v>
      </c>
      <c r="E16" s="113">
        <f>'Balance Sheet'!F21-'Balance Sheet'!H21</f>
        <v>0</v>
      </c>
      <c r="F16" s="113">
        <f>'Balance Sheet'!H21-'Balance Sheet'!J21</f>
        <v>0</v>
      </c>
      <c r="G16" s="113">
        <f>'Balance Sheet'!J21-'Balance Sheet'!L21</f>
        <v>0</v>
      </c>
      <c r="H16" s="113">
        <f>'Balance Sheet'!L21-'Balance Sheet'!N21</f>
        <v>0</v>
      </c>
      <c r="I16" s="113">
        <f>'Balance Sheet'!N21-'Balance Sheet'!P21</f>
        <v>0</v>
      </c>
      <c r="J16" s="113">
        <f>'Balance Sheet'!P21-'Balance Sheet'!R21</f>
        <v>0</v>
      </c>
      <c r="K16" s="113">
        <f>'Balance Sheet'!R21-'Balance Sheet'!T21</f>
        <v>0</v>
      </c>
      <c r="L16" s="113">
        <f>'Balance Sheet'!T21-'Balance Sheet'!V21</f>
        <v>0</v>
      </c>
      <c r="M16" s="113">
        <f>'Balance Sheet'!V21-'Balance Sheet'!X21</f>
        <v>0</v>
      </c>
      <c r="N16" s="113">
        <f>'Balance Sheet'!X21-'Balance Sheet'!Z21</f>
        <v>0</v>
      </c>
      <c r="O16" s="193">
        <f>'Balance Sheet'!Z21-'Balance Sheet'!AB21</f>
        <v>0</v>
      </c>
      <c r="P16" s="25"/>
    </row>
    <row r="17" spans="1:16" ht="15.75" thickBot="1" x14ac:dyDescent="0.3">
      <c r="A17" s="25" t="s">
        <v>247</v>
      </c>
      <c r="B17" s="111" t="s">
        <v>214</v>
      </c>
      <c r="C17" s="113" t="str">
        <f>IF(C5="","",'Balance Sheet'!D85-'Balance Sheet'!B85)</f>
        <v/>
      </c>
      <c r="D17" s="113" t="str">
        <f>IF(D5="","",'Balance Sheet'!F85-'Balance Sheet'!D85)</f>
        <v/>
      </c>
      <c r="E17" s="113" t="str">
        <f>IF(E5="","",'Balance Sheet'!H85-'Balance Sheet'!F85)</f>
        <v/>
      </c>
      <c r="F17" s="113" t="str">
        <f>IF(F5="","",'Balance Sheet'!J85-'Balance Sheet'!H85)</f>
        <v/>
      </c>
      <c r="G17" s="113" t="str">
        <f>IF(G5="","",'Balance Sheet'!L85-'Balance Sheet'!J85)</f>
        <v/>
      </c>
      <c r="H17" s="113" t="str">
        <f>IF(H5="","",'Balance Sheet'!N85-'Balance Sheet'!L85)</f>
        <v/>
      </c>
      <c r="I17" s="113" t="str">
        <f>IF(I5="","",'Balance Sheet'!P85-'Balance Sheet'!N85)</f>
        <v/>
      </c>
      <c r="J17" s="113" t="str">
        <f>IF(J5="","",'Balance Sheet'!R85-'Balance Sheet'!P85)</f>
        <v/>
      </c>
      <c r="K17" s="113" t="str">
        <f>IF(K5="","",'Balance Sheet'!T85-'Balance Sheet'!R85)</f>
        <v/>
      </c>
      <c r="L17" s="113" t="str">
        <f>IF(L5="","",'Balance Sheet'!V85-'Balance Sheet'!T85)</f>
        <v/>
      </c>
      <c r="M17" s="113" t="str">
        <f>IF(M5="","",'Balance Sheet'!X85-'Balance Sheet'!V85)</f>
        <v/>
      </c>
      <c r="N17" s="113" t="str">
        <f>IF(N5="","",'Balance Sheet'!Z85-'Balance Sheet'!X85)</f>
        <v/>
      </c>
      <c r="O17" s="193" t="str">
        <f>IF(O5="","",'Balance Sheet'!AB85-'Balance Sheet'!Z85)</f>
        <v/>
      </c>
      <c r="P17" s="25"/>
    </row>
    <row r="18" spans="1:16" s="1" customFormat="1" thickBot="1" x14ac:dyDescent="0.25">
      <c r="A18" s="22" t="s">
        <v>221</v>
      </c>
      <c r="B18" s="112">
        <f t="shared" ref="B18:C18" si="7">SUM(B14:B17)</f>
        <v>0</v>
      </c>
      <c r="C18" s="112">
        <f t="shared" si="7"/>
        <v>0</v>
      </c>
      <c r="D18" s="112">
        <f t="shared" ref="D18" si="8">SUM(D14:D17)</f>
        <v>0</v>
      </c>
      <c r="E18" s="112">
        <f t="shared" ref="E18" si="9">SUM(E14:E17)</f>
        <v>0</v>
      </c>
      <c r="F18" s="112">
        <f t="shared" ref="F18" si="10">SUM(F14:F17)</f>
        <v>0</v>
      </c>
      <c r="G18" s="112">
        <f t="shared" ref="G18" si="11">SUM(G14:G17)</f>
        <v>0</v>
      </c>
      <c r="H18" s="112">
        <f t="shared" ref="H18" si="12">SUM(H14:H17)</f>
        <v>0</v>
      </c>
      <c r="I18" s="112">
        <f t="shared" ref="I18" si="13">SUM(I14:I17)</f>
        <v>0</v>
      </c>
      <c r="J18" s="112">
        <f t="shared" ref="J18" si="14">SUM(J14:J17)</f>
        <v>0</v>
      </c>
      <c r="K18" s="112">
        <f t="shared" ref="K18" si="15">SUM(K14:K17)</f>
        <v>0</v>
      </c>
      <c r="L18" s="112">
        <f t="shared" ref="L18" si="16">SUM(L14:L17)</f>
        <v>0</v>
      </c>
      <c r="M18" s="112">
        <f t="shared" ref="M18" si="17">SUM(M14:M17)</f>
        <v>0</v>
      </c>
      <c r="N18" s="112">
        <f t="shared" ref="N18:O18" si="18">SUM(N14:N17)</f>
        <v>0</v>
      </c>
      <c r="O18" s="194">
        <f t="shared" si="18"/>
        <v>0</v>
      </c>
      <c r="P18" s="26"/>
    </row>
    <row r="19" spans="1:16" s="1" customFormat="1" thickBot="1" x14ac:dyDescent="0.25">
      <c r="A19" s="13" t="s">
        <v>155</v>
      </c>
      <c r="B19" s="116">
        <f t="shared" ref="B19:C19" si="19">B13+B18</f>
        <v>0</v>
      </c>
      <c r="C19" s="116">
        <f t="shared" si="19"/>
        <v>0</v>
      </c>
      <c r="D19" s="116">
        <f t="shared" ref="D19" si="20">D13+D18</f>
        <v>0</v>
      </c>
      <c r="E19" s="116">
        <f t="shared" ref="E19" si="21">E13+E18</f>
        <v>0</v>
      </c>
      <c r="F19" s="116">
        <f t="shared" ref="F19" si="22">F13+F18</f>
        <v>0</v>
      </c>
      <c r="G19" s="116">
        <f t="shared" ref="G19" si="23">G13+G18</f>
        <v>0</v>
      </c>
      <c r="H19" s="116">
        <f t="shared" ref="H19" si="24">H13+H18</f>
        <v>0</v>
      </c>
      <c r="I19" s="116">
        <f t="shared" ref="I19" si="25">I13+I18</f>
        <v>0</v>
      </c>
      <c r="J19" s="116">
        <f t="shared" ref="J19" si="26">J13+J18</f>
        <v>0</v>
      </c>
      <c r="K19" s="116">
        <f t="shared" ref="K19" si="27">K13+K18</f>
        <v>0</v>
      </c>
      <c r="L19" s="116">
        <f t="shared" ref="L19" si="28">L13+L18</f>
        <v>0</v>
      </c>
      <c r="M19" s="116">
        <f t="shared" ref="M19" si="29">M13+M18</f>
        <v>0</v>
      </c>
      <c r="N19" s="116">
        <f t="shared" ref="N19:O19" si="30">N13+N18</f>
        <v>0</v>
      </c>
      <c r="O19" s="196">
        <f t="shared" si="30"/>
        <v>0</v>
      </c>
      <c r="P19" s="26"/>
    </row>
    <row r="20" spans="1:16" s="1" customFormat="1" x14ac:dyDescent="0.25">
      <c r="A20" s="25" t="s">
        <v>248</v>
      </c>
      <c r="B20" s="111" t="s">
        <v>214</v>
      </c>
      <c r="C20" s="115" t="str">
        <f>IF(C5="","-",'Balance Sheet'!D74-'Balance Sheet'!B74)</f>
        <v>-</v>
      </c>
      <c r="D20" s="115" t="str">
        <f>IF(D5="","-",'Balance Sheet'!F74-'Balance Sheet'!D74)</f>
        <v>-</v>
      </c>
      <c r="E20" s="115" t="str">
        <f>IF(E5="","-",'Balance Sheet'!H74-'Balance Sheet'!F74)</f>
        <v>-</v>
      </c>
      <c r="F20" s="115" t="str">
        <f>IF(F5="","-",'Balance Sheet'!J74-'Balance Sheet'!H74)</f>
        <v>-</v>
      </c>
      <c r="G20" s="115" t="str">
        <f>IF(G5="","-",'Balance Sheet'!L74-'Balance Sheet'!J74)</f>
        <v>-</v>
      </c>
      <c r="H20" s="115" t="str">
        <f>IF(H5="","-",'Balance Sheet'!N74-'Balance Sheet'!L74)</f>
        <v>-</v>
      </c>
      <c r="I20" s="115" t="str">
        <f>IF(I5="","-",'Balance Sheet'!P74-'Balance Sheet'!N74)</f>
        <v>-</v>
      </c>
      <c r="J20" s="115" t="str">
        <f>IF(J5="","-",'Balance Sheet'!R74-'Balance Sheet'!P74)</f>
        <v>-</v>
      </c>
      <c r="K20" s="115" t="str">
        <f>IF(K5="","-",'Balance Sheet'!T74-'Balance Sheet'!R74)</f>
        <v>-</v>
      </c>
      <c r="L20" s="115" t="str">
        <f>IF(L5="","-",'Balance Sheet'!V74-'Balance Sheet'!T74)</f>
        <v>-</v>
      </c>
      <c r="M20" s="115" t="str">
        <f>IF(M5="","-",'Balance Sheet'!X74-'Balance Sheet'!V74)</f>
        <v>-</v>
      </c>
      <c r="N20" s="115" t="str">
        <f>IF(N5="","-",'Balance Sheet'!Z74-'Balance Sheet'!X74)</f>
        <v>-</v>
      </c>
      <c r="O20" s="177" t="str">
        <f>IF(O5="","-",'Balance Sheet'!AB74-'Balance Sheet'!Z74)</f>
        <v>-</v>
      </c>
      <c r="P20" s="26"/>
    </row>
    <row r="21" spans="1:16" s="1" customFormat="1" x14ac:dyDescent="0.25">
      <c r="A21" s="25" t="s">
        <v>249</v>
      </c>
      <c r="B21" s="111" t="s">
        <v>214</v>
      </c>
      <c r="C21" s="115" t="str">
        <f>IF(C5="","-",'Balance Sheet'!D79-'Balance Sheet'!B79)</f>
        <v>-</v>
      </c>
      <c r="D21" s="115" t="str">
        <f>IF(D5="","-",'Balance Sheet'!F79-'Balance Sheet'!D79)</f>
        <v>-</v>
      </c>
      <c r="E21" s="115" t="str">
        <f>IF(E5="","-",'Balance Sheet'!H79-'Balance Sheet'!F79)</f>
        <v>-</v>
      </c>
      <c r="F21" s="115" t="str">
        <f>IF(F5="","-",'Balance Sheet'!J79-'Balance Sheet'!H79)</f>
        <v>-</v>
      </c>
      <c r="G21" s="115" t="str">
        <f>IF(G5="","-",'Balance Sheet'!L79-'Balance Sheet'!J79)</f>
        <v>-</v>
      </c>
      <c r="H21" s="115" t="str">
        <f>IF(H5="","-",'Balance Sheet'!N79-'Balance Sheet'!L79)</f>
        <v>-</v>
      </c>
      <c r="I21" s="115" t="str">
        <f>IF(I5="","-",'Balance Sheet'!P79-'Balance Sheet'!N79)</f>
        <v>-</v>
      </c>
      <c r="J21" s="115" t="str">
        <f>IF(J5="","-",'Balance Sheet'!R79-'Balance Sheet'!P79)</f>
        <v>-</v>
      </c>
      <c r="K21" s="115" t="str">
        <f>IF(K5="","-",'Balance Sheet'!T79-'Balance Sheet'!R79)</f>
        <v>-</v>
      </c>
      <c r="L21" s="115" t="str">
        <f>IF(L5="","-",'Balance Sheet'!V79-'Balance Sheet'!T79)</f>
        <v>-</v>
      </c>
      <c r="M21" s="115" t="str">
        <f>IF(M5="","-",'Balance Sheet'!X79-'Balance Sheet'!V79)</f>
        <v>-</v>
      </c>
      <c r="N21" s="115" t="str">
        <f>IF(N5="","-",'Balance Sheet'!Z79-'Balance Sheet'!X79)</f>
        <v>-</v>
      </c>
      <c r="O21" s="177" t="str">
        <f>IF(O5="","-",'Balance Sheet'!AB79-'Balance Sheet'!Z79)</f>
        <v>-</v>
      </c>
      <c r="P21" s="26"/>
    </row>
    <row r="22" spans="1:16" s="1" customFormat="1" x14ac:dyDescent="0.25">
      <c r="A22" s="25" t="s">
        <v>250</v>
      </c>
      <c r="B22" s="111" t="s">
        <v>214</v>
      </c>
      <c r="C22" s="115" t="str">
        <f>IF(C5="","-",'Balance Sheet'!D88-'Balance Sheet'!B88)</f>
        <v>-</v>
      </c>
      <c r="D22" s="115" t="str">
        <f>IF(D5="","-",'Balance Sheet'!F88-'Balance Sheet'!D88)</f>
        <v>-</v>
      </c>
      <c r="E22" s="115" t="str">
        <f>IF(E5="","-",'Balance Sheet'!L88-'Balance Sheet'!J88)</f>
        <v>-</v>
      </c>
      <c r="F22" s="115" t="str">
        <f>IF(F5="","-",'Balance Sheet'!P88-'Balance Sheet'!N88)</f>
        <v>-</v>
      </c>
      <c r="G22" s="115" t="str">
        <f>IF(G5="","-",'Balance Sheet'!T88-'Balance Sheet'!R88)</f>
        <v>-</v>
      </c>
      <c r="H22" s="115" t="str">
        <f>IF(H5="","-",'Balance Sheet'!X88-'Balance Sheet'!V88)</f>
        <v>-</v>
      </c>
      <c r="I22" s="115" t="str">
        <f>IF(I5="","-",'Balance Sheet'!AB88-'Balance Sheet'!Z88)</f>
        <v>-</v>
      </c>
      <c r="J22" s="115" t="str">
        <f>IF(J5="","-",'Balance Sheet'!AD88-'Balance Sheet'!AC88)</f>
        <v>-</v>
      </c>
      <c r="K22" s="115" t="str">
        <f>IF(K5="","-",'Balance Sheet'!AF88-'Balance Sheet'!AE88)</f>
        <v>-</v>
      </c>
      <c r="L22" s="115" t="str">
        <f>IF(L5="","-",'Balance Sheet'!AH88-'Balance Sheet'!AG88)</f>
        <v>-</v>
      </c>
      <c r="M22" s="115" t="str">
        <f>IF(M5="","-",'Balance Sheet'!AJ88-'Balance Sheet'!AI88)</f>
        <v>-</v>
      </c>
      <c r="N22" s="115" t="str">
        <f>IF(N5="","-",'Balance Sheet'!AL88-'Balance Sheet'!AK88)</f>
        <v>-</v>
      </c>
      <c r="O22" s="177" t="str">
        <f>IF(O5="","-",'Balance Sheet'!AN88-'Balance Sheet'!AM88)</f>
        <v>-</v>
      </c>
      <c r="P22" s="26"/>
    </row>
    <row r="23" spans="1:16" s="1" customFormat="1" x14ac:dyDescent="0.25">
      <c r="A23" s="25" t="s">
        <v>251</v>
      </c>
      <c r="B23" s="111" t="s">
        <v>214</v>
      </c>
      <c r="C23" s="115" t="str">
        <f>IF(C5="","-",'Balance Sheet'!B25-'Balance Sheet'!D25)</f>
        <v>-</v>
      </c>
      <c r="D23" s="115" t="str">
        <f>IF(D5="","-",'Balance Sheet'!D25-'Balance Sheet'!F25)</f>
        <v>-</v>
      </c>
      <c r="E23" s="115" t="str">
        <f>IF(E5="","-",'Balance Sheet'!F25-'Balance Sheet'!H25)</f>
        <v>-</v>
      </c>
      <c r="F23" s="115" t="str">
        <f>IF(F5="","-",'Balance Sheet'!H25-'Balance Sheet'!J25)</f>
        <v>-</v>
      </c>
      <c r="G23" s="115" t="str">
        <f>IF(G5="","-",'Balance Sheet'!J25-'Balance Sheet'!L25)</f>
        <v>-</v>
      </c>
      <c r="H23" s="115" t="str">
        <f>IF(H5="","-",'Balance Sheet'!L25-'Balance Sheet'!N25)</f>
        <v>-</v>
      </c>
      <c r="I23" s="115" t="str">
        <f>IF(I5="","-",'Balance Sheet'!N25-'Balance Sheet'!P25)</f>
        <v>-</v>
      </c>
      <c r="J23" s="115" t="str">
        <f>IF(J5="","-",'Balance Sheet'!P25-'Balance Sheet'!R25)</f>
        <v>-</v>
      </c>
      <c r="K23" s="115" t="str">
        <f>IF(K5="","-",'Balance Sheet'!R25-'Balance Sheet'!T25)</f>
        <v>-</v>
      </c>
      <c r="L23" s="115" t="str">
        <f>IF(L5="","-",'Balance Sheet'!T25-'Balance Sheet'!V25)</f>
        <v>-</v>
      </c>
      <c r="M23" s="115" t="str">
        <f>IF(M5="","-",'Balance Sheet'!V25-'Balance Sheet'!X25)</f>
        <v>-</v>
      </c>
      <c r="N23" s="115" t="str">
        <f>IF(N5="","-",'Balance Sheet'!X25-'Balance Sheet'!Z25)</f>
        <v>-</v>
      </c>
      <c r="O23" s="177" t="str">
        <f>IF(O5="","-",'Balance Sheet'!Z25-'Balance Sheet'!AB25)</f>
        <v>-</v>
      </c>
      <c r="P23" s="26"/>
    </row>
    <row r="24" spans="1:16" s="1" customFormat="1" x14ac:dyDescent="0.25">
      <c r="A24" s="25" t="s">
        <v>222</v>
      </c>
      <c r="B24" s="115">
        <f>SUM('Income Statement'!B61:B62)</f>
        <v>0</v>
      </c>
      <c r="C24" s="115">
        <f>SUM('Income Statement'!D61:D62)</f>
        <v>0</v>
      </c>
      <c r="D24" s="115">
        <f>SUM('Income Statement'!F61:F62)</f>
        <v>0</v>
      </c>
      <c r="E24" s="115">
        <f>SUM('Income Statement'!H61:H62)</f>
        <v>0</v>
      </c>
      <c r="F24" s="115">
        <f>SUM('Income Statement'!J61:J62)</f>
        <v>0</v>
      </c>
      <c r="G24" s="115">
        <f>SUM('Income Statement'!L61:L62)</f>
        <v>0</v>
      </c>
      <c r="H24" s="115">
        <f>SUM('Income Statement'!N61:N62)</f>
        <v>0</v>
      </c>
      <c r="I24" s="115">
        <f>SUM('Income Statement'!P61:P62)</f>
        <v>0</v>
      </c>
      <c r="J24" s="115">
        <f>SUM('Income Statement'!R61:R62)</f>
        <v>0</v>
      </c>
      <c r="K24" s="115">
        <f>SUM('Income Statement'!T61:T62)</f>
        <v>0</v>
      </c>
      <c r="L24" s="115">
        <f>SUM('Income Statement'!V61:V62)</f>
        <v>0</v>
      </c>
      <c r="M24" s="115">
        <f>SUM('Income Statement'!X61:X62)</f>
        <v>0</v>
      </c>
      <c r="N24" s="115">
        <f>SUM('Income Statement'!Z61:Z62)</f>
        <v>0</v>
      </c>
      <c r="O24" s="177">
        <f>SUM('Income Statement'!AB61:AB62)</f>
        <v>0</v>
      </c>
      <c r="P24" s="26"/>
    </row>
    <row r="25" spans="1:16" ht="15.75" thickBot="1" x14ac:dyDescent="0.3">
      <c r="A25" s="25" t="s">
        <v>25</v>
      </c>
      <c r="B25" s="115">
        <f>'Income Statement'!B59-'Income Statement'!B52</f>
        <v>0</v>
      </c>
      <c r="C25" s="115" t="str">
        <f>IF(C5="","",'Income Statement'!D59-'Income Statement'!D52)</f>
        <v/>
      </c>
      <c r="D25" s="115" t="str">
        <f>IF(D5="","",'Income Statement'!F59-'Income Statement'!F52)</f>
        <v/>
      </c>
      <c r="E25" s="115" t="str">
        <f>IF(E5="","",'Income Statement'!H59-'Income Statement'!H52)</f>
        <v/>
      </c>
      <c r="F25" s="115" t="str">
        <f>IF(F5="","",'Income Statement'!J59-'Income Statement'!J52)</f>
        <v/>
      </c>
      <c r="G25" s="115" t="str">
        <f>IF(G5="","",'Income Statement'!L59-'Income Statement'!L52)</f>
        <v/>
      </c>
      <c r="H25" s="115" t="str">
        <f>IF(H5="","",'Income Statement'!N59-'Income Statement'!N52)</f>
        <v/>
      </c>
      <c r="I25" s="115" t="str">
        <f>IF(I5="","",'Income Statement'!P59-'Income Statement'!P52)</f>
        <v/>
      </c>
      <c r="J25" s="115" t="str">
        <f>IF(J5="","",'Income Statement'!R59-'Income Statement'!R52)</f>
        <v/>
      </c>
      <c r="K25" s="115" t="str">
        <f>IF(K5="","",'Income Statement'!T59-'Income Statement'!T52)</f>
        <v/>
      </c>
      <c r="L25" s="115" t="str">
        <f>IF(L5="","",'Income Statement'!V59-'Income Statement'!V52)</f>
        <v/>
      </c>
      <c r="M25" s="115" t="str">
        <f>IF(M5="","",'Income Statement'!X59-'Income Statement'!X52)</f>
        <v/>
      </c>
      <c r="N25" s="115" t="str">
        <f>IF(N5="","",'Income Statement'!Z59-'Income Statement'!Z52)</f>
        <v/>
      </c>
      <c r="O25" s="177" t="str">
        <f>IF(O5="","",'Income Statement'!AB59-'Income Statement'!AB52)</f>
        <v/>
      </c>
      <c r="P25" s="25"/>
    </row>
    <row r="26" spans="1:16" s="1" customFormat="1" thickBot="1" x14ac:dyDescent="0.25">
      <c r="A26" s="22" t="s">
        <v>156</v>
      </c>
      <c r="B26" s="112">
        <f>SUM(B19:B25)</f>
        <v>0</v>
      </c>
      <c r="C26" s="112">
        <f t="shared" ref="C26" si="31">SUM(C19:C25)</f>
        <v>0</v>
      </c>
      <c r="D26" s="112">
        <f t="shared" ref="D26" si="32">SUM(D19:D25)</f>
        <v>0</v>
      </c>
      <c r="E26" s="112">
        <f t="shared" ref="E26" si="33">SUM(E19:E25)</f>
        <v>0</v>
      </c>
      <c r="F26" s="112">
        <f t="shared" ref="F26" si="34">SUM(F19:F25)</f>
        <v>0</v>
      </c>
      <c r="G26" s="112">
        <f t="shared" ref="G26" si="35">SUM(G19:G25)</f>
        <v>0</v>
      </c>
      <c r="H26" s="112">
        <f t="shared" ref="H26" si="36">SUM(H19:H25)</f>
        <v>0</v>
      </c>
      <c r="I26" s="112">
        <f t="shared" ref="I26" si="37">SUM(I19:I25)</f>
        <v>0</v>
      </c>
      <c r="J26" s="112">
        <f t="shared" ref="J26" si="38">SUM(J19:J25)</f>
        <v>0</v>
      </c>
      <c r="K26" s="112">
        <f t="shared" ref="K26" si="39">SUM(K19:K25)</f>
        <v>0</v>
      </c>
      <c r="L26" s="112">
        <f t="shared" ref="L26" si="40">SUM(L19:L25)</f>
        <v>0</v>
      </c>
      <c r="M26" s="112">
        <f t="shared" ref="M26" si="41">SUM(M19:M25)</f>
        <v>0</v>
      </c>
      <c r="N26" s="112">
        <f t="shared" ref="N26:O26" si="42">SUM(N19:N25)</f>
        <v>0</v>
      </c>
      <c r="O26" s="194">
        <f t="shared" si="42"/>
        <v>0</v>
      </c>
      <c r="P26" s="26"/>
    </row>
    <row r="27" spans="1:16" s="2" customFormat="1" x14ac:dyDescent="0.25">
      <c r="A27" s="34" t="s">
        <v>157</v>
      </c>
      <c r="B27" s="117" t="str">
        <f>IF(B5="","",'Income Statement'!B52)</f>
        <v/>
      </c>
      <c r="C27" s="117" t="str">
        <f>IF(C5="","",'Income Statement'!D52)</f>
        <v/>
      </c>
      <c r="D27" s="117" t="str">
        <f>IF(D5="","",'Income Statement'!F52)</f>
        <v/>
      </c>
      <c r="E27" s="117" t="str">
        <f>IF(E5="","",'Income Statement'!H52)</f>
        <v/>
      </c>
      <c r="F27" s="117" t="str">
        <f>IF(F5="","",'Income Statement'!J52)</f>
        <v/>
      </c>
      <c r="G27" s="117" t="str">
        <f>IF(G5="","",'Income Statement'!L52)</f>
        <v/>
      </c>
      <c r="H27" s="117" t="str">
        <f>IF(H5="","",'Income Statement'!N52)</f>
        <v/>
      </c>
      <c r="I27" s="117" t="str">
        <f>IF(I5="","",'Income Statement'!P52)</f>
        <v/>
      </c>
      <c r="J27" s="117" t="str">
        <f>IF(J5="","",'Income Statement'!R52)</f>
        <v/>
      </c>
      <c r="K27" s="117" t="str">
        <f>IF(K5="","",'Income Statement'!T52)</f>
        <v/>
      </c>
      <c r="L27" s="117" t="str">
        <f>IF(L5="","",'Income Statement'!V52)</f>
        <v/>
      </c>
      <c r="M27" s="117" t="str">
        <f>IF(M5="","",'Income Statement'!X52)</f>
        <v/>
      </c>
      <c r="N27" s="117" t="str">
        <f>IF(N5="","",'Income Statement'!Z52)</f>
        <v/>
      </c>
      <c r="O27" s="187" t="str">
        <f>IF(O5="","",'Income Statement'!AB52)</f>
        <v/>
      </c>
      <c r="P27" s="34"/>
    </row>
    <row r="28" spans="1:16" ht="15.75" thickBot="1" x14ac:dyDescent="0.3">
      <c r="A28" s="25" t="s">
        <v>217</v>
      </c>
      <c r="B28" s="113" t="str">
        <f>IF(B5="","",'Income Statement'!B91)</f>
        <v/>
      </c>
      <c r="C28" s="113" t="str">
        <f>IF(C5="","",'Income Statement'!D91)</f>
        <v/>
      </c>
      <c r="D28" s="113" t="str">
        <f>IF(D5="","",'Income Statement'!F91)</f>
        <v/>
      </c>
      <c r="E28" s="113" t="str">
        <f>IF(E5="","",'Income Statement'!#REF!)</f>
        <v/>
      </c>
      <c r="F28" s="113" t="str">
        <f>IF(F5="","",'Income Statement'!#REF!)</f>
        <v/>
      </c>
      <c r="G28" s="113" t="str">
        <f>IF(G5="","",'Income Statement'!#REF!)</f>
        <v/>
      </c>
      <c r="H28" s="113" t="str">
        <f>IF(H5="","",'Income Statement'!#REF!)</f>
        <v/>
      </c>
      <c r="I28" s="113" t="str">
        <f>IF(I5="","",'Income Statement'!#REF!)</f>
        <v/>
      </c>
      <c r="J28" s="113" t="str">
        <f>IF(J5="","",'Income Statement'!#REF!)</f>
        <v/>
      </c>
      <c r="K28" s="113" t="str">
        <f>IF(K5="","",'Income Statement'!#REF!)</f>
        <v/>
      </c>
      <c r="L28" s="113" t="str">
        <f>IF(L5="","",'Income Statement'!#REF!)</f>
        <v/>
      </c>
      <c r="M28" s="113" t="str">
        <f>IF(M5="","",'Income Statement'!#REF!)</f>
        <v/>
      </c>
      <c r="N28" s="113" t="str">
        <f>IF(N5="","",'Income Statement'!#REF!)</f>
        <v/>
      </c>
      <c r="O28" s="193" t="str">
        <f>IF(O5="","",'Income Statement'!#REF!)</f>
        <v/>
      </c>
      <c r="P28" s="25"/>
    </row>
    <row r="29" spans="1:16" s="1" customFormat="1" thickBot="1" x14ac:dyDescent="0.25">
      <c r="A29" s="22" t="s">
        <v>226</v>
      </c>
      <c r="B29" s="112">
        <f>SUM(B27:B28)</f>
        <v>0</v>
      </c>
      <c r="C29" s="112">
        <f t="shared" ref="C29:O29" si="43">SUM(C27:C28)</f>
        <v>0</v>
      </c>
      <c r="D29" s="112">
        <f t="shared" si="43"/>
        <v>0</v>
      </c>
      <c r="E29" s="112">
        <f t="shared" si="43"/>
        <v>0</v>
      </c>
      <c r="F29" s="112">
        <f t="shared" si="43"/>
        <v>0</v>
      </c>
      <c r="G29" s="112">
        <f t="shared" si="43"/>
        <v>0</v>
      </c>
      <c r="H29" s="112">
        <f t="shared" si="43"/>
        <v>0</v>
      </c>
      <c r="I29" s="112">
        <f t="shared" si="43"/>
        <v>0</v>
      </c>
      <c r="J29" s="112">
        <f t="shared" si="43"/>
        <v>0</v>
      </c>
      <c r="K29" s="112">
        <f t="shared" si="43"/>
        <v>0</v>
      </c>
      <c r="L29" s="112">
        <f t="shared" si="43"/>
        <v>0</v>
      </c>
      <c r="M29" s="112">
        <f t="shared" si="43"/>
        <v>0</v>
      </c>
      <c r="N29" s="112">
        <f t="shared" si="43"/>
        <v>0</v>
      </c>
      <c r="O29" s="194">
        <f t="shared" si="43"/>
        <v>0</v>
      </c>
      <c r="P29" s="26"/>
    </row>
    <row r="30" spans="1:16" s="1" customFormat="1" thickBot="1" x14ac:dyDescent="0.25">
      <c r="A30" s="22" t="s">
        <v>158</v>
      </c>
      <c r="B30" s="112">
        <f>B26+B29</f>
        <v>0</v>
      </c>
      <c r="C30" s="112">
        <f t="shared" ref="C30:O30" si="44">C26+C29</f>
        <v>0</v>
      </c>
      <c r="D30" s="112">
        <f t="shared" si="44"/>
        <v>0</v>
      </c>
      <c r="E30" s="112">
        <f t="shared" si="44"/>
        <v>0</v>
      </c>
      <c r="F30" s="112">
        <f t="shared" si="44"/>
        <v>0</v>
      </c>
      <c r="G30" s="112">
        <f t="shared" si="44"/>
        <v>0</v>
      </c>
      <c r="H30" s="112">
        <f t="shared" si="44"/>
        <v>0</v>
      </c>
      <c r="I30" s="112">
        <f t="shared" si="44"/>
        <v>0</v>
      </c>
      <c r="J30" s="112">
        <f t="shared" si="44"/>
        <v>0</v>
      </c>
      <c r="K30" s="112">
        <f t="shared" si="44"/>
        <v>0</v>
      </c>
      <c r="L30" s="112">
        <f t="shared" si="44"/>
        <v>0</v>
      </c>
      <c r="M30" s="112">
        <f t="shared" si="44"/>
        <v>0</v>
      </c>
      <c r="N30" s="112">
        <f t="shared" si="44"/>
        <v>0</v>
      </c>
      <c r="O30" s="194">
        <f t="shared" si="44"/>
        <v>0</v>
      </c>
      <c r="P30" s="26"/>
    </row>
    <row r="31" spans="1:16" s="2" customFormat="1" ht="15.75" thickBot="1" x14ac:dyDescent="0.3">
      <c r="A31" s="34" t="s">
        <v>223</v>
      </c>
      <c r="B31" s="118">
        <f>'Balance Sheet'!B75*-1</f>
        <v>0</v>
      </c>
      <c r="C31" s="117">
        <f>'Balance Sheet'!B75*-1</f>
        <v>0</v>
      </c>
      <c r="D31" s="117">
        <f>'Balance Sheet'!D75*-1</f>
        <v>0</v>
      </c>
      <c r="E31" s="117">
        <f>'Balance Sheet'!F75*-1</f>
        <v>0</v>
      </c>
      <c r="F31" s="117">
        <f>'Balance Sheet'!H75*-1</f>
        <v>0</v>
      </c>
      <c r="G31" s="117">
        <f>'Balance Sheet'!J75*-1</f>
        <v>0</v>
      </c>
      <c r="H31" s="117">
        <f>'Balance Sheet'!L75*-1</f>
        <v>0</v>
      </c>
      <c r="I31" s="117">
        <f>'Balance Sheet'!N75*-1</f>
        <v>0</v>
      </c>
      <c r="J31" s="117">
        <f>'Balance Sheet'!P75*-1</f>
        <v>0</v>
      </c>
      <c r="K31" s="117">
        <f>'Balance Sheet'!R75*-1</f>
        <v>0</v>
      </c>
      <c r="L31" s="117">
        <f>'Balance Sheet'!T75*-1</f>
        <v>0</v>
      </c>
      <c r="M31" s="117">
        <f>'Balance Sheet'!V75*-1</f>
        <v>0</v>
      </c>
      <c r="N31" s="117">
        <f>'Balance Sheet'!X75*-1</f>
        <v>0</v>
      </c>
      <c r="O31" s="187">
        <f>'Balance Sheet'!Z75*-1</f>
        <v>0</v>
      </c>
      <c r="P31" s="34"/>
    </row>
    <row r="32" spans="1:16" s="1" customFormat="1" thickBot="1" x14ac:dyDescent="0.25">
      <c r="A32" s="22" t="s">
        <v>159</v>
      </c>
      <c r="B32" s="119">
        <f>SUM(B30:B31)</f>
        <v>0</v>
      </c>
      <c r="C32" s="119">
        <f t="shared" ref="C32:N32" si="45">SUM(C30:C31)</f>
        <v>0</v>
      </c>
      <c r="D32" s="119">
        <f t="shared" si="45"/>
        <v>0</v>
      </c>
      <c r="E32" s="119">
        <f t="shared" si="45"/>
        <v>0</v>
      </c>
      <c r="F32" s="119">
        <f t="shared" si="45"/>
        <v>0</v>
      </c>
      <c r="G32" s="119">
        <f t="shared" si="45"/>
        <v>0</v>
      </c>
      <c r="H32" s="119">
        <f t="shared" si="45"/>
        <v>0</v>
      </c>
      <c r="I32" s="119">
        <f t="shared" si="45"/>
        <v>0</v>
      </c>
      <c r="J32" s="119">
        <f t="shared" si="45"/>
        <v>0</v>
      </c>
      <c r="K32" s="119">
        <f t="shared" si="45"/>
        <v>0</v>
      </c>
      <c r="L32" s="119">
        <f t="shared" si="45"/>
        <v>0</v>
      </c>
      <c r="M32" s="119">
        <f t="shared" si="45"/>
        <v>0</v>
      </c>
      <c r="N32" s="119">
        <f t="shared" si="45"/>
        <v>0</v>
      </c>
      <c r="O32" s="197">
        <f t="shared" ref="O32" si="46">SUM(O30:O31)</f>
        <v>0</v>
      </c>
      <c r="P32" s="26"/>
    </row>
    <row r="33" spans="1:16" s="2" customFormat="1" x14ac:dyDescent="0.25">
      <c r="A33" s="34" t="s">
        <v>218</v>
      </c>
      <c r="B33" s="118" t="s">
        <v>214</v>
      </c>
      <c r="C33" s="118">
        <f>IF(C4="",0,('Balance Sheet'!D32-'Balance Sheet'!B32+'Income Statement'!D34-(ABS('Balance Sheet'!D40)-ABS('Balance Sheet'!B40)))*-1)</f>
        <v>0</v>
      </c>
      <c r="D33" s="118">
        <f>IF(D4="",0,('Balance Sheet'!F32-'Balance Sheet'!D32+'Income Statement'!F34-(ABS('Balance Sheet'!F40)-ABS('Balance Sheet'!D40)))*-1)</f>
        <v>0</v>
      </c>
      <c r="E33" s="118">
        <f>IF(E4="",0,('Balance Sheet'!H32-'Balance Sheet'!F32+'Income Statement'!H34-(ABS('Balance Sheet'!H40)-ABS('Balance Sheet'!F40)))*-1)</f>
        <v>0</v>
      </c>
      <c r="F33" s="118">
        <f>IF(F4="",0,('Balance Sheet'!J32-'Balance Sheet'!H32+'Income Statement'!J34-(ABS('Balance Sheet'!J40)-ABS('Balance Sheet'!H40)))*-1)</f>
        <v>0</v>
      </c>
      <c r="G33" s="118">
        <f>IF(G4="",0,('Balance Sheet'!L32-'Balance Sheet'!J32+'Income Statement'!L34-(ABS('Balance Sheet'!L40)-ABS('Balance Sheet'!J40)))*-1)</f>
        <v>0</v>
      </c>
      <c r="H33" s="118">
        <f>IF(H4="",0,('Balance Sheet'!N32-'Balance Sheet'!L32+'Income Statement'!N34-(ABS('Balance Sheet'!N40)-ABS('Balance Sheet'!L40)))*-1)</f>
        <v>0</v>
      </c>
      <c r="I33" s="118">
        <f>IF(I4="",0,('Balance Sheet'!P32-'Balance Sheet'!N32+'Income Statement'!P34-(ABS('Balance Sheet'!P40)-ABS('Balance Sheet'!N40)))*-1)</f>
        <v>0</v>
      </c>
      <c r="J33" s="118">
        <f>IF(J4="",0,('Balance Sheet'!R32-'Balance Sheet'!P32+'Income Statement'!R34-(ABS('Balance Sheet'!R40)-ABS('Balance Sheet'!P40)))*-1)</f>
        <v>0</v>
      </c>
      <c r="K33" s="118">
        <f>IF(K4="",0,('Balance Sheet'!T32-'Balance Sheet'!R32+'Income Statement'!T34-(ABS('Balance Sheet'!T40)-ABS('Balance Sheet'!R40)))*-1)</f>
        <v>0</v>
      </c>
      <c r="L33" s="118">
        <f>IF(L4="",0,('Balance Sheet'!V32-'Balance Sheet'!T32+'Income Statement'!V34-(ABS('Balance Sheet'!V40)-ABS('Balance Sheet'!T40)))*-1)</f>
        <v>0</v>
      </c>
      <c r="M33" s="118">
        <f>IF(M4="",0,('Balance Sheet'!X32-'Balance Sheet'!V32+'Income Statement'!X34-(ABS('Balance Sheet'!X40)-ABS('Balance Sheet'!V40)))*-1)</f>
        <v>0</v>
      </c>
      <c r="N33" s="118">
        <f>IF(N4="",0,('Balance Sheet'!Z32-'Balance Sheet'!X32+'Income Statement'!Z34-(ABS('Balance Sheet'!Z40)-ABS('Balance Sheet'!X40)))*-1)</f>
        <v>0</v>
      </c>
      <c r="O33" s="198">
        <f>IF(O4="",0,('Balance Sheet'!AB32-'Balance Sheet'!Z32+'Income Statement'!AB34-(ABS('Balance Sheet'!AB40)-ABS('Balance Sheet'!Z40)))*-1)</f>
        <v>0</v>
      </c>
      <c r="P33" s="34"/>
    </row>
    <row r="34" spans="1:16" s="2" customFormat="1" ht="15.75" thickBot="1" x14ac:dyDescent="0.3">
      <c r="A34" s="34" t="s">
        <v>257</v>
      </c>
      <c r="B34" s="120" t="s">
        <v>214</v>
      </c>
      <c r="C34" s="117">
        <f>IF(C5="",0,('Balance Sheet'!D33-'Balance Sheet'!B33+'Income Statement'!D35-(ABS('Balance Sheet'!D41)-ABS('Balance Sheet'!B41)))*-1)</f>
        <v>0</v>
      </c>
      <c r="D34" s="117">
        <f>IF(D5="",0,('Balance Sheet'!F33-'Balance Sheet'!D33+'Income Statement'!F35-(ABS('Balance Sheet'!F41)-ABS('Balance Sheet'!D41)))*-1)</f>
        <v>0</v>
      </c>
      <c r="E34" s="117">
        <f>IF(E5="",0,('Balance Sheet'!H33-'Balance Sheet'!F33+'Income Statement'!H35-(ABS('Balance Sheet'!H41)-ABS('Balance Sheet'!F41)))*-1)</f>
        <v>0</v>
      </c>
      <c r="F34" s="117">
        <f>IF(F5="",0,('Balance Sheet'!J33-'Balance Sheet'!H33+'Income Statement'!J35-(ABS('Balance Sheet'!J41)-ABS('Balance Sheet'!H41)))*-1)</f>
        <v>0</v>
      </c>
      <c r="G34" s="117">
        <f>IF(G5="",0,('Balance Sheet'!L33-'Balance Sheet'!J33+'Income Statement'!L35-(ABS('Balance Sheet'!L41)-ABS('Balance Sheet'!J41)))*-1)</f>
        <v>0</v>
      </c>
      <c r="H34" s="117">
        <f>IF(H5="",0,('Balance Sheet'!N33-'Balance Sheet'!L33+'Income Statement'!N35-(ABS('Balance Sheet'!N41)-ABS('Balance Sheet'!L41)))*-1)</f>
        <v>0</v>
      </c>
      <c r="I34" s="117">
        <f>IF(I5="",0,('Balance Sheet'!P33-'Balance Sheet'!N33+'Income Statement'!P35-(ABS('Balance Sheet'!P41)-ABS('Balance Sheet'!N41)))*-1)</f>
        <v>0</v>
      </c>
      <c r="J34" s="117">
        <f>IF(J5="",0,('Balance Sheet'!R33-'Balance Sheet'!P33+'Income Statement'!R35-(ABS('Balance Sheet'!R41)-ABS('Balance Sheet'!P41)))*-1)</f>
        <v>0</v>
      </c>
      <c r="K34" s="117">
        <f>IF(K5="",0,('Balance Sheet'!T33-'Balance Sheet'!R33+'Income Statement'!T35-(ABS('Balance Sheet'!T41)-ABS('Balance Sheet'!R41)))*-1)</f>
        <v>0</v>
      </c>
      <c r="L34" s="117">
        <f>IF(L5="",0,('Balance Sheet'!V33-'Balance Sheet'!T33+'Income Statement'!V35-(ABS('Balance Sheet'!V41)-ABS('Balance Sheet'!T41)))*-1)</f>
        <v>0</v>
      </c>
      <c r="M34" s="117">
        <f>IF(M5="",0,('Balance Sheet'!X33-'Balance Sheet'!V33+'Income Statement'!X35-(ABS('Balance Sheet'!X41)-ABS('Balance Sheet'!V41)))*-1)</f>
        <v>0</v>
      </c>
      <c r="N34" s="117">
        <f>IF(N5="",0,('Balance Sheet'!Z33-'Balance Sheet'!X33+'Income Statement'!Z35-(ABS('Balance Sheet'!Z41)-ABS('Balance Sheet'!X41)))*-1)</f>
        <v>0</v>
      </c>
      <c r="O34" s="187">
        <f>IF(O5="",0,('Balance Sheet'!AB33-'Balance Sheet'!Z33+'Income Statement'!AB35-(ABS('Balance Sheet'!AB41)-ABS('Balance Sheet'!Z41)))*-1)</f>
        <v>0</v>
      </c>
      <c r="P34" s="34"/>
    </row>
    <row r="35" spans="1:16" s="1" customFormat="1" thickBot="1" x14ac:dyDescent="0.25">
      <c r="A35" s="22" t="s">
        <v>160</v>
      </c>
      <c r="B35" s="112">
        <f>SUM(B32:B34)</f>
        <v>0</v>
      </c>
      <c r="C35" s="112">
        <f>SUM(C32:C34)</f>
        <v>0</v>
      </c>
      <c r="D35" s="112">
        <f t="shared" ref="D35:N35" si="47">SUM(D32:D34)</f>
        <v>0</v>
      </c>
      <c r="E35" s="112">
        <f t="shared" si="47"/>
        <v>0</v>
      </c>
      <c r="F35" s="112">
        <f t="shared" si="47"/>
        <v>0</v>
      </c>
      <c r="G35" s="112">
        <f t="shared" si="47"/>
        <v>0</v>
      </c>
      <c r="H35" s="112">
        <f t="shared" si="47"/>
        <v>0</v>
      </c>
      <c r="I35" s="112">
        <f t="shared" si="47"/>
        <v>0</v>
      </c>
      <c r="J35" s="112">
        <f t="shared" si="47"/>
        <v>0</v>
      </c>
      <c r="K35" s="112">
        <f t="shared" si="47"/>
        <v>0</v>
      </c>
      <c r="L35" s="112">
        <f t="shared" si="47"/>
        <v>0</v>
      </c>
      <c r="M35" s="112">
        <f t="shared" si="47"/>
        <v>0</v>
      </c>
      <c r="N35" s="112">
        <f t="shared" si="47"/>
        <v>0</v>
      </c>
      <c r="O35" s="194">
        <f t="shared" ref="O35" si="48">SUM(O32:O34)</f>
        <v>0</v>
      </c>
      <c r="P35" s="26"/>
    </row>
    <row r="36" spans="1:16" x14ac:dyDescent="0.25">
      <c r="A36" s="25" t="s">
        <v>161</v>
      </c>
      <c r="B36" s="111" t="s">
        <v>214</v>
      </c>
      <c r="C36" s="113" t="str">
        <f>IF(C5="","",('Balance Sheet'!D96+'Balance Sheet'!D102)-('Balance Sheet'!B96+'Balance Sheet'!B102))</f>
        <v/>
      </c>
      <c r="D36" s="113" t="str">
        <f>IF(D5="","",('Balance Sheet'!F96+'Balance Sheet'!F102)-('Balance Sheet'!D96+'Balance Sheet'!D102))</f>
        <v/>
      </c>
      <c r="E36" s="113" t="str">
        <f>IF(E5="","",('Balance Sheet'!H96+'Balance Sheet'!H102)-('Balance Sheet'!F96+'Balance Sheet'!F102))</f>
        <v/>
      </c>
      <c r="F36" s="113" t="str">
        <f>IF(F5="","",('Balance Sheet'!J96+'Balance Sheet'!J102)-('Balance Sheet'!H96+'Balance Sheet'!H102))</f>
        <v/>
      </c>
      <c r="G36" s="113" t="str">
        <f>IF(G5="","",('Balance Sheet'!L96+'Balance Sheet'!L102)-('Balance Sheet'!J96+'Balance Sheet'!J102))</f>
        <v/>
      </c>
      <c r="H36" s="113" t="str">
        <f>IF(H5="","",('Balance Sheet'!N96+'Balance Sheet'!N102)-('Balance Sheet'!L96+'Balance Sheet'!L102))</f>
        <v/>
      </c>
      <c r="I36" s="113" t="str">
        <f>IF(I5="","",('Balance Sheet'!P96+'Balance Sheet'!P102)-('Balance Sheet'!N96+'Balance Sheet'!N102))</f>
        <v/>
      </c>
      <c r="J36" s="113" t="str">
        <f>IF(J5="","",('Balance Sheet'!R96+'Balance Sheet'!R102)-('Balance Sheet'!P96+'Balance Sheet'!P102))</f>
        <v/>
      </c>
      <c r="K36" s="113" t="str">
        <f>IF(K5="","",('Balance Sheet'!T96+'Balance Sheet'!T102)-('Balance Sheet'!R96+'Balance Sheet'!R102))</f>
        <v/>
      </c>
      <c r="L36" s="113" t="str">
        <f>IF(L5="","",('Balance Sheet'!V96+'Balance Sheet'!V102)-('Balance Sheet'!T96+'Balance Sheet'!T102))</f>
        <v/>
      </c>
      <c r="M36" s="113" t="str">
        <f>IF(M5="","",('Balance Sheet'!X96+'Balance Sheet'!X102)-('Balance Sheet'!V96+'Balance Sheet'!V102))</f>
        <v/>
      </c>
      <c r="N36" s="113" t="str">
        <f>IF(N5="","",('Balance Sheet'!Z96+'Balance Sheet'!Z102)-('Balance Sheet'!X96+'Balance Sheet'!X102))</f>
        <v/>
      </c>
      <c r="O36" s="193" t="str">
        <f>IF(O5="","",('Balance Sheet'!AB96+'Balance Sheet'!AB102)-('Balance Sheet'!Z96+'Balance Sheet'!Z102))</f>
        <v/>
      </c>
      <c r="P36" s="25"/>
    </row>
    <row r="37" spans="1:16" x14ac:dyDescent="0.25">
      <c r="A37" s="25" t="s">
        <v>162</v>
      </c>
      <c r="B37" s="111" t="s">
        <v>214</v>
      </c>
      <c r="C37" s="113" t="str">
        <f>IF(C5="","",'Balance Sheet'!D108-'Balance Sheet'!B108)</f>
        <v/>
      </c>
      <c r="D37" s="113" t="str">
        <f>IF(D5="","",'Balance Sheet'!F108-'Balance Sheet'!D108)</f>
        <v/>
      </c>
      <c r="E37" s="113" t="str">
        <f>IF(E5="","",'Balance Sheet'!H108-'Balance Sheet'!F108)</f>
        <v/>
      </c>
      <c r="F37" s="113" t="str">
        <f>IF(F5="","",'Balance Sheet'!J108-'Balance Sheet'!H108)</f>
        <v/>
      </c>
      <c r="G37" s="113" t="str">
        <f>IF(G5="","",'Balance Sheet'!L108-'Balance Sheet'!J108)</f>
        <v/>
      </c>
      <c r="H37" s="113" t="str">
        <f>IF(H5="","",'Balance Sheet'!N108-'Balance Sheet'!L108)</f>
        <v/>
      </c>
      <c r="I37" s="113" t="str">
        <f>IF(I5="","",'Balance Sheet'!P108-'Balance Sheet'!N108)</f>
        <v/>
      </c>
      <c r="J37" s="113" t="str">
        <f>IF(J5="","",'Balance Sheet'!R108-'Balance Sheet'!P108)</f>
        <v/>
      </c>
      <c r="K37" s="113" t="str">
        <f>IF(K5="","",'Balance Sheet'!T108-'Balance Sheet'!R108)</f>
        <v/>
      </c>
      <c r="L37" s="113" t="str">
        <f>IF(L5="","",'Balance Sheet'!V108-'Balance Sheet'!T108)</f>
        <v/>
      </c>
      <c r="M37" s="113" t="str">
        <f>IF(M5="","",'Balance Sheet'!X108-'Balance Sheet'!V108)</f>
        <v/>
      </c>
      <c r="N37" s="113" t="str">
        <f>IF(N5="","",'Balance Sheet'!Z108-'Balance Sheet'!X108)</f>
        <v/>
      </c>
      <c r="O37" s="193" t="str">
        <f>IF(O5="","",'Balance Sheet'!AB108-'Balance Sheet'!Z108)</f>
        <v/>
      </c>
      <c r="P37" s="25"/>
    </row>
    <row r="38" spans="1:16" x14ac:dyDescent="0.25">
      <c r="A38" s="25" t="s">
        <v>289</v>
      </c>
      <c r="B38" s="111" t="s">
        <v>214</v>
      </c>
      <c r="C38" s="113" t="str">
        <f>IF(C5="","",'Balance Sheet'!B53-'Balance Sheet'!D53)</f>
        <v/>
      </c>
      <c r="D38" s="113" t="str">
        <f>IF(D5="","",'Balance Sheet'!D53-'Balance Sheet'!F53)</f>
        <v/>
      </c>
      <c r="E38" s="113" t="str">
        <f>IF(E5="","",'Balance Sheet'!F53-'Balance Sheet'!H53)</f>
        <v/>
      </c>
      <c r="F38" s="113" t="str">
        <f>IF(F5="","",'Balance Sheet'!H53-'Balance Sheet'!J53)</f>
        <v/>
      </c>
      <c r="G38" s="113" t="str">
        <f>IF(G5="","",'Balance Sheet'!J53-'Balance Sheet'!L53)</f>
        <v/>
      </c>
      <c r="H38" s="113" t="str">
        <f>IF(H5="","",'Balance Sheet'!L53-'Balance Sheet'!N53)</f>
        <v/>
      </c>
      <c r="I38" s="113" t="str">
        <f>IF(I5="","",'Balance Sheet'!N53-'Balance Sheet'!P53)</f>
        <v/>
      </c>
      <c r="J38" s="113" t="str">
        <f>IF(J5="","",'Balance Sheet'!P53-'Balance Sheet'!R53)</f>
        <v/>
      </c>
      <c r="K38" s="113" t="str">
        <f>IF(K5="","",'Balance Sheet'!R53-'Balance Sheet'!T53)</f>
        <v/>
      </c>
      <c r="L38" s="113" t="str">
        <f>IF(L5="","",'Balance Sheet'!T53-'Balance Sheet'!V53)</f>
        <v/>
      </c>
      <c r="M38" s="113" t="str">
        <f>IF(M5="","",'Balance Sheet'!V53-'Balance Sheet'!X53)</f>
        <v/>
      </c>
      <c r="N38" s="113" t="str">
        <f>IF(N5="","",'Balance Sheet'!X53-'Balance Sheet'!Z53)</f>
        <v/>
      </c>
      <c r="O38" s="193" t="str">
        <f>IF(O5="","",'Balance Sheet'!Z53-'Balance Sheet'!AB53)</f>
        <v/>
      </c>
      <c r="P38" s="25"/>
    </row>
    <row r="39" spans="1:16" x14ac:dyDescent="0.25">
      <c r="A39" s="25" t="s">
        <v>163</v>
      </c>
      <c r="B39" s="111" t="s">
        <v>214</v>
      </c>
      <c r="C39" s="113" t="str">
        <f>IF(C5="","",'Balance Sheet'!D112-'Balance Sheet'!B112)</f>
        <v/>
      </c>
      <c r="D39" s="113" t="str">
        <f>IF(D5="","",'Balance Sheet'!F112-'Balance Sheet'!D112)</f>
        <v/>
      </c>
      <c r="E39" s="113" t="str">
        <f>IF(E5="","",'Balance Sheet'!H112-'Balance Sheet'!F112)</f>
        <v/>
      </c>
      <c r="F39" s="113" t="str">
        <f>IF(F5="","",'Balance Sheet'!J112-'Balance Sheet'!H112)</f>
        <v/>
      </c>
      <c r="G39" s="113" t="str">
        <f>IF(G5="","",'Balance Sheet'!L112-'Balance Sheet'!J112)</f>
        <v/>
      </c>
      <c r="H39" s="113" t="str">
        <f>IF(H5="","",'Balance Sheet'!N112-'Balance Sheet'!L112)</f>
        <v/>
      </c>
      <c r="I39" s="113" t="str">
        <f>IF(I5="","",'Balance Sheet'!P112-'Balance Sheet'!N112)</f>
        <v/>
      </c>
      <c r="J39" s="113" t="str">
        <f>IF(J5="","",'Balance Sheet'!R112-'Balance Sheet'!P112)</f>
        <v/>
      </c>
      <c r="K39" s="113" t="str">
        <f>IF(K5="","",'Balance Sheet'!T112-'Balance Sheet'!R112)</f>
        <v/>
      </c>
      <c r="L39" s="113" t="str">
        <f>IF(L5="","",'Balance Sheet'!V112-'Balance Sheet'!T112)</f>
        <v/>
      </c>
      <c r="M39" s="113" t="str">
        <f>IF(M5="","",'Balance Sheet'!X112-'Balance Sheet'!V112)</f>
        <v/>
      </c>
      <c r="N39" s="113" t="str">
        <f>IF(N5="","",'Balance Sheet'!Z112-'Balance Sheet'!X112)</f>
        <v/>
      </c>
      <c r="O39" s="193" t="str">
        <f>IF(O5="","",'Balance Sheet'!AB112-'Balance Sheet'!Z112)</f>
        <v/>
      </c>
      <c r="P39" s="25"/>
    </row>
    <row r="40" spans="1:16" x14ac:dyDescent="0.25">
      <c r="A40" s="25" t="s">
        <v>290</v>
      </c>
      <c r="B40" s="111" t="s">
        <v>214</v>
      </c>
      <c r="C40" s="113" t="str">
        <f>IF(C5="","",'Balance Sheet'!B59-'Balance Sheet'!D59)</f>
        <v/>
      </c>
      <c r="D40" s="113" t="str">
        <f>IF(D5="","",'Balance Sheet'!D59-'Balance Sheet'!F59)</f>
        <v/>
      </c>
      <c r="E40" s="113" t="str">
        <f>IF(E5="","",'Balance Sheet'!F59-'Balance Sheet'!H59)</f>
        <v/>
      </c>
      <c r="F40" s="113" t="str">
        <f>IF(F5="","",'Balance Sheet'!H59-'Balance Sheet'!J59)</f>
        <v/>
      </c>
      <c r="G40" s="113" t="str">
        <f>IF(G5="","",'Balance Sheet'!J59-'Balance Sheet'!L59)</f>
        <v/>
      </c>
      <c r="H40" s="113" t="str">
        <f>IF(H5="","",'Balance Sheet'!L59-'Balance Sheet'!N59)</f>
        <v/>
      </c>
      <c r="I40" s="113" t="str">
        <f>IF(I5="","",'Balance Sheet'!N59-'Balance Sheet'!P59)</f>
        <v/>
      </c>
      <c r="J40" s="113" t="str">
        <f>IF(J5="","",'Balance Sheet'!P59-'Balance Sheet'!R59)</f>
        <v/>
      </c>
      <c r="K40" s="113" t="str">
        <f>IF(K5="","",'Balance Sheet'!R59-'Balance Sheet'!T59)</f>
        <v/>
      </c>
      <c r="L40" s="113" t="str">
        <f>IF(L5="","",'Balance Sheet'!T59-'Balance Sheet'!V59)</f>
        <v/>
      </c>
      <c r="M40" s="113" t="str">
        <f>IF(M5="","",'Balance Sheet'!V59-'Balance Sheet'!X59)</f>
        <v/>
      </c>
      <c r="N40" s="113" t="str">
        <f>IF(N5="","",'Balance Sheet'!X59-'Balance Sheet'!Z59)</f>
        <v/>
      </c>
      <c r="O40" s="193" t="str">
        <f>IF(O5="","",'Balance Sheet'!Z59-'Balance Sheet'!AB59)</f>
        <v/>
      </c>
      <c r="P40" s="25"/>
    </row>
    <row r="41" spans="1:16" x14ac:dyDescent="0.25">
      <c r="A41" s="25" t="s">
        <v>291</v>
      </c>
      <c r="B41" s="111" t="s">
        <v>214</v>
      </c>
      <c r="C41" s="113" t="str">
        <f>IF(C5="","",'Balance Sheet'!B63-'Balance Sheet'!D63)</f>
        <v/>
      </c>
      <c r="D41" s="113" t="str">
        <f>IF(D5="","",'Balance Sheet'!D63-'Balance Sheet'!F63)</f>
        <v/>
      </c>
      <c r="E41" s="113" t="str">
        <f>IF(E5="","",'Balance Sheet'!F63-'Balance Sheet'!H63)</f>
        <v/>
      </c>
      <c r="F41" s="113" t="str">
        <f>IF(F5="","",'Balance Sheet'!H63-'Balance Sheet'!J63)</f>
        <v/>
      </c>
      <c r="G41" s="113" t="str">
        <f>IF(G5="","",'Balance Sheet'!J63-'Balance Sheet'!L63)</f>
        <v/>
      </c>
      <c r="H41" s="113" t="str">
        <f>IF(H5="","",'Balance Sheet'!L63-'Balance Sheet'!N63)</f>
        <v/>
      </c>
      <c r="I41" s="113" t="str">
        <f>IF(I5="","",'Balance Sheet'!N63-'Balance Sheet'!P63)</f>
        <v/>
      </c>
      <c r="J41" s="113" t="str">
        <f>IF(J5="","",'Balance Sheet'!P63-'Balance Sheet'!R63)</f>
        <v/>
      </c>
      <c r="K41" s="113" t="str">
        <f>IF(K5="","",'Balance Sheet'!R63-'Balance Sheet'!T63)</f>
        <v/>
      </c>
      <c r="L41" s="113" t="str">
        <f>IF(L5="","",'Balance Sheet'!T63-'Balance Sheet'!V63)</f>
        <v/>
      </c>
      <c r="M41" s="113" t="str">
        <f>IF(M5="","",'Balance Sheet'!V63-'Balance Sheet'!X63)</f>
        <v/>
      </c>
      <c r="N41" s="113" t="str">
        <f>IF(N5="","",'Balance Sheet'!X63-'Balance Sheet'!Z63)</f>
        <v/>
      </c>
      <c r="O41" s="193" t="str">
        <f>IF(O5="","",'Balance Sheet'!Z63-'Balance Sheet'!AB63)</f>
        <v/>
      </c>
      <c r="P41" s="25"/>
    </row>
    <row r="42" spans="1:16" ht="15.75" thickBot="1" x14ac:dyDescent="0.3">
      <c r="A42" s="25" t="s">
        <v>292</v>
      </c>
      <c r="B42" s="111" t="s">
        <v>214</v>
      </c>
      <c r="C42" s="113" t="str">
        <f>IF(C5="","",'Balance Sheet'!D116-'Balance Sheet'!B116)</f>
        <v/>
      </c>
      <c r="D42" s="113" t="str">
        <f>IF(D5="","",'Balance Sheet'!F116-'Balance Sheet'!D116)</f>
        <v/>
      </c>
      <c r="E42" s="113" t="str">
        <f>IF(E5="","",'Balance Sheet'!H116-'Balance Sheet'!F116)</f>
        <v/>
      </c>
      <c r="F42" s="113" t="str">
        <f>IF(F5="","",'Balance Sheet'!J116-'Balance Sheet'!H116)</f>
        <v/>
      </c>
      <c r="G42" s="113" t="str">
        <f>IF(G5="","",'Balance Sheet'!L116-'Balance Sheet'!J116)</f>
        <v/>
      </c>
      <c r="H42" s="113" t="str">
        <f>IF(H5="","",'Balance Sheet'!N116-'Balance Sheet'!L116)</f>
        <v/>
      </c>
      <c r="I42" s="113" t="str">
        <f>IF(I5="","",'Balance Sheet'!P116-'Balance Sheet'!N116)</f>
        <v/>
      </c>
      <c r="J42" s="113" t="str">
        <f>IF(J5="","",'Balance Sheet'!R116-'Balance Sheet'!P116)</f>
        <v/>
      </c>
      <c r="K42" s="113" t="str">
        <f>IF(K5="","",'Balance Sheet'!T116-'Balance Sheet'!R116)</f>
        <v/>
      </c>
      <c r="L42" s="113" t="str">
        <f>IF(L5="","",'Balance Sheet'!V116-'Balance Sheet'!T116)</f>
        <v/>
      </c>
      <c r="M42" s="113" t="str">
        <f>IF(M5="","",'Balance Sheet'!X116-'Balance Sheet'!V116)</f>
        <v/>
      </c>
      <c r="N42" s="113" t="str">
        <f>IF(N5="","",'Balance Sheet'!Z116-'Balance Sheet'!X116)</f>
        <v/>
      </c>
      <c r="O42" s="193" t="str">
        <f>IF(O5="","",'Balance Sheet'!AB116-'Balance Sheet'!Z116)</f>
        <v/>
      </c>
      <c r="P42" s="25"/>
    </row>
    <row r="43" spans="1:16" s="1" customFormat="1" thickBot="1" x14ac:dyDescent="0.25">
      <c r="A43" s="22" t="s">
        <v>164</v>
      </c>
      <c r="B43" s="112">
        <f>SUM(B36:B41)</f>
        <v>0</v>
      </c>
      <c r="C43" s="112">
        <f t="shared" ref="C43:O43" si="49">SUM(C36:C39)</f>
        <v>0</v>
      </c>
      <c r="D43" s="112">
        <f t="shared" si="49"/>
        <v>0</v>
      </c>
      <c r="E43" s="112">
        <f t="shared" si="49"/>
        <v>0</v>
      </c>
      <c r="F43" s="112">
        <f t="shared" si="49"/>
        <v>0</v>
      </c>
      <c r="G43" s="112">
        <f t="shared" si="49"/>
        <v>0</v>
      </c>
      <c r="H43" s="112">
        <f t="shared" si="49"/>
        <v>0</v>
      </c>
      <c r="I43" s="112">
        <f t="shared" si="49"/>
        <v>0</v>
      </c>
      <c r="J43" s="112">
        <f t="shared" si="49"/>
        <v>0</v>
      </c>
      <c r="K43" s="112">
        <f t="shared" si="49"/>
        <v>0</v>
      </c>
      <c r="L43" s="112">
        <f t="shared" si="49"/>
        <v>0</v>
      </c>
      <c r="M43" s="112">
        <f t="shared" si="49"/>
        <v>0</v>
      </c>
      <c r="N43" s="112">
        <f t="shared" si="49"/>
        <v>0</v>
      </c>
      <c r="O43" s="194">
        <f t="shared" si="49"/>
        <v>0</v>
      </c>
      <c r="P43" s="26"/>
    </row>
    <row r="44" spans="1:16" s="1" customFormat="1" thickBot="1" x14ac:dyDescent="0.25">
      <c r="A44" s="13" t="s">
        <v>254</v>
      </c>
      <c r="B44" s="116">
        <f t="shared" ref="B44:O44" si="50">B35+B43</f>
        <v>0</v>
      </c>
      <c r="C44" s="116">
        <f t="shared" si="50"/>
        <v>0</v>
      </c>
      <c r="D44" s="116">
        <f t="shared" si="50"/>
        <v>0</v>
      </c>
      <c r="E44" s="116">
        <f t="shared" si="50"/>
        <v>0</v>
      </c>
      <c r="F44" s="116">
        <f t="shared" si="50"/>
        <v>0</v>
      </c>
      <c r="G44" s="116">
        <f t="shared" si="50"/>
        <v>0</v>
      </c>
      <c r="H44" s="116">
        <f t="shared" si="50"/>
        <v>0</v>
      </c>
      <c r="I44" s="116">
        <f t="shared" si="50"/>
        <v>0</v>
      </c>
      <c r="J44" s="116">
        <f t="shared" si="50"/>
        <v>0</v>
      </c>
      <c r="K44" s="116">
        <f t="shared" si="50"/>
        <v>0</v>
      </c>
      <c r="L44" s="116">
        <f t="shared" si="50"/>
        <v>0</v>
      </c>
      <c r="M44" s="116">
        <f t="shared" si="50"/>
        <v>0</v>
      </c>
      <c r="N44" s="116">
        <f t="shared" si="50"/>
        <v>0</v>
      </c>
      <c r="O44" s="196">
        <f t="shared" si="50"/>
        <v>0</v>
      </c>
      <c r="P44" s="26"/>
    </row>
    <row r="45" spans="1:16" s="1" customFormat="1" thickBot="1" x14ac:dyDescent="0.25">
      <c r="A45" s="24" t="s">
        <v>228</v>
      </c>
      <c r="B45" s="121" t="s">
        <v>214</v>
      </c>
      <c r="C45" s="188">
        <f>'Balance Sheet'!D9-'Balance Sheet'!B9</f>
        <v>0</v>
      </c>
      <c r="D45" s="188">
        <f>'Balance Sheet'!F9-'Balance Sheet'!D9</f>
        <v>0</v>
      </c>
      <c r="E45" s="188">
        <f>'Balance Sheet'!H9-'Balance Sheet'!F9</f>
        <v>0</v>
      </c>
      <c r="F45" s="188">
        <f>'Balance Sheet'!J9-'Balance Sheet'!H9</f>
        <v>0</v>
      </c>
      <c r="G45" s="188">
        <f>'Balance Sheet'!L9-'Balance Sheet'!J9</f>
        <v>0</v>
      </c>
      <c r="H45" s="188">
        <f>'Balance Sheet'!N9-'Balance Sheet'!L9</f>
        <v>0</v>
      </c>
      <c r="I45" s="188">
        <f>'Balance Sheet'!P9-'Balance Sheet'!N9</f>
        <v>0</v>
      </c>
      <c r="J45" s="188">
        <f>'Balance Sheet'!R9-'Balance Sheet'!P9</f>
        <v>0</v>
      </c>
      <c r="K45" s="188">
        <f>'Balance Sheet'!T9-'Balance Sheet'!R9</f>
        <v>0</v>
      </c>
      <c r="L45" s="188">
        <f>'Balance Sheet'!V9-'Balance Sheet'!T9</f>
        <v>0</v>
      </c>
      <c r="M45" s="188">
        <f>'Balance Sheet'!X9-'Balance Sheet'!V9</f>
        <v>0</v>
      </c>
      <c r="N45" s="188">
        <f>'Balance Sheet'!Z9-'Balance Sheet'!X9</f>
        <v>0</v>
      </c>
      <c r="O45" s="199">
        <f>'Balance Sheet'!AB9-'Balance Sheet'!Z9</f>
        <v>0</v>
      </c>
      <c r="P45" s="26"/>
    </row>
    <row r="67" spans="4:4" x14ac:dyDescent="0.25">
      <c r="D67" t="e">
        <f>(D27-B27)/B27</f>
        <v>#VALUE!</v>
      </c>
    </row>
  </sheetData>
  <mergeCells count="3">
    <mergeCell ref="A1:O1"/>
    <mergeCell ref="B3:O3"/>
    <mergeCell ref="B4:O4"/>
  </mergeCells>
  <conditionalFormatting sqref="B3 B5:O5">
    <cfRule type="containsBlanks" dxfId="6" priority="3">
      <formula>LEN(TRIM(B3))=0</formula>
    </cfRule>
  </conditionalFormatting>
  <conditionalFormatting sqref="B4">
    <cfRule type="containsBlanks" dxfId="5" priority="2">
      <formula>LEN(TRIM(B4))=0</formula>
    </cfRule>
  </conditionalFormatting>
  <conditionalFormatting sqref="B43:O45 B6:O40 C41:O41 B41:B42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B24:P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C536-B936-42C0-83DB-4F4F52B7A8F3}">
  <dimension ref="A1:P46"/>
  <sheetViews>
    <sheetView showGridLines="0" topLeftCell="A3" workbookViewId="0">
      <selection activeCell="AA5" activeCellId="12" sqref="C1:C1048576 E1:E1048576 G1:G1048576 I1:I1048576 K1:K1048576 M1:M1048576 O1:O1048576 Q1:Q1048576 S1:S1048576 U1:U1048576 W1:W1048576 Y1:Y1048576 AA1:AA1048576"/>
    </sheetView>
  </sheetViews>
  <sheetFormatPr defaultRowHeight="15" x14ac:dyDescent="0.25"/>
  <cols>
    <col min="1" max="1" width="47.5703125" bestFit="1" customWidth="1"/>
    <col min="2" max="15" width="14.42578125" customWidth="1"/>
  </cols>
  <sheetData>
    <row r="1" spans="1:16" ht="26.25" thickBot="1" x14ac:dyDescent="0.4">
      <c r="A1" s="241" t="str">
        <f>'Income Statement'!A1</f>
        <v>Tucker Olson's Financial Spreading Model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3"/>
      <c r="P1" s="25"/>
    </row>
    <row r="2" spans="1:16" ht="21" thickBot="1" x14ac:dyDescent="0.35">
      <c r="A2" s="174" t="s">
        <v>165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  <c r="P2" s="25"/>
    </row>
    <row r="3" spans="1:16" ht="15.75" thickBot="1" x14ac:dyDescent="0.3">
      <c r="A3" s="100" t="s">
        <v>1</v>
      </c>
      <c r="B3" s="247" t="str">
        <f>IF('Income Statement'!B3="","",'Income Statement'!B3)</f>
        <v/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  <c r="P3" s="25"/>
    </row>
    <row r="4" spans="1:16" ht="15.75" thickBot="1" x14ac:dyDescent="0.3">
      <c r="A4" s="82" t="s">
        <v>2</v>
      </c>
      <c r="B4" s="244" t="str">
        <f>IF('Income Statement'!B4="","",'Income Statement'!B4)</f>
        <v/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6"/>
      <c r="P4" s="25"/>
    </row>
    <row r="5" spans="1:16" ht="15.75" thickBot="1" x14ac:dyDescent="0.3">
      <c r="A5" s="173" t="s">
        <v>3</v>
      </c>
      <c r="B5" s="178" t="str">
        <f>IF('Income Statement'!B5="","",'Income Statement'!B5)</f>
        <v/>
      </c>
      <c r="C5" s="179" t="str">
        <f>IF('Income Statement'!D5="","",'Income Statement'!D5)</f>
        <v/>
      </c>
      <c r="D5" s="179" t="str">
        <f>IF('Income Statement'!F5="","",'Income Statement'!F5)</f>
        <v/>
      </c>
      <c r="E5" s="179" t="str">
        <f>IF('Income Statement'!H5="","",'Income Statement'!H5)</f>
        <v/>
      </c>
      <c r="F5" s="179" t="str">
        <f>IF('Income Statement'!J5="","",'Income Statement'!J5)</f>
        <v/>
      </c>
      <c r="G5" s="180" t="str">
        <f>IF('Income Statement'!L5="","",'Income Statement'!L5)</f>
        <v/>
      </c>
      <c r="H5" s="180" t="str">
        <f>IF('Income Statement'!N5="","",'Income Statement'!N5)</f>
        <v/>
      </c>
      <c r="I5" s="180" t="str">
        <f>IF('Income Statement'!P5="","",'Income Statement'!P5)</f>
        <v/>
      </c>
      <c r="J5" s="180" t="str">
        <f>IF('Income Statement'!R5="","",'Income Statement'!R5)</f>
        <v/>
      </c>
      <c r="K5" s="180" t="str">
        <f>IF('Income Statement'!T5="","",'Income Statement'!T5)</f>
        <v/>
      </c>
      <c r="L5" s="180" t="str">
        <f>IF('Income Statement'!V5="","",'Income Statement'!V5)</f>
        <v/>
      </c>
      <c r="M5" s="180" t="str">
        <f>IF('Income Statement'!X5="","",'Income Statement'!X5)</f>
        <v/>
      </c>
      <c r="N5" s="180" t="str">
        <f>IF('Income Statement'!Z5="","",'Income Statement'!Z5)</f>
        <v/>
      </c>
      <c r="O5" s="181" t="str">
        <f>IF('Income Statement'!AB5="","",'Income Statement'!AB5)</f>
        <v/>
      </c>
      <c r="P5" s="25"/>
    </row>
    <row r="6" spans="1:16" ht="15.75" thickBot="1" x14ac:dyDescent="0.3">
      <c r="A6" s="22" t="s">
        <v>166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60"/>
      <c r="P6" s="25"/>
    </row>
    <row r="7" spans="1:16" x14ac:dyDescent="0.25">
      <c r="A7" s="26" t="s">
        <v>167</v>
      </c>
      <c r="B7" s="122" t="str">
        <f>IFERROR('Balance Sheet'!B31/'Balance Sheet'!B94,"-")</f>
        <v>-</v>
      </c>
      <c r="C7" s="122" t="str">
        <f>IFERROR('Balance Sheet'!D31/'Balance Sheet'!D94,"-")</f>
        <v>-</v>
      </c>
      <c r="D7" s="122" t="str">
        <f>IFERROR('Balance Sheet'!F31/'Balance Sheet'!F94,"-")</f>
        <v>-</v>
      </c>
      <c r="E7" s="122" t="str">
        <f>IFERROR('Balance Sheet'!H31/'Balance Sheet'!H94,"-")</f>
        <v>-</v>
      </c>
      <c r="F7" s="122" t="str">
        <f>IFERROR('Balance Sheet'!J31/'Balance Sheet'!J94,"-")</f>
        <v>-</v>
      </c>
      <c r="G7" s="122" t="str">
        <f>IFERROR('Balance Sheet'!L31/'Balance Sheet'!L94,"-")</f>
        <v>-</v>
      </c>
      <c r="H7" s="122" t="str">
        <f>IFERROR('Balance Sheet'!N31/'Balance Sheet'!N94,"-")</f>
        <v>-</v>
      </c>
      <c r="I7" s="122" t="str">
        <f>IFERROR('Balance Sheet'!P31/'Balance Sheet'!P94,"-")</f>
        <v>-</v>
      </c>
      <c r="J7" s="122" t="str">
        <f>IFERROR('Balance Sheet'!R31/'Balance Sheet'!R94,"-")</f>
        <v>-</v>
      </c>
      <c r="K7" s="122" t="str">
        <f>IFERROR('Balance Sheet'!T31/'Balance Sheet'!T94,"-")</f>
        <v>-</v>
      </c>
      <c r="L7" s="122" t="str">
        <f>IFERROR('Balance Sheet'!V31/'Balance Sheet'!V94,"-")</f>
        <v>-</v>
      </c>
      <c r="M7" s="122" t="str">
        <f>IFERROR('Balance Sheet'!X31/'Balance Sheet'!X94,"-")</f>
        <v>-</v>
      </c>
      <c r="N7" s="122" t="str">
        <f>IFERROR('Balance Sheet'!Z31/'Balance Sheet'!Z94,"-")</f>
        <v>-</v>
      </c>
      <c r="O7" s="122" t="str">
        <f>IFERROR('Balance Sheet'!AB31/'Balance Sheet'!AB94,"-")</f>
        <v>-</v>
      </c>
      <c r="P7" s="25"/>
    </row>
    <row r="8" spans="1:16" x14ac:dyDescent="0.25">
      <c r="A8" s="26" t="s">
        <v>168</v>
      </c>
      <c r="B8" s="122" t="str">
        <f>IFERROR(('Balance Sheet'!B31-'Balance Sheet'!B16-'Balance Sheet'!B21)/'Balance Sheet'!B94,"-")</f>
        <v>-</v>
      </c>
      <c r="C8" s="122" t="str">
        <f>IFERROR(('Balance Sheet'!D31-'Balance Sheet'!D16-'Balance Sheet'!D21)/'Balance Sheet'!D94,"-")</f>
        <v>-</v>
      </c>
      <c r="D8" s="122" t="str">
        <f>IFERROR(('Balance Sheet'!F31-'Balance Sheet'!F16-'Balance Sheet'!F21)/'Balance Sheet'!F94,"-")</f>
        <v>-</v>
      </c>
      <c r="E8" s="122" t="str">
        <f>IFERROR(('Balance Sheet'!H31-'Balance Sheet'!H16-'Balance Sheet'!H21)/'Balance Sheet'!H94,"-")</f>
        <v>-</v>
      </c>
      <c r="F8" s="122" t="str">
        <f>IFERROR(('Balance Sheet'!J31-'Balance Sheet'!J16-'Balance Sheet'!J21)/'Balance Sheet'!J94,"-")</f>
        <v>-</v>
      </c>
      <c r="G8" s="122" t="str">
        <f>IFERROR(('Balance Sheet'!L31-'Balance Sheet'!L16-'Balance Sheet'!L21)/'Balance Sheet'!L94,"-")</f>
        <v>-</v>
      </c>
      <c r="H8" s="122" t="str">
        <f>IFERROR(('Balance Sheet'!N31-'Balance Sheet'!N16-'Balance Sheet'!N21)/'Balance Sheet'!N94,"-")</f>
        <v>-</v>
      </c>
      <c r="I8" s="122" t="str">
        <f>IFERROR(('Balance Sheet'!P31-'Balance Sheet'!P16-'Balance Sheet'!P21)/'Balance Sheet'!P94,"-")</f>
        <v>-</v>
      </c>
      <c r="J8" s="122" t="str">
        <f>IFERROR(('Balance Sheet'!R31-'Balance Sheet'!R16-'Balance Sheet'!R21)/'Balance Sheet'!R94,"-")</f>
        <v>-</v>
      </c>
      <c r="K8" s="122" t="str">
        <f>IFERROR(('Balance Sheet'!T31-'Balance Sheet'!T16-'Balance Sheet'!T21)/'Balance Sheet'!T94,"-")</f>
        <v>-</v>
      </c>
      <c r="L8" s="122" t="str">
        <f>IFERROR(('Balance Sheet'!V31-'Balance Sheet'!V16-'Balance Sheet'!V21)/'Balance Sheet'!V94,"-")</f>
        <v>-</v>
      </c>
      <c r="M8" s="122" t="str">
        <f>IFERROR(('Balance Sheet'!X31-'Balance Sheet'!X16-'Balance Sheet'!X21)/'Balance Sheet'!X94,"-")</f>
        <v>-</v>
      </c>
      <c r="N8" s="122" t="str">
        <f>IFERROR(('Balance Sheet'!Z31-'Balance Sheet'!Z16-'Balance Sheet'!Z21)/'Balance Sheet'!Z94,"-")</f>
        <v>-</v>
      </c>
      <c r="O8" s="122" t="str">
        <f>IFERROR(('Balance Sheet'!AB31-'Balance Sheet'!AB16-'Balance Sheet'!AB21)/'Balance Sheet'!AB94,"-")</f>
        <v>-</v>
      </c>
      <c r="P8" s="25"/>
    </row>
    <row r="9" spans="1:16" x14ac:dyDescent="0.25">
      <c r="A9" s="26" t="s">
        <v>169</v>
      </c>
      <c r="B9" s="123">
        <f>IFERROR('Balance Sheet'!B31-'Balance Sheet'!B94,"-")</f>
        <v>0</v>
      </c>
      <c r="C9" s="123">
        <f>IFERROR('Balance Sheet'!D31-'Balance Sheet'!D94,"-")</f>
        <v>0</v>
      </c>
      <c r="D9" s="123">
        <f>IFERROR('Balance Sheet'!F31-'Balance Sheet'!F94,"-")</f>
        <v>0</v>
      </c>
      <c r="E9" s="123">
        <f>IFERROR('Balance Sheet'!H31-'Balance Sheet'!H94,"-")</f>
        <v>0</v>
      </c>
      <c r="F9" s="123">
        <f>IFERROR('Balance Sheet'!J31-'Balance Sheet'!J94,"-")</f>
        <v>0</v>
      </c>
      <c r="G9" s="123">
        <f>IFERROR('Balance Sheet'!L31-'Balance Sheet'!L94,"-")</f>
        <v>0</v>
      </c>
      <c r="H9" s="123">
        <f>IFERROR('Balance Sheet'!N31-'Balance Sheet'!N94,"-")</f>
        <v>0</v>
      </c>
      <c r="I9" s="123">
        <f>IFERROR('Balance Sheet'!P31-'Balance Sheet'!P94,"-")</f>
        <v>0</v>
      </c>
      <c r="J9" s="123">
        <f>IFERROR('Balance Sheet'!R31-'Balance Sheet'!R94,"-")</f>
        <v>0</v>
      </c>
      <c r="K9" s="123">
        <f>IFERROR('Balance Sheet'!T31-'Balance Sheet'!T94,"-")</f>
        <v>0</v>
      </c>
      <c r="L9" s="123">
        <f>IFERROR('Balance Sheet'!V31-'Balance Sheet'!V94,"-")</f>
        <v>0</v>
      </c>
      <c r="M9" s="123">
        <f>IFERROR('Balance Sheet'!X31-'Balance Sheet'!X94,"-")</f>
        <v>0</v>
      </c>
      <c r="N9" s="123">
        <f>IFERROR('Balance Sheet'!Z31-'Balance Sheet'!Z94,"-")</f>
        <v>0</v>
      </c>
      <c r="O9" s="123">
        <f>IFERROR('Balance Sheet'!AB31-'Balance Sheet'!AB94,"-")</f>
        <v>0</v>
      </c>
      <c r="P9" s="25"/>
    </row>
    <row r="10" spans="1:16" ht="15.75" thickBot="1" x14ac:dyDescent="0.3">
      <c r="A10" s="26" t="s">
        <v>170</v>
      </c>
      <c r="B10" s="122" t="str">
        <f>IFERROR('Income Statement'!B16/('Balance Sheet'!B31-'Balance Sheet'!B94),"-")</f>
        <v>-</v>
      </c>
      <c r="C10" s="122" t="str">
        <f>IFERROR('Income Statement'!D16/('Balance Sheet'!D31-'Balance Sheet'!D94),"-")</f>
        <v>-</v>
      </c>
      <c r="D10" s="122" t="str">
        <f>IFERROR('Income Statement'!F16/('Balance Sheet'!F31-'Balance Sheet'!F94),"-")</f>
        <v>-</v>
      </c>
      <c r="E10" s="122" t="str">
        <f>IFERROR('Income Statement'!H16/('Balance Sheet'!H31-'Balance Sheet'!H94),"-")</f>
        <v>-</v>
      </c>
      <c r="F10" s="122" t="str">
        <f>IFERROR('Income Statement'!J16/('Balance Sheet'!J31-'Balance Sheet'!J94),"-")</f>
        <v>-</v>
      </c>
      <c r="G10" s="122" t="str">
        <f>IFERROR('Income Statement'!L16/('Balance Sheet'!L31-'Balance Sheet'!L94),"-")</f>
        <v>-</v>
      </c>
      <c r="H10" s="122" t="str">
        <f>IFERROR('Income Statement'!N16/('Balance Sheet'!N31-'Balance Sheet'!N94),"-")</f>
        <v>-</v>
      </c>
      <c r="I10" s="122" t="str">
        <f>IFERROR('Income Statement'!P16/('Balance Sheet'!P31-'Balance Sheet'!P94),"-")</f>
        <v>-</v>
      </c>
      <c r="J10" s="122" t="str">
        <f>IFERROR('Income Statement'!R16/('Balance Sheet'!R31-'Balance Sheet'!R94),"-")</f>
        <v>-</v>
      </c>
      <c r="K10" s="122" t="str">
        <f>IFERROR('Income Statement'!T16/('Balance Sheet'!T31-'Balance Sheet'!T94),"-")</f>
        <v>-</v>
      </c>
      <c r="L10" s="122" t="str">
        <f>IFERROR('Income Statement'!V16/('Balance Sheet'!V31-'Balance Sheet'!V94),"-")</f>
        <v>-</v>
      </c>
      <c r="M10" s="122" t="str">
        <f>IFERROR('Income Statement'!X16/('Balance Sheet'!X31-'Balance Sheet'!X94),"-")</f>
        <v>-</v>
      </c>
      <c r="N10" s="122" t="str">
        <f>IFERROR('Income Statement'!Z16/('Balance Sheet'!Z31-'Balance Sheet'!Z94),"-")</f>
        <v>-</v>
      </c>
      <c r="O10" s="122" t="str">
        <f>IFERROR('Income Statement'!AB16/('Balance Sheet'!AB31-'Balance Sheet'!AB94),"-")</f>
        <v>-</v>
      </c>
      <c r="P10" s="25"/>
    </row>
    <row r="11" spans="1:16" ht="15.75" thickBot="1" x14ac:dyDescent="0.3">
      <c r="A11" s="22" t="s">
        <v>171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25"/>
    </row>
    <row r="12" spans="1:16" x14ac:dyDescent="0.25">
      <c r="A12" s="26" t="s">
        <v>172</v>
      </c>
      <c r="B12" s="115">
        <f>'Balance Sheet'!B134</f>
        <v>0</v>
      </c>
      <c r="C12" s="115">
        <f>'Balance Sheet'!D134</f>
        <v>0</v>
      </c>
      <c r="D12" s="115">
        <f>'Balance Sheet'!F134</f>
        <v>0</v>
      </c>
      <c r="E12" s="115">
        <f>'Balance Sheet'!H134</f>
        <v>0</v>
      </c>
      <c r="F12" s="115">
        <f>'Balance Sheet'!J134</f>
        <v>0</v>
      </c>
      <c r="G12" s="115">
        <f>'Balance Sheet'!L134</f>
        <v>0</v>
      </c>
      <c r="H12" s="115">
        <f>'Balance Sheet'!N134</f>
        <v>0</v>
      </c>
      <c r="I12" s="115">
        <f>'Balance Sheet'!P134</f>
        <v>0</v>
      </c>
      <c r="J12" s="115">
        <f>'Balance Sheet'!R134</f>
        <v>0</v>
      </c>
      <c r="K12" s="115">
        <f>'Balance Sheet'!T134</f>
        <v>0</v>
      </c>
      <c r="L12" s="115">
        <f>'Balance Sheet'!V134</f>
        <v>0</v>
      </c>
      <c r="M12" s="115">
        <f>'Balance Sheet'!X134</f>
        <v>0</v>
      </c>
      <c r="N12" s="115">
        <f>'Balance Sheet'!Z134</f>
        <v>0</v>
      </c>
      <c r="O12" s="115">
        <f>'Balance Sheet'!AB134</f>
        <v>0</v>
      </c>
      <c r="P12" s="25"/>
    </row>
    <row r="13" spans="1:16" x14ac:dyDescent="0.25">
      <c r="A13" s="26" t="s">
        <v>173</v>
      </c>
      <c r="B13" s="115">
        <f>('Balance Sheet'!B70-'Balance Sheet'!B52)-'Balance Sheet'!B123</f>
        <v>0</v>
      </c>
      <c r="C13" s="115">
        <f>('Balance Sheet'!D70-'Balance Sheet'!D52)-'Balance Sheet'!D123</f>
        <v>0</v>
      </c>
      <c r="D13" s="115">
        <f>('Balance Sheet'!F70-'Balance Sheet'!F52)-'Balance Sheet'!F123</f>
        <v>0</v>
      </c>
      <c r="E13" s="115">
        <f>('Balance Sheet'!H70-'Balance Sheet'!H52)-'Balance Sheet'!H123</f>
        <v>0</v>
      </c>
      <c r="F13" s="115">
        <f>('Balance Sheet'!J70-'Balance Sheet'!J52)-'Balance Sheet'!J123</f>
        <v>0</v>
      </c>
      <c r="G13" s="115">
        <f>('Balance Sheet'!L70-'Balance Sheet'!L52)-'Balance Sheet'!L123</f>
        <v>0</v>
      </c>
      <c r="H13" s="115">
        <f>('Balance Sheet'!N70-'Balance Sheet'!N52)-'Balance Sheet'!N123</f>
        <v>0</v>
      </c>
      <c r="I13" s="115">
        <f>('Balance Sheet'!P70-'Balance Sheet'!P52)-'Balance Sheet'!P123</f>
        <v>0</v>
      </c>
      <c r="J13" s="115">
        <f>('Balance Sheet'!R70-'Balance Sheet'!R52)-'Balance Sheet'!R123</f>
        <v>0</v>
      </c>
      <c r="K13" s="115">
        <f>('Balance Sheet'!T70-'Balance Sheet'!T52)-'Balance Sheet'!T123</f>
        <v>0</v>
      </c>
      <c r="L13" s="115">
        <f>('Balance Sheet'!V70-'Balance Sheet'!V52)-'Balance Sheet'!V123</f>
        <v>0</v>
      </c>
      <c r="M13" s="115">
        <f>('Balance Sheet'!X70-'Balance Sheet'!X52)-'Balance Sheet'!X123</f>
        <v>0</v>
      </c>
      <c r="N13" s="115">
        <f>('Balance Sheet'!Z70-'Balance Sheet'!Z52)-'Balance Sheet'!Z123</f>
        <v>0</v>
      </c>
      <c r="O13" s="115">
        <f>('Balance Sheet'!AB70-'Balance Sheet'!AB52)-'Balance Sheet'!AB123</f>
        <v>0</v>
      </c>
      <c r="P13" s="25"/>
    </row>
    <row r="14" spans="1:16" x14ac:dyDescent="0.25">
      <c r="A14" s="26" t="s">
        <v>174</v>
      </c>
      <c r="B14" s="124" t="str">
        <f>IFERROR('Balance Sheet'!B123/'Balance Sheet'!B134,"-")</f>
        <v>-</v>
      </c>
      <c r="C14" s="124" t="str">
        <f>IFERROR('Balance Sheet'!D123/'Balance Sheet'!D134,"-")</f>
        <v>-</v>
      </c>
      <c r="D14" s="124" t="str">
        <f>IFERROR('Balance Sheet'!F123/'Balance Sheet'!F134,"-")</f>
        <v>-</v>
      </c>
      <c r="E14" s="124" t="str">
        <f>IFERROR('Balance Sheet'!H123/'Balance Sheet'!H134,"-")</f>
        <v>-</v>
      </c>
      <c r="F14" s="124" t="str">
        <f>IFERROR('Balance Sheet'!J123/'Balance Sheet'!J134,"-")</f>
        <v>-</v>
      </c>
      <c r="G14" s="124" t="str">
        <f>IFERROR('Balance Sheet'!L123/'Balance Sheet'!L134,"-")</f>
        <v>-</v>
      </c>
      <c r="H14" s="124" t="str">
        <f>IFERROR('Balance Sheet'!N123/'Balance Sheet'!N134,"-")</f>
        <v>-</v>
      </c>
      <c r="I14" s="124" t="str">
        <f>IFERROR('Balance Sheet'!P123/'Balance Sheet'!P134,"-")</f>
        <v>-</v>
      </c>
      <c r="J14" s="124" t="str">
        <f>IFERROR('Balance Sheet'!R123/'Balance Sheet'!R134,"-")</f>
        <v>-</v>
      </c>
      <c r="K14" s="124" t="str">
        <f>IFERROR('Balance Sheet'!T123/'Balance Sheet'!T134,"-")</f>
        <v>-</v>
      </c>
      <c r="L14" s="124" t="str">
        <f>IFERROR('Balance Sheet'!V123/'Balance Sheet'!V134,"-")</f>
        <v>-</v>
      </c>
      <c r="M14" s="124" t="str">
        <f>IFERROR('Balance Sheet'!X123/'Balance Sheet'!X134,"-")</f>
        <v>-</v>
      </c>
      <c r="N14" s="124" t="str">
        <f>IFERROR('Balance Sheet'!Z123/'Balance Sheet'!Z134,"-")</f>
        <v>-</v>
      </c>
      <c r="O14" s="124" t="str">
        <f>IFERROR('Balance Sheet'!AB123/'Balance Sheet'!AB134,"-")</f>
        <v>-</v>
      </c>
      <c r="P14" s="25"/>
    </row>
    <row r="15" spans="1:16" ht="15.75" thickBot="1" x14ac:dyDescent="0.3">
      <c r="A15" s="26" t="s">
        <v>175</v>
      </c>
      <c r="B15" s="124" t="str">
        <f>IFERROR('Balance Sheet'!B123/(('Balance Sheet'!B70-'Balance Sheet'!B52)-'Balance Sheet'!B123),"-")</f>
        <v>-</v>
      </c>
      <c r="C15" s="124" t="str">
        <f>IFERROR('Balance Sheet'!D123/(('Balance Sheet'!D70-'Balance Sheet'!D52)-'Balance Sheet'!D123),"-")</f>
        <v>-</v>
      </c>
      <c r="D15" s="124" t="str">
        <f>IFERROR('Balance Sheet'!F123/(('Balance Sheet'!F70-'Balance Sheet'!F52)-'Balance Sheet'!F123),"-")</f>
        <v>-</v>
      </c>
      <c r="E15" s="124" t="str">
        <f>IFERROR('Balance Sheet'!H123/(('Balance Sheet'!H70-'Balance Sheet'!H52)-'Balance Sheet'!H123),"-")</f>
        <v>-</v>
      </c>
      <c r="F15" s="124" t="str">
        <f>IFERROR('Balance Sheet'!J123/(('Balance Sheet'!J70-'Balance Sheet'!J52)-'Balance Sheet'!J123),"-")</f>
        <v>-</v>
      </c>
      <c r="G15" s="124" t="str">
        <f>IFERROR('Balance Sheet'!L123/(('Balance Sheet'!L70-'Balance Sheet'!L52)-'Balance Sheet'!L123),"-")</f>
        <v>-</v>
      </c>
      <c r="H15" s="124" t="str">
        <f>IFERROR('Balance Sheet'!N123/(('Balance Sheet'!N70-'Balance Sheet'!N52)-'Balance Sheet'!N123),"-")</f>
        <v>-</v>
      </c>
      <c r="I15" s="124" t="str">
        <f>IFERROR('Balance Sheet'!P123/(('Balance Sheet'!P70-'Balance Sheet'!P52)-'Balance Sheet'!P123),"-")</f>
        <v>-</v>
      </c>
      <c r="J15" s="124" t="str">
        <f>IFERROR('Balance Sheet'!R123/(('Balance Sheet'!R70-'Balance Sheet'!R52)-'Balance Sheet'!R123),"-")</f>
        <v>-</v>
      </c>
      <c r="K15" s="124" t="str">
        <f>IFERROR('Balance Sheet'!T123/(('Balance Sheet'!T70-'Balance Sheet'!T52)-'Balance Sheet'!T123),"-")</f>
        <v>-</v>
      </c>
      <c r="L15" s="124" t="str">
        <f>IFERROR('Balance Sheet'!V123/(('Balance Sheet'!V70-'Balance Sheet'!V52)-'Balance Sheet'!V123),"-")</f>
        <v>-</v>
      </c>
      <c r="M15" s="124" t="str">
        <f>IFERROR('Balance Sheet'!X123/(('Balance Sheet'!X70-'Balance Sheet'!X52)-'Balance Sheet'!X123),"-")</f>
        <v>-</v>
      </c>
      <c r="N15" s="124" t="str">
        <f>IFERROR('Balance Sheet'!Z123/(('Balance Sheet'!Z70-'Balance Sheet'!Z52)-'Balance Sheet'!Z123),"-")</f>
        <v>-</v>
      </c>
      <c r="O15" s="124" t="str">
        <f>IFERROR('Balance Sheet'!AB123/(('Balance Sheet'!AB70-'Balance Sheet'!AB52)-'Balance Sheet'!AB123),"-")</f>
        <v>-</v>
      </c>
      <c r="P15" s="25"/>
    </row>
    <row r="16" spans="1:16" ht="15.75" thickBot="1" x14ac:dyDescent="0.3">
      <c r="A16" s="22" t="s">
        <v>176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25"/>
    </row>
    <row r="17" spans="1:16" x14ac:dyDescent="0.25">
      <c r="A17" s="26" t="s">
        <v>177</v>
      </c>
      <c r="B17" s="122" t="str">
        <f>IFERROR(IF(B5="","-",'Income Statement'!B64/ABS('Income Statement'!B52)),"-")</f>
        <v>-</v>
      </c>
      <c r="C17" s="122" t="str">
        <f>IFERROR(IF(C5="","-",'Income Statement'!D64/ABS('Income Statement'!D52)),"-")</f>
        <v>-</v>
      </c>
      <c r="D17" s="122" t="str">
        <f>IFERROR(IF(D5="","-",'Income Statement'!F64/ABS('Income Statement'!F52)),"-")</f>
        <v>-</v>
      </c>
      <c r="E17" s="122" t="str">
        <f>IFERROR(IF(E5="","-",'Income Statement'!H64/ABS('Income Statement'!H52)),"-")</f>
        <v>-</v>
      </c>
      <c r="F17" s="122" t="str">
        <f>IFERROR(IF(F5="","-",'Income Statement'!J64/ABS('Income Statement'!J52)),"-")</f>
        <v>-</v>
      </c>
      <c r="G17" s="122" t="str">
        <f>IFERROR(IF(G5="","-",'Income Statement'!L64/ABS('Income Statement'!L52)),"-")</f>
        <v>-</v>
      </c>
      <c r="H17" s="122" t="str">
        <f>IFERROR(IF(H5="","-",'Income Statement'!N64/ABS('Income Statement'!N52)),"-")</f>
        <v>-</v>
      </c>
      <c r="I17" s="122" t="str">
        <f>IFERROR(IF(I5="","-",'Income Statement'!P64/ABS('Income Statement'!P52)),"-")</f>
        <v>-</v>
      </c>
      <c r="J17" s="122" t="str">
        <f>IFERROR(IF(J5="","-",'Income Statement'!R64/ABS('Income Statement'!R52)),"-")</f>
        <v>-</v>
      </c>
      <c r="K17" s="122" t="str">
        <f>IFERROR(IF(K5="","-",'Income Statement'!T64/ABS('Income Statement'!T52)),"-")</f>
        <v>-</v>
      </c>
      <c r="L17" s="122" t="str">
        <f>IFERROR(IF(L5="","-",'Income Statement'!V64/ABS('Income Statement'!V52)),"-")</f>
        <v>-</v>
      </c>
      <c r="M17" s="122" t="str">
        <f>IFERROR(IF(M5="","-",'Income Statement'!X64/ABS('Income Statement'!X52)),"-")</f>
        <v>-</v>
      </c>
      <c r="N17" s="122" t="str">
        <f>IFERROR(IF(N5="","-",'Income Statement'!Z64/ABS('Income Statement'!Z52)),"-")</f>
        <v>-</v>
      </c>
      <c r="O17" s="122" t="str">
        <f>IFERROR(IF(O5="","-",'Income Statement'!AB64/ABS('Income Statement'!AB52)),"-")</f>
        <v>-</v>
      </c>
      <c r="P17" s="25"/>
    </row>
    <row r="18" spans="1:16" x14ac:dyDescent="0.25">
      <c r="A18" s="26" t="s">
        <v>178</v>
      </c>
      <c r="B18" s="115">
        <f>'Income Statement'!B72</f>
        <v>0</v>
      </c>
      <c r="C18" s="115">
        <f>'Income Statement'!D72</f>
        <v>0</v>
      </c>
      <c r="D18" s="115">
        <f>'Income Statement'!F72</f>
        <v>0</v>
      </c>
      <c r="E18" s="115">
        <f>'Income Statement'!H72</f>
        <v>0</v>
      </c>
      <c r="F18" s="115">
        <f>'Income Statement'!J72</f>
        <v>0</v>
      </c>
      <c r="G18" s="115">
        <f>'Income Statement'!L72</f>
        <v>0</v>
      </c>
      <c r="H18" s="115">
        <f>'Income Statement'!N72</f>
        <v>0</v>
      </c>
      <c r="I18" s="115">
        <f>'Income Statement'!P72</f>
        <v>0</v>
      </c>
      <c r="J18" s="115">
        <f>'Income Statement'!R72</f>
        <v>0</v>
      </c>
      <c r="K18" s="115">
        <f>'Income Statement'!T72</f>
        <v>0</v>
      </c>
      <c r="L18" s="115">
        <f>'Income Statement'!V72</f>
        <v>0</v>
      </c>
      <c r="M18" s="115">
        <f>'Income Statement'!X72</f>
        <v>0</v>
      </c>
      <c r="N18" s="115">
        <f>'Income Statement'!Z72</f>
        <v>0</v>
      </c>
      <c r="O18" s="115">
        <f>'Income Statement'!AB72</f>
        <v>0</v>
      </c>
      <c r="P18" s="25"/>
    </row>
    <row r="19" spans="1:16" x14ac:dyDescent="0.25">
      <c r="A19" s="26" t="s">
        <v>179</v>
      </c>
      <c r="B19" s="115">
        <f>'Income Statement'!B73</f>
        <v>0</v>
      </c>
      <c r="C19" s="115">
        <f>'Income Statement'!D73</f>
        <v>0</v>
      </c>
      <c r="D19" s="115">
        <f>'Income Statement'!F73</f>
        <v>0</v>
      </c>
      <c r="E19" s="115">
        <f>'Income Statement'!H73</f>
        <v>0</v>
      </c>
      <c r="F19" s="115">
        <f>'Income Statement'!J73</f>
        <v>0</v>
      </c>
      <c r="G19" s="115">
        <f>'Income Statement'!L73</f>
        <v>0</v>
      </c>
      <c r="H19" s="115">
        <f>'Income Statement'!N73</f>
        <v>0</v>
      </c>
      <c r="I19" s="115">
        <f>'Income Statement'!P73</f>
        <v>0</v>
      </c>
      <c r="J19" s="115">
        <f>'Income Statement'!R73</f>
        <v>0</v>
      </c>
      <c r="K19" s="115">
        <f>'Income Statement'!T73</f>
        <v>0</v>
      </c>
      <c r="L19" s="115">
        <f>'Income Statement'!V73</f>
        <v>0</v>
      </c>
      <c r="M19" s="115">
        <f>'Income Statement'!X73</f>
        <v>0</v>
      </c>
      <c r="N19" s="115">
        <f>'Income Statement'!Z73</f>
        <v>0</v>
      </c>
      <c r="O19" s="115">
        <f>'Income Statement'!AB73</f>
        <v>0</v>
      </c>
      <c r="P19" s="25"/>
    </row>
    <row r="20" spans="1:16" x14ac:dyDescent="0.25">
      <c r="A20" s="26" t="s">
        <v>180</v>
      </c>
      <c r="B20" s="122" t="str">
        <f>IFERROR(('Income Statement'!B72+'Income Statement'!B30+'Income Statement'!B26)/('Income Statement'!B26+'Income Statement'!B30+ABS('Income Statement'!B52)),"-")</f>
        <v>-</v>
      </c>
      <c r="C20" s="122" t="str">
        <f>IFERROR(('Income Statement'!D72+'Income Statement'!D30+'Income Statement'!D26)/('Income Statement'!D26+'Income Statement'!D30+ABS('Income Statement'!D52)),"-")</f>
        <v>-</v>
      </c>
      <c r="D20" s="122" t="str">
        <f>IFERROR(('Income Statement'!F72+'Income Statement'!F30+'Income Statement'!F26)/('Income Statement'!F26+'Income Statement'!F30+ABS('Income Statement'!F52)),"-")</f>
        <v>-</v>
      </c>
      <c r="E20" s="122" t="str">
        <f>IFERROR(('Income Statement'!H72+'Income Statement'!H30+'Income Statement'!H26)/('Income Statement'!H26+'Income Statement'!H30+ABS('Income Statement'!H52)),"-")</f>
        <v>-</v>
      </c>
      <c r="F20" s="122" t="str">
        <f>IFERROR(('Income Statement'!J72+'Income Statement'!J30+'Income Statement'!J26)/('Income Statement'!J26+'Income Statement'!J30+ABS('Income Statement'!J52)),"-")</f>
        <v>-</v>
      </c>
      <c r="G20" s="122" t="str">
        <f>IFERROR(('Income Statement'!L72+'Income Statement'!L30+'Income Statement'!L26)/('Income Statement'!L26+'Income Statement'!L30+ABS('Income Statement'!L52)),"-")</f>
        <v>-</v>
      </c>
      <c r="H20" s="122" t="str">
        <f>IFERROR(('Income Statement'!N72+'Income Statement'!N30+'Income Statement'!N26)/('Income Statement'!N26+'Income Statement'!N30+ABS('Income Statement'!N52)),"-")</f>
        <v>-</v>
      </c>
      <c r="I20" s="122" t="str">
        <f>IFERROR(('Income Statement'!P72+'Income Statement'!P30+'Income Statement'!P26)/('Income Statement'!P26+'Income Statement'!P30+ABS('Income Statement'!P52)),"-")</f>
        <v>-</v>
      </c>
      <c r="J20" s="122" t="str">
        <f>IFERROR(('Income Statement'!R72+'Income Statement'!R30+'Income Statement'!R26)/('Income Statement'!R26+'Income Statement'!R30+ABS('Income Statement'!R52)),"-")</f>
        <v>-</v>
      </c>
      <c r="K20" s="122" t="str">
        <f>IFERROR(('Income Statement'!T72+'Income Statement'!T30+'Income Statement'!T26)/('Income Statement'!T26+'Income Statement'!T30+ABS('Income Statement'!T52)),"-")</f>
        <v>-</v>
      </c>
      <c r="L20" s="122" t="str">
        <f>IFERROR(('Income Statement'!V72+'Income Statement'!V30+'Income Statement'!V26)/('Income Statement'!V26+'Income Statement'!V30+ABS('Income Statement'!V52)),"-")</f>
        <v>-</v>
      </c>
      <c r="M20" s="122" t="str">
        <f>IFERROR(('Income Statement'!X72+'Income Statement'!X30+'Income Statement'!X26)/('Income Statement'!X26+'Income Statement'!X30+ABS('Income Statement'!X52)),"-")</f>
        <v>-</v>
      </c>
      <c r="N20" s="122" t="str">
        <f>IFERROR(('Income Statement'!Z72+'Income Statement'!Z30+'Income Statement'!Z26)/('Income Statement'!Z26+'Income Statement'!Z30+ABS('Income Statement'!Z52)),"-")</f>
        <v>-</v>
      </c>
      <c r="O20" s="122" t="str">
        <f>IFERROR(('Income Statement'!AB72+'Income Statement'!AB30+'Income Statement'!AB26)/('Income Statement'!AB26+'Income Statement'!AB30+ABS('Income Statement'!AB52)),"-")</f>
        <v>-</v>
      </c>
      <c r="P20" s="25"/>
    </row>
    <row r="21" spans="1:16" ht="15.75" thickBot="1" x14ac:dyDescent="0.3">
      <c r="A21" s="26" t="s">
        <v>53</v>
      </c>
      <c r="B21" s="125" t="str">
        <f>'Income Statement'!B92</f>
        <v>N/A</v>
      </c>
      <c r="C21" s="125" t="str">
        <f>'Income Statement'!D92</f>
        <v>N/A</v>
      </c>
      <c r="D21" s="125" t="str">
        <f>'Income Statement'!F92</f>
        <v>N/A</v>
      </c>
      <c r="E21" s="125" t="str">
        <f>'Income Statement'!H92</f>
        <v>N/A</v>
      </c>
      <c r="F21" s="125" t="str">
        <f>'Income Statement'!J92</f>
        <v>N/A</v>
      </c>
      <c r="G21" s="125" t="str">
        <f>'Income Statement'!L92</f>
        <v>N/A</v>
      </c>
      <c r="H21" s="125" t="str">
        <f>'Income Statement'!N92</f>
        <v>N/A</v>
      </c>
      <c r="I21" s="125" t="str">
        <f>'Income Statement'!P92</f>
        <v>N/A</v>
      </c>
      <c r="J21" s="125" t="str">
        <f>'Income Statement'!R92</f>
        <v>N/A</v>
      </c>
      <c r="K21" s="125" t="str">
        <f>'Income Statement'!T92</f>
        <v>N/A</v>
      </c>
      <c r="L21" s="125" t="str">
        <f>'Income Statement'!V92</f>
        <v>N/A</v>
      </c>
      <c r="M21" s="125" t="str">
        <f>'Income Statement'!X92</f>
        <v>N/A</v>
      </c>
      <c r="N21" s="125" t="str">
        <f>'Income Statement'!Z92</f>
        <v>N/A</v>
      </c>
      <c r="O21" s="125" t="str">
        <f>'Income Statement'!AB92</f>
        <v>N/A</v>
      </c>
      <c r="P21" s="25"/>
    </row>
    <row r="22" spans="1:16" ht="15.75" thickBot="1" x14ac:dyDescent="0.3">
      <c r="A22" s="22" t="s">
        <v>181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25"/>
    </row>
    <row r="23" spans="1:16" x14ac:dyDescent="0.25">
      <c r="A23" s="26" t="s">
        <v>182</v>
      </c>
      <c r="B23" s="126" t="str">
        <f>IF(B5="","-",'Income Statement'!B64/'Balance Sheet'!B70)</f>
        <v>-</v>
      </c>
      <c r="C23" s="126" t="str">
        <f>IF(C5="","-",'Income Statement'!D64/'Balance Sheet'!D70)</f>
        <v>-</v>
      </c>
      <c r="D23" s="126" t="str">
        <f>IF(D5="","-",'Income Statement'!F64/'Balance Sheet'!F70)</f>
        <v>-</v>
      </c>
      <c r="E23" s="126" t="str">
        <f>IF(E5="","-",'Income Statement'!H64/'Balance Sheet'!H70)</f>
        <v>-</v>
      </c>
      <c r="F23" s="126" t="str">
        <f>IF(F5="","-",'Income Statement'!J64/'Balance Sheet'!J70)</f>
        <v>-</v>
      </c>
      <c r="G23" s="126" t="str">
        <f>IF(G5="","-",'Income Statement'!L64/'Balance Sheet'!L70)</f>
        <v>-</v>
      </c>
      <c r="H23" s="126" t="str">
        <f>IF(H5="","-",'Income Statement'!N64/'Balance Sheet'!N70)</f>
        <v>-</v>
      </c>
      <c r="I23" s="126" t="str">
        <f>IF(I5="","-",'Income Statement'!P64/'Balance Sheet'!P70)</f>
        <v>-</v>
      </c>
      <c r="J23" s="126" t="str">
        <f>IF(J5="","-",'Income Statement'!R64/'Balance Sheet'!R70)</f>
        <v>-</v>
      </c>
      <c r="K23" s="126" t="str">
        <f>IF(K5="","-",'Income Statement'!T64/'Balance Sheet'!T70)</f>
        <v>-</v>
      </c>
      <c r="L23" s="126" t="str">
        <f>IF(L5="","-",'Income Statement'!V64/'Balance Sheet'!V70)</f>
        <v>-</v>
      </c>
      <c r="M23" s="126" t="str">
        <f>IF(M5="","-",'Income Statement'!X64/'Balance Sheet'!X70)</f>
        <v>-</v>
      </c>
      <c r="N23" s="126" t="str">
        <f>IF(N5="","-",'Income Statement'!Z64/'Balance Sheet'!Z70)</f>
        <v>-</v>
      </c>
      <c r="O23" s="126" t="str">
        <f>IF(O5="","-",'Income Statement'!AB64/'Balance Sheet'!AB70)</f>
        <v>-</v>
      </c>
      <c r="P23" s="25"/>
    </row>
    <row r="24" spans="1:16" x14ac:dyDescent="0.25">
      <c r="A24" s="26" t="s">
        <v>183</v>
      </c>
      <c r="B24" s="126" t="str">
        <f>IF(B5="","-",'Income Statement'!B64/'Balance Sheet'!B134)</f>
        <v>-</v>
      </c>
      <c r="C24" s="126" t="str">
        <f>IF(C5="","-",'Income Statement'!D64/'Balance Sheet'!D134)</f>
        <v>-</v>
      </c>
      <c r="D24" s="126" t="str">
        <f>IF(D5="","-",'Income Statement'!F64/'Balance Sheet'!F134)</f>
        <v>-</v>
      </c>
      <c r="E24" s="126" t="str">
        <f>IF(E5="","-",'Income Statement'!H64/'Balance Sheet'!H134)</f>
        <v>-</v>
      </c>
      <c r="F24" s="126" t="str">
        <f>IF(F5="","-",'Income Statement'!J64/'Balance Sheet'!J134)</f>
        <v>-</v>
      </c>
      <c r="G24" s="126" t="str">
        <f>IF(G5="","-",'Income Statement'!L64/'Balance Sheet'!L134)</f>
        <v>-</v>
      </c>
      <c r="H24" s="126" t="str">
        <f>IF(H5="","-",'Income Statement'!N64/'Balance Sheet'!N134)</f>
        <v>-</v>
      </c>
      <c r="I24" s="126" t="str">
        <f>IF(I5="","-",'Income Statement'!P64/'Balance Sheet'!P134)</f>
        <v>-</v>
      </c>
      <c r="J24" s="126" t="str">
        <f>IF(J5="","-",'Income Statement'!R64/'Balance Sheet'!R134)</f>
        <v>-</v>
      </c>
      <c r="K24" s="126" t="str">
        <f>IF(K5="","-",'Income Statement'!T64/'Balance Sheet'!T134)</f>
        <v>-</v>
      </c>
      <c r="L24" s="126" t="str">
        <f>IF(L5="","-",'Income Statement'!V64/'Balance Sheet'!V134)</f>
        <v>-</v>
      </c>
      <c r="M24" s="126" t="str">
        <f>IF(M5="","-",'Income Statement'!X64/'Balance Sheet'!X134)</f>
        <v>-</v>
      </c>
      <c r="N24" s="126" t="str">
        <f>IF(N5="","-",'Income Statement'!Z64/'Balance Sheet'!Z134)</f>
        <v>-</v>
      </c>
      <c r="O24" s="126" t="str">
        <f>IF(O5="","-",'Income Statement'!AB64/'Balance Sheet'!AB134)</f>
        <v>-</v>
      </c>
      <c r="P24" s="25"/>
    </row>
    <row r="25" spans="1:16" x14ac:dyDescent="0.25">
      <c r="A25" s="26" t="s">
        <v>184</v>
      </c>
      <c r="B25" s="126" t="str">
        <f>IF(B5="","-",'Income Statement'!B20/'Income Statement'!B9)</f>
        <v>-</v>
      </c>
      <c r="C25" s="126" t="str">
        <f>IF(C5="","-",'Income Statement'!D20/'Income Statement'!D9)</f>
        <v>-</v>
      </c>
      <c r="D25" s="126" t="str">
        <f>IF(D5="","-",'Income Statement'!F20/'Income Statement'!F9)</f>
        <v>-</v>
      </c>
      <c r="E25" s="126" t="str">
        <f>IF(E5="","-",'Income Statement'!H20/'Income Statement'!H9)</f>
        <v>-</v>
      </c>
      <c r="F25" s="126" t="str">
        <f>IF(F5="","-",'Income Statement'!J20/'Income Statement'!J9)</f>
        <v>-</v>
      </c>
      <c r="G25" s="126" t="str">
        <f>IF(G5="","-",'Income Statement'!L20/'Income Statement'!L9)</f>
        <v>-</v>
      </c>
      <c r="H25" s="126" t="str">
        <f>IF(H5="","-",'Income Statement'!N20/'Income Statement'!N9)</f>
        <v>-</v>
      </c>
      <c r="I25" s="126" t="str">
        <f>IF(I5="","-",'Income Statement'!P20/'Income Statement'!P9)</f>
        <v>-</v>
      </c>
      <c r="J25" s="126" t="str">
        <f>IF(J5="","-",'Income Statement'!R20/'Income Statement'!R9)</f>
        <v>-</v>
      </c>
      <c r="K25" s="126" t="str">
        <f>IF(K5="","-",'Income Statement'!T20/'Income Statement'!T9)</f>
        <v>-</v>
      </c>
      <c r="L25" s="126" t="str">
        <f>IF(L5="","-",'Income Statement'!V20/'Income Statement'!V9)</f>
        <v>-</v>
      </c>
      <c r="M25" s="126" t="str">
        <f>IF(M5="","-",'Income Statement'!X20/'Income Statement'!X9)</f>
        <v>-</v>
      </c>
      <c r="N25" s="126" t="str">
        <f>IF(N5="","-",'Income Statement'!Z20/'Income Statement'!Z9)</f>
        <v>-</v>
      </c>
      <c r="O25" s="126" t="str">
        <f>IF(O5="","-",'Income Statement'!AB20/'Income Statement'!AB9)</f>
        <v>-</v>
      </c>
      <c r="P25" s="25"/>
    </row>
    <row r="26" spans="1:16" x14ac:dyDescent="0.25">
      <c r="A26" s="26" t="s">
        <v>185</v>
      </c>
      <c r="B26" s="126" t="str">
        <f>IF(B5="","-",'Income Statement'!B47/'Income Statement'!B9)</f>
        <v>-</v>
      </c>
      <c r="C26" s="126" t="str">
        <f>IF(C5="","-",'Income Statement'!D47/'Income Statement'!D9)</f>
        <v>-</v>
      </c>
      <c r="D26" s="126" t="str">
        <f>IF(D5="","-",'Income Statement'!F47/'Income Statement'!F9)</f>
        <v>-</v>
      </c>
      <c r="E26" s="126" t="str">
        <f>IF(E5="","-",'Income Statement'!H47/'Income Statement'!H9)</f>
        <v>-</v>
      </c>
      <c r="F26" s="126" t="str">
        <f>IF(F5="","-",'Income Statement'!J47/'Income Statement'!J9)</f>
        <v>-</v>
      </c>
      <c r="G26" s="126" t="str">
        <f>IF(G5="","-",'Income Statement'!L47/'Income Statement'!L9)</f>
        <v>-</v>
      </c>
      <c r="H26" s="126" t="str">
        <f>IF(H5="","-",'Income Statement'!N47/'Income Statement'!N9)</f>
        <v>-</v>
      </c>
      <c r="I26" s="126" t="str">
        <f>IF(I5="","-",'Income Statement'!P47/'Income Statement'!P9)</f>
        <v>-</v>
      </c>
      <c r="J26" s="126" t="str">
        <f>IF(J5="","-",'Income Statement'!R47/'Income Statement'!R9)</f>
        <v>-</v>
      </c>
      <c r="K26" s="126" t="str">
        <f>IF(K5="","-",'Income Statement'!T47/'Income Statement'!T9)</f>
        <v>-</v>
      </c>
      <c r="L26" s="126" t="str">
        <f>IF(L5="","-",'Income Statement'!V47/'Income Statement'!V9)</f>
        <v>-</v>
      </c>
      <c r="M26" s="126" t="str">
        <f>IF(M5="","-",'Income Statement'!X47/'Income Statement'!X9)</f>
        <v>-</v>
      </c>
      <c r="N26" s="126" t="str">
        <f>IF(N5="","-",'Income Statement'!Z47/'Income Statement'!Z9)</f>
        <v>-</v>
      </c>
      <c r="O26" s="126" t="str">
        <f>IF(O5="","-",'Income Statement'!AB47/'Income Statement'!AB9)</f>
        <v>-</v>
      </c>
      <c r="P26" s="25"/>
    </row>
    <row r="27" spans="1:16" ht="15.75" thickBot="1" x14ac:dyDescent="0.3">
      <c r="A27" s="26" t="s">
        <v>186</v>
      </c>
      <c r="B27" s="126" t="str">
        <f>IF(B5="","-",'Income Statement'!B64/'Income Statement'!B9)</f>
        <v>-</v>
      </c>
      <c r="C27" s="126" t="str">
        <f>IF(C5="","-",'Income Statement'!D64/'Income Statement'!D9)</f>
        <v>-</v>
      </c>
      <c r="D27" s="126" t="str">
        <f>IF(D5="","-",'Income Statement'!F64/'Income Statement'!F9)</f>
        <v>-</v>
      </c>
      <c r="E27" s="126" t="str">
        <f>IF(E5="","-",'Income Statement'!H64/'Income Statement'!H9)</f>
        <v>-</v>
      </c>
      <c r="F27" s="126" t="str">
        <f>IF(F5="","-",'Income Statement'!J64/'Income Statement'!J9)</f>
        <v>-</v>
      </c>
      <c r="G27" s="126" t="str">
        <f>IF(G5="","-",'Income Statement'!L64/'Income Statement'!L9)</f>
        <v>-</v>
      </c>
      <c r="H27" s="126" t="str">
        <f>IF(H5="","-",'Income Statement'!N64/'Income Statement'!N9)</f>
        <v>-</v>
      </c>
      <c r="I27" s="126" t="str">
        <f>IF(I5="","-",'Income Statement'!P64/'Income Statement'!P9)</f>
        <v>-</v>
      </c>
      <c r="J27" s="126" t="str">
        <f>IF(J5="","-",'Income Statement'!R64/'Income Statement'!R9)</f>
        <v>-</v>
      </c>
      <c r="K27" s="126" t="str">
        <f>IF(K5="","-",'Income Statement'!T64/'Income Statement'!T9)</f>
        <v>-</v>
      </c>
      <c r="L27" s="126" t="str">
        <f>IF(L5="","-",'Income Statement'!V64/'Income Statement'!V9)</f>
        <v>-</v>
      </c>
      <c r="M27" s="126" t="str">
        <f>IF(M5="","-",'Income Statement'!X64/'Income Statement'!X9)</f>
        <v>-</v>
      </c>
      <c r="N27" s="126" t="str">
        <f>IF(N5="","-",'Income Statement'!Z64/'Income Statement'!Z9)</f>
        <v>-</v>
      </c>
      <c r="O27" s="126" t="str">
        <f>IF(O5="","-",'Income Statement'!AB64/'Income Statement'!AB9)</f>
        <v>-</v>
      </c>
      <c r="P27" s="25"/>
    </row>
    <row r="28" spans="1:16" ht="15.75" thickBot="1" x14ac:dyDescent="0.3">
      <c r="A28" s="22" t="s">
        <v>187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25"/>
    </row>
    <row r="29" spans="1:16" x14ac:dyDescent="0.25">
      <c r="A29" s="26" t="s">
        <v>188</v>
      </c>
      <c r="B29" s="127" t="str">
        <f>IF(B5="","-",CONCATENATE(ROUNDUP(('Balance Sheet'!B13/'Income Statement'!B9)*('Income Statement'!B7*30),0)," days"))</f>
        <v>-</v>
      </c>
      <c r="C29" s="127" t="str">
        <f>IF(C5="","-",CONCATENATE(ROUNDUP(('Balance Sheet'!D13/'Income Statement'!D9)*('Income Statement'!D7*30),0)," days"))</f>
        <v>-</v>
      </c>
      <c r="D29" s="127" t="str">
        <f>IF(D5="","-",CONCATENATE(ROUNDUP(('Balance Sheet'!F13/'Income Statement'!F9)*('Income Statement'!F7*30),0)," days"))</f>
        <v>-</v>
      </c>
      <c r="E29" s="127" t="str">
        <f>IF(E5="","-",CONCATENATE(ROUNDUP(('Balance Sheet'!H13/'Income Statement'!H9)*('Income Statement'!H7*30),0)," days"))</f>
        <v>-</v>
      </c>
      <c r="F29" s="127" t="str">
        <f>IF(F5="","-",CONCATENATE(ROUNDUP(('Balance Sheet'!J13/'Income Statement'!J9)*('Income Statement'!J7*30),0)," days"))</f>
        <v>-</v>
      </c>
      <c r="G29" s="127" t="str">
        <f>IF(G5="","-",CONCATENATE(ROUNDUP(('Balance Sheet'!L13/'Income Statement'!L9)*('Income Statement'!L7*30),0)," days"))</f>
        <v>-</v>
      </c>
      <c r="H29" s="127" t="str">
        <f>IF(H5="","-",CONCATENATE(ROUNDUP(('Balance Sheet'!N13/'Income Statement'!N9)*('Income Statement'!N7*30),0)," days"))</f>
        <v>-</v>
      </c>
      <c r="I29" s="127" t="str">
        <f>IF(I5="","-",CONCATENATE(ROUNDUP(('Balance Sheet'!P13/'Income Statement'!P9)*('Income Statement'!P7*30),0)," days"))</f>
        <v>-</v>
      </c>
      <c r="J29" s="127" t="str">
        <f>IF(J5="","-",CONCATENATE(ROUNDUP(('Balance Sheet'!R13/'Income Statement'!R9)*('Income Statement'!R7*30),0)," days"))</f>
        <v>-</v>
      </c>
      <c r="K29" s="127" t="str">
        <f>IF(K5="","-",CONCATENATE(ROUNDUP(('Balance Sheet'!T13/'Income Statement'!T9)*('Income Statement'!T7*30),0)," days"))</f>
        <v>-</v>
      </c>
      <c r="L29" s="127" t="str">
        <f>IF(L5="","-",CONCATENATE(ROUNDUP(('Balance Sheet'!V13/'Income Statement'!V9)*('Income Statement'!V7*30),0)," days"))</f>
        <v>-</v>
      </c>
      <c r="M29" s="127" t="str">
        <f>IF(M5="","-",CONCATENATE(ROUNDUP(('Balance Sheet'!X13/'Income Statement'!X9)*('Income Statement'!X7*30),0)," days"))</f>
        <v>-</v>
      </c>
      <c r="N29" s="127" t="str">
        <f>IF(N5="","-",CONCATENATE(ROUNDUP(('Balance Sheet'!Z13/'Income Statement'!Z9)*('Income Statement'!Z7*30),0)," days"))</f>
        <v>-</v>
      </c>
      <c r="O29" s="127" t="str">
        <f>IF(O5="","-",CONCATENATE(ROUNDUP(('Balance Sheet'!AB13/'Income Statement'!AB9)*('Income Statement'!AB7*30),0)," days"))</f>
        <v>-</v>
      </c>
      <c r="P29" s="25"/>
    </row>
    <row r="30" spans="1:16" x14ac:dyDescent="0.25">
      <c r="A30" s="26" t="s">
        <v>189</v>
      </c>
      <c r="B30" s="127" t="str">
        <f>IF(B5="","-",CONCATENATE(ROUNDUP(('Balance Sheet'!B72/'Income Statement'!B17)*('Income Statement'!B7*30),0)," days"))</f>
        <v>-</v>
      </c>
      <c r="C30" s="127" t="str">
        <f>IF(C5="","-",CONCATENATE(ROUNDUP(('Balance Sheet'!D72/'Income Statement'!D17)*('Income Statement'!D7*30),0)," days"))</f>
        <v>-</v>
      </c>
      <c r="D30" s="127" t="str">
        <f>IF(D5="","-",CONCATENATE(ROUNDUP(('Balance Sheet'!F72/'Income Statement'!F17)*('Income Statement'!F7*30),0)," days"))</f>
        <v>-</v>
      </c>
      <c r="E30" s="127" t="str">
        <f>IF(E5="","-",CONCATENATE(ROUNDUP(('Balance Sheet'!H72/'Income Statement'!H17)*('Income Statement'!H7*30),0)," days"))</f>
        <v>-</v>
      </c>
      <c r="F30" s="127" t="str">
        <f>IF(F5="","-",CONCATENATE(ROUNDUP(('Balance Sheet'!J72/'Income Statement'!J17)*('Income Statement'!J7*30),0)," days"))</f>
        <v>-</v>
      </c>
      <c r="G30" s="127" t="str">
        <f>IF(G5="","-",CONCATENATE(ROUNDUP(('Balance Sheet'!L72/'Income Statement'!L17)*('Income Statement'!L7*30),0)," days"))</f>
        <v>-</v>
      </c>
      <c r="H30" s="127" t="str">
        <f>IF(H5="","-",CONCATENATE(ROUNDUP(('Balance Sheet'!N72/'Income Statement'!N17)*('Income Statement'!N7*30),0)," days"))</f>
        <v>-</v>
      </c>
      <c r="I30" s="127" t="str">
        <f>IF(I5="","-",CONCATENATE(ROUNDUP(('Balance Sheet'!P72/'Income Statement'!P17)*('Income Statement'!P7*30),0)," days"))</f>
        <v>-</v>
      </c>
      <c r="J30" s="127" t="str">
        <f>IF(J5="","-",CONCATENATE(ROUNDUP(('Balance Sheet'!R72/'Income Statement'!R17)*('Income Statement'!R7*30),0)," days"))</f>
        <v>-</v>
      </c>
      <c r="K30" s="127" t="str">
        <f>IF(K5="","-",CONCATENATE(ROUNDUP(('Balance Sheet'!T72/'Income Statement'!T17)*('Income Statement'!T7*30),0)," days"))</f>
        <v>-</v>
      </c>
      <c r="L30" s="127" t="str">
        <f>IF(L5="","-",CONCATENATE(ROUNDUP(('Balance Sheet'!V72/'Income Statement'!V17)*('Income Statement'!V7*30),0)," days"))</f>
        <v>-</v>
      </c>
      <c r="M30" s="127" t="str">
        <f>IF(M5="","-",CONCATENATE(ROUNDUP(('Balance Sheet'!X72/'Income Statement'!X17)*('Income Statement'!X7*30),0)," days"))</f>
        <v>-</v>
      </c>
      <c r="N30" s="127" t="str">
        <f>IF(N5="","-",CONCATENATE(ROUNDUP(('Balance Sheet'!Z72/'Income Statement'!Z17)*('Income Statement'!Z7*30),0)," days"))</f>
        <v>-</v>
      </c>
      <c r="O30" s="127" t="str">
        <f>IF(O5="","-",CONCATENATE(ROUNDUP(('Balance Sheet'!AB72/'Income Statement'!AB17)*('Income Statement'!AB7*30),0)," days"))</f>
        <v>-</v>
      </c>
      <c r="P30" s="25"/>
    </row>
    <row r="31" spans="1:16" x14ac:dyDescent="0.25">
      <c r="A31" s="26" t="s">
        <v>190</v>
      </c>
      <c r="B31" s="111" t="str">
        <f>IF(B5="","-",CONCATENATE(ROUNDUP(('Balance Sheet'!B72/('Income Statement'!B17-'Income Statement'!B19))*('Income Statement'!B7*30),0)," days"))</f>
        <v>-</v>
      </c>
      <c r="C31" s="111" t="str">
        <f>IF(C5="","-",CONCATENATE(ROUNDUP(('Balance Sheet'!D72/('Income Statement'!D17-'Income Statement'!D19))*('Income Statement'!D7*30),0)," days"))</f>
        <v>-</v>
      </c>
      <c r="D31" s="111" t="str">
        <f>IF(D5="","-",CONCATENATE(ROUNDUP(('Balance Sheet'!F72/('Income Statement'!F17-'Income Statement'!F19))*('Income Statement'!F7*30),0)," days"))</f>
        <v>-</v>
      </c>
      <c r="E31" s="111" t="str">
        <f>IF(E5="","-",CONCATENATE(ROUNDUP(('Balance Sheet'!H72/('Income Statement'!H17-'Income Statement'!H19))*('Income Statement'!H7*30),0)," days"))</f>
        <v>-</v>
      </c>
      <c r="F31" s="111" t="str">
        <f>IF(F5="","-",CONCATENATE(ROUNDUP(('Balance Sheet'!J72/('Income Statement'!J17-'Income Statement'!J19))*('Income Statement'!J7*30),0)," days"))</f>
        <v>-</v>
      </c>
      <c r="G31" s="111" t="str">
        <f>IF(G5="","-",CONCATENATE(ROUNDUP(('Balance Sheet'!L72/('Income Statement'!L17-'Income Statement'!L19))*('Income Statement'!L7*30),0)," days"))</f>
        <v>-</v>
      </c>
      <c r="H31" s="111" t="str">
        <f>IF(H5="","-",CONCATENATE(ROUNDUP(('Balance Sheet'!N72/('Income Statement'!N17-'Income Statement'!N19))*('Income Statement'!N7*30),0)," days"))</f>
        <v>-</v>
      </c>
      <c r="I31" s="111" t="str">
        <f>IF(I5="","-",CONCATENATE(ROUNDUP(('Balance Sheet'!P72/('Income Statement'!P17-'Income Statement'!P19))*('Income Statement'!P7*30),0)," days"))</f>
        <v>-</v>
      </c>
      <c r="J31" s="111" t="str">
        <f>IF(J5="","-",CONCATENATE(ROUNDUP(('Balance Sheet'!R72/('Income Statement'!R17-'Income Statement'!R19))*('Income Statement'!R7*30),0)," days"))</f>
        <v>-</v>
      </c>
      <c r="K31" s="111" t="str">
        <f>IF(K5="","-",CONCATENATE(ROUNDUP(('Balance Sheet'!T72/('Income Statement'!T17-'Income Statement'!T19))*('Income Statement'!T7*30),0)," days"))</f>
        <v>-</v>
      </c>
      <c r="L31" s="111" t="str">
        <f>IF(L5="","-",CONCATENATE(ROUNDUP(('Balance Sheet'!V72/('Income Statement'!V17-'Income Statement'!V19))*('Income Statement'!V7*30),0)," days"))</f>
        <v>-</v>
      </c>
      <c r="M31" s="111" t="str">
        <f>IF(M5="","-",CONCATENATE(ROUNDUP(('Balance Sheet'!X72/('Income Statement'!X17-'Income Statement'!X19))*('Income Statement'!X7*30),0)," days"))</f>
        <v>-</v>
      </c>
      <c r="N31" s="111" t="str">
        <f>IF(N5="","-",CONCATENATE(ROUNDUP(('Balance Sheet'!Z72/('Income Statement'!Z17-'Income Statement'!Z19))*('Income Statement'!Z7*30),0)," days"))</f>
        <v>-</v>
      </c>
      <c r="O31" s="111" t="str">
        <f>IF(O5="","-",CONCATENATE(ROUNDUP(('Balance Sheet'!AB72/('Income Statement'!AB17-'Income Statement'!AB19))*('Income Statement'!AB7*30),0)," days"))</f>
        <v>-</v>
      </c>
      <c r="P31" s="25"/>
    </row>
    <row r="32" spans="1:16" ht="15.75" thickBot="1" x14ac:dyDescent="0.3">
      <c r="A32" s="26" t="s">
        <v>191</v>
      </c>
      <c r="B32" s="111" t="str">
        <f>IFERROR(IF(B5="","-",('Income Statement'!B9/'Balance Sheet'!B42)),"-")</f>
        <v>-</v>
      </c>
      <c r="C32" s="111" t="str">
        <f>IFERROR(IF(C5="","-",('Income Statement'!D9/'Balance Sheet'!D42)),"-")</f>
        <v>-</v>
      </c>
      <c r="D32" s="111" t="str">
        <f>IFERROR(IF(D5="","-",('Income Statement'!F9/'Balance Sheet'!F42)),"-")</f>
        <v>-</v>
      </c>
      <c r="E32" s="111" t="str">
        <f>IFERROR(IF(E5="","-",('Income Statement'!H9/'Balance Sheet'!H42)),"-")</f>
        <v>-</v>
      </c>
      <c r="F32" s="111" t="str">
        <f>IFERROR(IF(F5="","-",('Income Statement'!J9/'Balance Sheet'!J42)),"-")</f>
        <v>-</v>
      </c>
      <c r="G32" s="111" t="str">
        <f>IFERROR(IF(G5="","-",('Income Statement'!L9/'Balance Sheet'!L42)),"-")</f>
        <v>-</v>
      </c>
      <c r="H32" s="111" t="str">
        <f>IFERROR(IF(H5="","-",('Income Statement'!N9/'Balance Sheet'!N42)),"-")</f>
        <v>-</v>
      </c>
      <c r="I32" s="111" t="str">
        <f>IFERROR(IF(I5="","-",('Income Statement'!P9/'Balance Sheet'!P42)),"-")</f>
        <v>-</v>
      </c>
      <c r="J32" s="111" t="str">
        <f>IFERROR(IF(J5="","-",('Income Statement'!R9/'Balance Sheet'!R42)),"-")</f>
        <v>-</v>
      </c>
      <c r="K32" s="111" t="str">
        <f>IFERROR(IF(K5="","-",('Income Statement'!T9/'Balance Sheet'!T42)),"-")</f>
        <v>-</v>
      </c>
      <c r="L32" s="111" t="str">
        <f>IFERROR(IF(L5="","-",('Income Statement'!V9/'Balance Sheet'!V42)),"-")</f>
        <v>-</v>
      </c>
      <c r="M32" s="111" t="str">
        <f>IFERROR(IF(M5="","-",('Income Statement'!X9/'Balance Sheet'!X42)),"-")</f>
        <v>-</v>
      </c>
      <c r="N32" s="111" t="str">
        <f>IFERROR(IF(N5="","-",('Income Statement'!Z9/'Balance Sheet'!Z42)),"-")</f>
        <v>-</v>
      </c>
      <c r="O32" s="111" t="str">
        <f>IFERROR(IF(O5="","-",('Income Statement'!AB9/'Balance Sheet'!AB42)),"-")</f>
        <v>-</v>
      </c>
      <c r="P32" s="25"/>
    </row>
    <row r="33" spans="1:16" ht="15.75" thickBot="1" x14ac:dyDescent="0.3">
      <c r="A33" s="22" t="s">
        <v>192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25"/>
    </row>
    <row r="34" spans="1:16" x14ac:dyDescent="0.25">
      <c r="A34" s="26" t="s">
        <v>193</v>
      </c>
      <c r="B34" s="111" t="s">
        <v>214</v>
      </c>
      <c r="C34" s="111" t="s">
        <v>214</v>
      </c>
      <c r="D34" s="111" t="s">
        <v>214</v>
      </c>
      <c r="E34" s="111" t="s">
        <v>214</v>
      </c>
      <c r="F34" s="111" t="s">
        <v>214</v>
      </c>
      <c r="G34" s="111" t="s">
        <v>214</v>
      </c>
      <c r="H34" s="111" t="s">
        <v>214</v>
      </c>
      <c r="I34" s="111" t="s">
        <v>214</v>
      </c>
      <c r="J34" s="111" t="s">
        <v>214</v>
      </c>
      <c r="K34" s="111" t="s">
        <v>214</v>
      </c>
      <c r="L34" s="111" t="s">
        <v>214</v>
      </c>
      <c r="M34" s="111" t="s">
        <v>214</v>
      </c>
      <c r="N34" s="111" t="s">
        <v>214</v>
      </c>
      <c r="O34" s="111" t="s">
        <v>214</v>
      </c>
      <c r="P34" s="25"/>
    </row>
    <row r="35" spans="1:16" x14ac:dyDescent="0.25">
      <c r="A35" s="26" t="s">
        <v>194</v>
      </c>
      <c r="B35" s="111" t="s">
        <v>214</v>
      </c>
      <c r="C35" s="111" t="s">
        <v>214</v>
      </c>
      <c r="D35" s="111" t="s">
        <v>214</v>
      </c>
      <c r="E35" s="111" t="s">
        <v>214</v>
      </c>
      <c r="F35" s="111" t="s">
        <v>214</v>
      </c>
      <c r="G35" s="111" t="s">
        <v>214</v>
      </c>
      <c r="H35" s="111" t="s">
        <v>214</v>
      </c>
      <c r="I35" s="111" t="s">
        <v>214</v>
      </c>
      <c r="J35" s="111" t="s">
        <v>214</v>
      </c>
      <c r="K35" s="111" t="s">
        <v>214</v>
      </c>
      <c r="L35" s="111" t="s">
        <v>214</v>
      </c>
      <c r="M35" s="111" t="s">
        <v>214</v>
      </c>
      <c r="N35" s="111" t="s">
        <v>214</v>
      </c>
      <c r="O35" s="111" t="s">
        <v>214</v>
      </c>
      <c r="P35" s="25"/>
    </row>
    <row r="36" spans="1:16" x14ac:dyDescent="0.25">
      <c r="A36" s="26" t="s">
        <v>195</v>
      </c>
      <c r="B36" s="111" t="s">
        <v>214</v>
      </c>
      <c r="C36" s="111" t="s">
        <v>214</v>
      </c>
      <c r="D36" s="111" t="s">
        <v>214</v>
      </c>
      <c r="E36" s="111" t="s">
        <v>214</v>
      </c>
      <c r="F36" s="111" t="s">
        <v>214</v>
      </c>
      <c r="G36" s="111" t="s">
        <v>214</v>
      </c>
      <c r="H36" s="111" t="s">
        <v>214</v>
      </c>
      <c r="I36" s="111" t="s">
        <v>214</v>
      </c>
      <c r="J36" s="111" t="s">
        <v>214</v>
      </c>
      <c r="K36" s="111" t="s">
        <v>214</v>
      </c>
      <c r="L36" s="111" t="s">
        <v>214</v>
      </c>
      <c r="M36" s="111" t="s">
        <v>214</v>
      </c>
      <c r="N36" s="111" t="s">
        <v>214</v>
      </c>
      <c r="O36" s="111" t="s">
        <v>214</v>
      </c>
      <c r="P36" s="25"/>
    </row>
    <row r="37" spans="1:16" x14ac:dyDescent="0.25">
      <c r="A37" s="26" t="s">
        <v>196</v>
      </c>
      <c r="B37" s="111" t="s">
        <v>214</v>
      </c>
      <c r="C37" s="111" t="s">
        <v>214</v>
      </c>
      <c r="D37" s="111" t="s">
        <v>214</v>
      </c>
      <c r="E37" s="111" t="s">
        <v>214</v>
      </c>
      <c r="F37" s="111" t="s">
        <v>214</v>
      </c>
      <c r="G37" s="111" t="s">
        <v>214</v>
      </c>
      <c r="H37" s="111" t="s">
        <v>214</v>
      </c>
      <c r="I37" s="111" t="s">
        <v>214</v>
      </c>
      <c r="J37" s="111" t="s">
        <v>214</v>
      </c>
      <c r="K37" s="111" t="s">
        <v>214</v>
      </c>
      <c r="L37" s="111" t="s">
        <v>214</v>
      </c>
      <c r="M37" s="111" t="s">
        <v>214</v>
      </c>
      <c r="N37" s="111" t="s">
        <v>214</v>
      </c>
      <c r="O37" s="111" t="s">
        <v>214</v>
      </c>
      <c r="P37" s="25"/>
    </row>
    <row r="38" spans="1:16" x14ac:dyDescent="0.25">
      <c r="A38" s="26" t="s">
        <v>197</v>
      </c>
      <c r="B38" s="111" t="s">
        <v>214</v>
      </c>
      <c r="C38" s="111" t="s">
        <v>214</v>
      </c>
      <c r="D38" s="111" t="s">
        <v>214</v>
      </c>
      <c r="E38" s="111" t="s">
        <v>214</v>
      </c>
      <c r="F38" s="111" t="s">
        <v>214</v>
      </c>
      <c r="G38" s="111" t="s">
        <v>214</v>
      </c>
      <c r="H38" s="111" t="s">
        <v>214</v>
      </c>
      <c r="I38" s="111" t="s">
        <v>214</v>
      </c>
      <c r="J38" s="111" t="s">
        <v>214</v>
      </c>
      <c r="K38" s="111" t="s">
        <v>214</v>
      </c>
      <c r="L38" s="111" t="s">
        <v>214</v>
      </c>
      <c r="M38" s="111" t="s">
        <v>214</v>
      </c>
      <c r="N38" s="111" t="s">
        <v>214</v>
      </c>
      <c r="O38" s="111" t="s">
        <v>214</v>
      </c>
      <c r="P38" s="25"/>
    </row>
    <row r="39" spans="1:16" ht="15.75" thickBot="1" x14ac:dyDescent="0.3">
      <c r="A39" s="26" t="s">
        <v>198</v>
      </c>
      <c r="B39" s="111" t="s">
        <v>214</v>
      </c>
      <c r="C39" s="111" t="s">
        <v>214</v>
      </c>
      <c r="D39" s="111" t="s">
        <v>214</v>
      </c>
      <c r="E39" s="111" t="s">
        <v>214</v>
      </c>
      <c r="F39" s="111" t="s">
        <v>214</v>
      </c>
      <c r="G39" s="111" t="s">
        <v>214</v>
      </c>
      <c r="H39" s="111" t="s">
        <v>214</v>
      </c>
      <c r="I39" s="111" t="s">
        <v>214</v>
      </c>
      <c r="J39" s="111" t="s">
        <v>214</v>
      </c>
      <c r="K39" s="111" t="s">
        <v>214</v>
      </c>
      <c r="L39" s="111" t="s">
        <v>214</v>
      </c>
      <c r="M39" s="111" t="s">
        <v>214</v>
      </c>
      <c r="N39" s="111" t="s">
        <v>214</v>
      </c>
      <c r="O39" s="111" t="s">
        <v>214</v>
      </c>
      <c r="P39" s="25"/>
    </row>
    <row r="40" spans="1:16" ht="15.75" thickBot="1" x14ac:dyDescent="0.3">
      <c r="A40" s="22" t="s">
        <v>199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25"/>
    </row>
    <row r="41" spans="1:16" x14ac:dyDescent="0.25">
      <c r="A41" s="26" t="s">
        <v>196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25"/>
    </row>
    <row r="42" spans="1:16" x14ac:dyDescent="0.25">
      <c r="A42" s="26" t="s">
        <v>201</v>
      </c>
      <c r="B42" s="128" t="str">
        <f>B25</f>
        <v>-</v>
      </c>
      <c r="C42" s="128" t="str">
        <f t="shared" ref="C42:O42" si="0">C25</f>
        <v>-</v>
      </c>
      <c r="D42" s="128" t="str">
        <f t="shared" si="0"/>
        <v>-</v>
      </c>
      <c r="E42" s="128" t="str">
        <f t="shared" si="0"/>
        <v>-</v>
      </c>
      <c r="F42" s="128" t="str">
        <f t="shared" si="0"/>
        <v>-</v>
      </c>
      <c r="G42" s="128" t="str">
        <f t="shared" si="0"/>
        <v>-</v>
      </c>
      <c r="H42" s="128" t="str">
        <f t="shared" si="0"/>
        <v>-</v>
      </c>
      <c r="I42" s="128" t="str">
        <f t="shared" si="0"/>
        <v>-</v>
      </c>
      <c r="J42" s="128" t="str">
        <f t="shared" si="0"/>
        <v>-</v>
      </c>
      <c r="K42" s="128" t="str">
        <f t="shared" si="0"/>
        <v>-</v>
      </c>
      <c r="L42" s="128" t="str">
        <f t="shared" si="0"/>
        <v>-</v>
      </c>
      <c r="M42" s="128" t="str">
        <f t="shared" si="0"/>
        <v>-</v>
      </c>
      <c r="N42" s="128" t="str">
        <f t="shared" si="0"/>
        <v>-</v>
      </c>
      <c r="O42" s="128" t="str">
        <f t="shared" si="0"/>
        <v>-</v>
      </c>
      <c r="P42" s="25"/>
    </row>
    <row r="43" spans="1:16" x14ac:dyDescent="0.25">
      <c r="A43" s="26" t="s">
        <v>200</v>
      </c>
      <c r="B43" s="115">
        <f>'Income Statement'!B46</f>
        <v>0</v>
      </c>
      <c r="C43" s="115">
        <f>'Income Statement'!D46</f>
        <v>0</v>
      </c>
      <c r="D43" s="115">
        <f>'Income Statement'!F46</f>
        <v>0</v>
      </c>
      <c r="E43" s="115">
        <f>'Income Statement'!H46</f>
        <v>0</v>
      </c>
      <c r="F43" s="115">
        <f>'Income Statement'!J46</f>
        <v>0</v>
      </c>
      <c r="G43" s="115">
        <f>'Income Statement'!L46</f>
        <v>0</v>
      </c>
      <c r="H43" s="115">
        <f>'Income Statement'!N46</f>
        <v>0</v>
      </c>
      <c r="I43" s="115">
        <f>'Income Statement'!P46</f>
        <v>0</v>
      </c>
      <c r="J43" s="115">
        <f>'Income Statement'!R46</f>
        <v>0</v>
      </c>
      <c r="K43" s="115">
        <f>'Income Statement'!T46</f>
        <v>0</v>
      </c>
      <c r="L43" s="115">
        <f>'Income Statement'!V46</f>
        <v>0</v>
      </c>
      <c r="M43" s="115">
        <f>'Income Statement'!X46</f>
        <v>0</v>
      </c>
      <c r="N43" s="115">
        <f>'Income Statement'!Z46</f>
        <v>0</v>
      </c>
      <c r="O43" s="115">
        <f>'Income Statement'!AB46</f>
        <v>0</v>
      </c>
      <c r="P43" s="25"/>
    </row>
    <row r="44" spans="1:16" x14ac:dyDescent="0.25">
      <c r="A44" s="26" t="s">
        <v>202</v>
      </c>
      <c r="B44" s="127" t="str">
        <f>B29</f>
        <v>-</v>
      </c>
      <c r="C44" s="127" t="str">
        <f t="shared" ref="C44:O44" si="1">C29</f>
        <v>-</v>
      </c>
      <c r="D44" s="127" t="str">
        <f t="shared" si="1"/>
        <v>-</v>
      </c>
      <c r="E44" s="127" t="str">
        <f t="shared" si="1"/>
        <v>-</v>
      </c>
      <c r="F44" s="127" t="str">
        <f t="shared" si="1"/>
        <v>-</v>
      </c>
      <c r="G44" s="127" t="str">
        <f t="shared" si="1"/>
        <v>-</v>
      </c>
      <c r="H44" s="127" t="str">
        <f t="shared" si="1"/>
        <v>-</v>
      </c>
      <c r="I44" s="127" t="str">
        <f t="shared" si="1"/>
        <v>-</v>
      </c>
      <c r="J44" s="127" t="str">
        <f t="shared" si="1"/>
        <v>-</v>
      </c>
      <c r="K44" s="127" t="str">
        <f t="shared" si="1"/>
        <v>-</v>
      </c>
      <c r="L44" s="127" t="str">
        <f t="shared" si="1"/>
        <v>-</v>
      </c>
      <c r="M44" s="127" t="str">
        <f t="shared" si="1"/>
        <v>-</v>
      </c>
      <c r="N44" s="127" t="str">
        <f t="shared" si="1"/>
        <v>-</v>
      </c>
      <c r="O44" s="127" t="str">
        <f t="shared" si="1"/>
        <v>-</v>
      </c>
      <c r="P44" s="25"/>
    </row>
    <row r="45" spans="1:16" x14ac:dyDescent="0.25">
      <c r="A45" s="26" t="s">
        <v>203</v>
      </c>
      <c r="B45" s="111" t="str">
        <f>B31</f>
        <v>-</v>
      </c>
      <c r="C45" s="111" t="str">
        <f t="shared" ref="C45:O45" si="2">C31</f>
        <v>-</v>
      </c>
      <c r="D45" s="111" t="str">
        <f t="shared" si="2"/>
        <v>-</v>
      </c>
      <c r="E45" s="111" t="str">
        <f t="shared" si="2"/>
        <v>-</v>
      </c>
      <c r="F45" s="111" t="str">
        <f t="shared" si="2"/>
        <v>-</v>
      </c>
      <c r="G45" s="111" t="str">
        <f t="shared" si="2"/>
        <v>-</v>
      </c>
      <c r="H45" s="111" t="str">
        <f t="shared" si="2"/>
        <v>-</v>
      </c>
      <c r="I45" s="111" t="str">
        <f t="shared" si="2"/>
        <v>-</v>
      </c>
      <c r="J45" s="111" t="str">
        <f t="shared" si="2"/>
        <v>-</v>
      </c>
      <c r="K45" s="111" t="str">
        <f t="shared" si="2"/>
        <v>-</v>
      </c>
      <c r="L45" s="111" t="str">
        <f t="shared" si="2"/>
        <v>-</v>
      </c>
      <c r="M45" s="111" t="str">
        <f t="shared" si="2"/>
        <v>-</v>
      </c>
      <c r="N45" s="111" t="str">
        <f t="shared" si="2"/>
        <v>-</v>
      </c>
      <c r="O45" s="111" t="str">
        <f t="shared" si="2"/>
        <v>-</v>
      </c>
      <c r="P45" s="25"/>
    </row>
    <row r="46" spans="1:16" ht="15.75" thickBot="1" x14ac:dyDescent="0.3">
      <c r="A46" s="49" t="s">
        <v>204</v>
      </c>
      <c r="B46" s="129" t="str">
        <f>IF(B5="","-",CONCATENATE(ROUNDUP(('Balance Sheet'!B85/'Income Statement'!B46)*('Income Statement'!B7*30),0)," days"))</f>
        <v>-</v>
      </c>
      <c r="C46" s="129" t="str">
        <f>IF(C5="","-",CONCATENATE(ROUNDUP(('Balance Sheet'!D85/'Income Statement'!D46)*('Income Statement'!D7*30),0)," days"))</f>
        <v>-</v>
      </c>
      <c r="D46" s="129" t="str">
        <f>IF(D5="","-",CONCATENATE(ROUNDUP(('Balance Sheet'!F85/'Income Statement'!F46)*('Income Statement'!F7*30),0)," days"))</f>
        <v>-</v>
      </c>
      <c r="E46" s="129" t="str">
        <f>IF(E5="","-",CONCATENATE(ROUNDUP(('Balance Sheet'!H85/'Income Statement'!H46)*('Income Statement'!H7*30),0)," days"))</f>
        <v>-</v>
      </c>
      <c r="F46" s="129" t="str">
        <f>IF(F5="","-",CONCATENATE(ROUNDUP(('Balance Sheet'!J85/'Income Statement'!J46)*('Income Statement'!J7*30),0)," days"))</f>
        <v>-</v>
      </c>
      <c r="G46" s="129" t="str">
        <f>IF(G5="","-",CONCATENATE(ROUNDUP(('Balance Sheet'!L85/'Income Statement'!L46)*('Income Statement'!L7*30),0)," days"))</f>
        <v>-</v>
      </c>
      <c r="H46" s="129" t="str">
        <f>IF(H5="","-",CONCATENATE(ROUNDUP(('Balance Sheet'!N85/'Income Statement'!N46)*('Income Statement'!N7*30),0)," days"))</f>
        <v>-</v>
      </c>
      <c r="I46" s="129" t="str">
        <f>IF(I5="","-",CONCATENATE(ROUNDUP(('Balance Sheet'!P85/'Income Statement'!P46)*('Income Statement'!P7*30),0)," days"))</f>
        <v>-</v>
      </c>
      <c r="J46" s="129" t="str">
        <f>IF(J5="","-",CONCATENATE(ROUNDUP(('Balance Sheet'!R85/'Income Statement'!R46)*('Income Statement'!R7*30),0)," days"))</f>
        <v>-</v>
      </c>
      <c r="K46" s="129" t="str">
        <f>IF(K5="","-",CONCATENATE(ROUNDUP(('Balance Sheet'!T85/'Income Statement'!T46)*('Income Statement'!T7*30),0)," days"))</f>
        <v>-</v>
      </c>
      <c r="L46" s="129" t="str">
        <f>IF(L5="","-",CONCATENATE(ROUNDUP(('Balance Sheet'!V85/'Income Statement'!V46)*('Income Statement'!V7*30),0)," days"))</f>
        <v>-</v>
      </c>
      <c r="M46" s="129" t="str">
        <f>IF(M5="","-",CONCATENATE(ROUNDUP(('Balance Sheet'!X85/'Income Statement'!X46)*('Income Statement'!X7*30),0)," days"))</f>
        <v>-</v>
      </c>
      <c r="N46" s="129" t="str">
        <f>IF(N5="","-",CONCATENATE(ROUNDUP(('Balance Sheet'!Z85/'Income Statement'!Z46)*('Income Statement'!Z7*30),0)," days"))</f>
        <v>-</v>
      </c>
      <c r="O46" s="129" t="str">
        <f>IF(O5="","-",CONCATENATE(ROUNDUP(('Balance Sheet'!AB85/'Income Statement'!AB46)*('Income Statement'!AB7*30),0)," days"))</f>
        <v>-</v>
      </c>
      <c r="P46" s="25"/>
    </row>
  </sheetData>
  <mergeCells count="3">
    <mergeCell ref="A1:O1"/>
    <mergeCell ref="B4:O4"/>
    <mergeCell ref="B3:O3"/>
  </mergeCells>
  <conditionalFormatting sqref="B3 B5:O5">
    <cfRule type="containsBlanks" dxfId="3" priority="3">
      <formula>LEN(TRIM(B3))=0</formula>
    </cfRule>
  </conditionalFormatting>
  <conditionalFormatting sqref="B4">
    <cfRule type="containsBlanks" dxfId="2" priority="2">
      <formula>LEN(TRIM(B4))=0</formula>
    </cfRule>
  </conditionalFormatting>
  <conditionalFormatting sqref="P7:P46 B7:O10 B41:O46 B34:O39 B29:O32 B23:O27 B12:O15 B17:O2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E858-D879-468D-A305-BEDEC7F803C9}">
  <dimension ref="A1:H28"/>
  <sheetViews>
    <sheetView showGridLines="0" zoomScale="115" zoomScaleNormal="115" workbookViewId="0">
      <selection activeCell="C25" sqref="C25"/>
    </sheetView>
  </sheetViews>
  <sheetFormatPr defaultRowHeight="15" x14ac:dyDescent="0.25"/>
  <cols>
    <col min="1" max="1" width="16.28515625" customWidth="1"/>
    <col min="2" max="7" width="14" customWidth="1"/>
    <col min="8" max="8" width="9.42578125" bestFit="1" customWidth="1"/>
    <col min="10" max="10" width="29" bestFit="1" customWidth="1"/>
    <col min="11" max="11" width="14" bestFit="1" customWidth="1"/>
  </cols>
  <sheetData>
    <row r="1" spans="1:8" ht="21" thickBot="1" x14ac:dyDescent="0.3">
      <c r="A1" s="253" t="s">
        <v>266</v>
      </c>
      <c r="B1" s="254"/>
      <c r="C1" s="254"/>
      <c r="D1" s="254"/>
      <c r="E1" s="254"/>
      <c r="F1" s="254"/>
      <c r="G1" s="254"/>
      <c r="H1" s="255"/>
    </row>
    <row r="2" spans="1:8" s="64" customFormat="1" ht="29.25" thickBot="1" x14ac:dyDescent="0.3">
      <c r="A2" s="79" t="s">
        <v>267</v>
      </c>
      <c r="B2" s="274" t="s">
        <v>268</v>
      </c>
      <c r="C2" s="274" t="s">
        <v>269</v>
      </c>
      <c r="D2" s="274" t="s">
        <v>270</v>
      </c>
      <c r="E2" s="274" t="s">
        <v>271</v>
      </c>
      <c r="F2" s="275" t="s">
        <v>272</v>
      </c>
      <c r="G2" s="274" t="s">
        <v>273</v>
      </c>
      <c r="H2" s="276" t="s">
        <v>259</v>
      </c>
    </row>
    <row r="3" spans="1:8" x14ac:dyDescent="0.25">
      <c r="A3" s="73">
        <v>1</v>
      </c>
      <c r="B3" s="74"/>
      <c r="C3" s="74"/>
      <c r="D3" s="74"/>
      <c r="E3" s="74"/>
      <c r="F3" s="74"/>
      <c r="G3" s="74">
        <f>SUM(B3:F3)</f>
        <v>0</v>
      </c>
      <c r="H3" s="75">
        <f>IFERROR(G3/$G$17,0)</f>
        <v>0</v>
      </c>
    </row>
    <row r="4" spans="1:8" x14ac:dyDescent="0.25">
      <c r="A4" s="61">
        <v>2</v>
      </c>
      <c r="B4" s="279"/>
      <c r="C4" s="279"/>
      <c r="D4" s="279"/>
      <c r="E4" s="279"/>
      <c r="F4" s="279"/>
      <c r="G4" s="279">
        <f t="shared" ref="G4:G16" si="0">SUM(B4:F4)</f>
        <v>0</v>
      </c>
      <c r="H4" s="71">
        <f t="shared" ref="H4:H16" si="1">IFERROR(G4/$G$17,0)</f>
        <v>0</v>
      </c>
    </row>
    <row r="5" spans="1:8" x14ac:dyDescent="0.25">
      <c r="A5" s="61">
        <v>3</v>
      </c>
      <c r="B5" s="279"/>
      <c r="C5" s="279"/>
      <c r="D5" s="279"/>
      <c r="E5" s="279"/>
      <c r="F5" s="279"/>
      <c r="G5" s="279">
        <f t="shared" si="0"/>
        <v>0</v>
      </c>
      <c r="H5" s="71">
        <f t="shared" si="1"/>
        <v>0</v>
      </c>
    </row>
    <row r="6" spans="1:8" x14ac:dyDescent="0.25">
      <c r="A6" s="61">
        <v>4</v>
      </c>
      <c r="B6" s="279"/>
      <c r="C6" s="279"/>
      <c r="D6" s="279"/>
      <c r="E6" s="279"/>
      <c r="F6" s="279"/>
      <c r="G6" s="279">
        <f t="shared" si="0"/>
        <v>0</v>
      </c>
      <c r="H6" s="71">
        <f t="shared" si="1"/>
        <v>0</v>
      </c>
    </row>
    <row r="7" spans="1:8" x14ac:dyDescent="0.25">
      <c r="A7" s="61">
        <v>6</v>
      </c>
      <c r="B7" s="279"/>
      <c r="C7" s="279"/>
      <c r="D7" s="279"/>
      <c r="E7" s="279"/>
      <c r="F7" s="279"/>
      <c r="G7" s="279">
        <f t="shared" si="0"/>
        <v>0</v>
      </c>
      <c r="H7" s="71">
        <f t="shared" si="1"/>
        <v>0</v>
      </c>
    </row>
    <row r="8" spans="1:8" x14ac:dyDescent="0.25">
      <c r="A8" s="61">
        <v>7</v>
      </c>
      <c r="B8" s="279"/>
      <c r="C8" s="279"/>
      <c r="D8" s="279"/>
      <c r="E8" s="279"/>
      <c r="F8" s="279"/>
      <c r="G8" s="279">
        <f t="shared" si="0"/>
        <v>0</v>
      </c>
      <c r="H8" s="71">
        <f t="shared" si="1"/>
        <v>0</v>
      </c>
    </row>
    <row r="9" spans="1:8" x14ac:dyDescent="0.25">
      <c r="A9" s="61">
        <v>8</v>
      </c>
      <c r="B9" s="279"/>
      <c r="C9" s="279"/>
      <c r="D9" s="279"/>
      <c r="E9" s="279"/>
      <c r="F9" s="279"/>
      <c r="G9" s="279">
        <f t="shared" si="0"/>
        <v>0</v>
      </c>
      <c r="H9" s="71">
        <f t="shared" si="1"/>
        <v>0</v>
      </c>
    </row>
    <row r="10" spans="1:8" x14ac:dyDescent="0.25">
      <c r="A10" s="61">
        <v>9</v>
      </c>
      <c r="B10" s="279"/>
      <c r="C10" s="279"/>
      <c r="D10" s="279"/>
      <c r="E10" s="279"/>
      <c r="F10" s="279"/>
      <c r="G10" s="279">
        <f t="shared" si="0"/>
        <v>0</v>
      </c>
      <c r="H10" s="71">
        <f t="shared" si="1"/>
        <v>0</v>
      </c>
    </row>
    <row r="11" spans="1:8" x14ac:dyDescent="0.25">
      <c r="A11" s="61">
        <v>10</v>
      </c>
      <c r="B11" s="279"/>
      <c r="C11" s="279"/>
      <c r="D11" s="279"/>
      <c r="E11" s="279"/>
      <c r="F11" s="279"/>
      <c r="G11" s="279">
        <f t="shared" si="0"/>
        <v>0</v>
      </c>
      <c r="H11" s="71">
        <f t="shared" si="1"/>
        <v>0</v>
      </c>
    </row>
    <row r="12" spans="1:8" x14ac:dyDescent="0.25">
      <c r="A12" s="61">
        <v>11</v>
      </c>
      <c r="B12" s="279"/>
      <c r="C12" s="279"/>
      <c r="D12" s="279"/>
      <c r="E12" s="279"/>
      <c r="F12" s="279"/>
      <c r="G12" s="279">
        <f t="shared" si="0"/>
        <v>0</v>
      </c>
      <c r="H12" s="71">
        <f t="shared" si="1"/>
        <v>0</v>
      </c>
    </row>
    <row r="13" spans="1:8" x14ac:dyDescent="0.25">
      <c r="A13" s="61">
        <v>12</v>
      </c>
      <c r="B13" s="279"/>
      <c r="C13" s="279"/>
      <c r="D13" s="279"/>
      <c r="E13" s="279"/>
      <c r="F13" s="279"/>
      <c r="G13" s="279">
        <f t="shared" si="0"/>
        <v>0</v>
      </c>
      <c r="H13" s="71">
        <f t="shared" si="1"/>
        <v>0</v>
      </c>
    </row>
    <row r="14" spans="1:8" x14ac:dyDescent="0.25">
      <c r="A14" s="61">
        <v>13</v>
      </c>
      <c r="B14" s="279"/>
      <c r="C14" s="279"/>
      <c r="D14" s="279"/>
      <c r="E14" s="279"/>
      <c r="F14" s="279"/>
      <c r="G14" s="279">
        <f t="shared" si="0"/>
        <v>0</v>
      </c>
      <c r="H14" s="71">
        <f t="shared" si="1"/>
        <v>0</v>
      </c>
    </row>
    <row r="15" spans="1:8" x14ac:dyDescent="0.25">
      <c r="A15" s="61">
        <v>14</v>
      </c>
      <c r="B15" s="279"/>
      <c r="C15" s="279"/>
      <c r="D15" s="279"/>
      <c r="E15" s="279"/>
      <c r="F15" s="279"/>
      <c r="G15" s="279">
        <f t="shared" si="0"/>
        <v>0</v>
      </c>
      <c r="H15" s="71">
        <f t="shared" si="1"/>
        <v>0</v>
      </c>
    </row>
    <row r="16" spans="1:8" ht="15.75" thickBot="1" x14ac:dyDescent="0.3">
      <c r="A16" s="62">
        <v>15</v>
      </c>
      <c r="B16" s="72"/>
      <c r="C16" s="72"/>
      <c r="D16" s="72"/>
      <c r="E16" s="72"/>
      <c r="F16" s="72"/>
      <c r="G16" s="72">
        <f t="shared" si="0"/>
        <v>0</v>
      </c>
      <c r="H16" s="76">
        <f t="shared" si="1"/>
        <v>0</v>
      </c>
    </row>
    <row r="17" spans="1:8" ht="15.75" thickBot="1" x14ac:dyDescent="0.3">
      <c r="A17" s="277" t="s">
        <v>276</v>
      </c>
      <c r="B17" s="278">
        <f>SUM(B3:B16)</f>
        <v>0</v>
      </c>
      <c r="C17" s="278">
        <f t="shared" ref="C17:H17" si="2">SUM(C3:C16)</f>
        <v>0</v>
      </c>
      <c r="D17" s="278">
        <f t="shared" si="2"/>
        <v>0</v>
      </c>
      <c r="E17" s="278">
        <f t="shared" si="2"/>
        <v>0</v>
      </c>
      <c r="F17" s="278">
        <f t="shared" si="2"/>
        <v>0</v>
      </c>
      <c r="G17" s="278">
        <f t="shared" si="2"/>
        <v>0</v>
      </c>
      <c r="H17" s="260">
        <f t="shared" si="2"/>
        <v>0</v>
      </c>
    </row>
    <row r="18" spans="1:8" ht="15.75" thickBot="1" x14ac:dyDescent="0.3">
      <c r="A18" s="63" t="s">
        <v>259</v>
      </c>
      <c r="B18" s="81">
        <f>IFERROR(B17/$G$17,0)</f>
        <v>0</v>
      </c>
      <c r="C18" s="81">
        <f t="shared" ref="C18:G18" si="3">IFERROR(C17/$G$17,0)</f>
        <v>0</v>
      </c>
      <c r="D18" s="81">
        <f t="shared" si="3"/>
        <v>0</v>
      </c>
      <c r="E18" s="81">
        <f t="shared" si="3"/>
        <v>0</v>
      </c>
      <c r="F18" s="81">
        <f t="shared" si="3"/>
        <v>0</v>
      </c>
      <c r="G18" s="81">
        <f t="shared" si="3"/>
        <v>0</v>
      </c>
      <c r="H18" s="261"/>
    </row>
    <row r="22" spans="1:8" ht="15.75" thickBot="1" x14ac:dyDescent="0.3"/>
    <row r="23" spans="1:8" ht="15.75" thickBot="1" x14ac:dyDescent="0.3">
      <c r="A23" s="256" t="s">
        <v>274</v>
      </c>
      <c r="B23" s="257"/>
      <c r="C23" s="258"/>
      <c r="D23" s="25"/>
    </row>
    <row r="24" spans="1:8" x14ac:dyDescent="0.25">
      <c r="A24" s="259" t="s">
        <v>275</v>
      </c>
      <c r="B24" s="280"/>
      <c r="C24" s="65">
        <f>G17</f>
        <v>0</v>
      </c>
      <c r="D24" s="25"/>
    </row>
    <row r="25" spans="1:8" ht="15.75" thickBot="1" x14ac:dyDescent="0.3">
      <c r="A25" s="282" t="s">
        <v>317</v>
      </c>
      <c r="B25" s="283"/>
      <c r="C25" s="66">
        <f>F17*-1</f>
        <v>0</v>
      </c>
      <c r="D25" s="25"/>
    </row>
    <row r="26" spans="1:8" ht="15.75" thickBot="1" x14ac:dyDescent="0.3">
      <c r="A26" s="250" t="s">
        <v>276</v>
      </c>
      <c r="B26" s="251"/>
      <c r="C26" s="68">
        <f>SUM(C24:C25)</f>
        <v>0</v>
      </c>
      <c r="D26" s="25"/>
    </row>
    <row r="27" spans="1:8" ht="15.75" thickBot="1" x14ac:dyDescent="0.3">
      <c r="A27" s="252" t="s">
        <v>315</v>
      </c>
      <c r="B27" s="281"/>
      <c r="C27" s="67"/>
      <c r="D27" s="25"/>
    </row>
    <row r="28" spans="1:8" ht="15.75" thickBot="1" x14ac:dyDescent="0.3">
      <c r="A28" s="250" t="s">
        <v>277</v>
      </c>
      <c r="B28" s="251"/>
      <c r="C28" s="68">
        <f>C26*C27</f>
        <v>0</v>
      </c>
      <c r="D28" s="25"/>
    </row>
  </sheetData>
  <mergeCells count="8">
    <mergeCell ref="A26:B26"/>
    <mergeCell ref="A27:B27"/>
    <mergeCell ref="A28:B28"/>
    <mergeCell ref="H17:H18"/>
    <mergeCell ref="A1:H1"/>
    <mergeCell ref="A23:C23"/>
    <mergeCell ref="A24:B24"/>
    <mergeCell ref="A25:B25"/>
  </mergeCells>
  <conditionalFormatting sqref="C27">
    <cfRule type="containsBlanks" dxfId="0" priority="2">
      <formula>LEN(TRIM(C27))=0</formula>
    </cfRule>
  </conditionalFormatting>
  <pageMargins left="0.7" right="0.7" top="0.75" bottom="0.75" header="0.3" footer="0.3"/>
  <ignoredErrors>
    <ignoredError sqref="G3:G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FC0A-10A6-41D9-B250-34A036080575}">
  <dimension ref="A1:H18"/>
  <sheetViews>
    <sheetView showGridLines="0" workbookViewId="0">
      <selection activeCell="G3" sqref="G3"/>
    </sheetView>
  </sheetViews>
  <sheetFormatPr defaultRowHeight="15" x14ac:dyDescent="0.25"/>
  <cols>
    <col min="1" max="1" width="16.28515625" customWidth="1"/>
    <col min="2" max="7" width="14" customWidth="1"/>
    <col min="8" max="8" width="9.42578125" bestFit="1" customWidth="1"/>
  </cols>
  <sheetData>
    <row r="1" spans="1:8" ht="21" thickBot="1" x14ac:dyDescent="0.3">
      <c r="A1" s="253" t="s">
        <v>281</v>
      </c>
      <c r="B1" s="254"/>
      <c r="C1" s="254"/>
      <c r="D1" s="254"/>
      <c r="E1" s="254"/>
      <c r="F1" s="254"/>
      <c r="G1" s="254"/>
      <c r="H1" s="255"/>
    </row>
    <row r="2" spans="1:8" ht="29.25" thickBot="1" x14ac:dyDescent="0.3">
      <c r="A2" s="79" t="s">
        <v>267</v>
      </c>
      <c r="B2" s="77" t="s">
        <v>268</v>
      </c>
      <c r="C2" s="77" t="s">
        <v>269</v>
      </c>
      <c r="D2" s="77" t="s">
        <v>270</v>
      </c>
      <c r="E2" s="77" t="s">
        <v>271</v>
      </c>
      <c r="F2" s="80" t="s">
        <v>272</v>
      </c>
      <c r="G2" s="77" t="s">
        <v>273</v>
      </c>
      <c r="H2" s="78" t="s">
        <v>259</v>
      </c>
    </row>
    <row r="3" spans="1:8" x14ac:dyDescent="0.25">
      <c r="A3" s="73" t="s">
        <v>316</v>
      </c>
      <c r="B3" s="74"/>
      <c r="C3" s="74"/>
      <c r="D3" s="74"/>
      <c r="E3" s="74"/>
      <c r="F3" s="74"/>
      <c r="G3" s="74">
        <f>SUM(B3:F3)</f>
        <v>0</v>
      </c>
      <c r="H3" s="75">
        <f>IFERROR(G3/$G$17,0)</f>
        <v>0</v>
      </c>
    </row>
    <row r="4" spans="1:8" x14ac:dyDescent="0.25">
      <c r="A4" s="61">
        <v>2</v>
      </c>
      <c r="B4" s="279"/>
      <c r="C4" s="279"/>
      <c r="D4" s="279"/>
      <c r="E4" s="279"/>
      <c r="F4" s="279"/>
      <c r="G4" s="279">
        <f t="shared" ref="G4:G16" si="0">SUM(B4:F4)</f>
        <v>0</v>
      </c>
      <c r="H4" s="71">
        <f t="shared" ref="H4:H16" si="1">IFERROR(G4/$G$17,0)</f>
        <v>0</v>
      </c>
    </row>
    <row r="5" spans="1:8" x14ac:dyDescent="0.25">
      <c r="A5" s="61">
        <v>3</v>
      </c>
      <c r="B5" s="279"/>
      <c r="C5" s="279"/>
      <c r="D5" s="279"/>
      <c r="E5" s="279"/>
      <c r="F5" s="279"/>
      <c r="G5" s="279">
        <f t="shared" si="0"/>
        <v>0</v>
      </c>
      <c r="H5" s="71">
        <f t="shared" si="1"/>
        <v>0</v>
      </c>
    </row>
    <row r="6" spans="1:8" x14ac:dyDescent="0.25">
      <c r="A6" s="61">
        <v>4</v>
      </c>
      <c r="B6" s="279"/>
      <c r="C6" s="279"/>
      <c r="D6" s="279"/>
      <c r="E6" s="279"/>
      <c r="F6" s="279"/>
      <c r="G6" s="279">
        <f t="shared" si="0"/>
        <v>0</v>
      </c>
      <c r="H6" s="71">
        <f t="shared" si="1"/>
        <v>0</v>
      </c>
    </row>
    <row r="7" spans="1:8" x14ac:dyDescent="0.25">
      <c r="A7" s="61">
        <v>6</v>
      </c>
      <c r="B7" s="279"/>
      <c r="C7" s="279"/>
      <c r="D7" s="279"/>
      <c r="E7" s="279"/>
      <c r="F7" s="279"/>
      <c r="G7" s="279">
        <f t="shared" si="0"/>
        <v>0</v>
      </c>
      <c r="H7" s="71">
        <f t="shared" si="1"/>
        <v>0</v>
      </c>
    </row>
    <row r="8" spans="1:8" x14ac:dyDescent="0.25">
      <c r="A8" s="61">
        <v>7</v>
      </c>
      <c r="B8" s="279"/>
      <c r="C8" s="279"/>
      <c r="D8" s="279"/>
      <c r="E8" s="279"/>
      <c r="F8" s="279"/>
      <c r="G8" s="279">
        <f t="shared" si="0"/>
        <v>0</v>
      </c>
      <c r="H8" s="71">
        <f t="shared" si="1"/>
        <v>0</v>
      </c>
    </row>
    <row r="9" spans="1:8" x14ac:dyDescent="0.25">
      <c r="A9" s="61">
        <v>8</v>
      </c>
      <c r="B9" s="279"/>
      <c r="C9" s="279"/>
      <c r="D9" s="279"/>
      <c r="E9" s="279"/>
      <c r="F9" s="279"/>
      <c r="G9" s="279">
        <f t="shared" si="0"/>
        <v>0</v>
      </c>
      <c r="H9" s="71">
        <f t="shared" si="1"/>
        <v>0</v>
      </c>
    </row>
    <row r="10" spans="1:8" x14ac:dyDescent="0.25">
      <c r="A10" s="61">
        <v>9</v>
      </c>
      <c r="B10" s="279"/>
      <c r="C10" s="279"/>
      <c r="D10" s="279"/>
      <c r="E10" s="279"/>
      <c r="F10" s="279"/>
      <c r="G10" s="279">
        <f t="shared" si="0"/>
        <v>0</v>
      </c>
      <c r="H10" s="71">
        <f t="shared" si="1"/>
        <v>0</v>
      </c>
    </row>
    <row r="11" spans="1:8" x14ac:dyDescent="0.25">
      <c r="A11" s="61">
        <v>10</v>
      </c>
      <c r="B11" s="279"/>
      <c r="C11" s="279"/>
      <c r="D11" s="279"/>
      <c r="E11" s="279"/>
      <c r="F11" s="279"/>
      <c r="G11" s="279">
        <f t="shared" si="0"/>
        <v>0</v>
      </c>
      <c r="H11" s="71">
        <f t="shared" si="1"/>
        <v>0</v>
      </c>
    </row>
    <row r="12" spans="1:8" x14ac:dyDescent="0.25">
      <c r="A12" s="61">
        <v>11</v>
      </c>
      <c r="B12" s="279"/>
      <c r="C12" s="279"/>
      <c r="D12" s="279"/>
      <c r="E12" s="279"/>
      <c r="F12" s="279"/>
      <c r="G12" s="279">
        <f t="shared" si="0"/>
        <v>0</v>
      </c>
      <c r="H12" s="71">
        <f t="shared" si="1"/>
        <v>0</v>
      </c>
    </row>
    <row r="13" spans="1:8" x14ac:dyDescent="0.25">
      <c r="A13" s="61">
        <v>12</v>
      </c>
      <c r="B13" s="279"/>
      <c r="C13" s="279"/>
      <c r="D13" s="279"/>
      <c r="E13" s="279"/>
      <c r="F13" s="279"/>
      <c r="G13" s="279">
        <f t="shared" si="0"/>
        <v>0</v>
      </c>
      <c r="H13" s="71">
        <f t="shared" si="1"/>
        <v>0</v>
      </c>
    </row>
    <row r="14" spans="1:8" x14ac:dyDescent="0.25">
      <c r="A14" s="61">
        <v>13</v>
      </c>
      <c r="B14" s="279"/>
      <c r="C14" s="279"/>
      <c r="D14" s="279"/>
      <c r="E14" s="279"/>
      <c r="F14" s="279"/>
      <c r="G14" s="279">
        <f t="shared" si="0"/>
        <v>0</v>
      </c>
      <c r="H14" s="71">
        <f t="shared" si="1"/>
        <v>0</v>
      </c>
    </row>
    <row r="15" spans="1:8" x14ac:dyDescent="0.25">
      <c r="A15" s="61">
        <v>14</v>
      </c>
      <c r="B15" s="279"/>
      <c r="C15" s="279"/>
      <c r="D15" s="279"/>
      <c r="E15" s="279"/>
      <c r="F15" s="279"/>
      <c r="G15" s="279">
        <f t="shared" si="0"/>
        <v>0</v>
      </c>
      <c r="H15" s="71">
        <f t="shared" si="1"/>
        <v>0</v>
      </c>
    </row>
    <row r="16" spans="1:8" ht="15.75" thickBot="1" x14ac:dyDescent="0.3">
      <c r="A16" s="62">
        <v>15</v>
      </c>
      <c r="B16" s="72"/>
      <c r="C16" s="72"/>
      <c r="D16" s="72"/>
      <c r="E16" s="72"/>
      <c r="F16" s="72"/>
      <c r="G16" s="72">
        <f t="shared" si="0"/>
        <v>0</v>
      </c>
      <c r="H16" s="76">
        <f t="shared" si="1"/>
        <v>0</v>
      </c>
    </row>
    <row r="17" spans="1:8" ht="15.75" thickBot="1" x14ac:dyDescent="0.3">
      <c r="A17" s="277" t="s">
        <v>276</v>
      </c>
      <c r="B17" s="278">
        <f>SUM(B3:B16)</f>
        <v>0</v>
      </c>
      <c r="C17" s="278">
        <f t="shared" ref="C17:H17" si="2">SUM(C3:C16)</f>
        <v>0</v>
      </c>
      <c r="D17" s="278">
        <f t="shared" si="2"/>
        <v>0</v>
      </c>
      <c r="E17" s="278">
        <f t="shared" si="2"/>
        <v>0</v>
      </c>
      <c r="F17" s="278">
        <f t="shared" si="2"/>
        <v>0</v>
      </c>
      <c r="G17" s="278">
        <f t="shared" si="2"/>
        <v>0</v>
      </c>
      <c r="H17" s="260">
        <f t="shared" si="2"/>
        <v>0</v>
      </c>
    </row>
    <row r="18" spans="1:8" ht="15.75" thickBot="1" x14ac:dyDescent="0.3">
      <c r="A18" s="63" t="s">
        <v>259</v>
      </c>
      <c r="B18" s="81">
        <f>IFERROR(B17/$G$17,0)</f>
        <v>0</v>
      </c>
      <c r="C18" s="81">
        <f t="shared" ref="C18:G18" si="3">IFERROR(C17/$G$17,0)</f>
        <v>0</v>
      </c>
      <c r="D18" s="81">
        <f t="shared" si="3"/>
        <v>0</v>
      </c>
      <c r="E18" s="81">
        <f t="shared" si="3"/>
        <v>0</v>
      </c>
      <c r="F18" s="81">
        <f t="shared" si="3"/>
        <v>0</v>
      </c>
      <c r="G18" s="81">
        <f t="shared" si="3"/>
        <v>0</v>
      </c>
      <c r="H18" s="261"/>
    </row>
  </sheetData>
  <mergeCells count="2">
    <mergeCell ref="A1:H1"/>
    <mergeCell ref="H17:H18"/>
  </mergeCells>
  <pageMargins left="0.7" right="0.7" top="0.75" bottom="0.75" header="0.3" footer="0.3"/>
  <ignoredErrors>
    <ignoredError sqref="G4: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Income Statement</vt:lpstr>
      <vt:lpstr>Balance Sheet</vt:lpstr>
      <vt:lpstr>UCA Cash Flow Analysis</vt:lpstr>
      <vt:lpstr>Financial Ratio Analysis</vt:lpstr>
      <vt:lpstr>Accounts Receivable Analysis</vt:lpstr>
      <vt:lpstr>Accounts Payable Analysis</vt:lpstr>
      <vt:lpstr>'Income Statement'!Print_Area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Tucker Olson</dc:creator>
  <cp:keywords/>
  <dc:description/>
  <cp:lastModifiedBy>Tucker Olson</cp:lastModifiedBy>
  <cp:revision/>
  <cp:lastPrinted>2023-04-07T19:12:52Z</cp:lastPrinted>
  <dcterms:created xsi:type="dcterms:W3CDTF">2023-04-05T14:09:20Z</dcterms:created>
  <dcterms:modified xsi:type="dcterms:W3CDTF">2023-04-12T12:49:41Z</dcterms:modified>
  <cp:category/>
  <cp:contentStatus/>
</cp:coreProperties>
</file>