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2.xml" ContentType="application/vnd.openxmlformats-officedocument.drawing+xml"/>
  <Override PartName="/xl/tables/table6.xml" ContentType="application/vnd.openxmlformats-officedocument.spreadsheetml.table+xml"/>
  <Override PartName="/xl/drawings/drawing3.xml" ContentType="application/vnd.openxmlformats-officedocument.drawing+xml"/>
  <Override PartName="/xl/tables/table7.xml" ContentType="application/vnd.openxmlformats-officedocument.spreadsheetml.tab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e24b02e5a82ae572/Desktop/"/>
    </mc:Choice>
  </mc:AlternateContent>
  <xr:revisionPtr revIDLastSave="15" documentId="8_{1AFAD407-E918-4DC9-BB55-65CACCACD4A4}" xr6:coauthVersionLast="47" xr6:coauthVersionMax="47" xr10:uidLastSave="{1E888B70-B784-4533-AF41-6EFFF3CB3C00}"/>
  <bookViews>
    <workbookView xWindow="-120" yWindow="-120" windowWidth="29040" windowHeight="15840" firstSheet="1" activeTab="3" xr2:uid="{27A882E7-C198-4C3F-9F34-4D7E4A26FE85}"/>
  </bookViews>
  <sheets>
    <sheet name="data" sheetId="2" r:id="rId1"/>
    <sheet name="plan" sheetId="8" r:id="rId2"/>
    <sheet name="rimpe negocio popular" sheetId="1" r:id="rId3"/>
    <sheet name="Libro diario RIMPE emprendedor" sheetId="3" r:id="rId4"/>
    <sheet name="Libro mayor RIMPE emprendedor" sheetId="9" r:id="rId5"/>
    <sheet name="Regimen general" sheetId="4" r:id="rId6"/>
    <sheet name="Hoja3" sheetId="5" r:id="rId7"/>
    <sheet name="hoja 2" sheetId="7" r:id="rId8"/>
    <sheet name="Hoja1" sheetId="6" r:id="rId9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I23" i="3" l="1"/>
  <c r="H21" i="3"/>
  <c r="E20" i="3"/>
  <c r="I18" i="3"/>
  <c r="H17" i="3"/>
  <c r="E16" i="3"/>
  <c r="I13" i="3"/>
  <c r="G10" i="3"/>
  <c r="G11" i="3"/>
  <c r="G12" i="3"/>
  <c r="G13" i="3"/>
  <c r="G16" i="3"/>
  <c r="G17" i="3"/>
  <c r="G18" i="3"/>
  <c r="G19" i="3"/>
  <c r="G20" i="3"/>
  <c r="G21" i="3"/>
  <c r="G22" i="3"/>
  <c r="G23" i="3"/>
  <c r="G24" i="3"/>
  <c r="G25" i="3"/>
  <c r="G26" i="3"/>
  <c r="H167" i="9" s="1"/>
  <c r="G27" i="3"/>
  <c r="G28" i="3"/>
  <c r="G29" i="3"/>
  <c r="G30" i="3"/>
  <c r="G31" i="3"/>
  <c r="G32" i="3"/>
  <c r="G33" i="3"/>
  <c r="G34" i="3"/>
  <c r="G9" i="3"/>
  <c r="E9" i="3"/>
  <c r="B32" i="1"/>
  <c r="E8" i="1"/>
  <c r="E9" i="1"/>
  <c r="E10" i="1"/>
  <c r="E11" i="1"/>
  <c r="E12" i="1"/>
  <c r="E13" i="1"/>
  <c r="E14" i="1"/>
  <c r="E15" i="1"/>
  <c r="E16" i="1"/>
  <c r="E17" i="1"/>
  <c r="E18" i="1"/>
  <c r="E7" i="1"/>
  <c r="I129" i="9" l="1"/>
  <c r="H179" i="9"/>
  <c r="H191" i="9"/>
  <c r="H175" i="9"/>
  <c r="J175" i="9" s="1"/>
  <c r="H183" i="9"/>
  <c r="H187" i="9"/>
  <c r="H171" i="9"/>
  <c r="H159" i="9"/>
  <c r="H143" i="9"/>
  <c r="H131" i="9"/>
  <c r="H119" i="9"/>
  <c r="H107" i="9"/>
  <c r="H95" i="9"/>
  <c r="H83" i="9"/>
  <c r="H71" i="9"/>
  <c r="H59" i="9"/>
  <c r="H47" i="9"/>
  <c r="H35" i="9"/>
  <c r="H23" i="9"/>
  <c r="J23" i="9" s="1"/>
  <c r="H11" i="9"/>
  <c r="I178" i="9"/>
  <c r="I7" i="9"/>
  <c r="I11" i="9"/>
  <c r="I15" i="9"/>
  <c r="I19" i="9"/>
  <c r="I23" i="9"/>
  <c r="I27" i="9"/>
  <c r="I31" i="9"/>
  <c r="I35" i="9"/>
  <c r="I39" i="9"/>
  <c r="I43" i="9"/>
  <c r="I47" i="9"/>
  <c r="J47" i="9" s="1"/>
  <c r="I51" i="9"/>
  <c r="I55" i="9"/>
  <c r="I59" i="9"/>
  <c r="I63" i="9"/>
  <c r="I67" i="9"/>
  <c r="I71" i="9"/>
  <c r="I75" i="9"/>
  <c r="J75" i="9" s="1"/>
  <c r="I79" i="9"/>
  <c r="I83" i="9"/>
  <c r="I87" i="9"/>
  <c r="I91" i="9"/>
  <c r="I95" i="9"/>
  <c r="J95" i="9" s="1"/>
  <c r="I99" i="9"/>
  <c r="I103" i="9"/>
  <c r="I107" i="9"/>
  <c r="I111" i="9"/>
  <c r="I115" i="9"/>
  <c r="I120" i="9"/>
  <c r="I124" i="9"/>
  <c r="I128" i="9"/>
  <c r="I132" i="9"/>
  <c r="I136" i="9"/>
  <c r="I140" i="9"/>
  <c r="I144" i="9"/>
  <c r="I148" i="9"/>
  <c r="I152" i="9"/>
  <c r="I8" i="9"/>
  <c r="I12" i="9"/>
  <c r="I16" i="9"/>
  <c r="I20" i="9"/>
  <c r="I24" i="9"/>
  <c r="I9" i="9"/>
  <c r="I13" i="9"/>
  <c r="I17" i="9"/>
  <c r="I21" i="9"/>
  <c r="I25" i="9"/>
  <c r="I29" i="9"/>
  <c r="I33" i="9"/>
  <c r="I37" i="9"/>
  <c r="I41" i="9"/>
  <c r="I45" i="9"/>
  <c r="I49" i="9"/>
  <c r="I53" i="9"/>
  <c r="I57" i="9"/>
  <c r="I61" i="9"/>
  <c r="I65" i="9"/>
  <c r="I69" i="9"/>
  <c r="I73" i="9"/>
  <c r="I77" i="9"/>
  <c r="I81" i="9"/>
  <c r="I85" i="9"/>
  <c r="I89" i="9"/>
  <c r="I93" i="9"/>
  <c r="I97" i="9"/>
  <c r="I101" i="9"/>
  <c r="I105" i="9"/>
  <c r="I109" i="9"/>
  <c r="I113" i="9"/>
  <c r="I117" i="9"/>
  <c r="I10" i="9"/>
  <c r="I14" i="9"/>
  <c r="I18" i="9"/>
  <c r="I22" i="9"/>
  <c r="I26" i="9"/>
  <c r="I30" i="9"/>
  <c r="I34" i="9"/>
  <c r="I38" i="9"/>
  <c r="I42" i="9"/>
  <c r="I46" i="9"/>
  <c r="I50" i="9"/>
  <c r="I54" i="9"/>
  <c r="I58" i="9"/>
  <c r="I62" i="9"/>
  <c r="I66" i="9"/>
  <c r="I70" i="9"/>
  <c r="I74" i="9"/>
  <c r="I78" i="9"/>
  <c r="I82" i="9"/>
  <c r="I86" i="9"/>
  <c r="I90" i="9"/>
  <c r="I94" i="9"/>
  <c r="I98" i="9"/>
  <c r="I102" i="9"/>
  <c r="I106" i="9"/>
  <c r="I110" i="9"/>
  <c r="I114" i="9"/>
  <c r="I118" i="9"/>
  <c r="I123" i="9"/>
  <c r="I127" i="9"/>
  <c r="I131" i="9"/>
  <c r="I135" i="9"/>
  <c r="J135" i="9" s="1"/>
  <c r="I139" i="9"/>
  <c r="I143" i="9"/>
  <c r="I147" i="9"/>
  <c r="I151" i="9"/>
  <c r="J151" i="9" s="1"/>
  <c r="I155" i="9"/>
  <c r="J155" i="9" s="1"/>
  <c r="H190" i="9"/>
  <c r="H186" i="9"/>
  <c r="H182" i="9"/>
  <c r="H178" i="9"/>
  <c r="K178" i="9" s="1"/>
  <c r="H174" i="9"/>
  <c r="H170" i="9"/>
  <c r="H166" i="9"/>
  <c r="J166" i="9" s="1"/>
  <c r="H162" i="9"/>
  <c r="H158" i="9"/>
  <c r="H154" i="9"/>
  <c r="H150" i="9"/>
  <c r="H146" i="9"/>
  <c r="H142" i="9"/>
  <c r="H138" i="9"/>
  <c r="H134" i="9"/>
  <c r="H130" i="9"/>
  <c r="H126" i="9"/>
  <c r="H122" i="9"/>
  <c r="H118" i="9"/>
  <c r="K118" i="9" s="1"/>
  <c r="H114" i="9"/>
  <c r="H110" i="9"/>
  <c r="K110" i="9" s="1"/>
  <c r="H106" i="9"/>
  <c r="H102" i="9"/>
  <c r="K102" i="9" s="1"/>
  <c r="H98" i="9"/>
  <c r="H94" i="9"/>
  <c r="K94" i="9" s="1"/>
  <c r="H90" i="9"/>
  <c r="H86" i="9"/>
  <c r="H82" i="9"/>
  <c r="K82" i="9" s="1"/>
  <c r="H78" i="9"/>
  <c r="K78" i="9" s="1"/>
  <c r="H74" i="9"/>
  <c r="H70" i="9"/>
  <c r="H66" i="9"/>
  <c r="K66" i="9" s="1"/>
  <c r="H62" i="9"/>
  <c r="H58" i="9"/>
  <c r="H54" i="9"/>
  <c r="K54" i="9" s="1"/>
  <c r="H50" i="9"/>
  <c r="H46" i="9"/>
  <c r="K46" i="9" s="1"/>
  <c r="H42" i="9"/>
  <c r="H38" i="9"/>
  <c r="K38" i="9" s="1"/>
  <c r="H34" i="9"/>
  <c r="H30" i="9"/>
  <c r="K30" i="9" s="1"/>
  <c r="H26" i="9"/>
  <c r="H22" i="9"/>
  <c r="H18" i="9"/>
  <c r="K18" i="9" s="1"/>
  <c r="H14" i="9"/>
  <c r="H10" i="9"/>
  <c r="I6" i="9"/>
  <c r="I189" i="9"/>
  <c r="I185" i="9"/>
  <c r="I181" i="9"/>
  <c r="I177" i="9"/>
  <c r="J177" i="9" s="1"/>
  <c r="I173" i="9"/>
  <c r="I169" i="9"/>
  <c r="I165" i="9"/>
  <c r="I161" i="9"/>
  <c r="I157" i="9"/>
  <c r="I150" i="9"/>
  <c r="I142" i="9"/>
  <c r="I134" i="9"/>
  <c r="I126" i="9"/>
  <c r="I116" i="9"/>
  <c r="I100" i="9"/>
  <c r="I84" i="9"/>
  <c r="I68" i="9"/>
  <c r="I52" i="9"/>
  <c r="I36" i="9"/>
  <c r="H155" i="9"/>
  <c r="H147" i="9"/>
  <c r="K147" i="9" s="1"/>
  <c r="H135" i="9"/>
  <c r="H123" i="9"/>
  <c r="H111" i="9"/>
  <c r="H99" i="9"/>
  <c r="K99" i="9" s="1"/>
  <c r="H87" i="9"/>
  <c r="K87" i="9" s="1"/>
  <c r="H75" i="9"/>
  <c r="H63" i="9"/>
  <c r="H51" i="9"/>
  <c r="K51" i="9" s="1"/>
  <c r="H39" i="9"/>
  <c r="K39" i="9" s="1"/>
  <c r="H27" i="9"/>
  <c r="H15" i="9"/>
  <c r="I190" i="9"/>
  <c r="I174" i="9"/>
  <c r="I166" i="9"/>
  <c r="I145" i="9"/>
  <c r="J145" i="9" s="1"/>
  <c r="I121" i="9"/>
  <c r="I88" i="9"/>
  <c r="H6" i="9"/>
  <c r="H185" i="9"/>
  <c r="K185" i="9" s="1"/>
  <c r="H181" i="9"/>
  <c r="K181" i="9" s="1"/>
  <c r="H177" i="9"/>
  <c r="H173" i="9"/>
  <c r="H169" i="9"/>
  <c r="K169" i="9" s="1"/>
  <c r="H165" i="9"/>
  <c r="K165" i="9" s="1"/>
  <c r="H161" i="9"/>
  <c r="H157" i="9"/>
  <c r="H153" i="9"/>
  <c r="H149" i="9"/>
  <c r="H145" i="9"/>
  <c r="H141" i="9"/>
  <c r="H137" i="9"/>
  <c r="H133" i="9"/>
  <c r="J133" i="9" s="1"/>
  <c r="H129" i="9"/>
  <c r="K129" i="9" s="1"/>
  <c r="H125" i="9"/>
  <c r="H121" i="9"/>
  <c r="H117" i="9"/>
  <c r="H113" i="9"/>
  <c r="K113" i="9" s="1"/>
  <c r="H109" i="9"/>
  <c r="K109" i="9" s="1"/>
  <c r="H105" i="9"/>
  <c r="H101" i="9"/>
  <c r="H97" i="9"/>
  <c r="K97" i="9" s="1"/>
  <c r="H93" i="9"/>
  <c r="K93" i="9" s="1"/>
  <c r="H89" i="9"/>
  <c r="H85" i="9"/>
  <c r="H81" i="9"/>
  <c r="K81" i="9" s="1"/>
  <c r="H77" i="9"/>
  <c r="K77" i="9" s="1"/>
  <c r="H73" i="9"/>
  <c r="H69" i="9"/>
  <c r="H65" i="9"/>
  <c r="K65" i="9" s="1"/>
  <c r="H61" i="9"/>
  <c r="K61" i="9" s="1"/>
  <c r="H57" i="9"/>
  <c r="H53" i="9"/>
  <c r="H49" i="9"/>
  <c r="K49" i="9" s="1"/>
  <c r="H45" i="9"/>
  <c r="K45" i="9" s="1"/>
  <c r="H41" i="9"/>
  <c r="H37" i="9"/>
  <c r="H33" i="9"/>
  <c r="K33" i="9" s="1"/>
  <c r="H29" i="9"/>
  <c r="K29" i="9" s="1"/>
  <c r="H25" i="9"/>
  <c r="H21" i="9"/>
  <c r="H17" i="9"/>
  <c r="K17" i="9" s="1"/>
  <c r="H13" i="9"/>
  <c r="K13" i="9" s="1"/>
  <c r="H9" i="9"/>
  <c r="I192" i="9"/>
  <c r="I188" i="9"/>
  <c r="I184" i="9"/>
  <c r="I180" i="9"/>
  <c r="I176" i="9"/>
  <c r="I172" i="9"/>
  <c r="I168" i="9"/>
  <c r="I164" i="9"/>
  <c r="I160" i="9"/>
  <c r="I156" i="9"/>
  <c r="I149" i="9"/>
  <c r="I141" i="9"/>
  <c r="J141" i="9" s="1"/>
  <c r="I133" i="9"/>
  <c r="I125" i="9"/>
  <c r="I112" i="9"/>
  <c r="I96" i="9"/>
  <c r="I80" i="9"/>
  <c r="I64" i="9"/>
  <c r="I48" i="9"/>
  <c r="I32" i="9"/>
  <c r="H163" i="9"/>
  <c r="H151" i="9"/>
  <c r="H139" i="9"/>
  <c r="H127" i="9"/>
  <c r="K127" i="9" s="1"/>
  <c r="H115" i="9"/>
  <c r="K115" i="9" s="1"/>
  <c r="H103" i="9"/>
  <c r="K103" i="9" s="1"/>
  <c r="H91" i="9"/>
  <c r="H79" i="9"/>
  <c r="H67" i="9"/>
  <c r="K67" i="9" s="1"/>
  <c r="H55" i="9"/>
  <c r="K55" i="9" s="1"/>
  <c r="H43" i="9"/>
  <c r="H31" i="9"/>
  <c r="H19" i="9"/>
  <c r="K19" i="9" s="1"/>
  <c r="H7" i="9"/>
  <c r="I186" i="9"/>
  <c r="I182" i="9"/>
  <c r="I170" i="9"/>
  <c r="I162" i="9"/>
  <c r="I158" i="9"/>
  <c r="I153" i="9"/>
  <c r="I137" i="9"/>
  <c r="I104" i="9"/>
  <c r="I72" i="9"/>
  <c r="I56" i="9"/>
  <c r="I40" i="9"/>
  <c r="H189" i="9"/>
  <c r="I119" i="9"/>
  <c r="H192" i="9"/>
  <c r="H188" i="9"/>
  <c r="K188" i="9" s="1"/>
  <c r="H184" i="9"/>
  <c r="K184" i="9" s="1"/>
  <c r="H180" i="9"/>
  <c r="H176" i="9"/>
  <c r="H172" i="9"/>
  <c r="K172" i="9" s="1"/>
  <c r="H168" i="9"/>
  <c r="K168" i="9" s="1"/>
  <c r="H164" i="9"/>
  <c r="H160" i="9"/>
  <c r="H156" i="9"/>
  <c r="K156" i="9" s="1"/>
  <c r="H152" i="9"/>
  <c r="K152" i="9" s="1"/>
  <c r="H148" i="9"/>
  <c r="K148" i="9" s="1"/>
  <c r="H144" i="9"/>
  <c r="H140" i="9"/>
  <c r="H136" i="9"/>
  <c r="K136" i="9" s="1"/>
  <c r="H132" i="9"/>
  <c r="K132" i="9" s="1"/>
  <c r="H128" i="9"/>
  <c r="H124" i="9"/>
  <c r="H120" i="9"/>
  <c r="K120" i="9" s="1"/>
  <c r="H116" i="9"/>
  <c r="K116" i="9" s="1"/>
  <c r="H112" i="9"/>
  <c r="K112" i="9" s="1"/>
  <c r="H108" i="9"/>
  <c r="H104" i="9"/>
  <c r="K104" i="9" s="1"/>
  <c r="H100" i="9"/>
  <c r="K100" i="9" s="1"/>
  <c r="H96" i="9"/>
  <c r="K96" i="9" s="1"/>
  <c r="H92" i="9"/>
  <c r="H88" i="9"/>
  <c r="K88" i="9" s="1"/>
  <c r="H84" i="9"/>
  <c r="H80" i="9"/>
  <c r="H76" i="9"/>
  <c r="H72" i="9"/>
  <c r="K72" i="9" s="1"/>
  <c r="H68" i="9"/>
  <c r="H64" i="9"/>
  <c r="K64" i="9" s="1"/>
  <c r="H60" i="9"/>
  <c r="H56" i="9"/>
  <c r="H52" i="9"/>
  <c r="K52" i="9" s="1"/>
  <c r="H48" i="9"/>
  <c r="K48" i="9" s="1"/>
  <c r="H44" i="9"/>
  <c r="H40" i="9"/>
  <c r="H36" i="9"/>
  <c r="K36" i="9" s="1"/>
  <c r="H32" i="9"/>
  <c r="K32" i="9" s="1"/>
  <c r="H28" i="9"/>
  <c r="H24" i="9"/>
  <c r="H20" i="9"/>
  <c r="K20" i="9" s="1"/>
  <c r="H16" i="9"/>
  <c r="K16" i="9" s="1"/>
  <c r="H12" i="9"/>
  <c r="K12" i="9" s="1"/>
  <c r="H8" i="9"/>
  <c r="I191" i="9"/>
  <c r="K191" i="9" s="1"/>
  <c r="I187" i="9"/>
  <c r="K187" i="9" s="1"/>
  <c r="I183" i="9"/>
  <c r="K183" i="9" s="1"/>
  <c r="I179" i="9"/>
  <c r="K179" i="9" s="1"/>
  <c r="I175" i="9"/>
  <c r="I171" i="9"/>
  <c r="J171" i="9" s="1"/>
  <c r="I167" i="9"/>
  <c r="J167" i="9" s="1"/>
  <c r="I163" i="9"/>
  <c r="I159" i="9"/>
  <c r="I154" i="9"/>
  <c r="I146" i="9"/>
  <c r="I138" i="9"/>
  <c r="I130" i="9"/>
  <c r="I122" i="9"/>
  <c r="I108" i="9"/>
  <c r="I92" i="9"/>
  <c r="I76" i="9"/>
  <c r="I60" i="9"/>
  <c r="I44" i="9"/>
  <c r="I28" i="9"/>
  <c r="J72" i="9"/>
  <c r="J94" i="9"/>
  <c r="J30" i="9"/>
  <c r="J78" i="9"/>
  <c r="J158" i="9"/>
  <c r="J178" i="9"/>
  <c r="J150" i="9"/>
  <c r="J7" i="9"/>
  <c r="J161" i="9"/>
  <c r="J125" i="9"/>
  <c r="J113" i="9"/>
  <c r="J97" i="9"/>
  <c r="J81" i="9"/>
  <c r="J61" i="9"/>
  <c r="J49" i="9"/>
  <c r="J33" i="9"/>
  <c r="J17" i="9"/>
  <c r="J136" i="9"/>
  <c r="J184" i="9"/>
  <c r="J168" i="9"/>
  <c r="J152" i="9"/>
  <c r="J132" i="9"/>
  <c r="J112" i="9"/>
  <c r="J104" i="9"/>
  <c r="J120" i="9"/>
  <c r="J179" i="9"/>
  <c r="J169" i="9"/>
  <c r="J129" i="9"/>
  <c r="J65" i="9"/>
  <c r="J143" i="9"/>
  <c r="J119" i="9"/>
  <c r="J103" i="9"/>
  <c r="J87" i="9"/>
  <c r="J71" i="9"/>
  <c r="J55" i="9"/>
  <c r="J39" i="9"/>
  <c r="J182" i="9"/>
  <c r="J110" i="9"/>
  <c r="J54" i="9"/>
  <c r="J46" i="9"/>
  <c r="J191" i="9"/>
  <c r="J38" i="9"/>
  <c r="J138" i="9"/>
  <c r="E19" i="1"/>
  <c r="B30" i="1" s="1"/>
  <c r="B33" i="1" s="1"/>
  <c r="J181" i="9" l="1"/>
  <c r="J183" i="9"/>
  <c r="J160" i="9"/>
  <c r="J73" i="9"/>
  <c r="J153" i="9"/>
  <c r="J24" i="9"/>
  <c r="J107" i="9"/>
  <c r="J59" i="9"/>
  <c r="J43" i="9"/>
  <c r="J192" i="9"/>
  <c r="J89" i="9"/>
  <c r="J68" i="9"/>
  <c r="J139" i="9"/>
  <c r="J123" i="9"/>
  <c r="J10" i="9"/>
  <c r="J42" i="9"/>
  <c r="J106" i="9"/>
  <c r="J176" i="9"/>
  <c r="J9" i="9"/>
  <c r="J82" i="9"/>
  <c r="J127" i="9"/>
  <c r="J48" i="9"/>
  <c r="K171" i="9"/>
  <c r="J16" i="9"/>
  <c r="J64" i="9"/>
  <c r="J185" i="9"/>
  <c r="K175" i="9"/>
  <c r="K84" i="9"/>
  <c r="K164" i="9"/>
  <c r="K180" i="9"/>
  <c r="K43" i="9"/>
  <c r="K91" i="9"/>
  <c r="J6" i="9"/>
  <c r="K27" i="9"/>
  <c r="K75" i="9"/>
  <c r="J122" i="9"/>
  <c r="J154" i="9"/>
  <c r="J170" i="9"/>
  <c r="J186" i="9"/>
  <c r="J35" i="9"/>
  <c r="J83" i="9"/>
  <c r="J131" i="9"/>
  <c r="J96" i="9"/>
  <c r="K8" i="9"/>
  <c r="K24" i="9"/>
  <c r="K56" i="9"/>
  <c r="K151" i="9"/>
  <c r="K145" i="9"/>
  <c r="K161" i="9"/>
  <c r="K177" i="9"/>
  <c r="K135" i="9"/>
  <c r="J118" i="9"/>
  <c r="J187" i="9"/>
  <c r="J32" i="9"/>
  <c r="J102" i="9"/>
  <c r="K28" i="9"/>
  <c r="K60" i="9"/>
  <c r="K76" i="9"/>
  <c r="K92" i="9"/>
  <c r="J108" i="9"/>
  <c r="K124" i="9"/>
  <c r="K140" i="9"/>
  <c r="J137" i="9"/>
  <c r="K21" i="9"/>
  <c r="K37" i="9"/>
  <c r="K53" i="9"/>
  <c r="K69" i="9"/>
  <c r="K85" i="9"/>
  <c r="K101" i="9"/>
  <c r="K117" i="9"/>
  <c r="K149" i="9"/>
  <c r="K130" i="9"/>
  <c r="K11" i="9"/>
  <c r="K59" i="9"/>
  <c r="K107" i="9"/>
  <c r="K159" i="9"/>
  <c r="J29" i="9"/>
  <c r="J148" i="9"/>
  <c r="J8" i="9"/>
  <c r="J84" i="9"/>
  <c r="J180" i="9"/>
  <c r="J45" i="9"/>
  <c r="J77" i="9"/>
  <c r="J109" i="9"/>
  <c r="J40" i="9"/>
  <c r="J80" i="9"/>
  <c r="J121" i="9"/>
  <c r="J157" i="9"/>
  <c r="J173" i="9"/>
  <c r="J189" i="9"/>
  <c r="J90" i="9"/>
  <c r="J74" i="9"/>
  <c r="J58" i="9"/>
  <c r="J26" i="9"/>
  <c r="J105" i="9"/>
  <c r="J57" i="9"/>
  <c r="J41" i="9"/>
  <c r="J25" i="9"/>
  <c r="J144" i="9"/>
  <c r="J128" i="9"/>
  <c r="J111" i="9"/>
  <c r="J79" i="9"/>
  <c r="J63" i="9"/>
  <c r="J31" i="9"/>
  <c r="J15" i="9"/>
  <c r="J27" i="9"/>
  <c r="J20" i="9"/>
  <c r="J93" i="9"/>
  <c r="J52" i="9"/>
  <c r="J91" i="9"/>
  <c r="J12" i="9"/>
  <c r="J28" i="9"/>
  <c r="J56" i="9"/>
  <c r="J88" i="9"/>
  <c r="J116" i="9"/>
  <c r="J164" i="9"/>
  <c r="J114" i="9"/>
  <c r="K114" i="9"/>
  <c r="J162" i="9"/>
  <c r="K162" i="9"/>
  <c r="J11" i="9"/>
  <c r="J159" i="9"/>
  <c r="J156" i="9"/>
  <c r="J76" i="9"/>
  <c r="J92" i="9"/>
  <c r="J140" i="9"/>
  <c r="J37" i="9"/>
  <c r="J53" i="9"/>
  <c r="J130" i="9"/>
  <c r="K80" i="9"/>
  <c r="K128" i="9"/>
  <c r="K144" i="9"/>
  <c r="K160" i="9"/>
  <c r="K176" i="9"/>
  <c r="K192" i="9"/>
  <c r="K31" i="9"/>
  <c r="K79" i="9"/>
  <c r="K9" i="9"/>
  <c r="K25" i="9"/>
  <c r="K41" i="9"/>
  <c r="K57" i="9"/>
  <c r="K73" i="9"/>
  <c r="K89" i="9"/>
  <c r="K105" i="9"/>
  <c r="K121" i="9"/>
  <c r="K137" i="9"/>
  <c r="K153" i="9"/>
  <c r="K15" i="9"/>
  <c r="K63" i="9"/>
  <c r="K111" i="9"/>
  <c r="K155" i="9"/>
  <c r="I193" i="9"/>
  <c r="J22" i="9"/>
  <c r="K22" i="9"/>
  <c r="J70" i="9"/>
  <c r="K70" i="9"/>
  <c r="J86" i="9"/>
  <c r="K86" i="9"/>
  <c r="J134" i="9"/>
  <c r="K134" i="9"/>
  <c r="K150" i="9"/>
  <c r="K166" i="9"/>
  <c r="K182" i="9"/>
  <c r="K23" i="9"/>
  <c r="K71" i="9"/>
  <c r="K119" i="9"/>
  <c r="K167" i="9"/>
  <c r="K44" i="9"/>
  <c r="J50" i="9"/>
  <c r="K50" i="9"/>
  <c r="J98" i="9"/>
  <c r="K98" i="9"/>
  <c r="K146" i="9"/>
  <c r="J66" i="9"/>
  <c r="J19" i="9"/>
  <c r="J51" i="9"/>
  <c r="J67" i="9"/>
  <c r="J99" i="9"/>
  <c r="J115" i="9"/>
  <c r="J147" i="9"/>
  <c r="J44" i="9"/>
  <c r="J60" i="9"/>
  <c r="J124" i="9"/>
  <c r="J21" i="9"/>
  <c r="J101" i="9"/>
  <c r="J117" i="9"/>
  <c r="J165" i="9"/>
  <c r="K68" i="9"/>
  <c r="K139" i="9"/>
  <c r="K125" i="9"/>
  <c r="K141" i="9"/>
  <c r="K157" i="9"/>
  <c r="K173" i="9"/>
  <c r="H193" i="9"/>
  <c r="K6" i="9"/>
  <c r="K123" i="9"/>
  <c r="J36" i="9"/>
  <c r="J100" i="9"/>
  <c r="K10" i="9"/>
  <c r="K26" i="9"/>
  <c r="K42" i="9"/>
  <c r="K58" i="9"/>
  <c r="K74" i="9"/>
  <c r="K90" i="9"/>
  <c r="K106" i="9"/>
  <c r="K122" i="9"/>
  <c r="K138" i="9"/>
  <c r="K154" i="9"/>
  <c r="K170" i="9"/>
  <c r="K186" i="9"/>
  <c r="K35" i="9"/>
  <c r="K83" i="9"/>
  <c r="K131" i="9"/>
  <c r="K108" i="9"/>
  <c r="J163" i="9"/>
  <c r="K163" i="9"/>
  <c r="K133" i="9"/>
  <c r="J34" i="9"/>
  <c r="K34" i="9"/>
  <c r="J146" i="9"/>
  <c r="J172" i="9"/>
  <c r="J188" i="9"/>
  <c r="J69" i="9"/>
  <c r="J85" i="9"/>
  <c r="J149" i="9"/>
  <c r="J18" i="9"/>
  <c r="K40" i="9"/>
  <c r="K189" i="9"/>
  <c r="M5" i="9" a="1"/>
  <c r="M5" i="9" s="1"/>
  <c r="K7" i="9"/>
  <c r="J14" i="9"/>
  <c r="K14" i="9"/>
  <c r="J62" i="9"/>
  <c r="K62" i="9"/>
  <c r="J126" i="9"/>
  <c r="K126" i="9"/>
  <c r="J142" i="9"/>
  <c r="K142" i="9"/>
  <c r="K158" i="9"/>
  <c r="J174" i="9"/>
  <c r="K174" i="9"/>
  <c r="J190" i="9"/>
  <c r="K190" i="9"/>
  <c r="K47" i="9"/>
  <c r="K95" i="9"/>
  <c r="K143" i="9"/>
  <c r="B35" i="1"/>
  <c r="C35" i="1"/>
  <c r="J193" i="9" l="1"/>
  <c r="K193" i="9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<sst xmlns="http://schemas.openxmlformats.org/spreadsheetml/2006/main" count="1043" uniqueCount="600">
  <si>
    <t>fecha</t>
  </si>
  <si>
    <t>Detalle</t>
  </si>
  <si>
    <t>cantidad</t>
  </si>
  <si>
    <t>precio venta</t>
  </si>
  <si>
    <t>total</t>
  </si>
  <si>
    <t>Total ingreso por ventas anual 2026</t>
  </si>
  <si>
    <t>producto</t>
  </si>
  <si>
    <t>camisetas talla xl color negro</t>
  </si>
  <si>
    <t>camisetas talla xl color blanco</t>
  </si>
  <si>
    <t>camisetas talla xl color rojo</t>
  </si>
  <si>
    <t>pantalón jeans s color azúl</t>
  </si>
  <si>
    <t>pantalón jeans s color negro</t>
  </si>
  <si>
    <t>saco talla unica color negro</t>
  </si>
  <si>
    <t>saco talla unica color blanco</t>
  </si>
  <si>
    <t>saco talla unica color plomo</t>
  </si>
  <si>
    <t>chaqueta para hombre unico color</t>
  </si>
  <si>
    <t>chaqueta para mujer unico color</t>
  </si>
  <si>
    <t>zapatos</t>
  </si>
  <si>
    <t xml:space="preserve"> </t>
  </si>
  <si>
    <t>limite superior (usd)</t>
  </si>
  <si>
    <t>limite inferior (usd)</t>
  </si>
  <si>
    <t>impuesto a pagar (usd)</t>
  </si>
  <si>
    <t xml:space="preserve">  </t>
  </si>
  <si>
    <t>ingresos</t>
  </si>
  <si>
    <t>(-) Descuentos y devoluciones</t>
  </si>
  <si>
    <t>(-) sueldos a empleados afiliados</t>
  </si>
  <si>
    <t>(=) Base imponible</t>
  </si>
  <si>
    <t>Tabla de calculo IR</t>
  </si>
  <si>
    <t>usd valores monetarios</t>
  </si>
  <si>
    <t>IMPUESTO A PAGAR AÑO 2026</t>
  </si>
  <si>
    <t>solo si cuenta con empleados</t>
  </si>
  <si>
    <t>Tabla periodo 2026</t>
  </si>
  <si>
    <t>año</t>
  </si>
  <si>
    <t>Columna1</t>
  </si>
  <si>
    <t>Anterior</t>
  </si>
  <si>
    <t>% actual</t>
  </si>
  <si>
    <t>bienes</t>
  </si>
  <si>
    <t>servicios prevalece la mano de obra</t>
  </si>
  <si>
    <t>otros servicios</t>
  </si>
  <si>
    <t>arriendos</t>
  </si>
  <si>
    <t>honorarios prevalezca el intelecto con o sin título profesional.</t>
  </si>
  <si>
    <t>servicios profesionales prestados por sociedades</t>
  </si>
  <si>
    <t>pagos a deportistas ,entrenadores,arbitros,cuerpo técnico</t>
  </si>
  <si>
    <t>RIMPE negocio popular</t>
  </si>
  <si>
    <t>RIMPE emprendedor</t>
  </si>
  <si>
    <t>ingresos anuales de 0-20.000</t>
  </si>
  <si>
    <t>ingresos anuales de 20.000,01-300.000</t>
  </si>
  <si>
    <t>link:</t>
  </si>
  <si>
    <t xml:space="preserve">https://www.sri.gob.ec/retenciones-en-la-fuente </t>
  </si>
  <si>
    <t>Revice tabla de retenciones pagina SRI</t>
  </si>
  <si>
    <t>Nro. NAC-DGERCGC24-00000008 ( DEROGADA)</t>
  </si>
  <si>
    <t>Nro. NAC-DGERCGC26-00000009 (Vigente)</t>
  </si>
  <si>
    <t>Revice tabla de resoluciones año 2024</t>
  </si>
  <si>
    <t>contribuyente especial</t>
  </si>
  <si>
    <t xml:space="preserve">retiene a </t>
  </si>
  <si>
    <t xml:space="preserve">no retiene </t>
  </si>
  <si>
    <t>Sector público</t>
  </si>
  <si>
    <t>Designado agente de retencion</t>
  </si>
  <si>
    <t>contribuyente especial ni sector público</t>
  </si>
  <si>
    <t>no designados agentes de retención</t>
  </si>
  <si>
    <t>a nadie, pero todos a este agente no designado</t>
  </si>
  <si>
    <t>sector público</t>
  </si>
  <si>
    <t>Designado agente de retención</t>
  </si>
  <si>
    <t>NO Designado agente de retención</t>
  </si>
  <si>
    <t>retienen entre si</t>
  </si>
  <si>
    <t>retención de arriba hacia abajo</t>
  </si>
  <si>
    <t>no se retiene de abajo hacia arriba</t>
  </si>
  <si>
    <t>porcentaje de retención</t>
  </si>
  <si>
    <t>30% bienes</t>
  </si>
  <si>
    <t>70% servicios</t>
  </si>
  <si>
    <t>100% servicios profesonales/arriendos a NO obligados</t>
  </si>
  <si>
    <t>porcentaje entre contribuyentes especiales</t>
  </si>
  <si>
    <t>10% bienes</t>
  </si>
  <si>
    <t>20% servicios</t>
  </si>
  <si>
    <t xml:space="preserve">https://www.sri.gob.ec/web/intersri/normativa-para-agentes-de-retencion-y-contribuyentes-especiales </t>
  </si>
  <si>
    <t>revisar: resolución_ N° NAC-DGERCGC20-00000061</t>
  </si>
  <si>
    <t>Rimpe negocio popular</t>
  </si>
  <si>
    <t>comprador</t>
  </si>
  <si>
    <t>Mi negocio</t>
  </si>
  <si>
    <t xml:space="preserve">otro negocio </t>
  </si>
  <si>
    <t>vendedor</t>
  </si>
  <si>
    <t>Yo, tengo una frutería, bajo RIMPE negocio popular</t>
  </si>
  <si>
    <r>
      <t xml:space="preserve">👉 </t>
    </r>
    <r>
      <rPr>
        <b/>
        <sz val="11"/>
        <color theme="1"/>
        <rFont val="Calibri"/>
        <family val="2"/>
        <scheme val="minor"/>
      </rPr>
      <t>Si eres RIMPE Negocio Popular y compras a un agente de retención (Régimen General o RIMPE Emprendedor designado por SRI):</t>
    </r>
  </si>
  <si>
    <r>
      <t>Tú no retienes nada</t>
    </r>
    <r>
      <rPr>
        <sz val="11"/>
        <color theme="1"/>
        <rFont val="Calibri"/>
        <family val="2"/>
        <scheme val="minor"/>
      </rPr>
      <t>, porque como Negocio Popular no eres agente de retención.</t>
    </r>
  </si>
  <si>
    <r>
      <t>Ellos sí te retienen a ti</t>
    </r>
    <r>
      <rPr>
        <sz val="11"/>
        <color theme="1"/>
        <rFont val="Calibri"/>
        <family val="2"/>
        <scheme val="minor"/>
      </rPr>
      <t xml:space="preserve"> cuando tú les vendes, pero cuando tú compras, no hay retención porque no eres agente.</t>
    </r>
  </si>
  <si>
    <r>
      <t xml:space="preserve">Es decir: </t>
    </r>
    <r>
      <rPr>
        <b/>
        <sz val="11"/>
        <color theme="1"/>
        <rFont val="Calibri"/>
        <family val="2"/>
        <scheme val="minor"/>
      </rPr>
      <t>el agente de retención siempre retiene al proveedor</t>
    </r>
    <r>
      <rPr>
        <sz val="11"/>
        <color theme="1"/>
        <rFont val="Calibri"/>
        <family val="2"/>
        <scheme val="minor"/>
      </rPr>
      <t>, y como Negocio Popular no tienes obligación de retener, solo de soportar la retención cuando vendes a un agente.</t>
    </r>
  </si>
  <si>
    <t>🔎 Escenarios prácticos</t>
  </si>
  <si>
    <t>Escenario 1: Diego (RIMPE Negocio Popular) compra a un proveedor Régimen General</t>
  </si>
  <si>
    <t>Factura: $1.000 + IVA 12% = $1.120</t>
  </si>
  <si>
    <r>
      <t>Acción:</t>
    </r>
    <r>
      <rPr>
        <sz val="11"/>
        <color theme="1"/>
        <rFont val="Calibri"/>
        <family val="2"/>
        <scheme val="minor"/>
      </rPr>
      <t xml:space="preserve"> No retienes nada.</t>
    </r>
  </si>
  <si>
    <t>Registro contable:</t>
  </si>
  <si>
    <t>Código</t>
  </si>
  <si>
    <t>Gasto Servicios               1.000</t>
  </si>
  <si>
    <t>IVA Crédito Fiscal              120</t>
  </si>
  <si>
    <t xml:space="preserve">   Bancos                      1.120</t>
  </si>
  <si>
    <t>Escenario 2: Diego (RIMPE Negocio Popular) vende bienes a un agente de retención</t>
  </si>
  <si>
    <t>Factura: $2.000 + IVA 12% = $2.240</t>
  </si>
  <si>
    <t>Retención IR: 2% sobre $2.000 = $40</t>
  </si>
  <si>
    <t>Retención IVA: 30% sobre $240 = $72</t>
  </si>
  <si>
    <r>
      <t>Acción:</t>
    </r>
    <r>
      <rPr>
        <sz val="11"/>
        <color theme="1"/>
        <rFont val="Calibri"/>
        <family val="2"/>
        <scheme val="minor"/>
      </rPr>
      <t xml:space="preserve"> El cliente te retiene.</t>
    </r>
  </si>
  <si>
    <t>Bancos                        2.128</t>
  </si>
  <si>
    <t>Retención IR sufrida             40</t>
  </si>
  <si>
    <t>Retención IVA sufrida            72</t>
  </si>
  <si>
    <t xml:space="preserve">   Ventas                      2.000</t>
  </si>
  <si>
    <t xml:space="preserve">   IVA Débito Fiscal             240</t>
  </si>
  <si>
    <t>Escenario 3: Diego (RIMPE Emprendedor) compra a Régimen General</t>
  </si>
  <si>
    <t>Factura: $1.500 + IVA 12% = $1.680</t>
  </si>
  <si>
    <t>Retención IR: 1% sobre $1.500 = $15</t>
  </si>
  <si>
    <t>Retención IVA: 70% sobre $180 = $126</t>
  </si>
  <si>
    <r>
      <t>Acción:</t>
    </r>
    <r>
      <rPr>
        <sz val="11"/>
        <color theme="1"/>
        <rFont val="Calibri"/>
        <family val="2"/>
        <scheme val="minor"/>
      </rPr>
      <t xml:space="preserve"> Tú retienes al proveedor.</t>
    </r>
  </si>
  <si>
    <t>Gasto Servicios               1.500</t>
  </si>
  <si>
    <t>IVA Crédito Fiscal              180</t>
  </si>
  <si>
    <t xml:space="preserve">   Bancos                      1.539</t>
  </si>
  <si>
    <t xml:space="preserve">   Retención IR por pagar         15</t>
  </si>
  <si>
    <t xml:space="preserve">   Retención IVA por pagar       126</t>
  </si>
  <si>
    <t>Escenario 4: Diego (Régimen General) vende servicios profesionales a una sociedad</t>
  </si>
  <si>
    <t>Factura: $1.200 + IVA 12% = $1.344</t>
  </si>
  <si>
    <t>Retención IR: 5% sobre $1.200 = $60</t>
  </si>
  <si>
    <t>Retención IVA: 70% sobre $144 = $100,8</t>
  </si>
  <si>
    <t>Bancos                        1.183,2</t>
  </si>
  <si>
    <t>Retención IR sufrida             60</t>
  </si>
  <si>
    <t>Retención IVA sufrida           100,8</t>
  </si>
  <si>
    <t xml:space="preserve">   Ventas                      1.200</t>
  </si>
  <si>
    <t xml:space="preserve">   IVA Débito Fiscal             144</t>
  </si>
  <si>
    <t>✅ Con esto queda claro:</t>
  </si>
  <si>
    <r>
      <t>Negocio Popular:</t>
    </r>
    <r>
      <rPr>
        <sz val="11"/>
        <color theme="1"/>
        <rFont val="Calibri"/>
        <family val="2"/>
        <scheme val="minor"/>
      </rPr>
      <t xml:space="preserve"> nunca retiene, solo le retienen.</t>
    </r>
  </si>
  <si>
    <r>
      <t>Emprendedor:</t>
    </r>
    <r>
      <rPr>
        <sz val="11"/>
        <color theme="1"/>
        <rFont val="Calibri"/>
        <family val="2"/>
        <scheme val="minor"/>
      </rPr>
      <t xml:space="preserve"> retiene 1% IR + IVA según corresponda, y también le retienen cuando vende.</t>
    </r>
  </si>
  <si>
    <r>
      <t>General:</t>
    </r>
    <r>
      <rPr>
        <sz val="11"/>
        <color theme="1"/>
        <rFont val="Calibri"/>
        <family val="2"/>
        <scheme val="minor"/>
      </rPr>
      <t xml:space="preserve"> retiene y le retienen según el tipo de operación.</t>
    </r>
  </si>
  <si>
    <t>📌 Regla general</t>
  </si>
  <si>
    <r>
      <t>Contribuyentes especiales</t>
    </r>
    <r>
      <rPr>
        <sz val="11"/>
        <color theme="1"/>
        <rFont val="Calibri"/>
        <family val="2"/>
        <scheme val="minor"/>
      </rPr>
      <t xml:space="preserve"> son designados por el SRI como </t>
    </r>
    <r>
      <rPr>
        <b/>
        <sz val="11"/>
        <color theme="1"/>
        <rFont val="Calibri"/>
        <family val="2"/>
        <scheme val="minor"/>
      </rPr>
      <t>agentes de retención obligatorios</t>
    </r>
    <r>
      <rPr>
        <sz val="11"/>
        <color theme="1"/>
        <rFont val="Calibri"/>
        <family val="2"/>
        <scheme val="minor"/>
      </rPr>
      <t>.</t>
    </r>
  </si>
  <si>
    <r>
      <t>Si tú eres el vendedor</t>
    </r>
    <r>
      <rPr>
        <sz val="11"/>
        <color theme="1"/>
        <rFont val="Calibri"/>
        <family val="2"/>
        <scheme val="minor"/>
      </rPr>
      <t xml:space="preserve"> (sea RIMPE Popular, Emprendedor o Régimen General) y tu cliente es contribuyente especial:</t>
    </r>
  </si>
  <si>
    <r>
      <t>Ellos te retienen a ti</t>
    </r>
    <r>
      <rPr>
        <sz val="11"/>
        <color theme="1"/>
        <rFont val="Calibri"/>
        <family val="2"/>
        <scheme val="minor"/>
      </rPr>
      <t xml:space="preserve"> (IR e IVA según corresponda).</t>
    </r>
  </si>
  <si>
    <r>
      <t xml:space="preserve">Tú </t>
    </r>
    <r>
      <rPr>
        <b/>
        <sz val="11"/>
        <color theme="1"/>
        <rFont val="Calibri"/>
        <family val="2"/>
        <scheme val="minor"/>
      </rPr>
      <t>no retienes nada</t>
    </r>
    <r>
      <rPr>
        <sz val="11"/>
        <color theme="1"/>
        <rFont val="Calibri"/>
        <family val="2"/>
        <scheme val="minor"/>
      </rPr>
      <t xml:space="preserve"> en esa transacción, porque el rol de agente lo cumple el contribuyente especial.</t>
    </r>
  </si>
  <si>
    <t>Escenario 1: Diego (RIMPE Negocio Popular) vende bienes a un contribuyente especial</t>
  </si>
  <si>
    <t>Factura: $1.000 + IVA 15% = $1.150</t>
  </si>
  <si>
    <t>Retención IR: 0% (porque eres Negocio Popular).</t>
  </si>
  <si>
    <t>Retención IVA: 30% sobre $150 = $45 (el contribuyente especial te retiene).</t>
  </si>
  <si>
    <t>Bancos                        1.105</t>
  </si>
  <si>
    <t>Retención IVA sufrida            45</t>
  </si>
  <si>
    <t xml:space="preserve">   Ventas                      1.000</t>
  </si>
  <si>
    <t xml:space="preserve">   IVA Débito Fiscal             150</t>
  </si>
  <si>
    <t>Escenario 2: Diego (RIMPE Emprendedor) vende servicios a un contribuyente especial</t>
  </si>
  <si>
    <t>Factura: $2.000 + IVA 15% = $2.300</t>
  </si>
  <si>
    <t>Retención IR: 1% sobre $2.000 = $20</t>
  </si>
  <si>
    <t>Retención IVA: 70% sobre $300 = $210</t>
  </si>
  <si>
    <t>Bancos                        2.070</t>
  </si>
  <si>
    <t>Retención IR sufrida             20</t>
  </si>
  <si>
    <t>Retención IVA sufrida           210</t>
  </si>
  <si>
    <t xml:space="preserve">   IVA Débito Fiscal             300</t>
  </si>
  <si>
    <t>Escenario 3: Diego (Régimen General) arrienda un local a un contribuyente especial</t>
  </si>
  <si>
    <t>Factura: $800 + IVA 15% = $920</t>
  </si>
  <si>
    <t>Retención IR: 10% sobre $800 = $80</t>
  </si>
  <si>
    <t>Retención IVA: 100% sobre $120 = $120</t>
  </si>
  <si>
    <t>Bancos                          720</t>
  </si>
  <si>
    <t>Retención IR sufrida              80</t>
  </si>
  <si>
    <t>Retención IVA sufrida            120</t>
  </si>
  <si>
    <t xml:space="preserve">   Ventas                        800</t>
  </si>
  <si>
    <t xml:space="preserve">   IVA Débito Fiscal             120</t>
  </si>
  <si>
    <t>✅ Conclusión:</t>
  </si>
  <si>
    <t>Si vendes a un contribuyente especial, siempre te retienen a ti.</t>
  </si>
  <si>
    <t>El porcentaje depende de tu régimen y del tipo de operación (bienes, servicios, arrendamiento).</t>
  </si>
  <si>
    <t>Tú nunca retienes en esa transacción, porque el agente es tu cliente.</t>
  </si>
  <si>
    <t>📌 Reglas según tu régimen y rol</t>
  </si>
  <si>
    <t>1. Si eres RIMPE Negocio Popular</t>
  </si>
  <si>
    <r>
      <t>Cuando compras</t>
    </r>
    <r>
      <rPr>
        <sz val="11"/>
        <color theme="1"/>
        <rFont val="Calibri"/>
        <family val="2"/>
        <scheme val="minor"/>
      </rPr>
      <t>:</t>
    </r>
  </si>
  <si>
    <t>No retienes nada, porque no eres agente de retención.</t>
  </si>
  <si>
    <t>El proveedor (si es contribuyente especial o agente designado) tampoco te retiene en esa compra, porque el que retiene siempre es el comprador.</t>
  </si>
  <si>
    <t>Conclusión: en tus compras nunca hay retención.</t>
  </si>
  <si>
    <r>
      <t>Cuando vendes</t>
    </r>
    <r>
      <rPr>
        <sz val="11"/>
        <color theme="1"/>
        <rFont val="Calibri"/>
        <family val="2"/>
        <scheme val="minor"/>
      </rPr>
      <t>:</t>
    </r>
  </si>
  <si>
    <r>
      <t xml:space="preserve">Si tu cliente es contribuyente especial o agente designado, </t>
    </r>
    <r>
      <rPr>
        <b/>
        <sz val="11"/>
        <color theme="1"/>
        <rFont val="Calibri"/>
        <family val="2"/>
        <scheme val="minor"/>
      </rPr>
      <t>ellos te retienen a ti</t>
    </r>
    <r>
      <rPr>
        <sz val="11"/>
        <color theme="1"/>
        <rFont val="Calibri"/>
        <family val="2"/>
        <scheme val="minor"/>
      </rPr>
      <t xml:space="preserve"> (IR e IVA según corresponda).</t>
    </r>
  </si>
  <si>
    <t>Tú nunca retienes.</t>
  </si>
  <si>
    <t>2. Si eres RIMPE Emprendedor</t>
  </si>
  <si>
    <t>Sí retienes al proveedor (1% IR + IVA según corresponda).</t>
  </si>
  <si>
    <t>Tu cliente te retiene a ti (1% IR + IVA según corresponda).</t>
  </si>
  <si>
    <t>3. Si eres Régimen General</t>
  </si>
  <si>
    <t>Retienes al proveedor según tabla (2% bienes, 3% servicios, 10% arrendamiento, etc.) + IVA según corresponda.</t>
  </si>
  <si>
    <t>Tu cliente te retiene a ti, si es agente de retención.</t>
  </si>
  <si>
    <t>Jerarquía de agentes de retención (2026)</t>
  </si>
  <si>
    <t>1. Nivel 1 – Contribuyente especial / Sector público</t>
  </si>
  <si>
    <t>Siempre retienen.</t>
  </si>
  <si>
    <t>Ejemplo: ministerios, municipios, empresas públicas.</t>
  </si>
  <si>
    <t>2. Nivel 2 – Designado agente de retención por el SRI</t>
  </si>
  <si>
    <t>Retienen en todas sus compras.</t>
  </si>
  <si>
    <t>Ejemplo: grandes empresas privadas designadas.</t>
  </si>
  <si>
    <t>3. Nivel 3 – No designado como agente de retención</t>
  </si>
  <si>
    <t>No retienen.</t>
  </si>
  <si>
    <t>Ejemplo: pequeños negocios en régimen general que no están en la lista del SRI.</t>
  </si>
  <si>
    <r>
      <t xml:space="preserve">👉 La jerarquía es descendente: si tu cliente está en nivel 1 o 2, </t>
    </r>
    <r>
      <rPr>
        <b/>
        <sz val="11"/>
        <color theme="1"/>
        <rFont val="Calibri"/>
        <family val="2"/>
        <scheme val="minor"/>
      </rPr>
      <t>ellos te retienen siempre</t>
    </r>
    <r>
      <rPr>
        <sz val="11"/>
        <color theme="1"/>
        <rFont val="Calibri"/>
        <family val="2"/>
        <scheme val="minor"/>
      </rPr>
      <t>. Si está en nivel 3, no retienen, y depende de tu régimen si tú retienes o no.</t>
    </r>
  </si>
  <si>
    <t>Escenario A: Diego (RIMPE Popular) compra a un proveedor Régimen General</t>
  </si>
  <si>
    <t>No retienes nada.</t>
  </si>
  <si>
    <t>El proveedor tampoco te retiene, porque el que retiene es el comprador.</t>
  </si>
  <si>
    <t>Resultado: no hay retención.</t>
  </si>
  <si>
    <t>Escenario B: Diego (RIMPE Popular) vende a un contribuyente especial</t>
  </si>
  <si>
    <t>Retención IR: 0% (Popular no tiene IR).</t>
  </si>
  <si>
    <t>Retención IVA: 30% sobre $150 = $45 (cliente te retiene).</t>
  </si>
  <si>
    <t>Resultado: te retienen.</t>
  </si>
  <si>
    <t>Escenario C: Diego (RIMPE Emprendedor) compra a Régimen General</t>
  </si>
  <si>
    <t>Resultado: tú retienes.</t>
  </si>
  <si>
    <t>Escenario D: Diego (Régimen General) vende servicios a un agente designado</t>
  </si>
  <si>
    <t>Factura: $1.500 + IVA 15% = $1.725</t>
  </si>
  <si>
    <t>Retención IR: 3% sobre $1.500 = $45</t>
  </si>
  <si>
    <t>Retención IVA: 70% sobre $225 = $157,5</t>
  </si>
  <si>
    <t>Resultado: el cliente te retiene.</t>
  </si>
  <si>
    <r>
      <t>Negocio Popular:</t>
    </r>
    <r>
      <rPr>
        <sz val="11"/>
        <color theme="1"/>
        <rFont val="Calibri"/>
        <family val="2"/>
        <scheme val="minor"/>
      </rPr>
      <t xml:space="preserve"> nunca retiene, solo le retienen al vender.</t>
    </r>
  </si>
  <si>
    <r>
      <t>Emprendedor:</t>
    </r>
    <r>
      <rPr>
        <sz val="11"/>
        <color theme="1"/>
        <rFont val="Calibri"/>
        <family val="2"/>
        <scheme val="minor"/>
      </rPr>
      <t xml:space="preserve"> retiene al comprar y le retienen al vender.</t>
    </r>
  </si>
  <si>
    <r>
      <t>General:</t>
    </r>
    <r>
      <rPr>
        <sz val="11"/>
        <color theme="1"/>
        <rFont val="Calibri"/>
        <family val="2"/>
        <scheme val="minor"/>
      </rPr>
      <t xml:space="preserve"> retiene al comprar y le retienen al vender.</t>
    </r>
  </si>
  <si>
    <r>
      <t>Contribuyentes especiales y sector público:</t>
    </r>
    <r>
      <rPr>
        <sz val="11"/>
        <color theme="1"/>
        <rFont val="Calibri"/>
        <family val="2"/>
        <scheme val="minor"/>
      </rPr>
      <t xml:space="preserve"> siempre retienen.</t>
    </r>
  </si>
  <si>
    <t>Tabla de ingresos anuales</t>
  </si>
  <si>
    <t>FECHA</t>
  </si>
  <si>
    <t>DETALLE</t>
  </si>
  <si>
    <t>DEBE</t>
  </si>
  <si>
    <t>HABER</t>
  </si>
  <si>
    <t>LIBRO DIARIO</t>
  </si>
  <si>
    <t>N° ASIENTOS</t>
  </si>
  <si>
    <t>NOMBRE DE CUENTA</t>
  </si>
  <si>
    <t>N° CUENTA</t>
  </si>
  <si>
    <t>Cuenta</t>
  </si>
  <si>
    <t>1.1</t>
  </si>
  <si>
    <t>Activo Corriente</t>
  </si>
  <si>
    <t>1.1.1</t>
  </si>
  <si>
    <t>1.1.2</t>
  </si>
  <si>
    <t>1.1.3</t>
  </si>
  <si>
    <t>1.1.4</t>
  </si>
  <si>
    <t>1.1.5</t>
  </si>
  <si>
    <t>Documentos por Cobrar</t>
  </si>
  <si>
    <t>Anticipos a Proveedores</t>
  </si>
  <si>
    <t>Inventarios</t>
  </si>
  <si>
    <t>1.2</t>
  </si>
  <si>
    <t>Activo No Corriente</t>
  </si>
  <si>
    <t>1.2.1</t>
  </si>
  <si>
    <t>Muebles y Enseres</t>
  </si>
  <si>
    <t>1.2.2</t>
  </si>
  <si>
    <t>Equipos de Computación</t>
  </si>
  <si>
    <t>1.2.3</t>
  </si>
  <si>
    <t>Vehículos</t>
  </si>
  <si>
    <t>Terrenos</t>
  </si>
  <si>
    <t>Activos Intangibles</t>
  </si>
  <si>
    <t>Cells.EntireColumn.Autofit</t>
  </si>
  <si>
    <t>ACTIVO</t>
  </si>
  <si>
    <t>Efectivo y Equivalentes de Efectivo</t>
  </si>
  <si>
    <t>1.1.1.01</t>
  </si>
  <si>
    <t>Caja General</t>
  </si>
  <si>
    <t>1.1.1.02</t>
  </si>
  <si>
    <t>Caja Chica</t>
  </si>
  <si>
    <t>1.1.1.03</t>
  </si>
  <si>
    <t>Banco Pichincha</t>
  </si>
  <si>
    <t>1.1.1.04</t>
  </si>
  <si>
    <t>Banco Guayaquil</t>
  </si>
  <si>
    <t>1.1.1.05</t>
  </si>
  <si>
    <t>Banco Pacífico</t>
  </si>
  <si>
    <t>1.1.1.06</t>
  </si>
  <si>
    <t>Cooperativas de Ahorro y Crédito</t>
  </si>
  <si>
    <t>1.1.1.07</t>
  </si>
  <si>
    <t>Fondos en Tránsito</t>
  </si>
  <si>
    <t>1.1.1.08</t>
  </si>
  <si>
    <t>Depósitos a la Vista</t>
  </si>
  <si>
    <t>1.1.1.09</t>
  </si>
  <si>
    <t>Inversiones Temporales</t>
  </si>
  <si>
    <t>Cuentas por Cobrar Comerciales</t>
  </si>
  <si>
    <t>1.1.2.01</t>
  </si>
  <si>
    <t>Clientes Nacionales</t>
  </si>
  <si>
    <t>1.1.2.02</t>
  </si>
  <si>
    <t>Clientes del Exterior</t>
  </si>
  <si>
    <t>1.1.2.03</t>
  </si>
  <si>
    <t>1.1.2.04</t>
  </si>
  <si>
    <t>1.1.2.05</t>
  </si>
  <si>
    <t>Anticipos a Empleados</t>
  </si>
  <si>
    <t>1.1.2.06</t>
  </si>
  <si>
    <t>Préstamos a Empleados</t>
  </si>
  <si>
    <t>1.1.2.07</t>
  </si>
  <si>
    <t>Otras Cuentas por Cobrar</t>
  </si>
  <si>
    <t>1.1.2.08</t>
  </si>
  <si>
    <t>Intereses por Cobrar</t>
  </si>
  <si>
    <t>1.1.2.09</t>
  </si>
  <si>
    <t>Dividendos por Cobrar</t>
  </si>
  <si>
    <t>1.1.2.10</t>
  </si>
  <si>
    <t>Provisión para Cuentas Incobrables (-)</t>
  </si>
  <si>
    <t>1.1.3.01</t>
  </si>
  <si>
    <t>Mercaderías</t>
  </si>
  <si>
    <t>1.1.3.02</t>
  </si>
  <si>
    <t>Materia Prima</t>
  </si>
  <si>
    <t>1.1.3.03</t>
  </si>
  <si>
    <t>Productos en Proceso</t>
  </si>
  <si>
    <t>1.1.3.04</t>
  </si>
  <si>
    <t>Productos Terminados</t>
  </si>
  <si>
    <t>1.1.3.05</t>
  </si>
  <si>
    <t>Materiales y Suministros</t>
  </si>
  <si>
    <t>1.1.3.06</t>
  </si>
  <si>
    <t>Repuestos</t>
  </si>
  <si>
    <t>1.1.3.07</t>
  </si>
  <si>
    <t>Inventario en Tránsito</t>
  </si>
  <si>
    <t>1.1.3.08</t>
  </si>
  <si>
    <t>Provisión por Deterioro de Inventarios (-)</t>
  </si>
  <si>
    <t>Activos Tributarios</t>
  </si>
  <si>
    <t>1.1.4.01</t>
  </si>
  <si>
    <t>IVA Crédito Tributario Bienes</t>
  </si>
  <si>
    <t>1.1.4.02</t>
  </si>
  <si>
    <t>IVA Crédito Tributario Servicios</t>
  </si>
  <si>
    <t>1.1.4.03</t>
  </si>
  <si>
    <t>IVA Crédito Tributario Activos Fijos</t>
  </si>
  <si>
    <t>1.1.4.04</t>
  </si>
  <si>
    <t>Retención IVA por Compensar</t>
  </si>
  <si>
    <t>1.1.4.05</t>
  </si>
  <si>
    <t>Retención Impuesto a la Renta por Compensar</t>
  </si>
  <si>
    <t>1.1.4.06</t>
  </si>
  <si>
    <t>Anticipo de Impuesto a la Renta</t>
  </si>
  <si>
    <t>1.1.4.07</t>
  </si>
  <si>
    <t>Crédito Tributario ISD</t>
  </si>
  <si>
    <t>1.1.4.08</t>
  </si>
  <si>
    <t>Otros Créditos Tributarios</t>
  </si>
  <si>
    <t>Gastos Pagados por Anticipado</t>
  </si>
  <si>
    <t>1.1.5.01</t>
  </si>
  <si>
    <t>Seguros Pagados por Anticipado</t>
  </si>
  <si>
    <t>1.1.5.02</t>
  </si>
  <si>
    <t>Arriendos Pagados por Anticipado</t>
  </si>
  <si>
    <t>1.1.5.03</t>
  </si>
  <si>
    <t>Publicidad Pagada por Anticipado</t>
  </si>
  <si>
    <t>1.1.5.04</t>
  </si>
  <si>
    <t>Suscripciones Pagadas por Anticipado</t>
  </si>
  <si>
    <t>1.1.5.05</t>
  </si>
  <si>
    <t>Otros Anticipos</t>
  </si>
  <si>
    <t>Propiedad, Planta y Equipo</t>
  </si>
  <si>
    <t>1.2.1.01</t>
  </si>
  <si>
    <t>1.2.1.02</t>
  </si>
  <si>
    <t>Edificios</t>
  </si>
  <si>
    <t>1.2.1.03</t>
  </si>
  <si>
    <t>Construcciones en Curso</t>
  </si>
  <si>
    <t>1.2.1.04</t>
  </si>
  <si>
    <t>Maquinaria y Equipo</t>
  </si>
  <si>
    <t>1.2.1.05</t>
  </si>
  <si>
    <t>1.2.1.06</t>
  </si>
  <si>
    <t>1.2.1.07</t>
  </si>
  <si>
    <t>Equipos de Oficina</t>
  </si>
  <si>
    <t>1.2.1.08</t>
  </si>
  <si>
    <t>1.2.1.09</t>
  </si>
  <si>
    <t>Herramientas</t>
  </si>
  <si>
    <t>1.2.1.10</t>
  </si>
  <si>
    <t>Mejoras en Bienes Arrendados</t>
  </si>
  <si>
    <t>1.2.1.11</t>
  </si>
  <si>
    <t>Depreciación Acumulada (-)</t>
  </si>
  <si>
    <t>1.2.2.01</t>
  </si>
  <si>
    <t>Software</t>
  </si>
  <si>
    <t>1.2.2.02</t>
  </si>
  <si>
    <t>Licencias</t>
  </si>
  <si>
    <t>1.2.2.03</t>
  </si>
  <si>
    <t>Marcas</t>
  </si>
  <si>
    <t>1.2.2.04</t>
  </si>
  <si>
    <t>Patentes</t>
  </si>
  <si>
    <t>1.2.2.05</t>
  </si>
  <si>
    <t>Amortización Acumulada (-)</t>
  </si>
  <si>
    <t>Inversiones a Largo Plazo</t>
  </si>
  <si>
    <t>1.2.3.01</t>
  </si>
  <si>
    <t>Inversiones Permanentes</t>
  </si>
  <si>
    <t>1.2.3.02</t>
  </si>
  <si>
    <t>Depósitos en Garantía</t>
  </si>
  <si>
    <t>1.2.3.03</t>
  </si>
  <si>
    <t>Otros Activos No Corrientes</t>
  </si>
  <si>
    <t>PASIVO</t>
  </si>
  <si>
    <t>2.1</t>
  </si>
  <si>
    <t>Pasivo Corriente</t>
  </si>
  <si>
    <t>2.1.1</t>
  </si>
  <si>
    <t>Obligaciones Comerciales</t>
  </si>
  <si>
    <t>2.1.1.01</t>
  </si>
  <si>
    <t>Proveedores Nacionales</t>
  </si>
  <si>
    <t>2.1.1.02</t>
  </si>
  <si>
    <t>Proveedores del Exterior</t>
  </si>
  <si>
    <t>2.1.1.03</t>
  </si>
  <si>
    <t>Documentos por Pagar</t>
  </si>
  <si>
    <t>2.1.1.04</t>
  </si>
  <si>
    <t>Anticipos de Clientes</t>
  </si>
  <si>
    <t>2.1.2</t>
  </si>
  <si>
    <t>Obligaciones Financieras</t>
  </si>
  <si>
    <t>2.1.2.01</t>
  </si>
  <si>
    <t>Préstamos Bancarios Corto Plazo</t>
  </si>
  <si>
    <t>2.1.2.02</t>
  </si>
  <si>
    <t>Sobregiros Bancarios</t>
  </si>
  <si>
    <t>2.1.2.03</t>
  </si>
  <si>
    <t>Tarjetas de Crédito por Pagar</t>
  </si>
  <si>
    <t>2.1.3</t>
  </si>
  <si>
    <t>Obligaciones Laborales</t>
  </si>
  <si>
    <t>2.1.3.01</t>
  </si>
  <si>
    <t>Sueldos por Pagar</t>
  </si>
  <si>
    <t>2.1.3.02</t>
  </si>
  <si>
    <t>Décimo Tercer Sueldo por Pagar</t>
  </si>
  <si>
    <t>2.1.3.03</t>
  </si>
  <si>
    <t>Décimo Cuarto Sueldo por Pagar</t>
  </si>
  <si>
    <t>2.1.3.04</t>
  </si>
  <si>
    <t>Vacaciones por Pagar</t>
  </si>
  <si>
    <t>2.1.3.05</t>
  </si>
  <si>
    <t>Fondos de Reserva por Pagar</t>
  </si>
  <si>
    <t>2.1.3.06</t>
  </si>
  <si>
    <t>Aporte Personal IESS por Pagar</t>
  </si>
  <si>
    <t>2.1.3.07</t>
  </si>
  <si>
    <t>Aporte Patronal IESS por Pagar</t>
  </si>
  <si>
    <t>2.1.4</t>
  </si>
  <si>
    <t>Obligaciones Tributarias</t>
  </si>
  <si>
    <t>2.1.4.01</t>
  </si>
  <si>
    <t>IVA por Pagar</t>
  </si>
  <si>
    <t>2.1.4.02</t>
  </si>
  <si>
    <t>IVA Cobrado</t>
  </si>
  <si>
    <t>2.1.4.03</t>
  </si>
  <si>
    <t>Retenciones IVA por Pagar</t>
  </si>
  <si>
    <t>2.1.4.04</t>
  </si>
  <si>
    <t>Retenciones Impuesto a la Renta por Pagar</t>
  </si>
  <si>
    <t>2.1.4.05</t>
  </si>
  <si>
    <t>Impuesto a la Renta por Pagar</t>
  </si>
  <si>
    <t>2.1.4.06</t>
  </si>
  <si>
    <t>Multas e Intereses Tributarios</t>
  </si>
  <si>
    <t>2.1.4.07</t>
  </si>
  <si>
    <t>Otros Tributos por Pagar</t>
  </si>
  <si>
    <t>2.1.5</t>
  </si>
  <si>
    <t>Otras Cuentas por Pagar</t>
  </si>
  <si>
    <t>2.1.5.01</t>
  </si>
  <si>
    <t>Servicios Básicos por Pagar</t>
  </si>
  <si>
    <t>2.1.5.02</t>
  </si>
  <si>
    <t>Arriendos por Pagar</t>
  </si>
  <si>
    <t>2.1.5.03</t>
  </si>
  <si>
    <t>Honorarios por Pagar</t>
  </si>
  <si>
    <t>2.1.5.04</t>
  </si>
  <si>
    <t>Intereses por Pagar</t>
  </si>
  <si>
    <t>2.1.5.05</t>
  </si>
  <si>
    <t>Otras Obligaciones</t>
  </si>
  <si>
    <t>2.2</t>
  </si>
  <si>
    <t>Pasivo No Corriente</t>
  </si>
  <si>
    <t>2.2.1</t>
  </si>
  <si>
    <t>Obligaciones Financieras Largo Plazo</t>
  </si>
  <si>
    <t>2.2.1.01</t>
  </si>
  <si>
    <t>Préstamos Bancarios Largo Plazo</t>
  </si>
  <si>
    <t>2.2.1.02</t>
  </si>
  <si>
    <t>Obligaciones con Accionistas</t>
  </si>
  <si>
    <t>2.2.1.03</t>
  </si>
  <si>
    <t>Otros Pasivos Largo Plazo</t>
  </si>
  <si>
    <t>2.2.2</t>
  </si>
  <si>
    <t>Provisiones Largo Plazo</t>
  </si>
  <si>
    <t>2.2.2.01</t>
  </si>
  <si>
    <t>Jubilación Patronal</t>
  </si>
  <si>
    <t>2.2.2.02</t>
  </si>
  <si>
    <t>Desahucio</t>
  </si>
  <si>
    <t>PATRIMONIO</t>
  </si>
  <si>
    <t>3.1</t>
  </si>
  <si>
    <t>Capital</t>
  </si>
  <si>
    <t>3.1.1</t>
  </si>
  <si>
    <t>Capital Social</t>
  </si>
  <si>
    <t>3.1.2</t>
  </si>
  <si>
    <t>Aportes para Futuras Capitalizaciones</t>
  </si>
  <si>
    <t>3.2</t>
  </si>
  <si>
    <t>Reservas</t>
  </si>
  <si>
    <t>3.2.1</t>
  </si>
  <si>
    <t>Reserva Legal</t>
  </si>
  <si>
    <t>3.2.2</t>
  </si>
  <si>
    <t>Reserva Facultativa</t>
  </si>
  <si>
    <t>3.3</t>
  </si>
  <si>
    <t>Resultados</t>
  </si>
  <si>
    <t>3.3.1</t>
  </si>
  <si>
    <t>Utilidades Acumuladas</t>
  </si>
  <si>
    <t>3.3.2</t>
  </si>
  <si>
    <t>Pérdidas Acumuladas</t>
  </si>
  <si>
    <t>3.3.3</t>
  </si>
  <si>
    <t>Utilidad del Ejercicio</t>
  </si>
  <si>
    <t>3.3.4</t>
  </si>
  <si>
    <t>Pérdida del Ejercicio</t>
  </si>
  <si>
    <t>INGRESOS</t>
  </si>
  <si>
    <t>4.1</t>
  </si>
  <si>
    <t>Ingresos Operacionales</t>
  </si>
  <si>
    <t>4.1.1</t>
  </si>
  <si>
    <t>Ventas Gravadas IVA</t>
  </si>
  <si>
    <t>4.1.2</t>
  </si>
  <si>
    <t>Ventas Tarifa 0% IVA</t>
  </si>
  <si>
    <t>4.1.3</t>
  </si>
  <si>
    <t>Exportaciones</t>
  </si>
  <si>
    <t>4.1.4</t>
  </si>
  <si>
    <t>Prestación de Servicios Gravados</t>
  </si>
  <si>
    <t>4.1.5</t>
  </si>
  <si>
    <t>Prestación de Servicios Tarifa 0%</t>
  </si>
  <si>
    <t>4.1.6</t>
  </si>
  <si>
    <t>Descuentos en Ventas (-)</t>
  </si>
  <si>
    <t>4.1.7</t>
  </si>
  <si>
    <t>Devoluciones en Ventas (-)</t>
  </si>
  <si>
    <t>4.2</t>
  </si>
  <si>
    <t>Otros Ingresos</t>
  </si>
  <si>
    <t>4.2.1</t>
  </si>
  <si>
    <t>Ingresos Financieros</t>
  </si>
  <si>
    <t>4.2.2</t>
  </si>
  <si>
    <t>Intereses Ganados</t>
  </si>
  <si>
    <t>4.2.3</t>
  </si>
  <si>
    <t>Comisiones Ganadas</t>
  </si>
  <si>
    <t>4.2.4</t>
  </si>
  <si>
    <t>Ganancia en Venta de Activos</t>
  </si>
  <si>
    <t>4.2.5</t>
  </si>
  <si>
    <t>Otros Ingresos Operacionales</t>
  </si>
  <si>
    <t>4.2.6</t>
  </si>
  <si>
    <t>Ingresos Extraordinarios</t>
  </si>
  <si>
    <t>GASTOS</t>
  </si>
  <si>
    <t>5.1</t>
  </si>
  <si>
    <t>Costos de Ventas</t>
  </si>
  <si>
    <t>5.1.1</t>
  </si>
  <si>
    <t>Compras de Mercaderías</t>
  </si>
  <si>
    <t>5.1.2</t>
  </si>
  <si>
    <t>Inventario Inicial</t>
  </si>
  <si>
    <t>5.1.3</t>
  </si>
  <si>
    <t>Inventario Final (-)</t>
  </si>
  <si>
    <t>5.1.4</t>
  </si>
  <si>
    <t>Fletes en Compras</t>
  </si>
  <si>
    <t>5.1.5</t>
  </si>
  <si>
    <t>Devoluciones en Compras (-)</t>
  </si>
  <si>
    <t>5.1.6</t>
  </si>
  <si>
    <t>Descuentos en Compras (-)</t>
  </si>
  <si>
    <t>5.1.7</t>
  </si>
  <si>
    <t>Costo de Ventas</t>
  </si>
  <si>
    <t>5.2</t>
  </si>
  <si>
    <t>Gastos Administrativos</t>
  </si>
  <si>
    <t>5.2.1</t>
  </si>
  <si>
    <t>Sueldos Administrativos</t>
  </si>
  <si>
    <t>5.2.2</t>
  </si>
  <si>
    <t>Aporte Patronal IESS</t>
  </si>
  <si>
    <t>5.2.3</t>
  </si>
  <si>
    <t>Décimos</t>
  </si>
  <si>
    <t>5.2.4</t>
  </si>
  <si>
    <t>Fondos de Reserva</t>
  </si>
  <si>
    <t>5.2.5</t>
  </si>
  <si>
    <t>Vacaciones</t>
  </si>
  <si>
    <t>5.2.6</t>
  </si>
  <si>
    <t>Arriendos</t>
  </si>
  <si>
    <t>5.2.7</t>
  </si>
  <si>
    <t>Energía Eléctrica</t>
  </si>
  <si>
    <t>5.2.8</t>
  </si>
  <si>
    <t>Agua Potable</t>
  </si>
  <si>
    <t>5.2.9</t>
  </si>
  <si>
    <t>Telefonía e Internet</t>
  </si>
  <si>
    <t>5.2.10</t>
  </si>
  <si>
    <t>Útiles de Oficina</t>
  </si>
  <si>
    <t>5.2.11</t>
  </si>
  <si>
    <t>Papelería</t>
  </si>
  <si>
    <t>5.2.12</t>
  </si>
  <si>
    <t>Limpieza</t>
  </si>
  <si>
    <t>5.2.13</t>
  </si>
  <si>
    <t>Mantenimiento y Reparaciones</t>
  </si>
  <si>
    <t>5.2.14</t>
  </si>
  <si>
    <t>Seguros</t>
  </si>
  <si>
    <t>5.2.15</t>
  </si>
  <si>
    <t>Depreciaciones</t>
  </si>
  <si>
    <t>5.2.16</t>
  </si>
  <si>
    <t>Amortizaciones</t>
  </si>
  <si>
    <t>5.2.17</t>
  </si>
  <si>
    <t>Honorarios Profesionales</t>
  </si>
  <si>
    <t>5.2.18</t>
  </si>
  <si>
    <t>Capacitación</t>
  </si>
  <si>
    <t>5.2.19</t>
  </si>
  <si>
    <t>Servicios Contables</t>
  </si>
  <si>
    <t>5.2.20</t>
  </si>
  <si>
    <t>Software y Licencias</t>
  </si>
  <si>
    <t>5.3</t>
  </si>
  <si>
    <t>Gastos de Ventas</t>
  </si>
  <si>
    <t>5.3.1</t>
  </si>
  <si>
    <t>Publicidad y Marketing</t>
  </si>
  <si>
    <t>5.3.2</t>
  </si>
  <si>
    <t>Comisiones sobre Ventas</t>
  </si>
  <si>
    <t>5.3.3</t>
  </si>
  <si>
    <t>Transporte y Distribución</t>
  </si>
  <si>
    <t>5.3.4</t>
  </si>
  <si>
    <t>Empaques</t>
  </si>
  <si>
    <t>5.3.5</t>
  </si>
  <si>
    <t>Viáticos de Ventas</t>
  </si>
  <si>
    <t>5.4</t>
  </si>
  <si>
    <t>Gastos Financieros</t>
  </si>
  <si>
    <t>5.4.1</t>
  </si>
  <si>
    <t>Intereses Bancarios</t>
  </si>
  <si>
    <t>5.4.2</t>
  </si>
  <si>
    <t>Comisiones Bancarias</t>
  </si>
  <si>
    <t>5.4.3</t>
  </si>
  <si>
    <t>Intereses por Préstamos</t>
  </si>
  <si>
    <t>5.4.4</t>
  </si>
  <si>
    <t>Diferencia en Cambio</t>
  </si>
  <si>
    <t>5.4.5</t>
  </si>
  <si>
    <t>Gastos por Servicios Financieros</t>
  </si>
  <si>
    <t>5.5</t>
  </si>
  <si>
    <t>Otros Gastos</t>
  </si>
  <si>
    <t>5.5.1</t>
  </si>
  <si>
    <t>Impuestos No Recuperables</t>
  </si>
  <si>
    <t>5.5.2</t>
  </si>
  <si>
    <t>Multas y Sanciones</t>
  </si>
  <si>
    <t>5.5.3</t>
  </si>
  <si>
    <t>Donaciones</t>
  </si>
  <si>
    <t>5.5.4</t>
  </si>
  <si>
    <t>Pérdida en Venta de Activos</t>
  </si>
  <si>
    <t>5.5.5</t>
  </si>
  <si>
    <t>Gastos Extraordinarios</t>
  </si>
  <si>
    <t>equipos de computación</t>
  </si>
  <si>
    <t>Capital social</t>
  </si>
  <si>
    <t>Aporte inicial</t>
  </si>
  <si>
    <t>Registro aporte inicial de soscios</t>
  </si>
  <si>
    <t xml:space="preserve">https://youtu.be/Q0tFY4GdhgE?si=fZgBFP9YGTyuN5KC </t>
  </si>
  <si>
    <t>Libro mayor</t>
  </si>
  <si>
    <t>Total debe</t>
  </si>
  <si>
    <t>Total haber</t>
  </si>
  <si>
    <t>saldo</t>
  </si>
  <si>
    <t>Private Sub TextBox1_Change()</t>
  </si>
  <si>
    <t>Text = "*" &amp; Sheets("Libro mayor RIMPE emprendedor").TextBox1.Text &amp; "*"</t>
  </si>
  <si>
    <t>Range("c6").AutoFilter field:=2, Criteria1:=texto</t>
  </si>
  <si>
    <t>End Sub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</si>
</sst>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44" formatCode="_ &quot;$&quot;* #,##0.00_ ;_ &quot;$&quot;* \-#,##0.00_ ;_ &quot;$&quot;* &quot;-&quot;??_ ;_ @_ "/>
  </numFmts>
  <fonts count="14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FF000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theme="4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3.5"/>
      <color theme="1"/>
      <name val="Calibri"/>
      <family val="2"/>
      <scheme val="minor"/>
    </font>
    <font>
      <sz val="10"/>
      <color theme="1"/>
      <name val="Arial Unicode MS"/>
    </font>
    <font>
      <b/>
      <sz val="11"/>
      <color theme="4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8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theme="1"/>
      </top>
      <bottom style="thin">
        <color theme="1"/>
      </bottom>
      <diagonal/>
    </border>
  </borders>
  <cellStyleXfs count="4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59">
    <xf numFmtId="0" fontId="0" fillId="0" borderId="0" xfId="0"/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44" fontId="0" fillId="0" borderId="0" xfId="1" applyFont="1"/>
    <xf numFmtId="2" fontId="0" fillId="0" borderId="0" xfId="1" applyNumberFormat="1" applyFont="1"/>
    <xf numFmtId="44" fontId="0" fillId="0" borderId="0" xfId="1" applyNumberFormat="1" applyFont="1"/>
    <xf numFmtId="0" fontId="2" fillId="0" borderId="0" xfId="0" applyFont="1" applyAlignment="1">
      <alignment horizontal="right"/>
    </xf>
    <xf numFmtId="44" fontId="2" fillId="0" borderId="0" xfId="1" applyFont="1" applyAlignment="1">
      <alignment horizontal="center" vertical="center"/>
    </xf>
    <xf numFmtId="0" fontId="2" fillId="2" borderId="0" xfId="0" applyFont="1" applyFill="1" applyAlignment="1">
      <alignment horizontal="right"/>
    </xf>
    <xf numFmtId="0" fontId="2" fillId="0" borderId="0" xfId="0" applyFont="1"/>
    <xf numFmtId="44" fontId="2" fillId="0" borderId="0" xfId="0" applyNumberFormat="1" applyFont="1"/>
    <xf numFmtId="44" fontId="2" fillId="2" borderId="0" xfId="1" applyFont="1" applyFill="1" applyAlignment="1">
      <alignment horizontal="right"/>
    </xf>
    <xf numFmtId="0" fontId="2" fillId="0" borderId="0" xfId="0" applyFont="1" applyAlignment="1">
      <alignment horizontal="center" vertical="center"/>
    </xf>
    <xf numFmtId="9" fontId="0" fillId="0" borderId="0" xfId="2" applyFont="1" applyAlignment="1">
      <alignment horizontal="center"/>
    </xf>
    <xf numFmtId="0" fontId="5" fillId="0" borderId="0" xfId="3"/>
    <xf numFmtId="0" fontId="2" fillId="2" borderId="0" xfId="0" applyFont="1" applyFill="1"/>
    <xf numFmtId="0" fontId="2" fillId="3" borderId="0" xfId="0" applyFont="1" applyFill="1" applyAlignment="1">
      <alignment horizontal="center" vertical="center"/>
    </xf>
    <xf numFmtId="0" fontId="2" fillId="4" borderId="0" xfId="0" applyFont="1" applyFill="1"/>
    <xf numFmtId="0" fontId="2" fillId="4" borderId="0" xfId="0" applyFont="1" applyFill="1" applyAlignment="1">
      <alignment horizontal="center" vertical="center"/>
    </xf>
    <xf numFmtId="0" fontId="2" fillId="5" borderId="0" xfId="0" applyFont="1" applyFill="1"/>
    <xf numFmtId="0" fontId="4" fillId="5" borderId="1" xfId="0" applyFont="1" applyFill="1" applyBorder="1" applyAlignment="1">
      <alignment horizontal="center" vertical="center"/>
    </xf>
    <xf numFmtId="0" fontId="2" fillId="6" borderId="0" xfId="0" applyFont="1" applyFill="1"/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left" vertical="center" indent="1"/>
    </xf>
    <xf numFmtId="0" fontId="2" fillId="0" borderId="0" xfId="0" applyFont="1" applyAlignment="1">
      <alignment horizontal="left" vertical="center" indent="1"/>
    </xf>
    <xf numFmtId="0" fontId="8" fillId="0" borderId="0" xfId="0" applyFont="1" applyAlignment="1">
      <alignment vertical="center"/>
    </xf>
    <xf numFmtId="0" fontId="9" fillId="0" borderId="0" xfId="0" applyFont="1" applyAlignment="1">
      <alignment vertical="center"/>
    </xf>
    <xf numFmtId="0" fontId="10" fillId="0" borderId="0" xfId="0" applyFont="1" applyAlignment="1">
      <alignment vertical="center"/>
    </xf>
    <xf numFmtId="0" fontId="0" fillId="0" borderId="0" xfId="0" applyAlignment="1">
      <alignment horizontal="left" vertical="center" indent="2"/>
    </xf>
    <xf numFmtId="0" fontId="2" fillId="0" borderId="0" xfId="0" applyFont="1" applyAlignment="1">
      <alignment horizontal="left" vertical="center" indent="2"/>
    </xf>
    <xf numFmtId="0" fontId="2" fillId="2" borderId="0" xfId="0" applyFont="1" applyFill="1" applyAlignment="1">
      <alignment horizontal="center" vertical="center"/>
    </xf>
    <xf numFmtId="9" fontId="0" fillId="2" borderId="0" xfId="2" applyFont="1" applyFill="1" applyAlignment="1">
      <alignment horizontal="center" vertical="center"/>
    </xf>
    <xf numFmtId="0" fontId="2" fillId="7" borderId="0" xfId="0" applyFont="1" applyFill="1" applyAlignment="1">
      <alignment horizontal="center" vertical="center"/>
    </xf>
    <xf numFmtId="10" fontId="0" fillId="7" borderId="0" xfId="2" applyNumberFormat="1" applyFont="1" applyFill="1" applyAlignment="1">
      <alignment horizontal="center"/>
    </xf>
    <xf numFmtId="9" fontId="0" fillId="7" borderId="0" xfId="2" applyFont="1" applyFill="1" applyAlignment="1">
      <alignment horizontal="center"/>
    </xf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vertical="center" wrapText="1"/>
    </xf>
    <xf numFmtId="14" fontId="0" fillId="0" borderId="0" xfId="0" applyNumberFormat="1"/>
    <xf numFmtId="0" fontId="0" fillId="0" borderId="0" xfId="0" applyNumberFormat="1" applyAlignment="1">
      <alignment horizontal="right"/>
    </xf>
    <xf numFmtId="44" fontId="0" fillId="0" borderId="0" xfId="0" applyNumberFormat="1"/>
    <xf numFmtId="0" fontId="12" fillId="0" borderId="0" xfId="0" applyFont="1" applyAlignment="1">
      <alignment horizontal="center" vertical="center"/>
    </xf>
    <xf numFmtId="0" fontId="13" fillId="0" borderId="0" xfId="0" applyFont="1"/>
    <xf numFmtId="0" fontId="2" fillId="0" borderId="11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2" fillId="0" borderId="0" xfId="0" applyFont="1" applyAlignment="1">
      <alignment horizontal="center"/>
    </xf>
    <xf numFmtId="0" fontId="12" fillId="0" borderId="0" xfId="0" applyFont="1" applyAlignment="1">
      <alignment horizontal="center" vertical="center"/>
    </xf>
    <xf numFmtId="0" fontId="2" fillId="3" borderId="2" xfId="0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6" fillId="4" borderId="4" xfId="0" applyFont="1" applyFill="1" applyBorder="1" applyAlignment="1">
      <alignment horizontal="center"/>
    </xf>
    <xf numFmtId="0" fontId="6" fillId="4" borderId="5" xfId="0" applyFont="1" applyFill="1" applyBorder="1" applyAlignment="1">
      <alignment horizontal="center"/>
    </xf>
    <xf numFmtId="0" fontId="6" fillId="4" borderId="6" xfId="0" applyFont="1" applyFill="1" applyBorder="1" applyAlignment="1">
      <alignment horizontal="center"/>
    </xf>
    <xf numFmtId="0" fontId="6" fillId="4" borderId="7" xfId="0" applyFont="1" applyFill="1" applyBorder="1" applyAlignment="1">
      <alignment horizontal="center"/>
    </xf>
    <xf numFmtId="0" fontId="6" fillId="4" borderId="8" xfId="0" applyFont="1" applyFill="1" applyBorder="1" applyAlignment="1">
      <alignment horizontal="center"/>
    </xf>
    <xf numFmtId="0" fontId="6" fillId="4" borderId="9" xfId="0" applyFont="1" applyFill="1" applyBorder="1" applyAlignment="1">
      <alignment horizontal="center"/>
    </xf>
    <xf numFmtId="0" fontId="7" fillId="6" borderId="2" xfId="0" applyFont="1" applyFill="1" applyBorder="1" applyAlignment="1">
      <alignment horizontal="center"/>
    </xf>
    <xf numFmtId="0" fontId="7" fillId="6" borderId="10" xfId="0" applyFont="1" applyFill="1" applyBorder="1" applyAlignment="1">
      <alignment horizontal="center"/>
    </xf>
    <xf numFmtId="0" fontId="7" fillId="6" borderId="3" xfId="0" applyFont="1" applyFill="1" applyBorder="1" applyAlignment="1">
      <alignment horizontal="center"/>
    </xf>
  </cellXfs>
  <cellStyles count="4">
    <cellStyle name="Hipervínculo" xfId="3" builtinId="8"/>
    <cellStyle name="Moneda" xfId="1" builtinId="4"/>
    <cellStyle name="Normal" xfId="0" builtinId="0"/>
    <cellStyle name="Porcentaje" xfId="2" builtinId="5"/>
  </cellStyles>
  <dxfs count="3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0" formatCode="General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 &quot;$&quot;* #,##0.00_ ;_ &quot;$&quot;* \-#,##0.00_ ;_ &quot;$&quot;* &quot;-&quot;??_ ;_ @_ 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</dxf>
    <dxf>
      <numFmt numFmtId="19" formatCode="d/m/yyyy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ill>
        <patternFill>
          <bgColor theme="8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F0000"/>
        </patternFill>
      </fill>
    </dxf>
    <dxf>
      <fill>
        <patternFill>
          <bgColor theme="9" tint="0.79998168889431442"/>
        </patternFill>
      </fill>
    </dxf>
    <dxf>
      <numFmt numFmtId="0" formatCode="General"/>
      <alignment horizontal="right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1" defaultTableStyle="TableStyleMedium2" defaultPivotStyle="PivotStyleLight16">
    <tableStyle name="Estilo de tabla 1" pivot="0" count="0" xr9:uid="{89FAA8A2-7F1C-4162-8902-62CFBC0CD29B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752475</xdr:colOff>
      <xdr:row>0</xdr:row>
      <xdr:rowOff>161925</xdr:rowOff>
    </xdr:from>
    <xdr:to>
      <xdr:col>3</xdr:col>
      <xdr:colOff>571500</xdr:colOff>
      <xdr:row>3</xdr:row>
      <xdr:rowOff>85725</xdr:rowOff>
    </xdr:to>
    <xdr:sp macro="" textlink="">
      <xdr:nvSpPr>
        <xdr:cNvPr id="2" name="CuadroTexto 1">
          <a:extLst>
            <a:ext uri="{FF2B5EF4-FFF2-40B4-BE49-F238E27FC236}">
              <a16:creationId xmlns:a16="http://schemas.microsoft.com/office/drawing/2014/main" id="{5F0F088C-6324-4858-87B7-7993D2387B18}"/>
            </a:ext>
          </a:extLst>
        </xdr:cNvPr>
        <xdr:cNvSpPr txBox="1"/>
      </xdr:nvSpPr>
      <xdr:spPr>
        <a:xfrm>
          <a:off x="752475" y="161925"/>
          <a:ext cx="2105025" cy="495300"/>
        </a:xfrm>
        <a:prstGeom prst="rect">
          <a:avLst/>
        </a:prstGeom>
        <a:noFill/>
        <a:ln w="9525" cmpd="sng">
          <a:noFill/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EC" sz="1100" b="1">
              <a:latin typeface="Bookman Old Style" panose="02050604050505020204" pitchFamily="18" charset="0"/>
            </a:rPr>
            <a:t>CALCULO IMPUESTO A LA RENTA</a:t>
          </a:r>
          <a:br>
            <a:rPr lang="es-EC" sz="1100" b="1">
              <a:latin typeface="Bookman Old Style" panose="02050604050505020204" pitchFamily="18" charset="0"/>
            </a:rPr>
          </a:br>
          <a:r>
            <a:rPr lang="es-EC" sz="1100" b="1">
              <a:latin typeface="Bookman Old Style" panose="02050604050505020204" pitchFamily="18" charset="0"/>
            </a:rPr>
            <a:t>RIMPE NEGOCIO POPULAR</a:t>
          </a:r>
        </a:p>
      </xdr:txBody>
    </xdr:sp>
    <xdr:clientData/>
  </xdr:twoCellAnchor>
  <xdr:twoCellAnchor>
    <xdr:from>
      <xdr:col>1</xdr:col>
      <xdr:colOff>200025</xdr:colOff>
      <xdr:row>18</xdr:row>
      <xdr:rowOff>95250</xdr:rowOff>
    </xdr:from>
    <xdr:to>
      <xdr:col>3</xdr:col>
      <xdr:colOff>723900</xdr:colOff>
      <xdr:row>18</xdr:row>
      <xdr:rowOff>95250</xdr:rowOff>
    </xdr:to>
    <xdr:cxnSp macro="">
      <xdr:nvCxnSpPr>
        <xdr:cNvPr id="5" name="Conector recto de flecha 4">
          <a:extLst>
            <a:ext uri="{FF2B5EF4-FFF2-40B4-BE49-F238E27FC236}">
              <a16:creationId xmlns:a16="http://schemas.microsoft.com/office/drawing/2014/main" id="{65D49738-F248-41F9-A664-49AE0DB29E32}"/>
            </a:ext>
          </a:extLst>
        </xdr:cNvPr>
        <xdr:cNvCxnSpPr/>
      </xdr:nvCxnSpPr>
      <xdr:spPr>
        <a:xfrm>
          <a:off x="2362200" y="3524250"/>
          <a:ext cx="4648200" cy="0"/>
        </a:xfrm>
        <a:prstGeom prst="straightConnector1">
          <a:avLst/>
        </a:prstGeom>
        <a:ln>
          <a:tailEnd type="triangle"/>
        </a:ln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1904999</xdr:colOff>
      <xdr:row>4</xdr:row>
      <xdr:rowOff>104775</xdr:rowOff>
    </xdr:to>
    <xdr:sp macro="" textlink="">
      <xdr:nvSpPr>
        <xdr:cNvPr id="3" name="Rectángulo 2">
          <a:extLst>
            <a:ext uri="{FF2B5EF4-FFF2-40B4-BE49-F238E27FC236}">
              <a16:creationId xmlns:a16="http://schemas.microsoft.com/office/drawing/2014/main" id="{BA87C706-1138-4807-A49F-2535451DC9B2}"/>
            </a:ext>
          </a:extLst>
        </xdr:cNvPr>
        <xdr:cNvSpPr/>
      </xdr:nvSpPr>
      <xdr:spPr>
        <a:xfrm>
          <a:off x="0" y="0"/>
          <a:ext cx="1904999" cy="866775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  <a:effectLst>
          <a:glow rad="228600">
            <a:schemeClr val="accent4">
              <a:satMod val="175000"/>
              <a:alpha val="40000"/>
            </a:schemeClr>
          </a:glow>
          <a:outerShdw blurRad="50800" dist="38100" dir="10800000" algn="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657226</xdr:colOff>
      <xdr:row>2</xdr:row>
      <xdr:rowOff>38100</xdr:rowOff>
    </xdr:from>
    <xdr:to>
      <xdr:col>9</xdr:col>
      <xdr:colOff>180976</xdr:colOff>
      <xdr:row>4</xdr:row>
      <xdr:rowOff>152400</xdr:rowOff>
    </xdr:to>
    <xdr:sp macro="" textlink="">
      <xdr:nvSpPr>
        <xdr:cNvPr id="2" name="CuadroTexto 1">
          <a:extLst>
            <a:ext uri="{FF2B5EF4-FFF2-40B4-BE49-F238E27FC236}">
              <a16:creationId xmlns:a16="http://schemas.microsoft.com/office/drawing/2014/main" id="{56DB61A1-7BEE-4839-B303-4DBC42824466}"/>
            </a:ext>
          </a:extLst>
        </xdr:cNvPr>
        <xdr:cNvSpPr txBox="1"/>
      </xdr:nvSpPr>
      <xdr:spPr>
        <a:xfrm>
          <a:off x="2181226" y="419100"/>
          <a:ext cx="4400550" cy="495300"/>
        </a:xfrm>
        <a:prstGeom prst="rect">
          <a:avLst/>
        </a:prstGeom>
        <a:noFill/>
        <a:ln w="9525" cmpd="sng">
          <a:noFill/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EC" sz="1100" b="1">
              <a:latin typeface="Bookman Old Style" panose="02050604050505020204" pitchFamily="18" charset="0"/>
            </a:rPr>
            <a:t>CALCULO IMPUESTO A LA RENTA</a:t>
          </a:r>
          <a:br>
            <a:rPr lang="es-EC" sz="1100" b="1">
              <a:latin typeface="Bookman Old Style" panose="02050604050505020204" pitchFamily="18" charset="0"/>
            </a:rPr>
          </a:br>
          <a:r>
            <a:rPr lang="es-EC" sz="1100" b="1">
              <a:latin typeface="Bookman Old Style" panose="02050604050505020204" pitchFamily="18" charset="0"/>
            </a:rPr>
            <a:t>RIMPE EMPRENDEDOR</a:t>
          </a:r>
        </a:p>
      </xdr:txBody>
    </xdr:sp>
    <xdr:clientData/>
  </xdr:twoCellAnchor>
  <xdr:twoCellAnchor>
    <xdr:from>
      <xdr:col>0</xdr:col>
      <xdr:colOff>114300</xdr:colOff>
      <xdr:row>0</xdr:row>
      <xdr:rowOff>0</xdr:rowOff>
    </xdr:from>
    <xdr:to>
      <xdr:col>0</xdr:col>
      <xdr:colOff>2752725</xdr:colOff>
      <xdr:row>5</xdr:row>
      <xdr:rowOff>152400</xdr:rowOff>
    </xdr:to>
    <xdr:sp macro="" textlink="">
      <xdr:nvSpPr>
        <xdr:cNvPr id="3" name="Rectángulo 2">
          <a:extLst>
            <a:ext uri="{FF2B5EF4-FFF2-40B4-BE49-F238E27FC236}">
              <a16:creationId xmlns:a16="http://schemas.microsoft.com/office/drawing/2014/main" id="{FA435E71-AF3A-4F49-9AD5-619E282C171D}"/>
            </a:ext>
          </a:extLst>
        </xdr:cNvPr>
        <xdr:cNvSpPr/>
      </xdr:nvSpPr>
      <xdr:spPr>
        <a:xfrm>
          <a:off x="114300" y="0"/>
          <a:ext cx="2638425" cy="1104900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  <a:effectLst>
          <a:glow rad="228600">
            <a:schemeClr val="accent4">
              <a:satMod val="175000"/>
              <a:alpha val="40000"/>
            </a:schemeClr>
          </a:glow>
          <a:outerShdw blurRad="50800" dist="38100" dir="10800000" algn="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247650</xdr:colOff>
      <xdr:row>0</xdr:row>
      <xdr:rowOff>190499</xdr:rowOff>
    </xdr:from>
    <xdr:to>
      <xdr:col>14</xdr:col>
      <xdr:colOff>695325</xdr:colOff>
      <xdr:row>2</xdr:row>
      <xdr:rowOff>38099</xdr:rowOff>
    </xdr:to>
    <xdr:grpSp>
      <xdr:nvGrpSpPr>
        <xdr:cNvPr id="6" name="Grupo 5">
          <a:extLst>
            <a:ext uri="{FF2B5EF4-FFF2-40B4-BE49-F238E27FC236}">
              <a16:creationId xmlns:a16="http://schemas.microsoft.com/office/drawing/2014/main" id="{470D0755-9FF8-45EA-AC23-A2A259F58568}"/>
            </a:ext>
          </a:extLst>
        </xdr:cNvPr>
        <xdr:cNvGrpSpPr/>
      </xdr:nvGrpSpPr>
      <xdr:grpSpPr>
        <a:xfrm>
          <a:off x="11906250" y="190499"/>
          <a:ext cx="2181225" cy="371475"/>
          <a:chOff x="11963400" y="1571625"/>
          <a:chExt cx="3114675" cy="447675"/>
        </a:xfrm>
      </xdr:grpSpPr>
      <xdr:sp macro="" textlink="">
        <xdr:nvSpPr>
          <xdr:cNvPr id="3" name="Rectángulo: esquinas redondeadas 2">
            <a:extLst>
              <a:ext uri="{FF2B5EF4-FFF2-40B4-BE49-F238E27FC236}">
                <a16:creationId xmlns:a16="http://schemas.microsoft.com/office/drawing/2014/main" id="{719057F5-081D-4D21-8D21-2D076CE3EE26}"/>
              </a:ext>
            </a:extLst>
          </xdr:cNvPr>
          <xdr:cNvSpPr/>
        </xdr:nvSpPr>
        <xdr:spPr>
          <a:xfrm>
            <a:off x="11982450" y="1571625"/>
            <a:ext cx="3095625" cy="438150"/>
          </a:xfrm>
          <a:prstGeom prst="roundRect">
            <a:avLst>
              <a:gd name="adj" fmla="val 50000"/>
            </a:avLst>
          </a:prstGeom>
          <a:noFill/>
          <a:ln>
            <a:solidFill>
              <a:schemeClr val="accent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C" sz="1100"/>
          </a:p>
        </xdr:txBody>
      </xdr:sp>
      <xdr:sp macro="" textlink="">
        <xdr:nvSpPr>
          <xdr:cNvPr id="4" name="Diagrama de flujo: retraso 3">
            <a:extLst>
              <a:ext uri="{FF2B5EF4-FFF2-40B4-BE49-F238E27FC236}">
                <a16:creationId xmlns:a16="http://schemas.microsoft.com/office/drawing/2014/main" id="{6285D8E8-91E7-45EA-98DE-3E085FD353EC}"/>
              </a:ext>
            </a:extLst>
          </xdr:cNvPr>
          <xdr:cNvSpPr/>
        </xdr:nvSpPr>
        <xdr:spPr>
          <a:xfrm rot="10800000" flipV="1">
            <a:off x="11963400" y="1581150"/>
            <a:ext cx="369538" cy="438150"/>
          </a:xfrm>
          <a:prstGeom prst="flowChartDelay">
            <a:avLst/>
          </a:prstGeom>
          <a:solidFill>
            <a:schemeClr val="accent1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C" sz="1100"/>
          </a:p>
        </xdr:txBody>
      </xdr:sp>
    </xdr:grpSp>
    <xdr:clientData/>
  </xdr:twoCellAnchor>
  <xdr:twoCellAnchor>
    <xdr:from>
      <xdr:col>5</xdr:col>
      <xdr:colOff>0</xdr:colOff>
      <xdr:row>0</xdr:row>
      <xdr:rowOff>0</xdr:rowOff>
    </xdr:from>
    <xdr:to>
      <xdr:col>6</xdr:col>
      <xdr:colOff>1800225</xdr:colOff>
      <xdr:row>3</xdr:row>
      <xdr:rowOff>238125</xdr:rowOff>
    </xdr:to>
    <xdr:sp macro="" textlink="">
      <xdr:nvSpPr>
        <xdr:cNvPr id="2" name="Rectángulo 1">
          <a:extLst>
            <a:ext uri="{FF2B5EF4-FFF2-40B4-BE49-F238E27FC236}">
              <a16:creationId xmlns:a16="http://schemas.microsoft.com/office/drawing/2014/main" id="{6D915006-0166-4582-ADB9-4562B15EFC16}"/>
            </a:ext>
          </a:extLst>
        </xdr:cNvPr>
        <xdr:cNvSpPr/>
      </xdr:nvSpPr>
      <xdr:spPr>
        <a:xfrm>
          <a:off x="3810000" y="0"/>
          <a:ext cx="2314575" cy="809625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  <a:effectLst>
          <a:glow rad="228600">
            <a:schemeClr val="accent4">
              <a:satMod val="175000"/>
              <a:alpha val="40000"/>
            </a:schemeClr>
          </a:glow>
          <a:outerShdw blurRad="50800" dist="38100" dir="10800000" algn="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9525</xdr:colOff>
      <xdr:row>0</xdr:row>
      <xdr:rowOff>114300</xdr:rowOff>
    </xdr:from>
    <xdr:to>
      <xdr:col>10</xdr:col>
      <xdr:colOff>428625</xdr:colOff>
      <xdr:row>5</xdr:row>
      <xdr:rowOff>57150</xdr:rowOff>
    </xdr:to>
    <xdr:sp macro="" textlink="">
      <xdr:nvSpPr>
        <xdr:cNvPr id="2" name="CuadroTexto 1">
          <a:extLst>
            <a:ext uri="{FF2B5EF4-FFF2-40B4-BE49-F238E27FC236}">
              <a16:creationId xmlns:a16="http://schemas.microsoft.com/office/drawing/2014/main" id="{DD2A19FE-F7D9-4277-A6A3-E72708CD5CAD}"/>
            </a:ext>
          </a:extLst>
        </xdr:cNvPr>
        <xdr:cNvSpPr txBox="1"/>
      </xdr:nvSpPr>
      <xdr:spPr>
        <a:xfrm>
          <a:off x="9744075" y="114300"/>
          <a:ext cx="2705100" cy="8953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EC" sz="1600" b="1"/>
            <a:t>RETENCIONES</a:t>
          </a:r>
        </a:p>
      </xdr:txBody>
    </xdr:sp>
    <xdr:clientData/>
  </xdr:twoCellAnchor>
  <xdr:twoCellAnchor>
    <xdr:from>
      <xdr:col>4</xdr:col>
      <xdr:colOff>228600</xdr:colOff>
      <xdr:row>5</xdr:row>
      <xdr:rowOff>171450</xdr:rowOff>
    </xdr:from>
    <xdr:to>
      <xdr:col>5</xdr:col>
      <xdr:colOff>733425</xdr:colOff>
      <xdr:row>11</xdr:row>
      <xdr:rowOff>57150</xdr:rowOff>
    </xdr:to>
    <xdr:sp macro="" textlink="">
      <xdr:nvSpPr>
        <xdr:cNvPr id="3" name="CuadroTexto 2">
          <a:extLst>
            <a:ext uri="{FF2B5EF4-FFF2-40B4-BE49-F238E27FC236}">
              <a16:creationId xmlns:a16="http://schemas.microsoft.com/office/drawing/2014/main" id="{5DD95BB8-552B-4A8D-88DB-DD250DF4E858}"/>
            </a:ext>
          </a:extLst>
        </xdr:cNvPr>
        <xdr:cNvSpPr txBox="1"/>
      </xdr:nvSpPr>
      <xdr:spPr>
        <a:xfrm>
          <a:off x="6286500" y="1123950"/>
          <a:ext cx="2657475" cy="1028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EC" sz="1800" b="1"/>
            <a:t>IMPUESTO A LA RENTA:</a:t>
          </a:r>
        </a:p>
        <a:p>
          <a:pPr algn="ctr"/>
          <a:r>
            <a:rPr lang="es-EC" sz="1800" b="1"/>
            <a:t>Es</a:t>
          </a:r>
          <a:r>
            <a:rPr lang="es-EC" sz="1800" b="1" baseline="0"/>
            <a:t> el impuesto a las ganancias a los ingresos gravados</a:t>
          </a:r>
          <a:endParaRPr lang="es-EC" sz="1800" b="1"/>
        </a:p>
      </xdr:txBody>
    </xdr:sp>
    <xdr:clientData/>
  </xdr:twoCellAnchor>
  <xdr:twoCellAnchor>
    <xdr:from>
      <xdr:col>11</xdr:col>
      <xdr:colOff>609600</xdr:colOff>
      <xdr:row>4</xdr:row>
      <xdr:rowOff>152400</xdr:rowOff>
    </xdr:from>
    <xdr:to>
      <xdr:col>12</xdr:col>
      <xdr:colOff>533400</xdr:colOff>
      <xdr:row>7</xdr:row>
      <xdr:rowOff>0</xdr:rowOff>
    </xdr:to>
    <xdr:sp macro="" textlink="">
      <xdr:nvSpPr>
        <xdr:cNvPr id="4" name="CuadroTexto 3">
          <a:extLst>
            <a:ext uri="{FF2B5EF4-FFF2-40B4-BE49-F238E27FC236}">
              <a16:creationId xmlns:a16="http://schemas.microsoft.com/office/drawing/2014/main" id="{BBF9201B-7CBB-4860-9C26-5C424AB9AC86}"/>
            </a:ext>
          </a:extLst>
        </xdr:cNvPr>
        <xdr:cNvSpPr txBox="1"/>
      </xdr:nvSpPr>
      <xdr:spPr>
        <a:xfrm>
          <a:off x="13392150" y="914400"/>
          <a:ext cx="1362075" cy="41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EC" sz="2400" b="1"/>
            <a:t>IVA</a:t>
          </a:r>
        </a:p>
      </xdr:txBody>
    </xdr:sp>
    <xdr:clientData/>
  </xdr:twoCellAnchor>
  <xdr:twoCellAnchor>
    <xdr:from>
      <xdr:col>4</xdr:col>
      <xdr:colOff>1557338</xdr:colOff>
      <xdr:row>2</xdr:row>
      <xdr:rowOff>180975</xdr:rowOff>
    </xdr:from>
    <xdr:to>
      <xdr:col>7</xdr:col>
      <xdr:colOff>9525</xdr:colOff>
      <xdr:row>5</xdr:row>
      <xdr:rowOff>171450</xdr:rowOff>
    </xdr:to>
    <xdr:cxnSp macro="">
      <xdr:nvCxnSpPr>
        <xdr:cNvPr id="6" name="Conector recto de flecha 5">
          <a:extLst>
            <a:ext uri="{FF2B5EF4-FFF2-40B4-BE49-F238E27FC236}">
              <a16:creationId xmlns:a16="http://schemas.microsoft.com/office/drawing/2014/main" id="{C5EA49D6-9DD0-412B-98E6-2DE1CB951680}"/>
            </a:ext>
          </a:extLst>
        </xdr:cNvPr>
        <xdr:cNvCxnSpPr>
          <a:stCxn id="2" idx="1"/>
          <a:endCxn id="3" idx="0"/>
        </xdr:cNvCxnSpPr>
      </xdr:nvCxnSpPr>
      <xdr:spPr>
        <a:xfrm flipH="1">
          <a:off x="7615238" y="561975"/>
          <a:ext cx="2128837" cy="561975"/>
        </a:xfrm>
        <a:prstGeom prst="straightConnector1">
          <a:avLst/>
        </a:prstGeom>
        <a:ln>
          <a:tailEnd type="triangle"/>
        </a:ln>
      </xdr:spPr>
      <xdr:style>
        <a:lnRef idx="3">
          <a:schemeClr val="accent6"/>
        </a:lnRef>
        <a:fillRef idx="0">
          <a:schemeClr val="accent6"/>
        </a:fillRef>
        <a:effectRef idx="2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10</xdr:col>
      <xdr:colOff>428625</xdr:colOff>
      <xdr:row>2</xdr:row>
      <xdr:rowOff>180975</xdr:rowOff>
    </xdr:from>
    <xdr:to>
      <xdr:col>11</xdr:col>
      <xdr:colOff>1290638</xdr:colOff>
      <xdr:row>4</xdr:row>
      <xdr:rowOff>152400</xdr:rowOff>
    </xdr:to>
    <xdr:cxnSp macro="">
      <xdr:nvCxnSpPr>
        <xdr:cNvPr id="8" name="Conector recto de flecha 7">
          <a:extLst>
            <a:ext uri="{FF2B5EF4-FFF2-40B4-BE49-F238E27FC236}">
              <a16:creationId xmlns:a16="http://schemas.microsoft.com/office/drawing/2014/main" id="{6A24F8B7-11E3-4F18-B48A-6A403601FF89}"/>
            </a:ext>
          </a:extLst>
        </xdr:cNvPr>
        <xdr:cNvCxnSpPr>
          <a:stCxn id="2" idx="3"/>
          <a:endCxn id="4" idx="0"/>
        </xdr:cNvCxnSpPr>
      </xdr:nvCxnSpPr>
      <xdr:spPr>
        <a:xfrm>
          <a:off x="12449175" y="561975"/>
          <a:ext cx="1624013" cy="352425"/>
        </a:xfrm>
        <a:prstGeom prst="straightConnector1">
          <a:avLst/>
        </a:prstGeom>
        <a:ln>
          <a:tailEnd type="triangle"/>
        </a:ln>
      </xdr:spPr>
      <xdr:style>
        <a:lnRef idx="3">
          <a:schemeClr val="accent6"/>
        </a:lnRef>
        <a:fillRef idx="0">
          <a:schemeClr val="accent6"/>
        </a:fillRef>
        <a:effectRef idx="2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7</xdr:col>
      <xdr:colOff>19049</xdr:colOff>
      <xdr:row>5</xdr:row>
      <xdr:rowOff>180975</xdr:rowOff>
    </xdr:from>
    <xdr:to>
      <xdr:col>10</xdr:col>
      <xdr:colOff>314324</xdr:colOff>
      <xdr:row>8</xdr:row>
      <xdr:rowOff>85725</xdr:rowOff>
    </xdr:to>
    <xdr:sp macro="" textlink="">
      <xdr:nvSpPr>
        <xdr:cNvPr id="9" name="CuadroTexto 8">
          <a:extLst>
            <a:ext uri="{FF2B5EF4-FFF2-40B4-BE49-F238E27FC236}">
              <a16:creationId xmlns:a16="http://schemas.microsoft.com/office/drawing/2014/main" id="{B9B46AC2-84EB-4827-BE0C-732BEDD689D7}"/>
            </a:ext>
          </a:extLst>
        </xdr:cNvPr>
        <xdr:cNvSpPr txBox="1"/>
      </xdr:nvSpPr>
      <xdr:spPr>
        <a:xfrm>
          <a:off x="9753599" y="1133475"/>
          <a:ext cx="2581275" cy="4762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EC" sz="1100"/>
            <a:t>REGLA GENERAL: EL COMPRADOR</a:t>
          </a:r>
          <a:r>
            <a:rPr lang="es-EC" sz="1100" baseline="0"/>
            <a:t> ES AQUEL QUIEN RETIENE CON FRECUENCIA</a:t>
          </a:r>
          <a:endParaRPr lang="es-EC" sz="1100"/>
        </a:p>
      </xdr:txBody>
    </xdr:sp>
    <xdr:clientData/>
  </xdr:twoCellAnchor>
  <xdr:twoCellAnchor>
    <xdr:from>
      <xdr:col>7</xdr:col>
      <xdr:colOff>9524</xdr:colOff>
      <xdr:row>8</xdr:row>
      <xdr:rowOff>180974</xdr:rowOff>
    </xdr:from>
    <xdr:to>
      <xdr:col>10</xdr:col>
      <xdr:colOff>304799</xdr:colOff>
      <xdr:row>16</xdr:row>
      <xdr:rowOff>19049</xdr:rowOff>
    </xdr:to>
    <xdr:sp macro="" textlink="">
      <xdr:nvSpPr>
        <xdr:cNvPr id="10" name="CuadroTexto 9">
          <a:extLst>
            <a:ext uri="{FF2B5EF4-FFF2-40B4-BE49-F238E27FC236}">
              <a16:creationId xmlns:a16="http://schemas.microsoft.com/office/drawing/2014/main" id="{09E0252C-AC49-4839-B849-AEC8740B6939}"/>
            </a:ext>
          </a:extLst>
        </xdr:cNvPr>
        <xdr:cNvSpPr txBox="1"/>
      </xdr:nvSpPr>
      <xdr:spPr>
        <a:xfrm>
          <a:off x="9744074" y="1704974"/>
          <a:ext cx="2581275" cy="13620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EC" sz="1100"/>
            <a:t>¿QUIÉNES</a:t>
          </a:r>
          <a:r>
            <a:rPr lang="es-EC" sz="1100" baseline="0"/>
            <a:t> SON AGENTES DE RETENCIÓN?</a:t>
          </a:r>
        </a:p>
        <a:p>
          <a:r>
            <a:rPr lang="es-EC" sz="1100" baseline="0"/>
            <a:t>según el ART. 92 RLRTI son:</a:t>
          </a:r>
        </a:p>
        <a:p>
          <a:r>
            <a:rPr lang="es-EC" sz="1100" baseline="0"/>
            <a:t>a) Contribuyente especial</a:t>
          </a:r>
        </a:p>
        <a:p>
          <a:r>
            <a:rPr lang="es-EC" sz="1100" baseline="0"/>
            <a:t>b)Designados agentes de retención</a:t>
          </a:r>
        </a:p>
        <a:p>
          <a:r>
            <a:rPr lang="es-EC" sz="1100" baseline="0"/>
            <a:t>c) Quiene deban hacer retenciones especiales Art.92.Reglamento LRTI (numeral 2)</a:t>
          </a:r>
          <a:endParaRPr lang="es-EC" sz="1100"/>
        </a:p>
      </xdr:txBody>
    </xdr:sp>
    <xdr:clientData/>
  </xdr:twoCellAnchor>
  <xdr:twoCellAnchor>
    <xdr:from>
      <xdr:col>4</xdr:col>
      <xdr:colOff>247650</xdr:colOff>
      <xdr:row>11</xdr:row>
      <xdr:rowOff>180974</xdr:rowOff>
    </xdr:from>
    <xdr:to>
      <xdr:col>5</xdr:col>
      <xdr:colOff>676275</xdr:colOff>
      <xdr:row>19</xdr:row>
      <xdr:rowOff>19049</xdr:rowOff>
    </xdr:to>
    <xdr:sp macro="" textlink="">
      <xdr:nvSpPr>
        <xdr:cNvPr id="11" name="CuadroTexto 10">
          <a:extLst>
            <a:ext uri="{FF2B5EF4-FFF2-40B4-BE49-F238E27FC236}">
              <a16:creationId xmlns:a16="http://schemas.microsoft.com/office/drawing/2014/main" id="{8482A683-4BD6-4361-9FEE-3AB881C170FB}"/>
            </a:ext>
          </a:extLst>
        </xdr:cNvPr>
        <xdr:cNvSpPr txBox="1"/>
      </xdr:nvSpPr>
      <xdr:spPr>
        <a:xfrm>
          <a:off x="6305550" y="2276474"/>
          <a:ext cx="2581275" cy="13620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EC" sz="1100"/>
            <a:t>se retienen entre todos los agentes de retención excepto:</a:t>
          </a:r>
        </a:p>
        <a:p>
          <a:r>
            <a:rPr lang="es-EC" sz="1100"/>
            <a:t>1) instituciones</a:t>
          </a:r>
          <a:r>
            <a:rPr lang="es-EC" sz="1100" baseline="0"/>
            <a:t> sin fines de lucro.</a:t>
          </a:r>
        </a:p>
        <a:p>
          <a:r>
            <a:rPr lang="es-EC" sz="1100" baseline="0"/>
            <a:t>2) instituciones de educación superior.</a:t>
          </a:r>
        </a:p>
        <a:p>
          <a:r>
            <a:rPr lang="es-EC" sz="1100" baseline="0"/>
            <a:t>3) instituciones públicas  </a:t>
          </a:r>
        </a:p>
        <a:p>
          <a:r>
            <a:rPr lang="es-EC" sz="1100" baseline="0"/>
            <a:t>4) grandes contribuyentes (LRTI. art.45. con sus excepciones)</a:t>
          </a:r>
          <a:endParaRPr lang="es-EC" sz="1100"/>
        </a:p>
      </xdr:txBody>
    </xdr:sp>
    <xdr:clientData/>
  </xdr:twoCellAnchor>
  <xdr:twoCellAnchor>
    <xdr:from>
      <xdr:col>11</xdr:col>
      <xdr:colOff>38102</xdr:colOff>
      <xdr:row>8</xdr:row>
      <xdr:rowOff>66675</xdr:rowOff>
    </xdr:from>
    <xdr:to>
      <xdr:col>12</xdr:col>
      <xdr:colOff>1114426</xdr:colOff>
      <xdr:row>10</xdr:row>
      <xdr:rowOff>171450</xdr:rowOff>
    </xdr:to>
    <xdr:sp macro="" textlink="">
      <xdr:nvSpPr>
        <xdr:cNvPr id="22" name="CuadroTexto 21">
          <a:extLst>
            <a:ext uri="{FF2B5EF4-FFF2-40B4-BE49-F238E27FC236}">
              <a16:creationId xmlns:a16="http://schemas.microsoft.com/office/drawing/2014/main" id="{16E6F0EE-EA8D-4972-A459-EDE5B6F88639}"/>
            </a:ext>
          </a:extLst>
        </xdr:cNvPr>
        <xdr:cNvSpPr txBox="1"/>
      </xdr:nvSpPr>
      <xdr:spPr>
        <a:xfrm>
          <a:off x="12820652" y="1590675"/>
          <a:ext cx="3305174" cy="4857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EC" sz="2400" b="1"/>
            <a:t>¿cómo se retiene?</a:t>
          </a:r>
        </a:p>
      </xdr:txBody>
    </xdr:sp>
    <xdr:clientData/>
  </xdr:twoCellAnchor>
  <xdr:twoCellAnchor>
    <xdr:from>
      <xdr:col>11</xdr:col>
      <xdr:colOff>1685925</xdr:colOff>
      <xdr:row>7</xdr:row>
      <xdr:rowOff>0</xdr:rowOff>
    </xdr:from>
    <xdr:to>
      <xdr:col>11</xdr:col>
      <xdr:colOff>1690689</xdr:colOff>
      <xdr:row>8</xdr:row>
      <xdr:rowOff>66675</xdr:rowOff>
    </xdr:to>
    <xdr:cxnSp macro="">
      <xdr:nvCxnSpPr>
        <xdr:cNvPr id="24" name="Conector recto de flecha 23">
          <a:extLst>
            <a:ext uri="{FF2B5EF4-FFF2-40B4-BE49-F238E27FC236}">
              <a16:creationId xmlns:a16="http://schemas.microsoft.com/office/drawing/2014/main" id="{9F78D062-81D4-4529-AD7E-286232A3DA37}"/>
            </a:ext>
          </a:extLst>
        </xdr:cNvPr>
        <xdr:cNvCxnSpPr>
          <a:stCxn id="4" idx="2"/>
          <a:endCxn id="22" idx="0"/>
        </xdr:cNvCxnSpPr>
      </xdr:nvCxnSpPr>
      <xdr:spPr>
        <a:xfrm>
          <a:off x="14468475" y="1333500"/>
          <a:ext cx="4764" cy="2571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390525</xdr:colOff>
      <xdr:row>23</xdr:row>
      <xdr:rowOff>104775</xdr:rowOff>
    </xdr:from>
    <xdr:to>
      <xdr:col>11</xdr:col>
      <xdr:colOff>1866900</xdr:colOff>
      <xdr:row>23</xdr:row>
      <xdr:rowOff>104775</xdr:rowOff>
    </xdr:to>
    <xdr:cxnSp macro="">
      <xdr:nvCxnSpPr>
        <xdr:cNvPr id="38" name="Conector recto de flecha 37">
          <a:extLst>
            <a:ext uri="{FF2B5EF4-FFF2-40B4-BE49-F238E27FC236}">
              <a16:creationId xmlns:a16="http://schemas.microsoft.com/office/drawing/2014/main" id="{3D95655A-D1AC-4A4C-8D61-D127AD94B6E9}"/>
            </a:ext>
          </a:extLst>
        </xdr:cNvPr>
        <xdr:cNvCxnSpPr/>
      </xdr:nvCxnSpPr>
      <xdr:spPr>
        <a:xfrm>
          <a:off x="13173075" y="4486275"/>
          <a:ext cx="1476375" cy="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2190750</xdr:colOff>
      <xdr:row>25</xdr:row>
      <xdr:rowOff>152400</xdr:rowOff>
    </xdr:from>
    <xdr:to>
      <xdr:col>13</xdr:col>
      <xdr:colOff>676275</xdr:colOff>
      <xdr:row>25</xdr:row>
      <xdr:rowOff>152400</xdr:rowOff>
    </xdr:to>
    <xdr:cxnSp macro="">
      <xdr:nvCxnSpPr>
        <xdr:cNvPr id="39" name="Conector recto de flecha 38">
          <a:extLst>
            <a:ext uri="{FF2B5EF4-FFF2-40B4-BE49-F238E27FC236}">
              <a16:creationId xmlns:a16="http://schemas.microsoft.com/office/drawing/2014/main" id="{8A05CD96-E6DE-48B3-A15B-DB5052B6F21D}"/>
            </a:ext>
          </a:extLst>
        </xdr:cNvPr>
        <xdr:cNvCxnSpPr/>
      </xdr:nvCxnSpPr>
      <xdr:spPr>
        <a:xfrm>
          <a:off x="14973300" y="4914900"/>
          <a:ext cx="1476375" cy="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466725</xdr:colOff>
      <xdr:row>24</xdr:row>
      <xdr:rowOff>85725</xdr:rowOff>
    </xdr:from>
    <xdr:to>
      <xdr:col>10</xdr:col>
      <xdr:colOff>466725</xdr:colOff>
      <xdr:row>27</xdr:row>
      <xdr:rowOff>57150</xdr:rowOff>
    </xdr:to>
    <xdr:cxnSp macro="">
      <xdr:nvCxnSpPr>
        <xdr:cNvPr id="41" name="Conector recto de flecha 40">
          <a:extLst>
            <a:ext uri="{FF2B5EF4-FFF2-40B4-BE49-F238E27FC236}">
              <a16:creationId xmlns:a16="http://schemas.microsoft.com/office/drawing/2014/main" id="{5E4BBF92-4A2D-453E-80FE-9AA57C59218F}"/>
            </a:ext>
          </a:extLst>
        </xdr:cNvPr>
        <xdr:cNvCxnSpPr/>
      </xdr:nvCxnSpPr>
      <xdr:spPr>
        <a:xfrm>
          <a:off x="12487275" y="4667250"/>
          <a:ext cx="0" cy="5619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66675</xdr:colOff>
      <xdr:row>29</xdr:row>
      <xdr:rowOff>95250</xdr:rowOff>
    </xdr:from>
    <xdr:to>
      <xdr:col>13</xdr:col>
      <xdr:colOff>1543050</xdr:colOff>
      <xdr:row>29</xdr:row>
      <xdr:rowOff>95250</xdr:rowOff>
    </xdr:to>
    <xdr:cxnSp macro="">
      <xdr:nvCxnSpPr>
        <xdr:cNvPr id="42" name="Conector recto de flecha 41">
          <a:extLst>
            <a:ext uri="{FF2B5EF4-FFF2-40B4-BE49-F238E27FC236}">
              <a16:creationId xmlns:a16="http://schemas.microsoft.com/office/drawing/2014/main" id="{4CCF9B0F-459C-4CC5-B528-1AC270C01BF1}"/>
            </a:ext>
          </a:extLst>
        </xdr:cNvPr>
        <xdr:cNvCxnSpPr/>
      </xdr:nvCxnSpPr>
      <xdr:spPr>
        <a:xfrm>
          <a:off x="16983075" y="5657850"/>
          <a:ext cx="1476375" cy="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238125</xdr:colOff>
      <xdr:row>31</xdr:row>
      <xdr:rowOff>9525</xdr:rowOff>
    </xdr:from>
    <xdr:to>
      <xdr:col>13</xdr:col>
      <xdr:colOff>238125</xdr:colOff>
      <xdr:row>32</xdr:row>
      <xdr:rowOff>152400</xdr:rowOff>
    </xdr:to>
    <xdr:cxnSp macro="">
      <xdr:nvCxnSpPr>
        <xdr:cNvPr id="43" name="Conector recto de flecha 42">
          <a:extLst>
            <a:ext uri="{FF2B5EF4-FFF2-40B4-BE49-F238E27FC236}">
              <a16:creationId xmlns:a16="http://schemas.microsoft.com/office/drawing/2014/main" id="{B57ED460-45A7-4379-87E0-493BA825CDAB}"/>
            </a:ext>
          </a:extLst>
        </xdr:cNvPr>
        <xdr:cNvCxnSpPr/>
      </xdr:nvCxnSpPr>
      <xdr:spPr>
        <a:xfrm>
          <a:off x="17154525" y="5953125"/>
          <a:ext cx="0" cy="3333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257175</xdr:colOff>
      <xdr:row>33</xdr:row>
      <xdr:rowOff>28575</xdr:rowOff>
    </xdr:from>
    <xdr:to>
      <xdr:col>13</xdr:col>
      <xdr:colOff>257175</xdr:colOff>
      <xdr:row>35</xdr:row>
      <xdr:rowOff>114300</xdr:rowOff>
    </xdr:to>
    <xdr:cxnSp macro="">
      <xdr:nvCxnSpPr>
        <xdr:cNvPr id="46" name="Conector recto de flecha 45">
          <a:extLst>
            <a:ext uri="{FF2B5EF4-FFF2-40B4-BE49-F238E27FC236}">
              <a16:creationId xmlns:a16="http://schemas.microsoft.com/office/drawing/2014/main" id="{8C887FD7-B30E-4482-B0F3-B6E8000BAB9A}"/>
            </a:ext>
          </a:extLst>
        </xdr:cNvPr>
        <xdr:cNvCxnSpPr/>
      </xdr:nvCxnSpPr>
      <xdr:spPr>
        <a:xfrm flipV="1">
          <a:off x="17173575" y="6353175"/>
          <a:ext cx="0" cy="46672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209550</xdr:colOff>
      <xdr:row>24</xdr:row>
      <xdr:rowOff>114300</xdr:rowOff>
    </xdr:from>
    <xdr:to>
      <xdr:col>10</xdr:col>
      <xdr:colOff>209550</xdr:colOff>
      <xdr:row>26</xdr:row>
      <xdr:rowOff>190500</xdr:rowOff>
    </xdr:to>
    <xdr:cxnSp macro="">
      <xdr:nvCxnSpPr>
        <xdr:cNvPr id="48" name="Conector recto de flecha 47">
          <a:extLst>
            <a:ext uri="{FF2B5EF4-FFF2-40B4-BE49-F238E27FC236}">
              <a16:creationId xmlns:a16="http://schemas.microsoft.com/office/drawing/2014/main" id="{275CBDAF-3A1D-4BBB-A1A6-03A15E0B2087}"/>
            </a:ext>
          </a:extLst>
        </xdr:cNvPr>
        <xdr:cNvCxnSpPr/>
      </xdr:nvCxnSpPr>
      <xdr:spPr>
        <a:xfrm flipV="1">
          <a:off x="12230100" y="4695825"/>
          <a:ext cx="0" cy="46672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38100</xdr:colOff>
      <xdr:row>8</xdr:row>
      <xdr:rowOff>76200</xdr:rowOff>
    </xdr:from>
    <xdr:to>
      <xdr:col>6</xdr:col>
      <xdr:colOff>390525</xdr:colOff>
      <xdr:row>22</xdr:row>
      <xdr:rowOff>152400</xdr:rowOff>
    </xdr:to>
    <xdr:pic>
      <xdr:nvPicPr>
        <xdr:cNvPr id="2" name="Imagen 1" descr="Compra: Qué es, tipos y características">
          <a:extLst>
            <a:ext uri="{FF2B5EF4-FFF2-40B4-BE49-F238E27FC236}">
              <a16:creationId xmlns:a16="http://schemas.microsoft.com/office/drawing/2014/main" id="{66EBEFB0-A839-422C-A34D-5A6F4892EE0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2100" y="1600200"/>
          <a:ext cx="4762500" cy="2743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143925</xdr:colOff>
      <xdr:row>7</xdr:row>
      <xdr:rowOff>66842</xdr:rowOff>
    </xdr:from>
    <xdr:to>
      <xdr:col>19</xdr:col>
      <xdr:colOff>334425</xdr:colOff>
      <xdr:row>21</xdr:row>
      <xdr:rowOff>143042</xdr:rowOff>
    </xdr:to>
    <xdr:pic>
      <xdr:nvPicPr>
        <xdr:cNvPr id="3" name="Imagen 2" descr="Compra: Qué es, tipos y características">
          <a:extLst>
            <a:ext uri="{FF2B5EF4-FFF2-40B4-BE49-F238E27FC236}">
              <a16:creationId xmlns:a16="http://schemas.microsoft.com/office/drawing/2014/main" id="{32011D43-7644-4B3C-BDAD-60E536D9C287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/>
      </xdr:blipFill>
      <xdr:spPr bwMode="auto">
        <a:xfrm>
          <a:off x="11412000" y="1400342"/>
          <a:ext cx="4762500" cy="2743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743A46D-00BB-4F00-907E-19C4306A9D78}" name="tablaproductos" displayName="tablaproductos" ref="A3:A14" totalsRowShown="0" headerRowDxfId="31">
  <autoFilter ref="A3:A14" xr:uid="{9743A46D-00BB-4F00-907E-19C4306A9D78}"/>
  <tableColumns count="1">
    <tableColumn id="1" xr3:uid="{76E2B568-88D5-4D5D-A935-609341EE4418}" name="producto"/>
  </tableColumns>
  <tableStyleInfo name="TableStyleLight1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9B44C3B-AA18-496A-9032-06870C985789}" name="plan_cuentas" displayName="plan_cuentas" ref="C3:D190" totalsRowShown="0">
  <autoFilter ref="C3:D190" xr:uid="{79B44C3B-AA18-496A-9032-06870C985789}">
    <filterColumn colId="0" hiddenButton="1"/>
    <filterColumn colId="1" hiddenButton="1"/>
  </autoFilter>
  <tableColumns count="2">
    <tableColumn id="1" xr3:uid="{929028F2-347F-4957-95B1-7D71F77E8CCA}" name="Cuenta"/>
    <tableColumn id="2" xr3:uid="{C3743A0D-0FB0-4457-B02E-565522208226}" name="Código" dataDxfId="30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1D24F41-2BCC-407B-95D2-49D29C803EC5}" name="registro_ingresos" displayName="registro_ingresos" ref="A6:F19" totalsRowShown="0" headerRowDxfId="19">
  <autoFilter ref="A6:F19" xr:uid="{B1D24F41-2BCC-407B-95D2-49D29C803EC5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xr3:uid="{3773B5D1-F1AC-4FAA-A1ED-0307990065FF}" name="fecha" dataDxfId="18"/>
    <tableColumn id="2" xr3:uid="{CD644A6A-0B38-43A3-B70F-A3E79F627B93}" name="Detalle"/>
    <tableColumn id="3" xr3:uid="{735B9269-7ACF-4EF9-8DC5-5501667C77DF}" name="cantidad" dataDxfId="17" dataCellStyle="Moneda"/>
    <tableColumn id="4" xr3:uid="{1CCC13BB-3356-4F2C-B5C3-8B58DC8CD92F}" name="precio venta" dataDxfId="16" dataCellStyle="Moneda"/>
    <tableColumn id="5" xr3:uid="{CAAAAAE9-A83F-4543-A339-B6D4D1B97E95}" name="total" dataDxfId="15" dataCellStyle="Moneda"/>
    <tableColumn id="6" xr3:uid="{BAB645B2-45AC-49D9-8D91-2301362E8FC1}" name="Columna1"/>
  </tableColumns>
  <tableStyleInfo name="TableStyleLight6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440B690-7DEC-49D3-B01B-38B302A03D7D}" name="tabladeimpuesto" displayName="tabladeimpuesto" ref="A22:C27" totalsRowShown="0" headerRowDxfId="14" dataDxfId="13" dataCellStyle="Moneda">
  <autoFilter ref="A22:C27" xr:uid="{7440B690-7DEC-49D3-B01B-38B302A03D7D}">
    <filterColumn colId="0" hiddenButton="1"/>
    <filterColumn colId="1" hiddenButton="1"/>
    <filterColumn colId="2" hiddenButton="1"/>
  </autoFilter>
  <tableColumns count="3">
    <tableColumn id="1" xr3:uid="{76D6E8B3-35CF-403C-8769-B3176D1DC2DD}" name="limite inferior (usd)" dataDxfId="12" dataCellStyle="Moneda"/>
    <tableColumn id="2" xr3:uid="{A3090186-A1F5-4770-9A64-07D3F0739332}" name="limite superior (usd)" dataDxfId="11" dataCellStyle="Moneda"/>
    <tableColumn id="3" xr3:uid="{3A80D6C6-B803-47C1-BD46-324CFE48BA54}" name="impuesto a pagar (usd)" dataDxfId="10" dataCellStyle="Moneda"/>
  </tableColumns>
  <tableStyleInfo name="TableStyleLight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D3DF7112-3360-4585-8A63-E619DB247C68}" name="Tabla5" displayName="Tabla5" ref="A29:B33" totalsRowShown="0">
  <autoFilter ref="A29:B33" xr:uid="{D3DF7112-3360-4585-8A63-E619DB247C68}">
    <filterColumn colId="0" hiddenButton="1"/>
    <filterColumn colId="1" hiddenButton="1"/>
  </autoFilter>
  <tableColumns count="2">
    <tableColumn id="1" xr3:uid="{9FD0C281-8FBF-4D4B-BF80-C21FBC3FF477}" name="Tabla de calculo IR"/>
    <tableColumn id="2" xr3:uid="{0BA1BC6F-9AE6-4352-932E-EA6714A93951}" name="usd valores monetarios" dataCellStyle="Moneda"/>
  </tableColumns>
  <tableStyleInfo name="TableStyleLight6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FAD190E4-5C42-46C8-AB52-9FE267157924}" name="librodiario" displayName="librodiario" ref="D8:J34" totalsRowShown="0" headerRowDxfId="9">
  <autoFilter ref="D8:J34" xr:uid="{FAD190E4-5C42-46C8-AB52-9FE267157924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60F67F09-CA1F-4B5F-BDD5-6D637FB9DF8C}" name="FECHA"/>
    <tableColumn id="2" xr3:uid="{1FF00043-5CEC-439B-BBC6-95085272FF25}" name="N° ASIENTOS" dataDxfId="8"/>
    <tableColumn id="3" xr3:uid="{35FDDE7C-3E4F-41A2-96F6-54D01E584403}" name="NOMBRE DE CUENTA"/>
    <tableColumn id="4" xr3:uid="{2A06E18D-5A0B-48DC-8E8B-760F6D4F6814}" name="N° CUENTA">
      <calculatedColumnFormula>VLOOKUP(F9,plan_cuentas[],2,FALSE)</calculatedColumnFormula>
    </tableColumn>
    <tableColumn id="5" xr3:uid="{36DC3632-1E78-45ED-BF45-818C6226455B}" name="DEBE" dataDxfId="7" dataCellStyle="Moneda"/>
    <tableColumn id="6" xr3:uid="{17F0389D-5465-4B36-AE55-197C2BA1CAA6}" name="HABER" dataDxfId="6" dataCellStyle="Moneda"/>
    <tableColumn id="7" xr3:uid="{BF759529-E863-475A-8CF9-8C11D4968102}" name="DETALLE"/>
  </tableColumns>
  <tableStyleInfo name="TableStyleLight4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3D3872E-1D9A-442A-842C-72E4182E13C8}" name="libromayor" displayName="libromayor" ref="F5:K193" totalsRowShown="0" headerRowDxfId="5" dataDxfId="4" dataCellStyle="Moneda">
  <autoFilter ref="F5:K193" xr:uid="{D3D3872E-1D9A-442A-842C-72E4182E13C8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xr3:uid="{4D050918-7BBA-4321-BAF8-BBFB523F256C}" name="Código" dataDxfId="3"/>
    <tableColumn id="2" xr3:uid="{363F0667-B0A1-4F9D-832D-FEAA7AAE5477}" name="Cuenta"/>
    <tableColumn id="3" xr3:uid="{FD3C616B-B6CB-4574-BD42-1A2FA6D02FE5}" name="Total debe" dataDxfId="2" dataCellStyle="Moneda"/>
    <tableColumn id="4" xr3:uid="{81D93EDE-E395-4549-914D-F0CB8A45A947}" name="Total haber" dataDxfId="1" dataCellStyle="Moneda"/>
    <tableColumn id="5" xr3:uid="{E38209D9-4BF6-4915-ADB1-A1680F1DAB06}" name="saldo" dataDxfId="0" dataCellStyle="Moneda">
      <calculatedColumnFormula>+H6-I6</calculatedColumnFormula>
    </tableColumn>
    <tableColumn id="6" xr3:uid="{732C19B6-38E5-482E-9BD7-EEE2F2E8262A}" name="Columna1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2.xml"/><Relationship Id="rId1" Type="http://schemas.openxmlformats.org/officeDocument/2006/relationships/hyperlink" Target="https://youtu.be/Q0tFY4GdhgE?si=fZgBFP9YGTyuN5KC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hyperlink" Target="https://www.sri.gob.ec/web/intersri/normativa-para-agentes-de-retencion-y-contribuyentes-especiales" TargetMode="External"/><Relationship Id="rId1" Type="http://schemas.openxmlformats.org/officeDocument/2006/relationships/hyperlink" Target="https://www.sri.gob.ec/retenciones-en-la-fuente" TargetMode="External"/><Relationship Id="rId4" Type="http://schemas.openxmlformats.org/officeDocument/2006/relationships/drawing" Target="../drawings/drawing4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1AF5DB-7DAF-4E78-885F-1B4642A0EE17}">
  <sheetPr codeName="Hoja1"/>
  <dimension ref="A1:I190"/>
  <sheetViews>
    <sheetView workbookViewId="0"/>
  </sheetViews>
  <sheetFormatPr baseColWidth="10" defaultRowHeight="15"/>
  <cols>
    <col min="1" max="1" width="31.5703125" bestFit="1" customWidth="1"/>
    <col min="3" max="3" width="7.7109375" bestFit="1" customWidth="1"/>
    <col min="5" max="5" width="7.42578125" bestFit="1" customWidth="1"/>
    <col min="7" max="7" width="7.7109375" bestFit="1" customWidth="1"/>
    <col min="9" max="9" width="7.42578125" bestFit="1" customWidth="1"/>
  </cols>
  <sheetData>
    <row r="1" spans="1:9">
      <c r="A1" t="s">
        <v>237</v>
      </c>
    </row>
    <row r="3" spans="1:9">
      <c r="A3" s="1" t="s">
        <v>6</v>
      </c>
      <c r="C3" s="36"/>
      <c r="D3" s="36"/>
      <c r="E3" s="36"/>
      <c r="G3" s="36"/>
      <c r="H3" s="36"/>
      <c r="I3" s="36"/>
    </row>
    <row r="4" spans="1:9">
      <c r="A4" t="s">
        <v>7</v>
      </c>
      <c r="C4" s="37"/>
      <c r="D4" s="37"/>
      <c r="E4" s="37"/>
      <c r="G4" s="37"/>
      <c r="H4" s="37"/>
      <c r="I4" s="37"/>
    </row>
    <row r="5" spans="1:9">
      <c r="A5" t="s">
        <v>8</v>
      </c>
      <c r="C5" s="37"/>
      <c r="D5" s="37"/>
      <c r="E5" s="37"/>
      <c r="G5" s="37"/>
      <c r="H5" s="37"/>
      <c r="I5" s="37"/>
    </row>
    <row r="6" spans="1:9">
      <c r="A6" t="s">
        <v>9</v>
      </c>
      <c r="C6" s="37"/>
      <c r="D6" s="37"/>
      <c r="E6" s="37"/>
      <c r="G6" s="37"/>
      <c r="H6" s="37"/>
      <c r="I6" s="37"/>
    </row>
    <row r="7" spans="1:9">
      <c r="A7" t="s">
        <v>10</v>
      </c>
      <c r="C7" s="37"/>
      <c r="D7" s="37"/>
      <c r="E7" s="37"/>
      <c r="G7" s="37"/>
      <c r="H7" s="37"/>
      <c r="I7" s="37"/>
    </row>
    <row r="8" spans="1:9">
      <c r="A8" t="s">
        <v>11</v>
      </c>
      <c r="C8" s="37"/>
      <c r="D8" s="37"/>
      <c r="E8" s="37"/>
      <c r="G8" s="37"/>
      <c r="H8" s="37"/>
      <c r="I8" s="37"/>
    </row>
    <row r="9" spans="1:9">
      <c r="A9" t="s">
        <v>12</v>
      </c>
      <c r="C9" s="37"/>
      <c r="D9" s="37"/>
      <c r="E9" s="37"/>
      <c r="G9" s="37"/>
      <c r="H9" s="37"/>
      <c r="I9" s="37"/>
    </row>
    <row r="10" spans="1:9">
      <c r="A10" t="s">
        <v>13</v>
      </c>
      <c r="C10" s="37"/>
      <c r="D10" s="37"/>
      <c r="E10" s="37"/>
      <c r="G10" s="37"/>
      <c r="H10" s="37"/>
      <c r="I10" s="37"/>
    </row>
    <row r="11" spans="1:9">
      <c r="A11" t="s">
        <v>14</v>
      </c>
      <c r="C11" s="37"/>
      <c r="D11" s="37"/>
      <c r="E11" s="37"/>
      <c r="G11" s="37"/>
      <c r="H11" s="37"/>
      <c r="I11" s="37"/>
    </row>
    <row r="12" spans="1:9">
      <c r="A12" t="s">
        <v>15</v>
      </c>
      <c r="C12" s="37"/>
      <c r="D12" s="37"/>
      <c r="E12" s="37"/>
      <c r="G12" s="37"/>
      <c r="H12" s="37"/>
      <c r="I12" s="37"/>
    </row>
    <row r="13" spans="1:9">
      <c r="A13" t="s">
        <v>16</v>
      </c>
      <c r="C13" s="37"/>
      <c r="D13" s="37"/>
      <c r="E13" s="37"/>
      <c r="G13" s="37"/>
      <c r="H13" s="37"/>
      <c r="I13" s="37"/>
    </row>
    <row r="14" spans="1:9">
      <c r="A14" t="s">
        <v>17</v>
      </c>
      <c r="C14" s="37"/>
      <c r="D14" s="37"/>
      <c r="E14" s="37"/>
      <c r="G14" s="37"/>
      <c r="H14" s="37"/>
      <c r="I14" s="37"/>
    </row>
    <row r="15" spans="1:9">
      <c r="C15" s="37"/>
      <c r="D15" s="37"/>
      <c r="E15" s="37"/>
      <c r="G15" s="37"/>
      <c r="H15" s="37"/>
      <c r="I15" s="37"/>
    </row>
    <row r="16" spans="1:9">
      <c r="C16" s="37"/>
      <c r="D16" s="37"/>
      <c r="E16" s="37"/>
      <c r="G16" s="37"/>
      <c r="H16" s="37"/>
      <c r="I16" s="37"/>
    </row>
    <row r="17" spans="3:9">
      <c r="C17" s="37"/>
      <c r="D17" s="37"/>
      <c r="E17" s="37"/>
      <c r="G17" s="37"/>
      <c r="H17" s="37"/>
      <c r="I17" s="37"/>
    </row>
    <row r="18" spans="3:9">
      <c r="C18" s="37"/>
      <c r="D18" s="37"/>
      <c r="E18" s="37"/>
      <c r="G18" s="37"/>
      <c r="H18" s="37"/>
      <c r="I18" s="37"/>
    </row>
    <row r="19" spans="3:9">
      <c r="C19" s="37"/>
      <c r="D19" s="37"/>
      <c r="E19" s="37"/>
      <c r="G19" s="37"/>
      <c r="H19" s="37"/>
      <c r="I19" s="37"/>
    </row>
    <row r="20" spans="3:9">
      <c r="C20" s="37"/>
      <c r="D20" s="37"/>
      <c r="E20" s="37"/>
      <c r="G20" s="37"/>
      <c r="H20" s="37"/>
      <c r="I20" s="37"/>
    </row>
    <row r="21" spans="3:9">
      <c r="C21" s="37"/>
      <c r="D21" s="37"/>
      <c r="E21" s="37"/>
      <c r="G21" s="37"/>
      <c r="H21" s="37"/>
      <c r="I21" s="37"/>
    </row>
    <row r="22" spans="3:9">
      <c r="C22" s="37"/>
      <c r="D22" s="37"/>
      <c r="E22" s="37"/>
      <c r="G22" s="37"/>
      <c r="H22" s="37"/>
      <c r="I22" s="37"/>
    </row>
    <row r="23" spans="3:9">
      <c r="C23" s="37"/>
      <c r="D23" s="37"/>
      <c r="E23" s="37"/>
      <c r="G23" s="37"/>
      <c r="H23" s="37"/>
      <c r="I23" s="37"/>
    </row>
    <row r="24" spans="3:9">
      <c r="C24" s="37"/>
      <c r="D24" s="37"/>
      <c r="E24" s="37"/>
      <c r="G24" s="37"/>
      <c r="H24" s="37"/>
      <c r="I24" s="37"/>
    </row>
    <row r="25" spans="3:9">
      <c r="C25" s="37"/>
      <c r="D25" s="37"/>
      <c r="E25" s="37"/>
      <c r="G25" s="37"/>
      <c r="H25" s="37"/>
      <c r="I25" s="37"/>
    </row>
    <row r="26" spans="3:9">
      <c r="C26" s="37"/>
      <c r="D26" s="37"/>
      <c r="E26" s="37"/>
      <c r="G26" s="37"/>
      <c r="H26" s="37"/>
      <c r="I26" s="37"/>
    </row>
    <row r="27" spans="3:9">
      <c r="C27" s="37"/>
      <c r="D27" s="37"/>
      <c r="E27" s="37"/>
      <c r="G27" s="37"/>
      <c r="H27" s="37"/>
      <c r="I27" s="37"/>
    </row>
    <row r="28" spans="3:9">
      <c r="C28" s="37"/>
      <c r="D28" s="37"/>
      <c r="E28" s="37"/>
      <c r="G28" s="37"/>
      <c r="H28" s="37"/>
      <c r="I28" s="37"/>
    </row>
    <row r="29" spans="3:9">
      <c r="C29" s="37"/>
      <c r="D29" s="37"/>
      <c r="E29" s="37"/>
      <c r="G29" s="37"/>
      <c r="H29" s="37"/>
      <c r="I29" s="37"/>
    </row>
    <row r="30" spans="3:9">
      <c r="C30" s="37"/>
      <c r="D30" s="37"/>
      <c r="E30" s="37"/>
      <c r="G30" s="37"/>
      <c r="H30" s="37"/>
      <c r="I30" s="37"/>
    </row>
    <row r="31" spans="3:9">
      <c r="C31" s="37"/>
      <c r="D31" s="37"/>
      <c r="E31" s="37"/>
      <c r="G31" s="37"/>
      <c r="H31" s="37"/>
      <c r="I31" s="37"/>
    </row>
    <row r="32" spans="3:9">
      <c r="C32" s="37"/>
      <c r="D32" s="37"/>
      <c r="E32" s="37"/>
      <c r="G32" s="37"/>
      <c r="H32" s="37"/>
      <c r="I32" s="37"/>
    </row>
    <row r="33" spans="3:9">
      <c r="C33" s="37"/>
      <c r="D33" s="37"/>
      <c r="E33" s="37"/>
      <c r="G33" s="37"/>
      <c r="H33" s="37"/>
      <c r="I33" s="37"/>
    </row>
    <row r="34" spans="3:9">
      <c r="C34" s="37"/>
      <c r="D34" s="37"/>
      <c r="E34" s="37"/>
      <c r="G34" s="37"/>
      <c r="H34" s="37"/>
      <c r="I34" s="37"/>
    </row>
    <row r="35" spans="3:9">
      <c r="C35" s="37"/>
      <c r="D35" s="37"/>
      <c r="E35" s="37"/>
      <c r="G35" s="37"/>
      <c r="H35" s="37"/>
      <c r="I35" s="37"/>
    </row>
    <row r="36" spans="3:9">
      <c r="C36" s="37"/>
      <c r="D36" s="37"/>
      <c r="E36" s="37"/>
      <c r="G36" s="37"/>
      <c r="H36" s="37"/>
      <c r="I36" s="37"/>
    </row>
    <row r="37" spans="3:9">
      <c r="C37" s="37"/>
      <c r="D37" s="37"/>
      <c r="E37" s="37"/>
      <c r="G37" s="37"/>
      <c r="H37" s="37"/>
      <c r="I37" s="37"/>
    </row>
    <row r="38" spans="3:9">
      <c r="C38" s="37"/>
      <c r="D38" s="37"/>
      <c r="E38" s="37"/>
      <c r="G38" s="37"/>
      <c r="H38" s="37"/>
      <c r="I38" s="37"/>
    </row>
    <row r="39" spans="3:9">
      <c r="C39" s="37"/>
      <c r="D39" s="37"/>
      <c r="E39" s="37"/>
      <c r="G39" s="37"/>
      <c r="H39" s="37"/>
      <c r="I39" s="37"/>
    </row>
    <row r="40" spans="3:9">
      <c r="C40" s="37"/>
      <c r="D40" s="37"/>
      <c r="E40" s="37"/>
      <c r="G40" s="37"/>
      <c r="H40" s="37"/>
      <c r="I40" s="37"/>
    </row>
    <row r="41" spans="3:9">
      <c r="C41" s="37"/>
      <c r="D41" s="37"/>
      <c r="E41" s="37"/>
      <c r="G41" s="37"/>
      <c r="H41" s="37"/>
      <c r="I41" s="37"/>
    </row>
    <row r="42" spans="3:9">
      <c r="C42" s="37"/>
      <c r="D42" s="37"/>
      <c r="E42" s="37"/>
      <c r="G42" s="37"/>
      <c r="H42" s="37"/>
      <c r="I42" s="37"/>
    </row>
    <row r="43" spans="3:9">
      <c r="C43" s="37"/>
      <c r="D43" s="37"/>
      <c r="E43" s="37"/>
      <c r="G43" s="37"/>
      <c r="H43" s="37"/>
      <c r="I43" s="37"/>
    </row>
    <row r="44" spans="3:9">
      <c r="C44" s="37"/>
      <c r="D44" s="37"/>
      <c r="E44" s="37"/>
      <c r="G44" s="37"/>
      <c r="H44" s="37"/>
      <c r="I44" s="37"/>
    </row>
    <row r="45" spans="3:9">
      <c r="C45" s="37"/>
      <c r="D45" s="37"/>
      <c r="E45" s="37"/>
      <c r="G45" s="37"/>
      <c r="H45" s="37"/>
      <c r="I45" s="37"/>
    </row>
    <row r="46" spans="3:9">
      <c r="C46" s="37"/>
      <c r="D46" s="37"/>
      <c r="E46" s="37"/>
      <c r="G46" s="37"/>
      <c r="H46" s="37"/>
      <c r="I46" s="37"/>
    </row>
    <row r="47" spans="3:9">
      <c r="C47" s="37"/>
      <c r="D47" s="37"/>
      <c r="E47" s="37"/>
      <c r="G47" s="37"/>
      <c r="H47" s="37"/>
      <c r="I47" s="37"/>
    </row>
    <row r="48" spans="3:9">
      <c r="C48" s="37"/>
      <c r="D48" s="37"/>
      <c r="E48" s="37"/>
      <c r="G48" s="37"/>
      <c r="H48" s="37"/>
      <c r="I48" s="37"/>
    </row>
    <row r="49" spans="3:9">
      <c r="C49" s="37"/>
      <c r="D49" s="37"/>
      <c r="E49" s="37"/>
      <c r="G49" s="37"/>
      <c r="H49" s="37"/>
      <c r="I49" s="37"/>
    </row>
    <row r="50" spans="3:9">
      <c r="C50" s="37"/>
      <c r="D50" s="37"/>
      <c r="E50" s="37"/>
      <c r="G50" s="37"/>
      <c r="H50" s="37"/>
      <c r="I50" s="37"/>
    </row>
    <row r="51" spans="3:9">
      <c r="C51" s="37"/>
      <c r="D51" s="37"/>
      <c r="E51" s="37"/>
      <c r="G51" s="37"/>
      <c r="H51" s="37"/>
      <c r="I51" s="37"/>
    </row>
    <row r="52" spans="3:9">
      <c r="C52" s="37"/>
      <c r="D52" s="37"/>
      <c r="E52" s="37"/>
      <c r="G52" s="37"/>
      <c r="H52" s="37"/>
      <c r="I52" s="37"/>
    </row>
    <row r="53" spans="3:9">
      <c r="C53" s="37"/>
      <c r="D53" s="37"/>
      <c r="E53" s="37"/>
      <c r="G53" s="37"/>
      <c r="H53" s="37"/>
      <c r="I53" s="37"/>
    </row>
    <row r="54" spans="3:9">
      <c r="C54" s="37"/>
      <c r="D54" s="37"/>
      <c r="E54" s="37"/>
      <c r="G54" s="37"/>
      <c r="H54" s="37"/>
      <c r="I54" s="37"/>
    </row>
    <row r="55" spans="3:9">
      <c r="C55" s="37"/>
      <c r="D55" s="37"/>
      <c r="E55" s="37"/>
      <c r="G55" s="37"/>
      <c r="H55" s="37"/>
      <c r="I55" s="37"/>
    </row>
    <row r="56" spans="3:9">
      <c r="C56" s="37"/>
      <c r="D56" s="37"/>
      <c r="E56" s="37"/>
      <c r="G56" s="37"/>
      <c r="H56" s="37"/>
      <c r="I56" s="37"/>
    </row>
    <row r="57" spans="3:9">
      <c r="C57" s="37"/>
      <c r="D57" s="37"/>
      <c r="E57" s="37"/>
      <c r="G57" s="37"/>
      <c r="H57" s="37"/>
      <c r="I57" s="37"/>
    </row>
    <row r="58" spans="3:9">
      <c r="C58" s="37"/>
      <c r="D58" s="37"/>
      <c r="E58" s="37"/>
      <c r="G58" s="37"/>
      <c r="H58" s="37"/>
      <c r="I58" s="37"/>
    </row>
    <row r="59" spans="3:9">
      <c r="C59" s="37"/>
      <c r="D59" s="37"/>
      <c r="E59" s="37"/>
      <c r="G59" s="37"/>
      <c r="H59" s="37"/>
      <c r="I59" s="37"/>
    </row>
    <row r="60" spans="3:9">
      <c r="C60" s="37"/>
      <c r="D60" s="37"/>
      <c r="E60" s="37"/>
      <c r="G60" s="37"/>
      <c r="H60" s="37"/>
      <c r="I60" s="37"/>
    </row>
    <row r="61" spans="3:9">
      <c r="C61" s="37"/>
      <c r="D61" s="37"/>
      <c r="E61" s="37"/>
      <c r="G61" s="37"/>
      <c r="H61" s="37"/>
      <c r="I61" s="37"/>
    </row>
    <row r="62" spans="3:9">
      <c r="C62" s="37"/>
      <c r="D62" s="37"/>
      <c r="E62" s="37"/>
      <c r="G62" s="37"/>
      <c r="H62" s="37"/>
      <c r="I62" s="37"/>
    </row>
    <row r="63" spans="3:9">
      <c r="C63" s="37"/>
      <c r="D63" s="37"/>
      <c r="E63" s="37"/>
      <c r="G63" s="37"/>
      <c r="H63" s="37"/>
      <c r="I63" s="37"/>
    </row>
    <row r="64" spans="3:9">
      <c r="C64" s="37"/>
      <c r="D64" s="37"/>
      <c r="E64" s="37"/>
      <c r="G64" s="37"/>
      <c r="H64" s="37"/>
      <c r="I64" s="37"/>
    </row>
    <row r="65" spans="3:9">
      <c r="C65" s="37"/>
      <c r="D65" s="37"/>
      <c r="E65" s="37"/>
      <c r="G65" s="37"/>
      <c r="H65" s="37"/>
      <c r="I65" s="37"/>
    </row>
    <row r="66" spans="3:9">
      <c r="C66" s="37"/>
      <c r="D66" s="37"/>
      <c r="E66" s="37"/>
      <c r="G66" s="37"/>
      <c r="H66" s="37"/>
      <c r="I66" s="37"/>
    </row>
    <row r="67" spans="3:9">
      <c r="C67" s="37"/>
      <c r="D67" s="37"/>
      <c r="E67" s="37"/>
      <c r="G67" s="37"/>
      <c r="H67" s="37"/>
      <c r="I67" s="37"/>
    </row>
    <row r="68" spans="3:9">
      <c r="C68" s="37"/>
      <c r="D68" s="37"/>
      <c r="E68" s="37"/>
      <c r="G68" s="37"/>
      <c r="H68" s="37"/>
      <c r="I68" s="37"/>
    </row>
    <row r="69" spans="3:9">
      <c r="C69" s="37"/>
      <c r="D69" s="37"/>
      <c r="E69" s="37"/>
      <c r="G69" s="37"/>
      <c r="H69" s="37"/>
      <c r="I69" s="37"/>
    </row>
    <row r="70" spans="3:9">
      <c r="C70" s="37"/>
      <c r="D70" s="37"/>
      <c r="E70" s="37"/>
      <c r="G70" s="37"/>
      <c r="H70" s="37"/>
      <c r="I70" s="37"/>
    </row>
    <row r="71" spans="3:9">
      <c r="C71" s="37"/>
      <c r="D71" s="37"/>
      <c r="E71" s="37"/>
      <c r="G71" s="37"/>
      <c r="H71" s="37"/>
      <c r="I71" s="37"/>
    </row>
    <row r="72" spans="3:9">
      <c r="C72" s="37"/>
      <c r="D72" s="37"/>
      <c r="E72" s="37"/>
      <c r="G72" s="37"/>
      <c r="H72" s="37"/>
      <c r="I72" s="37"/>
    </row>
    <row r="73" spans="3:9">
      <c r="C73" s="37"/>
      <c r="D73" s="37"/>
      <c r="E73" s="37"/>
      <c r="G73" s="37"/>
      <c r="H73" s="37"/>
      <c r="I73" s="37"/>
    </row>
    <row r="74" spans="3:9">
      <c r="C74" s="37"/>
      <c r="D74" s="37"/>
      <c r="E74" s="37"/>
      <c r="G74" s="37"/>
      <c r="H74" s="37"/>
      <c r="I74" s="37"/>
    </row>
    <row r="75" spans="3:9">
      <c r="C75" s="37"/>
      <c r="D75" s="37"/>
      <c r="E75" s="37"/>
      <c r="G75" s="37"/>
      <c r="H75" s="37"/>
      <c r="I75" s="37"/>
    </row>
    <row r="76" spans="3:9">
      <c r="C76" s="37"/>
      <c r="D76" s="37"/>
      <c r="E76" s="37"/>
      <c r="G76" s="37"/>
      <c r="H76" s="37"/>
      <c r="I76" s="37"/>
    </row>
    <row r="77" spans="3:9">
      <c r="C77" s="37"/>
      <c r="D77" s="37"/>
      <c r="E77" s="37"/>
      <c r="G77" s="37"/>
      <c r="H77" s="37"/>
      <c r="I77" s="37"/>
    </row>
    <row r="78" spans="3:9">
      <c r="C78" s="37"/>
      <c r="D78" s="37"/>
      <c r="E78" s="37"/>
      <c r="G78" s="37"/>
      <c r="H78" s="37"/>
      <c r="I78" s="37"/>
    </row>
    <row r="79" spans="3:9">
      <c r="C79" s="37"/>
      <c r="D79" s="37"/>
      <c r="E79" s="37"/>
      <c r="G79" s="37"/>
      <c r="H79" s="37"/>
      <c r="I79" s="37"/>
    </row>
    <row r="80" spans="3:9">
      <c r="C80" s="37"/>
      <c r="D80" s="37"/>
      <c r="E80" s="37"/>
      <c r="G80" s="37"/>
      <c r="H80" s="37"/>
      <c r="I80" s="37"/>
    </row>
    <row r="81" spans="3:9">
      <c r="C81" s="37"/>
      <c r="D81" s="37"/>
      <c r="E81" s="37"/>
      <c r="G81" s="37"/>
      <c r="H81" s="37"/>
      <c r="I81" s="37"/>
    </row>
    <row r="82" spans="3:9">
      <c r="C82" s="37"/>
      <c r="D82" s="37"/>
      <c r="E82" s="37"/>
      <c r="G82" s="37"/>
      <c r="H82" s="37"/>
      <c r="I82" s="37"/>
    </row>
    <row r="83" spans="3:9">
      <c r="C83" s="37"/>
      <c r="D83" s="37"/>
      <c r="E83" s="37"/>
      <c r="G83" s="37"/>
      <c r="H83" s="37"/>
      <c r="I83" s="37"/>
    </row>
    <row r="84" spans="3:9">
      <c r="C84" s="37"/>
      <c r="D84" s="37"/>
      <c r="E84" s="37"/>
      <c r="G84" s="37"/>
      <c r="H84" s="37"/>
      <c r="I84" s="37"/>
    </row>
    <row r="85" spans="3:9">
      <c r="C85" s="37"/>
      <c r="D85" s="37"/>
      <c r="E85" s="37"/>
      <c r="G85" s="37"/>
      <c r="H85" s="37"/>
      <c r="I85" s="37"/>
    </row>
    <row r="86" spans="3:9">
      <c r="C86" s="37"/>
      <c r="D86" s="37"/>
      <c r="E86" s="37"/>
      <c r="G86" s="37"/>
      <c r="H86" s="37"/>
      <c r="I86" s="37"/>
    </row>
    <row r="87" spans="3:9">
      <c r="C87" s="37"/>
      <c r="D87" s="37"/>
      <c r="E87" s="37"/>
      <c r="G87" s="37"/>
      <c r="H87" s="37"/>
      <c r="I87" s="37"/>
    </row>
    <row r="88" spans="3:9">
      <c r="C88" s="37"/>
      <c r="D88" s="37"/>
      <c r="E88" s="37"/>
      <c r="G88" s="37"/>
      <c r="H88" s="37"/>
      <c r="I88" s="37"/>
    </row>
    <row r="89" spans="3:9">
      <c r="C89" s="37"/>
      <c r="D89" s="37"/>
      <c r="E89" s="37"/>
      <c r="G89" s="37"/>
      <c r="H89" s="37"/>
      <c r="I89" s="37"/>
    </row>
    <row r="90" spans="3:9">
      <c r="C90" s="37"/>
      <c r="D90" s="37"/>
      <c r="E90" s="37"/>
      <c r="G90" s="37"/>
      <c r="H90" s="37"/>
      <c r="I90" s="37"/>
    </row>
    <row r="91" spans="3:9">
      <c r="C91" s="37"/>
      <c r="D91" s="37"/>
      <c r="E91" s="37"/>
      <c r="G91" s="37"/>
      <c r="H91" s="37"/>
      <c r="I91" s="37"/>
    </row>
    <row r="92" spans="3:9">
      <c r="C92" s="37"/>
      <c r="D92" s="37"/>
      <c r="E92" s="37"/>
      <c r="G92" s="37"/>
      <c r="H92" s="37"/>
      <c r="I92" s="37"/>
    </row>
    <row r="93" spans="3:9">
      <c r="C93" s="37"/>
      <c r="D93" s="37"/>
      <c r="E93" s="37"/>
      <c r="G93" s="37"/>
      <c r="H93" s="37"/>
      <c r="I93" s="37"/>
    </row>
    <row r="94" spans="3:9">
      <c r="C94" s="37"/>
      <c r="D94" s="37"/>
      <c r="E94" s="37"/>
      <c r="G94" s="37"/>
      <c r="H94" s="37"/>
      <c r="I94" s="37"/>
    </row>
    <row r="95" spans="3:9">
      <c r="C95" s="37"/>
      <c r="D95" s="37"/>
      <c r="E95" s="37"/>
      <c r="G95" s="37"/>
      <c r="H95" s="37"/>
      <c r="I95" s="37"/>
    </row>
    <row r="96" spans="3:9">
      <c r="C96" s="37"/>
      <c r="D96" s="37"/>
      <c r="E96" s="37"/>
      <c r="G96" s="37"/>
      <c r="H96" s="37"/>
      <c r="I96" s="37"/>
    </row>
    <row r="97" spans="3:9">
      <c r="C97" s="37"/>
      <c r="D97" s="37"/>
      <c r="E97" s="37"/>
      <c r="G97" s="37"/>
      <c r="H97" s="37"/>
      <c r="I97" s="37"/>
    </row>
    <row r="98" spans="3:9">
      <c r="C98" s="37"/>
      <c r="D98" s="37"/>
      <c r="E98" s="37"/>
      <c r="G98" s="37"/>
      <c r="H98" s="37"/>
      <c r="I98" s="37"/>
    </row>
    <row r="99" spans="3:9">
      <c r="C99" s="37"/>
      <c r="D99" s="37"/>
      <c r="E99" s="37"/>
      <c r="G99" s="37"/>
      <c r="H99" s="37"/>
      <c r="I99" s="37"/>
    </row>
    <row r="100" spans="3:9">
      <c r="C100" s="37"/>
      <c r="D100" s="37"/>
      <c r="E100" s="37"/>
      <c r="G100" s="37"/>
      <c r="H100" s="37"/>
      <c r="I100" s="37"/>
    </row>
    <row r="101" spans="3:9">
      <c r="C101" s="37"/>
      <c r="D101" s="37"/>
      <c r="E101" s="37"/>
      <c r="G101" s="37"/>
      <c r="H101" s="37"/>
      <c r="I101" s="37"/>
    </row>
    <row r="102" spans="3:9">
      <c r="C102" s="37"/>
      <c r="D102" s="37"/>
      <c r="E102" s="37"/>
      <c r="G102" s="37"/>
      <c r="H102" s="37"/>
      <c r="I102" s="37"/>
    </row>
    <row r="103" spans="3:9">
      <c r="C103" s="37"/>
      <c r="D103" s="37"/>
      <c r="E103" s="37"/>
      <c r="G103" s="37"/>
      <c r="H103" s="37"/>
      <c r="I103" s="37"/>
    </row>
    <row r="104" spans="3:9">
      <c r="C104" s="37"/>
      <c r="D104" s="37"/>
      <c r="E104" s="37"/>
      <c r="G104" s="37"/>
      <c r="H104" s="37"/>
      <c r="I104" s="37"/>
    </row>
    <row r="105" spans="3:9">
      <c r="C105" s="37"/>
      <c r="D105" s="37"/>
      <c r="E105" s="37"/>
      <c r="G105" s="37"/>
      <c r="H105" s="37"/>
      <c r="I105" s="37"/>
    </row>
    <row r="106" spans="3:9">
      <c r="C106" s="37"/>
      <c r="D106" s="37"/>
      <c r="E106" s="37"/>
      <c r="G106" s="37"/>
      <c r="H106" s="37"/>
      <c r="I106" s="37"/>
    </row>
    <row r="107" spans="3:9">
      <c r="C107" s="37"/>
      <c r="D107" s="37"/>
      <c r="E107" s="37"/>
      <c r="G107" s="37"/>
      <c r="H107" s="37"/>
      <c r="I107" s="37"/>
    </row>
    <row r="108" spans="3:9">
      <c r="C108" s="37"/>
      <c r="D108" s="37"/>
      <c r="E108" s="37"/>
      <c r="G108" s="37"/>
      <c r="H108" s="37"/>
      <c r="I108" s="37"/>
    </row>
    <row r="109" spans="3:9">
      <c r="C109" s="37"/>
      <c r="D109" s="37"/>
      <c r="E109" s="37"/>
      <c r="G109" s="37"/>
      <c r="H109" s="37"/>
      <c r="I109" s="37"/>
    </row>
    <row r="110" spans="3:9">
      <c r="C110" s="37"/>
      <c r="D110" s="37"/>
      <c r="E110" s="37"/>
      <c r="G110" s="37"/>
      <c r="H110" s="37"/>
      <c r="I110" s="37"/>
    </row>
    <row r="111" spans="3:9">
      <c r="C111" s="37"/>
      <c r="D111" s="37"/>
      <c r="E111" s="37"/>
      <c r="G111" s="37"/>
      <c r="H111" s="37"/>
      <c r="I111" s="37"/>
    </row>
    <row r="112" spans="3:9">
      <c r="C112" s="37"/>
      <c r="D112" s="37"/>
      <c r="E112" s="37"/>
      <c r="G112" s="37"/>
      <c r="H112" s="37"/>
      <c r="I112" s="37"/>
    </row>
    <row r="113" spans="3:9">
      <c r="C113" s="37"/>
      <c r="D113" s="37"/>
      <c r="E113" s="37"/>
      <c r="G113" s="37"/>
      <c r="H113" s="37"/>
      <c r="I113" s="37"/>
    </row>
    <row r="114" spans="3:9">
      <c r="C114" s="37"/>
      <c r="D114" s="37"/>
      <c r="E114" s="37"/>
      <c r="G114" s="37"/>
      <c r="H114" s="37"/>
      <c r="I114" s="37"/>
    </row>
    <row r="115" spans="3:9">
      <c r="C115" s="37"/>
      <c r="D115" s="37"/>
      <c r="E115" s="37"/>
      <c r="G115" s="37"/>
      <c r="H115" s="37"/>
      <c r="I115" s="37"/>
    </row>
    <row r="116" spans="3:9">
      <c r="C116" s="37"/>
      <c r="D116" s="37"/>
      <c r="E116" s="37"/>
      <c r="G116" s="37"/>
      <c r="H116" s="37"/>
      <c r="I116" s="37"/>
    </row>
    <row r="117" spans="3:9">
      <c r="C117" s="37"/>
      <c r="D117" s="37"/>
      <c r="E117" s="37"/>
      <c r="G117" s="37"/>
      <c r="H117" s="37"/>
      <c r="I117" s="37"/>
    </row>
    <row r="118" spans="3:9">
      <c r="C118" s="37"/>
      <c r="D118" s="37"/>
      <c r="E118" s="37"/>
      <c r="G118" s="37"/>
      <c r="H118" s="37"/>
      <c r="I118" s="37"/>
    </row>
    <row r="119" spans="3:9">
      <c r="C119" s="37"/>
      <c r="D119" s="37"/>
      <c r="E119" s="37"/>
      <c r="G119" s="37"/>
      <c r="H119" s="37"/>
      <c r="I119" s="37"/>
    </row>
    <row r="120" spans="3:9">
      <c r="C120" s="37"/>
      <c r="D120" s="37"/>
      <c r="E120" s="37"/>
      <c r="G120" s="37"/>
      <c r="H120" s="37"/>
      <c r="I120" s="37"/>
    </row>
    <row r="121" spans="3:9">
      <c r="C121" s="37"/>
      <c r="D121" s="37"/>
      <c r="E121" s="37"/>
      <c r="G121" s="37"/>
      <c r="H121" s="37"/>
      <c r="I121" s="37"/>
    </row>
    <row r="122" spans="3:9">
      <c r="C122" s="37"/>
      <c r="D122" s="37"/>
      <c r="E122" s="37"/>
      <c r="G122" s="37"/>
      <c r="H122" s="37"/>
      <c r="I122" s="37"/>
    </row>
    <row r="123" spans="3:9">
      <c r="C123" s="37"/>
      <c r="D123" s="37"/>
      <c r="E123" s="37"/>
      <c r="G123" s="37"/>
      <c r="H123" s="37"/>
      <c r="I123" s="37"/>
    </row>
    <row r="124" spans="3:9">
      <c r="C124" s="37"/>
      <c r="D124" s="37"/>
      <c r="E124" s="37"/>
      <c r="G124" s="37"/>
      <c r="H124" s="37"/>
      <c r="I124" s="37"/>
    </row>
    <row r="125" spans="3:9">
      <c r="C125" s="37"/>
      <c r="D125" s="37"/>
      <c r="E125" s="37"/>
      <c r="G125" s="37"/>
      <c r="H125" s="37"/>
      <c r="I125" s="37"/>
    </row>
    <row r="126" spans="3:9">
      <c r="C126" s="37"/>
      <c r="D126" s="37"/>
      <c r="E126" s="37"/>
      <c r="G126" s="37"/>
      <c r="H126" s="37"/>
      <c r="I126" s="37"/>
    </row>
    <row r="127" spans="3:9">
      <c r="C127" s="37"/>
      <c r="D127" s="37"/>
      <c r="E127" s="37"/>
      <c r="G127" s="37"/>
      <c r="H127" s="37"/>
      <c r="I127" s="37"/>
    </row>
    <row r="128" spans="3:9">
      <c r="C128" s="37"/>
      <c r="D128" s="37"/>
      <c r="E128" s="37"/>
      <c r="G128" s="37"/>
      <c r="H128" s="37"/>
      <c r="I128" s="37"/>
    </row>
    <row r="129" spans="3:9">
      <c r="C129" s="37"/>
      <c r="D129" s="37"/>
      <c r="E129" s="37"/>
      <c r="G129" s="37"/>
      <c r="H129" s="37"/>
      <c r="I129" s="37"/>
    </row>
    <row r="130" spans="3:9">
      <c r="C130" s="37"/>
      <c r="D130" s="37"/>
      <c r="E130" s="37"/>
      <c r="G130" s="37"/>
      <c r="H130" s="37"/>
      <c r="I130" s="37"/>
    </row>
    <row r="131" spans="3:9">
      <c r="C131" s="37"/>
      <c r="D131" s="37"/>
      <c r="E131" s="37"/>
      <c r="G131" s="37"/>
      <c r="H131" s="37"/>
      <c r="I131" s="37"/>
    </row>
    <row r="132" spans="3:9">
      <c r="C132" s="37"/>
      <c r="D132" s="37"/>
      <c r="E132" s="37"/>
      <c r="G132" s="37"/>
      <c r="H132" s="37"/>
      <c r="I132" s="37"/>
    </row>
    <row r="133" spans="3:9">
      <c r="C133" s="37"/>
      <c r="D133" s="37"/>
      <c r="E133" s="37"/>
      <c r="G133" s="37"/>
      <c r="H133" s="37"/>
      <c r="I133" s="37"/>
    </row>
    <row r="134" spans="3:9">
      <c r="C134" s="37"/>
      <c r="D134" s="37"/>
      <c r="E134" s="37"/>
      <c r="G134" s="37"/>
      <c r="H134" s="37"/>
      <c r="I134" s="37"/>
    </row>
    <row r="135" spans="3:9">
      <c r="C135" s="37"/>
      <c r="D135" s="37"/>
      <c r="E135" s="37"/>
      <c r="G135" s="37"/>
      <c r="H135" s="37"/>
      <c r="I135" s="37"/>
    </row>
    <row r="136" spans="3:9">
      <c r="C136" s="37"/>
      <c r="D136" s="37"/>
      <c r="E136" s="37"/>
      <c r="G136" s="37"/>
      <c r="H136" s="37"/>
      <c r="I136" s="37"/>
    </row>
    <row r="137" spans="3:9">
      <c r="C137" s="37"/>
      <c r="D137" s="37"/>
      <c r="E137" s="37"/>
      <c r="G137" s="37"/>
      <c r="H137" s="37"/>
      <c r="I137" s="37"/>
    </row>
    <row r="138" spans="3:9">
      <c r="C138" s="37"/>
      <c r="D138" s="37"/>
      <c r="E138" s="37"/>
      <c r="G138" s="37"/>
      <c r="H138" s="37"/>
      <c r="I138" s="37"/>
    </row>
    <row r="139" spans="3:9">
      <c r="C139" s="37"/>
      <c r="D139" s="37"/>
      <c r="E139" s="37"/>
      <c r="G139" s="37"/>
      <c r="H139" s="37"/>
      <c r="I139" s="37"/>
    </row>
    <row r="140" spans="3:9">
      <c r="C140" s="37"/>
      <c r="D140" s="37"/>
      <c r="E140" s="37"/>
      <c r="G140" s="37"/>
      <c r="H140" s="37"/>
      <c r="I140" s="37"/>
    </row>
    <row r="141" spans="3:9">
      <c r="C141" s="37"/>
      <c r="D141" s="37"/>
      <c r="E141" s="37"/>
      <c r="G141" s="37"/>
      <c r="H141" s="37"/>
      <c r="I141" s="37"/>
    </row>
    <row r="142" spans="3:9">
      <c r="C142" s="37"/>
      <c r="D142" s="37"/>
      <c r="E142" s="37"/>
      <c r="G142" s="37"/>
      <c r="H142" s="37"/>
      <c r="I142" s="37"/>
    </row>
    <row r="143" spans="3:9">
      <c r="C143" s="37"/>
      <c r="D143" s="37"/>
      <c r="E143" s="37"/>
      <c r="G143" s="37"/>
      <c r="H143" s="37"/>
      <c r="I143" s="37"/>
    </row>
    <row r="144" spans="3:9">
      <c r="C144" s="37"/>
      <c r="D144" s="37"/>
      <c r="E144" s="37"/>
      <c r="G144" s="37"/>
      <c r="H144" s="37"/>
      <c r="I144" s="37"/>
    </row>
    <row r="145" spans="3:9">
      <c r="C145" s="37"/>
      <c r="D145" s="37"/>
      <c r="E145" s="37"/>
      <c r="G145" s="37"/>
      <c r="H145" s="37"/>
      <c r="I145" s="37"/>
    </row>
    <row r="146" spans="3:9">
      <c r="C146" s="37"/>
      <c r="D146" s="37"/>
      <c r="E146" s="37"/>
      <c r="G146" s="37"/>
      <c r="H146" s="37"/>
      <c r="I146" s="37"/>
    </row>
    <row r="147" spans="3:9">
      <c r="C147" s="37"/>
      <c r="D147" s="37"/>
      <c r="E147" s="37"/>
      <c r="G147" s="37"/>
      <c r="H147" s="37"/>
      <c r="I147" s="37"/>
    </row>
    <row r="148" spans="3:9">
      <c r="C148" s="37"/>
      <c r="D148" s="37"/>
      <c r="E148" s="37"/>
      <c r="G148" s="37"/>
      <c r="H148" s="37"/>
      <c r="I148" s="37"/>
    </row>
    <row r="149" spans="3:9">
      <c r="C149" s="37"/>
      <c r="D149" s="37"/>
      <c r="E149" s="37"/>
      <c r="G149" s="37"/>
      <c r="H149" s="37"/>
      <c r="I149" s="37"/>
    </row>
    <row r="150" spans="3:9">
      <c r="C150" s="37"/>
      <c r="D150" s="37"/>
      <c r="E150" s="37"/>
      <c r="G150" s="37"/>
      <c r="H150" s="37"/>
      <c r="I150" s="37"/>
    </row>
    <row r="151" spans="3:9">
      <c r="C151" s="37"/>
      <c r="D151" s="37"/>
      <c r="E151" s="37"/>
      <c r="G151" s="37"/>
      <c r="H151" s="37"/>
      <c r="I151" s="37"/>
    </row>
    <row r="152" spans="3:9">
      <c r="C152" s="37"/>
      <c r="D152" s="37"/>
      <c r="E152" s="37"/>
      <c r="G152" s="37"/>
      <c r="H152" s="37"/>
      <c r="I152" s="37"/>
    </row>
    <row r="153" spans="3:9">
      <c r="C153" s="37"/>
      <c r="D153" s="37"/>
      <c r="E153" s="37"/>
      <c r="G153" s="37"/>
      <c r="H153" s="37"/>
      <c r="I153" s="37"/>
    </row>
    <row r="154" spans="3:9">
      <c r="C154" s="37"/>
      <c r="D154" s="37"/>
      <c r="E154" s="37"/>
      <c r="G154" s="37"/>
      <c r="H154" s="37"/>
      <c r="I154" s="37"/>
    </row>
    <row r="155" spans="3:9">
      <c r="C155" s="37"/>
      <c r="D155" s="37"/>
      <c r="E155" s="37"/>
      <c r="G155" s="37"/>
      <c r="H155" s="37"/>
      <c r="I155" s="37"/>
    </row>
    <row r="156" spans="3:9">
      <c r="C156" s="37"/>
      <c r="D156" s="37"/>
      <c r="E156" s="37"/>
      <c r="G156" s="37"/>
      <c r="H156" s="37"/>
      <c r="I156" s="37"/>
    </row>
    <row r="157" spans="3:9">
      <c r="C157" s="37"/>
      <c r="D157" s="37"/>
      <c r="E157" s="37"/>
      <c r="G157" s="37"/>
      <c r="H157" s="37"/>
      <c r="I157" s="37"/>
    </row>
    <row r="158" spans="3:9">
      <c r="C158" s="37"/>
      <c r="D158" s="37"/>
      <c r="E158" s="37"/>
      <c r="G158" s="37"/>
      <c r="H158" s="37"/>
      <c r="I158" s="37"/>
    </row>
    <row r="159" spans="3:9">
      <c r="C159" s="37"/>
      <c r="D159" s="37"/>
      <c r="E159" s="37"/>
      <c r="G159" s="37"/>
      <c r="H159" s="37"/>
      <c r="I159" s="37"/>
    </row>
    <row r="160" spans="3:9">
      <c r="C160" s="37"/>
      <c r="D160" s="37"/>
      <c r="E160" s="37"/>
      <c r="G160" s="37"/>
      <c r="H160" s="37"/>
      <c r="I160" s="37"/>
    </row>
    <row r="161" spans="3:9">
      <c r="C161" s="37"/>
      <c r="D161" s="37"/>
      <c r="E161" s="37"/>
      <c r="G161" s="37"/>
      <c r="H161" s="37"/>
      <c r="I161" s="37"/>
    </row>
    <row r="162" spans="3:9">
      <c r="C162" s="37"/>
      <c r="D162" s="37"/>
      <c r="E162" s="37"/>
      <c r="G162" s="37"/>
      <c r="H162" s="37"/>
      <c r="I162" s="37"/>
    </row>
    <row r="163" spans="3:9">
      <c r="C163" s="37"/>
      <c r="D163" s="37"/>
      <c r="E163" s="37"/>
      <c r="G163" s="37"/>
      <c r="H163" s="37"/>
      <c r="I163" s="37"/>
    </row>
    <row r="164" spans="3:9">
      <c r="C164" s="37"/>
      <c r="D164" s="37"/>
      <c r="E164" s="37"/>
      <c r="G164" s="37"/>
      <c r="H164" s="37"/>
      <c r="I164" s="37"/>
    </row>
    <row r="165" spans="3:9">
      <c r="C165" s="37"/>
      <c r="D165" s="37"/>
      <c r="E165" s="37"/>
      <c r="G165" s="37"/>
      <c r="H165" s="37"/>
      <c r="I165" s="37"/>
    </row>
    <row r="166" spans="3:9">
      <c r="C166" s="37"/>
      <c r="D166" s="37"/>
      <c r="E166" s="37"/>
      <c r="G166" s="37"/>
      <c r="H166" s="37"/>
      <c r="I166" s="37"/>
    </row>
    <row r="167" spans="3:9">
      <c r="C167" s="37"/>
      <c r="D167" s="37"/>
      <c r="E167" s="37"/>
      <c r="G167" s="37"/>
      <c r="H167" s="37"/>
      <c r="I167" s="37"/>
    </row>
    <row r="168" spans="3:9">
      <c r="C168" s="37"/>
      <c r="D168" s="37"/>
      <c r="E168" s="37"/>
      <c r="G168" s="37"/>
      <c r="H168" s="37"/>
      <c r="I168" s="37"/>
    </row>
    <row r="169" spans="3:9">
      <c r="C169" s="37"/>
      <c r="D169" s="37"/>
      <c r="E169" s="37"/>
      <c r="G169" s="37"/>
      <c r="H169" s="37"/>
      <c r="I169" s="37"/>
    </row>
    <row r="170" spans="3:9">
      <c r="C170" s="37"/>
      <c r="D170" s="37"/>
      <c r="E170" s="37"/>
      <c r="G170" s="37"/>
      <c r="H170" s="37"/>
      <c r="I170" s="37"/>
    </row>
    <row r="171" spans="3:9">
      <c r="C171" s="37"/>
      <c r="D171" s="37"/>
      <c r="E171" s="37"/>
      <c r="G171" s="37"/>
      <c r="H171" s="37"/>
      <c r="I171" s="37"/>
    </row>
    <row r="172" spans="3:9">
      <c r="C172" s="37"/>
      <c r="D172" s="37"/>
      <c r="E172" s="37"/>
      <c r="G172" s="37"/>
      <c r="H172" s="37"/>
      <c r="I172" s="37"/>
    </row>
    <row r="173" spans="3:9">
      <c r="C173" s="37"/>
      <c r="D173" s="37"/>
      <c r="E173" s="37"/>
      <c r="G173" s="37"/>
      <c r="H173" s="37"/>
      <c r="I173" s="37"/>
    </row>
    <row r="174" spans="3:9">
      <c r="C174" s="37"/>
      <c r="D174" s="37"/>
      <c r="E174" s="37"/>
      <c r="G174" s="37"/>
      <c r="H174" s="37"/>
      <c r="I174" s="37"/>
    </row>
    <row r="175" spans="3:9">
      <c r="C175" s="37"/>
      <c r="D175" s="37"/>
      <c r="E175" s="37"/>
      <c r="G175" s="37"/>
      <c r="H175" s="37"/>
      <c r="I175" s="37"/>
    </row>
    <row r="176" spans="3:9">
      <c r="C176" s="37"/>
      <c r="D176" s="37"/>
      <c r="E176" s="37"/>
      <c r="G176" s="37"/>
      <c r="H176" s="37"/>
      <c r="I176" s="37"/>
    </row>
    <row r="177" spans="3:9">
      <c r="C177" s="37"/>
      <c r="D177" s="37"/>
      <c r="E177" s="37"/>
      <c r="G177" s="37"/>
      <c r="H177" s="37"/>
      <c r="I177" s="37"/>
    </row>
    <row r="178" spans="3:9">
      <c r="C178" s="37"/>
      <c r="D178" s="37"/>
      <c r="E178" s="37"/>
      <c r="G178" s="37"/>
      <c r="H178" s="37"/>
      <c r="I178" s="37"/>
    </row>
    <row r="179" spans="3:9">
      <c r="C179" s="37"/>
      <c r="D179" s="37"/>
      <c r="E179" s="37"/>
      <c r="G179" s="37"/>
      <c r="H179" s="37"/>
      <c r="I179" s="37"/>
    </row>
    <row r="180" spans="3:9">
      <c r="C180" s="37"/>
      <c r="D180" s="37"/>
      <c r="E180" s="37"/>
      <c r="G180" s="37"/>
      <c r="H180" s="37"/>
      <c r="I180" s="37"/>
    </row>
    <row r="181" spans="3:9">
      <c r="C181" s="37"/>
      <c r="D181" s="37"/>
      <c r="E181" s="37"/>
      <c r="G181" s="37"/>
      <c r="H181" s="37"/>
      <c r="I181" s="37"/>
    </row>
    <row r="182" spans="3:9">
      <c r="C182" s="37"/>
      <c r="D182" s="37"/>
      <c r="E182" s="37"/>
      <c r="G182" s="37"/>
      <c r="H182" s="37"/>
      <c r="I182" s="37"/>
    </row>
    <row r="183" spans="3:9">
      <c r="C183" s="37"/>
      <c r="D183" s="37"/>
      <c r="E183" s="37"/>
      <c r="G183" s="37"/>
      <c r="H183" s="37"/>
      <c r="I183" s="37"/>
    </row>
    <row r="184" spans="3:9">
      <c r="C184" s="37"/>
      <c r="D184" s="37"/>
      <c r="E184" s="37"/>
      <c r="G184" s="37"/>
      <c r="H184" s="37"/>
      <c r="I184" s="37"/>
    </row>
    <row r="185" spans="3:9">
      <c r="C185" s="37"/>
      <c r="D185" s="37"/>
      <c r="E185" s="37"/>
      <c r="G185" s="37"/>
      <c r="H185" s="37"/>
      <c r="I185" s="37"/>
    </row>
    <row r="186" spans="3:9">
      <c r="C186" s="37"/>
      <c r="D186" s="37"/>
      <c r="E186" s="37"/>
      <c r="G186" s="37"/>
      <c r="H186" s="37"/>
      <c r="I186" s="37"/>
    </row>
    <row r="187" spans="3:9">
      <c r="C187" s="37"/>
      <c r="D187" s="37"/>
      <c r="E187" s="37"/>
      <c r="G187" s="37"/>
      <c r="H187" s="37"/>
      <c r="I187" s="37"/>
    </row>
    <row r="188" spans="3:9">
      <c r="C188" s="37"/>
      <c r="D188" s="37"/>
      <c r="E188" s="37"/>
      <c r="G188" s="37"/>
      <c r="H188" s="37"/>
      <c r="I188" s="37"/>
    </row>
    <row r="189" spans="3:9">
      <c r="C189" s="37"/>
      <c r="D189" s="37"/>
      <c r="E189" s="37"/>
      <c r="G189" s="37"/>
      <c r="H189" s="37"/>
      <c r="I189" s="37"/>
    </row>
    <row r="190" spans="3:9">
      <c r="C190" s="37"/>
      <c r="D190" s="37"/>
      <c r="E190" s="37"/>
      <c r="G190" s="37"/>
      <c r="H190" s="37"/>
      <c r="I190" s="37"/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F51403-79D2-4D59-AB14-87527AD7BA74}">
  <sheetPr codeName="Hoja8"/>
  <dimension ref="C3:D190"/>
  <sheetViews>
    <sheetView workbookViewId="0"/>
  </sheetViews>
  <sheetFormatPr baseColWidth="10" defaultRowHeight="15"/>
  <cols>
    <col min="3" max="3" width="42.5703125" bestFit="1" customWidth="1"/>
  </cols>
  <sheetData>
    <row r="3" spans="3:4">
      <c r="C3" t="s">
        <v>216</v>
      </c>
      <c r="D3" t="s">
        <v>91</v>
      </c>
    </row>
    <row r="4" spans="3:4">
      <c r="C4" t="s">
        <v>238</v>
      </c>
      <c r="D4" s="39">
        <v>1</v>
      </c>
    </row>
    <row r="5" spans="3:4">
      <c r="C5" t="s">
        <v>218</v>
      </c>
      <c r="D5" s="39" t="s">
        <v>217</v>
      </c>
    </row>
    <row r="6" spans="3:4">
      <c r="C6" t="s">
        <v>239</v>
      </c>
      <c r="D6" s="39" t="s">
        <v>219</v>
      </c>
    </row>
    <row r="7" spans="3:4">
      <c r="C7" t="s">
        <v>241</v>
      </c>
      <c r="D7" s="39" t="s">
        <v>240</v>
      </c>
    </row>
    <row r="8" spans="3:4">
      <c r="C8" t="s">
        <v>243</v>
      </c>
      <c r="D8" s="39" t="s">
        <v>242</v>
      </c>
    </row>
    <row r="9" spans="3:4">
      <c r="C9" t="s">
        <v>245</v>
      </c>
      <c r="D9" s="39" t="s">
        <v>244</v>
      </c>
    </row>
    <row r="10" spans="3:4">
      <c r="C10" t="s">
        <v>247</v>
      </c>
      <c r="D10" s="39" t="s">
        <v>246</v>
      </c>
    </row>
    <row r="11" spans="3:4">
      <c r="C11" t="s">
        <v>249</v>
      </c>
      <c r="D11" s="39" t="s">
        <v>248</v>
      </c>
    </row>
    <row r="12" spans="3:4">
      <c r="C12" t="s">
        <v>251</v>
      </c>
      <c r="D12" s="39" t="s">
        <v>250</v>
      </c>
    </row>
    <row r="13" spans="3:4">
      <c r="C13" t="s">
        <v>253</v>
      </c>
      <c r="D13" s="39" t="s">
        <v>252</v>
      </c>
    </row>
    <row r="14" spans="3:4">
      <c r="C14" t="s">
        <v>255</v>
      </c>
      <c r="D14" s="39" t="s">
        <v>254</v>
      </c>
    </row>
    <row r="15" spans="3:4">
      <c r="C15" t="s">
        <v>257</v>
      </c>
      <c r="D15" s="39" t="s">
        <v>256</v>
      </c>
    </row>
    <row r="16" spans="3:4">
      <c r="C16" t="s">
        <v>258</v>
      </c>
      <c r="D16" s="39" t="s">
        <v>220</v>
      </c>
    </row>
    <row r="17" spans="3:4">
      <c r="C17" t="s">
        <v>260</v>
      </c>
      <c r="D17" s="39" t="s">
        <v>259</v>
      </c>
    </row>
    <row r="18" spans="3:4">
      <c r="C18" t="s">
        <v>262</v>
      </c>
      <c r="D18" s="39" t="s">
        <v>261</v>
      </c>
    </row>
    <row r="19" spans="3:4">
      <c r="C19" t="s">
        <v>224</v>
      </c>
      <c r="D19" s="39" t="s">
        <v>263</v>
      </c>
    </row>
    <row r="20" spans="3:4">
      <c r="C20" t="s">
        <v>225</v>
      </c>
      <c r="D20" s="39" t="s">
        <v>264</v>
      </c>
    </row>
    <row r="21" spans="3:4">
      <c r="C21" t="s">
        <v>266</v>
      </c>
      <c r="D21" s="39" t="s">
        <v>265</v>
      </c>
    </row>
    <row r="22" spans="3:4">
      <c r="C22" t="s">
        <v>268</v>
      </c>
      <c r="D22" s="39" t="s">
        <v>267</v>
      </c>
    </row>
    <row r="23" spans="3:4">
      <c r="C23" t="s">
        <v>270</v>
      </c>
      <c r="D23" s="39" t="s">
        <v>269</v>
      </c>
    </row>
    <row r="24" spans="3:4">
      <c r="C24" t="s">
        <v>272</v>
      </c>
      <c r="D24" s="39" t="s">
        <v>271</v>
      </c>
    </row>
    <row r="25" spans="3:4">
      <c r="C25" t="s">
        <v>274</v>
      </c>
      <c r="D25" s="39" t="s">
        <v>273</v>
      </c>
    </row>
    <row r="26" spans="3:4">
      <c r="C26" t="s">
        <v>276</v>
      </c>
      <c r="D26" s="39" t="s">
        <v>275</v>
      </c>
    </row>
    <row r="27" spans="3:4">
      <c r="C27" t="s">
        <v>226</v>
      </c>
      <c r="D27" s="39" t="s">
        <v>221</v>
      </c>
    </row>
    <row r="28" spans="3:4">
      <c r="C28" t="s">
        <v>278</v>
      </c>
      <c r="D28" s="39" t="s">
        <v>277</v>
      </c>
    </row>
    <row r="29" spans="3:4">
      <c r="C29" t="s">
        <v>280</v>
      </c>
      <c r="D29" s="39" t="s">
        <v>279</v>
      </c>
    </row>
    <row r="30" spans="3:4">
      <c r="C30" t="s">
        <v>282</v>
      </c>
      <c r="D30" s="39" t="s">
        <v>281</v>
      </c>
    </row>
    <row r="31" spans="3:4">
      <c r="C31" t="s">
        <v>284</v>
      </c>
      <c r="D31" s="39" t="s">
        <v>283</v>
      </c>
    </row>
    <row r="32" spans="3:4">
      <c r="C32" t="s">
        <v>286</v>
      </c>
      <c r="D32" s="39" t="s">
        <v>285</v>
      </c>
    </row>
    <row r="33" spans="3:4">
      <c r="C33" t="s">
        <v>288</v>
      </c>
      <c r="D33" s="39" t="s">
        <v>287</v>
      </c>
    </row>
    <row r="34" spans="3:4">
      <c r="C34" t="s">
        <v>290</v>
      </c>
      <c r="D34" s="39" t="s">
        <v>289</v>
      </c>
    </row>
    <row r="35" spans="3:4">
      <c r="C35" t="s">
        <v>292</v>
      </c>
      <c r="D35" s="39" t="s">
        <v>291</v>
      </c>
    </row>
    <row r="36" spans="3:4">
      <c r="C36" t="s">
        <v>293</v>
      </c>
      <c r="D36" s="39" t="s">
        <v>222</v>
      </c>
    </row>
    <row r="37" spans="3:4">
      <c r="C37" t="s">
        <v>295</v>
      </c>
      <c r="D37" s="39" t="s">
        <v>294</v>
      </c>
    </row>
    <row r="38" spans="3:4">
      <c r="C38" t="s">
        <v>297</v>
      </c>
      <c r="D38" s="39" t="s">
        <v>296</v>
      </c>
    </row>
    <row r="39" spans="3:4">
      <c r="C39" t="s">
        <v>299</v>
      </c>
      <c r="D39" s="39" t="s">
        <v>298</v>
      </c>
    </row>
    <row r="40" spans="3:4">
      <c r="C40" t="s">
        <v>301</v>
      </c>
      <c r="D40" s="39" t="s">
        <v>300</v>
      </c>
    </row>
    <row r="41" spans="3:4">
      <c r="C41" t="s">
        <v>303</v>
      </c>
      <c r="D41" s="39" t="s">
        <v>302</v>
      </c>
    </row>
    <row r="42" spans="3:4">
      <c r="C42" t="s">
        <v>305</v>
      </c>
      <c r="D42" s="39" t="s">
        <v>304</v>
      </c>
    </row>
    <row r="43" spans="3:4">
      <c r="C43" t="s">
        <v>307</v>
      </c>
      <c r="D43" s="39" t="s">
        <v>306</v>
      </c>
    </row>
    <row r="44" spans="3:4">
      <c r="C44" t="s">
        <v>309</v>
      </c>
      <c r="D44" s="39" t="s">
        <v>308</v>
      </c>
    </row>
    <row r="45" spans="3:4">
      <c r="C45" t="s">
        <v>310</v>
      </c>
      <c r="D45" s="39" t="s">
        <v>223</v>
      </c>
    </row>
    <row r="46" spans="3:4">
      <c r="C46" t="s">
        <v>312</v>
      </c>
      <c r="D46" s="39" t="s">
        <v>311</v>
      </c>
    </row>
    <row r="47" spans="3:4">
      <c r="C47" t="s">
        <v>314</v>
      </c>
      <c r="D47" s="39" t="s">
        <v>313</v>
      </c>
    </row>
    <row r="48" spans="3:4">
      <c r="C48" t="s">
        <v>316</v>
      </c>
      <c r="D48" s="39" t="s">
        <v>315</v>
      </c>
    </row>
    <row r="49" spans="3:4">
      <c r="C49" t="s">
        <v>318</v>
      </c>
      <c r="D49" s="39" t="s">
        <v>317</v>
      </c>
    </row>
    <row r="50" spans="3:4">
      <c r="C50" t="s">
        <v>320</v>
      </c>
      <c r="D50" s="39" t="s">
        <v>319</v>
      </c>
    </row>
    <row r="51" spans="3:4">
      <c r="C51" t="s">
        <v>228</v>
      </c>
      <c r="D51" s="39" t="s">
        <v>227</v>
      </c>
    </row>
    <row r="52" spans="3:4">
      <c r="C52" t="s">
        <v>321</v>
      </c>
      <c r="D52" s="39" t="s">
        <v>229</v>
      </c>
    </row>
    <row r="53" spans="3:4">
      <c r="C53" t="s">
        <v>235</v>
      </c>
      <c r="D53" s="39" t="s">
        <v>322</v>
      </c>
    </row>
    <row r="54" spans="3:4">
      <c r="C54" t="s">
        <v>324</v>
      </c>
      <c r="D54" s="39" t="s">
        <v>323</v>
      </c>
    </row>
    <row r="55" spans="3:4">
      <c r="C55" t="s">
        <v>326</v>
      </c>
      <c r="D55" s="39" t="s">
        <v>325</v>
      </c>
    </row>
    <row r="56" spans="3:4">
      <c r="C56" t="s">
        <v>328</v>
      </c>
      <c r="D56" s="39" t="s">
        <v>327</v>
      </c>
    </row>
    <row r="57" spans="3:4">
      <c r="C57" t="s">
        <v>234</v>
      </c>
      <c r="D57" s="39" t="s">
        <v>329</v>
      </c>
    </row>
    <row r="58" spans="3:4">
      <c r="C58" t="s">
        <v>230</v>
      </c>
      <c r="D58" s="39" t="s">
        <v>330</v>
      </c>
    </row>
    <row r="59" spans="3:4">
      <c r="C59" t="s">
        <v>332</v>
      </c>
      <c r="D59" s="39" t="s">
        <v>331</v>
      </c>
    </row>
    <row r="60" spans="3:4">
      <c r="C60" t="s">
        <v>232</v>
      </c>
      <c r="D60" s="39" t="s">
        <v>333</v>
      </c>
    </row>
    <row r="61" spans="3:4">
      <c r="C61" t="s">
        <v>335</v>
      </c>
      <c r="D61" s="39" t="s">
        <v>334</v>
      </c>
    </row>
    <row r="62" spans="3:4">
      <c r="C62" t="s">
        <v>337</v>
      </c>
      <c r="D62" s="39" t="s">
        <v>336</v>
      </c>
    </row>
    <row r="63" spans="3:4">
      <c r="C63" t="s">
        <v>339</v>
      </c>
      <c r="D63" s="39" t="s">
        <v>338</v>
      </c>
    </row>
    <row r="64" spans="3:4">
      <c r="C64" t="s">
        <v>236</v>
      </c>
      <c r="D64" s="39" t="s">
        <v>231</v>
      </c>
    </row>
    <row r="65" spans="3:4">
      <c r="C65" t="s">
        <v>341</v>
      </c>
      <c r="D65" s="39" t="s">
        <v>340</v>
      </c>
    </row>
    <row r="66" spans="3:4">
      <c r="C66" t="s">
        <v>343</v>
      </c>
      <c r="D66" s="39" t="s">
        <v>342</v>
      </c>
    </row>
    <row r="67" spans="3:4">
      <c r="C67" t="s">
        <v>345</v>
      </c>
      <c r="D67" s="39" t="s">
        <v>344</v>
      </c>
    </row>
    <row r="68" spans="3:4">
      <c r="C68" t="s">
        <v>347</v>
      </c>
      <c r="D68" s="39" t="s">
        <v>346</v>
      </c>
    </row>
    <row r="69" spans="3:4">
      <c r="C69" t="s">
        <v>349</v>
      </c>
      <c r="D69" s="39" t="s">
        <v>348</v>
      </c>
    </row>
    <row r="70" spans="3:4">
      <c r="C70" t="s">
        <v>350</v>
      </c>
      <c r="D70" s="39" t="s">
        <v>233</v>
      </c>
    </row>
    <row r="71" spans="3:4">
      <c r="C71" t="s">
        <v>352</v>
      </c>
      <c r="D71" s="39" t="s">
        <v>351</v>
      </c>
    </row>
    <row r="72" spans="3:4">
      <c r="C72" t="s">
        <v>354</v>
      </c>
      <c r="D72" s="39" t="s">
        <v>353</v>
      </c>
    </row>
    <row r="73" spans="3:4">
      <c r="C73" t="s">
        <v>356</v>
      </c>
      <c r="D73" s="39" t="s">
        <v>355</v>
      </c>
    </row>
    <row r="74" spans="3:4">
      <c r="C74" t="s">
        <v>357</v>
      </c>
      <c r="D74" s="39">
        <v>2</v>
      </c>
    </row>
    <row r="75" spans="3:4">
      <c r="C75" t="s">
        <v>359</v>
      </c>
      <c r="D75" s="39" t="s">
        <v>358</v>
      </c>
    </row>
    <row r="76" spans="3:4">
      <c r="C76" t="s">
        <v>361</v>
      </c>
      <c r="D76" s="39" t="s">
        <v>360</v>
      </c>
    </row>
    <row r="77" spans="3:4">
      <c r="C77" t="s">
        <v>363</v>
      </c>
      <c r="D77" s="39" t="s">
        <v>362</v>
      </c>
    </row>
    <row r="78" spans="3:4">
      <c r="C78" t="s">
        <v>365</v>
      </c>
      <c r="D78" s="39" t="s">
        <v>364</v>
      </c>
    </row>
    <row r="79" spans="3:4">
      <c r="C79" t="s">
        <v>367</v>
      </c>
      <c r="D79" s="39" t="s">
        <v>366</v>
      </c>
    </row>
    <row r="80" spans="3:4">
      <c r="C80" t="s">
        <v>369</v>
      </c>
      <c r="D80" s="39" t="s">
        <v>368</v>
      </c>
    </row>
    <row r="81" spans="3:4">
      <c r="C81" t="s">
        <v>371</v>
      </c>
      <c r="D81" s="39" t="s">
        <v>370</v>
      </c>
    </row>
    <row r="82" spans="3:4">
      <c r="C82" t="s">
        <v>373</v>
      </c>
      <c r="D82" s="39" t="s">
        <v>372</v>
      </c>
    </row>
    <row r="83" spans="3:4">
      <c r="C83" t="s">
        <v>375</v>
      </c>
      <c r="D83" s="39" t="s">
        <v>374</v>
      </c>
    </row>
    <row r="84" spans="3:4">
      <c r="C84" t="s">
        <v>377</v>
      </c>
      <c r="D84" s="39" t="s">
        <v>376</v>
      </c>
    </row>
    <row r="85" spans="3:4">
      <c r="C85" t="s">
        <v>379</v>
      </c>
      <c r="D85" s="39" t="s">
        <v>378</v>
      </c>
    </row>
    <row r="86" spans="3:4">
      <c r="C86" t="s">
        <v>381</v>
      </c>
      <c r="D86" s="39" t="s">
        <v>380</v>
      </c>
    </row>
    <row r="87" spans="3:4">
      <c r="C87" t="s">
        <v>383</v>
      </c>
      <c r="D87" s="39" t="s">
        <v>382</v>
      </c>
    </row>
    <row r="88" spans="3:4">
      <c r="C88" t="s">
        <v>385</v>
      </c>
      <c r="D88" s="39" t="s">
        <v>384</v>
      </c>
    </row>
    <row r="89" spans="3:4">
      <c r="C89" t="s">
        <v>387</v>
      </c>
      <c r="D89" s="39" t="s">
        <v>386</v>
      </c>
    </row>
    <row r="90" spans="3:4">
      <c r="C90" t="s">
        <v>389</v>
      </c>
      <c r="D90" s="39" t="s">
        <v>388</v>
      </c>
    </row>
    <row r="91" spans="3:4">
      <c r="C91" t="s">
        <v>391</v>
      </c>
      <c r="D91" s="39" t="s">
        <v>390</v>
      </c>
    </row>
    <row r="92" spans="3:4">
      <c r="C92" t="s">
        <v>393</v>
      </c>
      <c r="D92" s="39" t="s">
        <v>392</v>
      </c>
    </row>
    <row r="93" spans="3:4">
      <c r="C93" t="s">
        <v>395</v>
      </c>
      <c r="D93" s="39" t="s">
        <v>394</v>
      </c>
    </row>
    <row r="94" spans="3:4">
      <c r="C94" t="s">
        <v>397</v>
      </c>
      <c r="D94" s="39" t="s">
        <v>396</v>
      </c>
    </row>
    <row r="95" spans="3:4">
      <c r="C95" t="s">
        <v>399</v>
      </c>
      <c r="D95" s="39" t="s">
        <v>398</v>
      </c>
    </row>
    <row r="96" spans="3:4">
      <c r="C96" t="s">
        <v>401</v>
      </c>
      <c r="D96" s="39" t="s">
        <v>400</v>
      </c>
    </row>
    <row r="97" spans="3:4">
      <c r="C97" t="s">
        <v>403</v>
      </c>
      <c r="D97" s="39" t="s">
        <v>402</v>
      </c>
    </row>
    <row r="98" spans="3:4">
      <c r="C98" t="s">
        <v>405</v>
      </c>
      <c r="D98" s="39" t="s">
        <v>404</v>
      </c>
    </row>
    <row r="99" spans="3:4">
      <c r="C99" t="s">
        <v>407</v>
      </c>
      <c r="D99" s="39" t="s">
        <v>406</v>
      </c>
    </row>
    <row r="100" spans="3:4">
      <c r="C100" t="s">
        <v>409</v>
      </c>
      <c r="D100" s="39" t="s">
        <v>408</v>
      </c>
    </row>
    <row r="101" spans="3:4">
      <c r="C101" t="s">
        <v>411</v>
      </c>
      <c r="D101" s="39" t="s">
        <v>410</v>
      </c>
    </row>
    <row r="102" spans="3:4">
      <c r="C102" t="s">
        <v>413</v>
      </c>
      <c r="D102" s="39" t="s">
        <v>412</v>
      </c>
    </row>
    <row r="103" spans="3:4">
      <c r="C103" t="s">
        <v>415</v>
      </c>
      <c r="D103" s="39" t="s">
        <v>414</v>
      </c>
    </row>
    <row r="104" spans="3:4">
      <c r="C104" t="s">
        <v>417</v>
      </c>
      <c r="D104" s="39" t="s">
        <v>416</v>
      </c>
    </row>
    <row r="105" spans="3:4">
      <c r="C105" t="s">
        <v>419</v>
      </c>
      <c r="D105" s="39" t="s">
        <v>418</v>
      </c>
    </row>
    <row r="106" spans="3:4">
      <c r="C106" t="s">
        <v>421</v>
      </c>
      <c r="D106" s="39" t="s">
        <v>420</v>
      </c>
    </row>
    <row r="107" spans="3:4">
      <c r="C107" t="s">
        <v>423</v>
      </c>
      <c r="D107" s="39" t="s">
        <v>422</v>
      </c>
    </row>
    <row r="108" spans="3:4">
      <c r="C108" t="s">
        <v>425</v>
      </c>
      <c r="D108" s="39" t="s">
        <v>424</v>
      </c>
    </row>
    <row r="109" spans="3:4">
      <c r="C109" t="s">
        <v>427</v>
      </c>
      <c r="D109" s="39" t="s">
        <v>426</v>
      </c>
    </row>
    <row r="110" spans="3:4">
      <c r="C110" t="s">
        <v>429</v>
      </c>
      <c r="D110" s="39" t="s">
        <v>428</v>
      </c>
    </row>
    <row r="111" spans="3:4">
      <c r="C111" t="s">
        <v>431</v>
      </c>
      <c r="D111" s="39" t="s">
        <v>430</v>
      </c>
    </row>
    <row r="112" spans="3:4">
      <c r="C112" t="s">
        <v>433</v>
      </c>
      <c r="D112" s="39" t="s">
        <v>432</v>
      </c>
    </row>
    <row r="113" spans="3:4">
      <c r="C113" t="s">
        <v>435</v>
      </c>
      <c r="D113" s="39" t="s">
        <v>434</v>
      </c>
    </row>
    <row r="114" spans="3:4">
      <c r="C114" t="s">
        <v>437</v>
      </c>
      <c r="D114" s="39" t="s">
        <v>436</v>
      </c>
    </row>
    <row r="115" spans="3:4">
      <c r="C115" t="s">
        <v>438</v>
      </c>
      <c r="D115" s="39">
        <v>3</v>
      </c>
    </row>
    <row r="116" spans="3:4">
      <c r="C116" t="s">
        <v>440</v>
      </c>
      <c r="D116" s="39" t="s">
        <v>439</v>
      </c>
    </row>
    <row r="117" spans="3:4">
      <c r="C117" t="s">
        <v>442</v>
      </c>
      <c r="D117" s="39" t="s">
        <v>441</v>
      </c>
    </row>
    <row r="118" spans="3:4">
      <c r="C118" t="s">
        <v>444</v>
      </c>
      <c r="D118" s="39" t="s">
        <v>443</v>
      </c>
    </row>
    <row r="119" spans="3:4">
      <c r="C119" t="s">
        <v>446</v>
      </c>
      <c r="D119" s="39" t="s">
        <v>445</v>
      </c>
    </row>
    <row r="120" spans="3:4">
      <c r="C120" t="s">
        <v>448</v>
      </c>
      <c r="D120" s="39" t="s">
        <v>447</v>
      </c>
    </row>
    <row r="121" spans="3:4">
      <c r="C121" t="s">
        <v>450</v>
      </c>
      <c r="D121" s="39" t="s">
        <v>449</v>
      </c>
    </row>
    <row r="122" spans="3:4">
      <c r="C122" t="s">
        <v>452</v>
      </c>
      <c r="D122" s="39" t="s">
        <v>451</v>
      </c>
    </row>
    <row r="123" spans="3:4">
      <c r="C123" t="s">
        <v>454</v>
      </c>
      <c r="D123" s="39" t="s">
        <v>453</v>
      </c>
    </row>
    <row r="124" spans="3:4">
      <c r="C124" t="s">
        <v>456</v>
      </c>
      <c r="D124" s="39" t="s">
        <v>455</v>
      </c>
    </row>
    <row r="125" spans="3:4">
      <c r="C125" t="s">
        <v>458</v>
      </c>
      <c r="D125" s="39" t="s">
        <v>457</v>
      </c>
    </row>
    <row r="126" spans="3:4">
      <c r="C126" t="s">
        <v>460</v>
      </c>
      <c r="D126" s="39" t="s">
        <v>459</v>
      </c>
    </row>
    <row r="127" spans="3:4">
      <c r="C127" t="s">
        <v>461</v>
      </c>
      <c r="D127" s="39">
        <v>4</v>
      </c>
    </row>
    <row r="128" spans="3:4">
      <c r="C128" t="s">
        <v>463</v>
      </c>
      <c r="D128" s="39" t="s">
        <v>462</v>
      </c>
    </row>
    <row r="129" spans="3:4">
      <c r="C129" t="s">
        <v>465</v>
      </c>
      <c r="D129" s="39" t="s">
        <v>464</v>
      </c>
    </row>
    <row r="130" spans="3:4">
      <c r="C130" t="s">
        <v>467</v>
      </c>
      <c r="D130" s="39" t="s">
        <v>466</v>
      </c>
    </row>
    <row r="131" spans="3:4">
      <c r="C131" t="s">
        <v>469</v>
      </c>
      <c r="D131" s="39" t="s">
        <v>468</v>
      </c>
    </row>
    <row r="132" spans="3:4">
      <c r="C132" t="s">
        <v>471</v>
      </c>
      <c r="D132" s="39" t="s">
        <v>470</v>
      </c>
    </row>
    <row r="133" spans="3:4">
      <c r="C133" t="s">
        <v>473</v>
      </c>
      <c r="D133" s="39" t="s">
        <v>472</v>
      </c>
    </row>
    <row r="134" spans="3:4">
      <c r="C134" t="s">
        <v>475</v>
      </c>
      <c r="D134" s="39" t="s">
        <v>474</v>
      </c>
    </row>
    <row r="135" spans="3:4">
      <c r="C135" t="s">
        <v>477</v>
      </c>
      <c r="D135" s="39" t="s">
        <v>476</v>
      </c>
    </row>
    <row r="136" spans="3:4">
      <c r="C136" t="s">
        <v>479</v>
      </c>
      <c r="D136" s="39" t="s">
        <v>478</v>
      </c>
    </row>
    <row r="137" spans="3:4">
      <c r="C137" t="s">
        <v>481</v>
      </c>
      <c r="D137" s="39" t="s">
        <v>480</v>
      </c>
    </row>
    <row r="138" spans="3:4">
      <c r="C138" t="s">
        <v>483</v>
      </c>
      <c r="D138" s="39" t="s">
        <v>482</v>
      </c>
    </row>
    <row r="139" spans="3:4">
      <c r="C139" t="s">
        <v>485</v>
      </c>
      <c r="D139" s="39" t="s">
        <v>484</v>
      </c>
    </row>
    <row r="140" spans="3:4">
      <c r="C140" t="s">
        <v>487</v>
      </c>
      <c r="D140" s="39" t="s">
        <v>486</v>
      </c>
    </row>
    <row r="141" spans="3:4">
      <c r="C141" t="s">
        <v>489</v>
      </c>
      <c r="D141" s="39" t="s">
        <v>488</v>
      </c>
    </row>
    <row r="142" spans="3:4">
      <c r="C142" t="s">
        <v>491</v>
      </c>
      <c r="D142" s="39" t="s">
        <v>490</v>
      </c>
    </row>
    <row r="143" spans="3:4">
      <c r="C143" t="s">
        <v>492</v>
      </c>
      <c r="D143" s="39">
        <v>5</v>
      </c>
    </row>
    <row r="144" spans="3:4">
      <c r="C144" t="s">
        <v>494</v>
      </c>
      <c r="D144" s="39" t="s">
        <v>493</v>
      </c>
    </row>
    <row r="145" spans="3:4">
      <c r="C145" t="s">
        <v>496</v>
      </c>
      <c r="D145" s="39" t="s">
        <v>495</v>
      </c>
    </row>
    <row r="146" spans="3:4">
      <c r="C146" t="s">
        <v>498</v>
      </c>
      <c r="D146" s="39" t="s">
        <v>497</v>
      </c>
    </row>
    <row r="147" spans="3:4">
      <c r="C147" t="s">
        <v>500</v>
      </c>
      <c r="D147" s="39" t="s">
        <v>499</v>
      </c>
    </row>
    <row r="148" spans="3:4">
      <c r="C148" t="s">
        <v>502</v>
      </c>
      <c r="D148" s="39" t="s">
        <v>501</v>
      </c>
    </row>
    <row r="149" spans="3:4">
      <c r="C149" t="s">
        <v>504</v>
      </c>
      <c r="D149" s="39" t="s">
        <v>503</v>
      </c>
    </row>
    <row r="150" spans="3:4">
      <c r="C150" t="s">
        <v>506</v>
      </c>
      <c r="D150" s="39" t="s">
        <v>505</v>
      </c>
    </row>
    <row r="151" spans="3:4">
      <c r="C151" t="s">
        <v>508</v>
      </c>
      <c r="D151" s="39" t="s">
        <v>507</v>
      </c>
    </row>
    <row r="152" spans="3:4">
      <c r="C152" t="s">
        <v>510</v>
      </c>
      <c r="D152" s="39" t="s">
        <v>509</v>
      </c>
    </row>
    <row r="153" spans="3:4">
      <c r="C153" t="s">
        <v>512</v>
      </c>
      <c r="D153" s="39" t="s">
        <v>511</v>
      </c>
    </row>
    <row r="154" spans="3:4">
      <c r="C154" t="s">
        <v>514</v>
      </c>
      <c r="D154" s="39" t="s">
        <v>513</v>
      </c>
    </row>
    <row r="155" spans="3:4">
      <c r="C155" t="s">
        <v>516</v>
      </c>
      <c r="D155" s="39" t="s">
        <v>515</v>
      </c>
    </row>
    <row r="156" spans="3:4">
      <c r="C156" t="s">
        <v>518</v>
      </c>
      <c r="D156" s="39" t="s">
        <v>517</v>
      </c>
    </row>
    <row r="157" spans="3:4">
      <c r="C157" t="s">
        <v>520</v>
      </c>
      <c r="D157" s="39" t="s">
        <v>519</v>
      </c>
    </row>
    <row r="158" spans="3:4">
      <c r="C158" t="s">
        <v>522</v>
      </c>
      <c r="D158" s="39" t="s">
        <v>521</v>
      </c>
    </row>
    <row r="159" spans="3:4">
      <c r="C159" t="s">
        <v>524</v>
      </c>
      <c r="D159" s="39" t="s">
        <v>523</v>
      </c>
    </row>
    <row r="160" spans="3:4">
      <c r="C160" t="s">
        <v>526</v>
      </c>
      <c r="D160" s="39" t="s">
        <v>525</v>
      </c>
    </row>
    <row r="161" spans="3:4">
      <c r="C161" t="s">
        <v>528</v>
      </c>
      <c r="D161" s="39" t="s">
        <v>527</v>
      </c>
    </row>
    <row r="162" spans="3:4">
      <c r="C162" t="s">
        <v>530</v>
      </c>
      <c r="D162" s="39" t="s">
        <v>529</v>
      </c>
    </row>
    <row r="163" spans="3:4">
      <c r="C163" t="s">
        <v>532</v>
      </c>
      <c r="D163" s="39" t="s">
        <v>531</v>
      </c>
    </row>
    <row r="164" spans="3:4">
      <c r="C164" t="s">
        <v>534</v>
      </c>
      <c r="D164" s="39" t="s">
        <v>533</v>
      </c>
    </row>
    <row r="165" spans="3:4">
      <c r="C165" t="s">
        <v>536</v>
      </c>
      <c r="D165" s="39" t="s">
        <v>535</v>
      </c>
    </row>
    <row r="166" spans="3:4">
      <c r="C166" t="s">
        <v>538</v>
      </c>
      <c r="D166" s="39" t="s">
        <v>537</v>
      </c>
    </row>
    <row r="167" spans="3:4">
      <c r="C167" t="s">
        <v>540</v>
      </c>
      <c r="D167" s="39" t="s">
        <v>539</v>
      </c>
    </row>
    <row r="168" spans="3:4">
      <c r="C168" t="s">
        <v>542</v>
      </c>
      <c r="D168" s="39" t="s">
        <v>541</v>
      </c>
    </row>
    <row r="169" spans="3:4">
      <c r="C169" t="s">
        <v>544</v>
      </c>
      <c r="D169" s="39" t="s">
        <v>543</v>
      </c>
    </row>
    <row r="170" spans="3:4">
      <c r="C170" t="s">
        <v>546</v>
      </c>
      <c r="D170" s="39" t="s">
        <v>545</v>
      </c>
    </row>
    <row r="171" spans="3:4">
      <c r="C171" t="s">
        <v>548</v>
      </c>
      <c r="D171" s="39" t="s">
        <v>547</v>
      </c>
    </row>
    <row r="172" spans="3:4">
      <c r="C172" t="s">
        <v>550</v>
      </c>
      <c r="D172" s="39" t="s">
        <v>549</v>
      </c>
    </row>
    <row r="173" spans="3:4">
      <c r="C173" t="s">
        <v>552</v>
      </c>
      <c r="D173" s="39" t="s">
        <v>551</v>
      </c>
    </row>
    <row r="174" spans="3:4">
      <c r="C174" t="s">
        <v>554</v>
      </c>
      <c r="D174" s="39" t="s">
        <v>553</v>
      </c>
    </row>
    <row r="175" spans="3:4">
      <c r="C175" t="s">
        <v>556</v>
      </c>
      <c r="D175" s="39" t="s">
        <v>555</v>
      </c>
    </row>
    <row r="176" spans="3:4">
      <c r="C176" t="s">
        <v>558</v>
      </c>
      <c r="D176" s="39" t="s">
        <v>557</v>
      </c>
    </row>
    <row r="177" spans="3:4">
      <c r="C177" t="s">
        <v>560</v>
      </c>
      <c r="D177" s="39" t="s">
        <v>559</v>
      </c>
    </row>
    <row r="178" spans="3:4">
      <c r="C178" t="s">
        <v>562</v>
      </c>
      <c r="D178" s="39" t="s">
        <v>561</v>
      </c>
    </row>
    <row r="179" spans="3:4">
      <c r="C179" t="s">
        <v>564</v>
      </c>
      <c r="D179" s="39" t="s">
        <v>563</v>
      </c>
    </row>
    <row r="180" spans="3:4">
      <c r="C180" t="s">
        <v>566</v>
      </c>
      <c r="D180" s="39" t="s">
        <v>565</v>
      </c>
    </row>
    <row r="181" spans="3:4">
      <c r="C181" t="s">
        <v>568</v>
      </c>
      <c r="D181" s="39" t="s">
        <v>567</v>
      </c>
    </row>
    <row r="182" spans="3:4">
      <c r="C182" t="s">
        <v>570</v>
      </c>
      <c r="D182" s="39" t="s">
        <v>569</v>
      </c>
    </row>
    <row r="183" spans="3:4">
      <c r="C183" t="s">
        <v>572</v>
      </c>
      <c r="D183" s="39" t="s">
        <v>571</v>
      </c>
    </row>
    <row r="184" spans="3:4">
      <c r="C184" t="s">
        <v>574</v>
      </c>
      <c r="D184" s="39" t="s">
        <v>573</v>
      </c>
    </row>
    <row r="185" spans="3:4">
      <c r="C185" t="s">
        <v>576</v>
      </c>
      <c r="D185" s="39" t="s">
        <v>575</v>
      </c>
    </row>
    <row r="186" spans="3:4">
      <c r="C186" t="s">
        <v>578</v>
      </c>
      <c r="D186" s="39" t="s">
        <v>577</v>
      </c>
    </row>
    <row r="187" spans="3:4">
      <c r="C187" t="s">
        <v>580</v>
      </c>
      <c r="D187" s="39" t="s">
        <v>579</v>
      </c>
    </row>
    <row r="188" spans="3:4">
      <c r="C188" t="s">
        <v>582</v>
      </c>
      <c r="D188" s="39" t="s">
        <v>581</v>
      </c>
    </row>
    <row r="189" spans="3:4">
      <c r="C189" t="s">
        <v>584</v>
      </c>
      <c r="D189" s="39" t="s">
        <v>583</v>
      </c>
    </row>
    <row r="190" spans="3:4">
      <c r="C190" t="s">
        <v>586</v>
      </c>
      <c r="D190" s="39" t="s">
        <v>585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D153FD-6BE9-421E-B35B-1573EB2D3140}">
  <sheetPr codeName="Hoja2"/>
  <dimension ref="A5:G35"/>
  <sheetViews>
    <sheetView workbookViewId="0"/>
  </sheetViews>
  <sheetFormatPr baseColWidth="10" defaultRowHeight="15"/>
  <cols>
    <col min="1" max="1" width="32.42578125" bestFit="1" customWidth="1"/>
    <col min="2" max="2" width="34.5703125" bestFit="1" customWidth="1"/>
    <col min="3" max="3" width="44.140625" bestFit="1" customWidth="1"/>
    <col min="4" max="4" width="14.140625" customWidth="1"/>
    <col min="5" max="5" width="12" bestFit="1" customWidth="1"/>
  </cols>
  <sheetData>
    <row r="5" spans="1:7">
      <c r="B5" s="45" t="s">
        <v>207</v>
      </c>
      <c r="C5" s="45"/>
    </row>
    <row r="6" spans="1:7">
      <c r="A6" s="2" t="s">
        <v>0</v>
      </c>
      <c r="B6" s="2" t="s">
        <v>1</v>
      </c>
      <c r="C6" s="2" t="s">
        <v>2</v>
      </c>
      <c r="D6" s="2" t="s">
        <v>3</v>
      </c>
      <c r="E6" s="2" t="s">
        <v>4</v>
      </c>
      <c r="F6" s="2" t="s">
        <v>33</v>
      </c>
    </row>
    <row r="7" spans="1:7">
      <c r="A7" s="3">
        <v>46023</v>
      </c>
      <c r="B7" t="s">
        <v>14</v>
      </c>
      <c r="C7" s="5">
        <v>50</v>
      </c>
      <c r="D7" s="6">
        <v>10</v>
      </c>
      <c r="E7" s="4">
        <f>+C7*D7</f>
        <v>500</v>
      </c>
    </row>
    <row r="8" spans="1:7">
      <c r="A8" s="3">
        <v>46054</v>
      </c>
      <c r="B8" t="s">
        <v>8</v>
      </c>
      <c r="C8" s="5">
        <v>18</v>
      </c>
      <c r="D8" s="6">
        <v>10</v>
      </c>
      <c r="E8" s="4">
        <f t="shared" ref="E8:E18" si="0">+C8*D8</f>
        <v>180</v>
      </c>
    </row>
    <row r="9" spans="1:7">
      <c r="A9" s="3">
        <v>46082</v>
      </c>
      <c r="B9" t="s">
        <v>9</v>
      </c>
      <c r="C9" s="5">
        <v>10</v>
      </c>
      <c r="D9" s="6">
        <v>5</v>
      </c>
      <c r="E9" s="4">
        <f t="shared" si="0"/>
        <v>50</v>
      </c>
    </row>
    <row r="10" spans="1:7">
      <c r="A10" s="3">
        <v>46113</v>
      </c>
      <c r="B10" t="s">
        <v>12</v>
      </c>
      <c r="C10" s="5">
        <v>80</v>
      </c>
      <c r="D10" s="6">
        <v>8</v>
      </c>
      <c r="E10" s="4">
        <f t="shared" si="0"/>
        <v>640</v>
      </c>
    </row>
    <row r="11" spans="1:7">
      <c r="A11" s="3">
        <v>46143</v>
      </c>
      <c r="B11" t="s">
        <v>16</v>
      </c>
      <c r="C11" s="5">
        <v>10</v>
      </c>
      <c r="D11" s="6">
        <v>8</v>
      </c>
      <c r="E11" s="4">
        <f t="shared" si="0"/>
        <v>80</v>
      </c>
      <c r="G11" t="s">
        <v>18</v>
      </c>
    </row>
    <row r="12" spans="1:7">
      <c r="A12" s="3">
        <v>46174</v>
      </c>
      <c r="B12" t="s">
        <v>13</v>
      </c>
      <c r="C12" s="5">
        <v>40</v>
      </c>
      <c r="D12" s="6">
        <v>20</v>
      </c>
      <c r="E12" s="4">
        <f t="shared" si="0"/>
        <v>800</v>
      </c>
    </row>
    <row r="13" spans="1:7">
      <c r="A13" s="3">
        <v>46204</v>
      </c>
      <c r="B13" t="s">
        <v>16</v>
      </c>
      <c r="C13" s="5">
        <v>100</v>
      </c>
      <c r="D13" s="6">
        <v>40</v>
      </c>
      <c r="E13" s="4">
        <f t="shared" si="0"/>
        <v>4000</v>
      </c>
    </row>
    <row r="14" spans="1:7">
      <c r="A14" s="3">
        <v>46235</v>
      </c>
      <c r="B14" t="s">
        <v>11</v>
      </c>
      <c r="C14" s="5">
        <v>1</v>
      </c>
      <c r="D14" s="6">
        <v>50</v>
      </c>
      <c r="E14" s="4">
        <f t="shared" si="0"/>
        <v>50</v>
      </c>
    </row>
    <row r="15" spans="1:7">
      <c r="A15" s="3">
        <v>46266</v>
      </c>
      <c r="B15" t="s">
        <v>17</v>
      </c>
      <c r="C15" s="5">
        <v>20</v>
      </c>
      <c r="D15" s="6">
        <v>10</v>
      </c>
      <c r="E15" s="4">
        <f t="shared" si="0"/>
        <v>200</v>
      </c>
    </row>
    <row r="16" spans="1:7">
      <c r="A16" s="3">
        <v>46296</v>
      </c>
      <c r="B16" t="s">
        <v>13</v>
      </c>
      <c r="C16" s="5">
        <v>30</v>
      </c>
      <c r="D16" s="6">
        <v>10</v>
      </c>
      <c r="E16" s="4">
        <f t="shared" si="0"/>
        <v>300</v>
      </c>
    </row>
    <row r="17" spans="1:6">
      <c r="A17" s="3">
        <v>46327</v>
      </c>
      <c r="B17" t="s">
        <v>8</v>
      </c>
      <c r="C17" s="5">
        <v>40</v>
      </c>
      <c r="D17" s="6">
        <v>10</v>
      </c>
      <c r="E17" s="4">
        <f t="shared" si="0"/>
        <v>400</v>
      </c>
    </row>
    <row r="18" spans="1:6">
      <c r="A18" s="3">
        <v>46357</v>
      </c>
      <c r="B18" t="s">
        <v>14</v>
      </c>
      <c r="C18" s="5">
        <v>70</v>
      </c>
      <c r="D18" s="6">
        <v>20</v>
      </c>
      <c r="E18" s="4">
        <f t="shared" si="0"/>
        <v>1400</v>
      </c>
    </row>
    <row r="19" spans="1:6">
      <c r="A19" s="7" t="s">
        <v>5</v>
      </c>
      <c r="B19" s="7"/>
      <c r="C19" s="7"/>
      <c r="D19" s="7"/>
      <c r="E19" s="11">
        <f>SUM(E7:E18)</f>
        <v>8600</v>
      </c>
      <c r="F19" t="s">
        <v>32</v>
      </c>
    </row>
    <row r="21" spans="1:6">
      <c r="A21" s="44" t="s">
        <v>31</v>
      </c>
      <c r="B21" s="44"/>
      <c r="C21" s="44"/>
    </row>
    <row r="22" spans="1:6">
      <c r="A22" s="2" t="s">
        <v>20</v>
      </c>
      <c r="B22" s="2" t="s">
        <v>19</v>
      </c>
      <c r="C22" s="2" t="s">
        <v>21</v>
      </c>
    </row>
    <row r="23" spans="1:6">
      <c r="A23" s="8">
        <v>0</v>
      </c>
      <c r="B23" s="8">
        <v>2500</v>
      </c>
      <c r="C23" s="8">
        <v>0</v>
      </c>
    </row>
    <row r="24" spans="1:6">
      <c r="A24" s="8">
        <v>2500.0100000000002</v>
      </c>
      <c r="B24" s="8">
        <v>5000</v>
      </c>
      <c r="C24" s="8">
        <v>5</v>
      </c>
    </row>
    <row r="25" spans="1:6">
      <c r="A25" s="8">
        <v>5000.01</v>
      </c>
      <c r="B25" s="8">
        <v>10000</v>
      </c>
      <c r="C25" s="8">
        <v>15</v>
      </c>
      <c r="D25" t="s">
        <v>22</v>
      </c>
    </row>
    <row r="26" spans="1:6">
      <c r="A26" s="8">
        <v>10000.01</v>
      </c>
      <c r="B26" s="8">
        <v>15000</v>
      </c>
      <c r="C26" s="8">
        <v>35</v>
      </c>
    </row>
    <row r="27" spans="1:6">
      <c r="A27" s="8">
        <v>15000.01</v>
      </c>
      <c r="B27" s="8">
        <v>20000</v>
      </c>
      <c r="C27" s="8">
        <v>60</v>
      </c>
    </row>
    <row r="29" spans="1:6">
      <c r="A29" s="2" t="s">
        <v>27</v>
      </c>
      <c r="B29" s="2" t="s">
        <v>28</v>
      </c>
    </row>
    <row r="30" spans="1:6">
      <c r="A30" t="s">
        <v>23</v>
      </c>
      <c r="B30" s="4">
        <f>E19</f>
        <v>8600</v>
      </c>
    </row>
    <row r="31" spans="1:6">
      <c r="A31" t="s">
        <v>24</v>
      </c>
      <c r="B31" s="4">
        <v>20</v>
      </c>
    </row>
    <row r="32" spans="1:6">
      <c r="A32" t="s">
        <v>25</v>
      </c>
      <c r="B32" s="4">
        <f>470/2*12</f>
        <v>2820</v>
      </c>
      <c r="C32" s="10" t="s">
        <v>30</v>
      </c>
    </row>
    <row r="33" spans="1:3">
      <c r="A33" t="s">
        <v>26</v>
      </c>
      <c r="B33" s="4">
        <f>+B30-B31-B32</f>
        <v>5760</v>
      </c>
    </row>
    <row r="35" spans="1:3">
      <c r="A35" s="9" t="s">
        <v>29</v>
      </c>
      <c r="B35" s="12">
        <f>VLOOKUP(B33,tabladeimpuesto[],3,TRUE)</f>
        <v>15</v>
      </c>
      <c r="C35" s="9" t="str">
        <f>IF(B33&gt;20000,"Usted ya no pertenece a RIMPE negocio popular",IF(B33&gt;2500,"Paga impuesto","No paga impuesto"))</f>
        <v>Paga impuesto</v>
      </c>
    </row>
  </sheetData>
  <mergeCells count="2">
    <mergeCell ref="A21:C21"/>
    <mergeCell ref="B5:C5"/>
  </mergeCells>
  <phoneticPr fontId="3" type="noConversion"/>
  <conditionalFormatting sqref="A23:C27">
    <cfRule type="expression" dxfId="29" priority="12">
      <formula>AND($B$33&gt;=INDEX($A$23:$A$27,ROW()-22),$B$33&lt;=INDEX($B$23:$B$27,ROW()-22))</formula>
    </cfRule>
  </conditionalFormatting>
  <conditionalFormatting sqref="C35">
    <cfRule type="expression" dxfId="28" priority="7">
      <formula>$B$33&gt;20000</formula>
    </cfRule>
    <cfRule type="expression" dxfId="27" priority="8">
      <formula>AND($B$33&gt;=2500,$B$33&lt;=20000)</formula>
    </cfRule>
    <cfRule type="expression" dxfId="26" priority="9">
      <formula>$B$33&lt;2500</formula>
    </cfRule>
  </conditionalFormatting>
  <conditionalFormatting sqref="B35">
    <cfRule type="expression" dxfId="25" priority="4">
      <formula>$B$33&gt;20000</formula>
    </cfRule>
    <cfRule type="expression" dxfId="24" priority="5">
      <formula>AND($B$33&gt;=2500,$B$33&lt;=20000)</formula>
    </cfRule>
    <cfRule type="expression" dxfId="23" priority="6">
      <formula>$B$33&lt;2500</formula>
    </cfRule>
  </conditionalFormatting>
  <conditionalFormatting sqref="A35">
    <cfRule type="expression" dxfId="22" priority="1">
      <formula>$B$33&gt;20000</formula>
    </cfRule>
    <cfRule type="expression" dxfId="21" priority="2">
      <formula>AND($B$33&gt;=2500,$B$33&lt;=20000)</formula>
    </cfRule>
    <cfRule type="expression" dxfId="20" priority="3">
      <formula>$B$33&lt;2500</formula>
    </cfRule>
  </conditionalFormatting>
  <pageMargins left="0.7" right="0.7" top="0.75" bottom="0.75" header="0.3" footer="0.3"/>
  <pageSetup paperSize="9" scale="54" orientation="portrait" r:id="rId1"/>
  <headerFooter>
    <oddHeader>&amp;C
                                                                                                                     &amp;G</oddHeader>
  </headerFooter>
  <drawing r:id="rId2"/>
  <legacyDrawingHF r:id="rId3"/>
  <tableParts count="3">
    <tablePart r:id="rId4"/>
    <tablePart r:id="rId5"/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AC59738-C20C-437C-B69E-A00C5B431BFC}">
          <x14:formula1>
            <xm:f>data!$A$4:$A$24</xm:f>
          </x14:formula1>
          <xm:sqref>B7:B18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16D59C-D972-45DA-9A6D-95D0CE48EDB9}">
  <sheetPr codeName="Hoja3"/>
  <dimension ref="A7:J48"/>
  <sheetViews>
    <sheetView showGridLines="0" tabSelected="1" workbookViewId="0">
      <selection activeCell="F9" sqref="F9"/>
    </sheetView>
  </sheetViews>
  <sheetFormatPr baseColWidth="10" defaultRowHeight="15"/>
  <cols>
    <col min="1" max="1" width="50.42578125" bestFit="1" customWidth="1"/>
    <col min="2" max="2" width="12" bestFit="1" customWidth="1"/>
    <col min="4" max="4" width="9.7109375" bestFit="1" customWidth="1"/>
    <col min="5" max="5" width="12.28515625" bestFit="1" customWidth="1"/>
    <col min="6" max="6" width="31" bestFit="1" customWidth="1"/>
    <col min="7" max="7" width="10.85546875" bestFit="1" customWidth="1"/>
    <col min="8" max="9" width="13.5703125" bestFit="1" customWidth="1"/>
    <col min="10" max="10" width="12.85546875" bestFit="1" customWidth="1"/>
  </cols>
  <sheetData>
    <row r="7" spans="4:10">
      <c r="E7" s="46" t="s">
        <v>212</v>
      </c>
      <c r="F7" s="46"/>
      <c r="G7" s="46"/>
      <c r="H7" s="46"/>
    </row>
    <row r="8" spans="4:10">
      <c r="D8" s="13" t="s">
        <v>208</v>
      </c>
      <c r="E8" s="13" t="s">
        <v>213</v>
      </c>
      <c r="F8" s="13" t="s">
        <v>214</v>
      </c>
      <c r="G8" s="13" t="s">
        <v>215</v>
      </c>
      <c r="H8" s="13" t="s">
        <v>210</v>
      </c>
      <c r="I8" s="13" t="s">
        <v>211</v>
      </c>
      <c r="J8" s="13" t="s">
        <v>209</v>
      </c>
    </row>
    <row r="9" spans="4:10">
      <c r="D9" s="38">
        <v>46221</v>
      </c>
      <c r="E9" s="1">
        <f>IF(D9="","",COUNTIF($D$9:D9,"&lt;&gt;"))</f>
        <v>1</v>
      </c>
      <c r="F9" t="s">
        <v>241</v>
      </c>
      <c r="G9" t="str">
        <f>VLOOKUP(F9,plan_cuentas[],2,FALSE)</f>
        <v>1.1.1.01</v>
      </c>
      <c r="H9" s="4">
        <v>100000</v>
      </c>
      <c r="I9" s="4"/>
      <c r="J9" t="s">
        <v>589</v>
      </c>
    </row>
    <row r="10" spans="4:10">
      <c r="E10" s="1"/>
      <c r="F10" t="s">
        <v>587</v>
      </c>
      <c r="G10" t="str">
        <f>VLOOKUP(F10,plan_cuentas[],2,FALSE)</f>
        <v>1.2.1.08</v>
      </c>
      <c r="H10" s="4">
        <v>4000</v>
      </c>
      <c r="I10" s="4"/>
      <c r="J10" t="s">
        <v>589</v>
      </c>
    </row>
    <row r="11" spans="4:10">
      <c r="E11" s="1"/>
      <c r="F11" t="s">
        <v>230</v>
      </c>
      <c r="G11" t="str">
        <f>VLOOKUP(F11,plan_cuentas[],2,FALSE)</f>
        <v>1.2.1.06</v>
      </c>
      <c r="H11" s="4">
        <v>3000</v>
      </c>
      <c r="I11" s="4"/>
      <c r="J11" t="s">
        <v>589</v>
      </c>
    </row>
    <row r="12" spans="4:10">
      <c r="E12" s="1"/>
      <c r="F12" t="s">
        <v>278</v>
      </c>
      <c r="G12" t="str">
        <f>VLOOKUP(F12,plan_cuentas[],2,FALSE)</f>
        <v>1.1.3.01</v>
      </c>
      <c r="H12" s="4">
        <v>100000</v>
      </c>
      <c r="I12" s="4"/>
      <c r="J12" t="s">
        <v>589</v>
      </c>
    </row>
    <row r="13" spans="4:10">
      <c r="E13" s="1"/>
      <c r="F13" t="s">
        <v>588</v>
      </c>
      <c r="G13" t="str">
        <f>VLOOKUP(F13,plan_cuentas[],2,FALSE)</f>
        <v>3.1.1</v>
      </c>
      <c r="H13" s="4"/>
      <c r="I13" s="4">
        <f>+H9+H10+H11+H12</f>
        <v>207000</v>
      </c>
      <c r="J13" t="s">
        <v>589</v>
      </c>
    </row>
    <row r="14" spans="4:10">
      <c r="E14" s="1"/>
      <c r="F14" s="4" t="s">
        <v>590</v>
      </c>
      <c r="H14" s="4"/>
      <c r="I14" s="4"/>
    </row>
    <row r="15" spans="4:10">
      <c r="E15" s="1"/>
      <c r="F15" s="4"/>
      <c r="H15" s="4"/>
      <c r="I15" s="4"/>
    </row>
    <row r="16" spans="4:10">
      <c r="D16" s="38">
        <v>46222</v>
      </c>
      <c r="E16" s="1">
        <f>IF(D16="","",COUNTIF($D$9:D16,"&lt;&gt;"))</f>
        <v>2</v>
      </c>
      <c r="F16" t="s">
        <v>234</v>
      </c>
      <c r="G16" t="str">
        <f>VLOOKUP(F16,plan_cuentas[],2,FALSE)</f>
        <v>1.2.1.05</v>
      </c>
      <c r="H16" s="4">
        <v>1043478.2610000001</v>
      </c>
      <c r="I16" s="4"/>
    </row>
    <row r="17" spans="4:9">
      <c r="E17" s="1"/>
      <c r="F17" t="s">
        <v>397</v>
      </c>
      <c r="G17" t="str">
        <f>VLOOKUP(F17,plan_cuentas[],2,FALSE)</f>
        <v>2.1.4.01</v>
      </c>
      <c r="H17" s="4">
        <f>+H16*0.15</f>
        <v>156521.73915000001</v>
      </c>
      <c r="I17" s="4"/>
    </row>
    <row r="18" spans="4:9">
      <c r="E18" s="1"/>
      <c r="F18" t="s">
        <v>367</v>
      </c>
      <c r="G18" t="str">
        <f>VLOOKUP(F18,plan_cuentas[],2,FALSE)</f>
        <v>2.1.1.03</v>
      </c>
      <c r="H18" s="4"/>
      <c r="I18" s="4">
        <f>+H16+H17</f>
        <v>1200000.00015</v>
      </c>
    </row>
    <row r="19" spans="4:9">
      <c r="E19" s="1"/>
      <c r="G19" t="e">
        <f>VLOOKUP(F19,plan_cuentas[],2,FALSE)</f>
        <v>#N/A</v>
      </c>
      <c r="H19" s="4"/>
      <c r="I19" s="4"/>
    </row>
    <row r="20" spans="4:9">
      <c r="D20" s="38">
        <v>46223</v>
      </c>
      <c r="E20" s="1">
        <f>IF(D20="","",COUNTIF($D$9:D20,"&lt;&gt;"))</f>
        <v>3</v>
      </c>
      <c r="F20" t="s">
        <v>278</v>
      </c>
      <c r="G20" t="str">
        <f>VLOOKUP(F20,plan_cuentas[],2,FALSE)</f>
        <v>1.1.3.01</v>
      </c>
      <c r="H20" s="4">
        <v>10000</v>
      </c>
      <c r="I20" s="4"/>
    </row>
    <row r="21" spans="4:9">
      <c r="E21" s="1"/>
      <c r="F21" t="s">
        <v>397</v>
      </c>
      <c r="G21" t="str">
        <f>VLOOKUP(F21,plan_cuentas[],2,FALSE)</f>
        <v>2.1.4.01</v>
      </c>
      <c r="H21" s="4">
        <f>+H20*0.21</f>
        <v>2100</v>
      </c>
      <c r="I21" s="4"/>
    </row>
    <row r="22" spans="4:9">
      <c r="E22" s="1"/>
      <c r="F22" t="s">
        <v>241</v>
      </c>
      <c r="G22" t="str">
        <f>VLOOKUP(F22,plan_cuentas[],2,FALSE)</f>
        <v>1.1.1.01</v>
      </c>
      <c r="H22" s="4"/>
      <c r="I22" s="4">
        <v>2000</v>
      </c>
    </row>
    <row r="23" spans="4:9">
      <c r="E23" s="1"/>
      <c r="F23" t="s">
        <v>367</v>
      </c>
      <c r="G23" t="str">
        <f>VLOOKUP(F23,plan_cuentas[],2,FALSE)</f>
        <v>2.1.1.03</v>
      </c>
      <c r="H23" s="4"/>
      <c r="I23" s="4">
        <f>+H20+H21-I22</f>
        <v>10100</v>
      </c>
    </row>
    <row r="24" spans="4:9">
      <c r="E24" s="1"/>
      <c r="G24" t="e">
        <f>VLOOKUP(F24,plan_cuentas[],2,FALSE)</f>
        <v>#N/A</v>
      </c>
      <c r="H24" s="4"/>
      <c r="I24" s="4"/>
    </row>
    <row r="25" spans="4:9">
      <c r="E25" s="1"/>
      <c r="F25" t="s">
        <v>241</v>
      </c>
      <c r="G25" t="str">
        <f>VLOOKUP(F25,plan_cuentas[],2,FALSE)</f>
        <v>1.1.1.01</v>
      </c>
      <c r="H25" s="4">
        <v>10</v>
      </c>
      <c r="I25" s="4"/>
    </row>
    <row r="26" spans="4:9">
      <c r="E26" s="1"/>
      <c r="F26" t="s">
        <v>243</v>
      </c>
      <c r="G26" t="str">
        <f>VLOOKUP(F26,plan_cuentas[],2,FALSE)</f>
        <v>1.1.1.02</v>
      </c>
      <c r="H26" s="4"/>
      <c r="I26" s="4"/>
    </row>
    <row r="27" spans="4:9">
      <c r="E27" s="1"/>
      <c r="G27" t="e">
        <f>VLOOKUP(F27,plan_cuentas[],2,FALSE)</f>
        <v>#N/A</v>
      </c>
      <c r="H27" s="4"/>
      <c r="I27" s="4"/>
    </row>
    <row r="28" spans="4:9">
      <c r="E28" s="1"/>
      <c r="G28" t="e">
        <f>VLOOKUP(F28,plan_cuentas[],2,FALSE)</f>
        <v>#N/A</v>
      </c>
      <c r="H28" s="4"/>
      <c r="I28" s="4"/>
    </row>
    <row r="29" spans="4:9">
      <c r="E29" s="1"/>
      <c r="G29" t="e">
        <f>VLOOKUP(F29,plan_cuentas[],2,FALSE)</f>
        <v>#N/A</v>
      </c>
      <c r="H29" s="4"/>
      <c r="I29" s="4"/>
    </row>
    <row r="30" spans="4:9">
      <c r="E30" s="1"/>
      <c r="G30" t="e">
        <f>VLOOKUP(F30,plan_cuentas[],2,FALSE)</f>
        <v>#N/A</v>
      </c>
      <c r="H30" s="4"/>
      <c r="I30" s="4"/>
    </row>
    <row r="31" spans="4:9">
      <c r="E31" s="1"/>
      <c r="G31" t="e">
        <f>VLOOKUP(F31,plan_cuentas[],2,FALSE)</f>
        <v>#N/A</v>
      </c>
      <c r="H31" s="4"/>
      <c r="I31" s="4"/>
    </row>
    <row r="32" spans="4:9">
      <c r="E32" s="1"/>
      <c r="G32" t="e">
        <f>VLOOKUP(F32,plan_cuentas[],2,FALSE)</f>
        <v>#N/A</v>
      </c>
      <c r="H32" s="4"/>
      <c r="I32" s="4"/>
    </row>
    <row r="33" spans="1:9">
      <c r="A33" s="15" t="s">
        <v>591</v>
      </c>
      <c r="E33" s="1"/>
      <c r="G33" t="e">
        <f>VLOOKUP(F33,plan_cuentas[],2,FALSE)</f>
        <v>#N/A</v>
      </c>
      <c r="H33" s="4"/>
      <c r="I33" s="4"/>
    </row>
    <row r="34" spans="1:9">
      <c r="E34" s="1"/>
      <c r="G34" t="e">
        <f>VLOOKUP(F34,plan_cuentas[],2,FALSE)</f>
        <v>#N/A</v>
      </c>
      <c r="H34" s="4"/>
      <c r="I34" s="4"/>
    </row>
    <row r="35" spans="1:9">
      <c r="E35" s="1"/>
    </row>
    <row r="36" spans="1:9">
      <c r="E36" s="1"/>
    </row>
    <row r="37" spans="1:9">
      <c r="E37" s="1"/>
    </row>
    <row r="38" spans="1:9">
      <c r="E38" s="1"/>
    </row>
    <row r="39" spans="1:9">
      <c r="E39" s="1"/>
    </row>
    <row r="40" spans="1:9">
      <c r="E40" s="1"/>
    </row>
    <row r="41" spans="1:9">
      <c r="E41" s="1"/>
    </row>
    <row r="42" spans="1:9">
      <c r="E42" s="1"/>
    </row>
    <row r="43" spans="1:9">
      <c r="E43" s="1"/>
    </row>
    <row r="44" spans="1:9">
      <c r="E44" s="1"/>
    </row>
    <row r="45" spans="1:9">
      <c r="E45" s="1"/>
    </row>
    <row r="46" spans="1:9">
      <c r="E46" s="1"/>
    </row>
    <row r="47" spans="1:9">
      <c r="E47" s="1"/>
    </row>
    <row r="48" spans="1:9">
      <c r="E48" s="1"/>
    </row>
  </sheetData>
  <mergeCells count="1">
    <mergeCell ref="E7:H7"/>
  </mergeCells>
  <hyperlinks>
    <hyperlink ref="A33" r:id="rId1" xr:uid="{B11B8252-1037-45D2-861A-9E1402860A82}"/>
  </hyperlinks>
  <pageMargins left="0.7" right="0.7" top="0.75" bottom="0.75" header="0.3" footer="0.3"/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57FE053-4E93-4220-B93B-8BED1DC75873}">
          <x14:formula1>
            <xm:f>plan!$C$4:$C$192</xm:f>
          </x14:formula1>
          <xm:sqref>F9:F13 F16:F34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9EA2CA-FC9C-452D-9F72-D42137D31757}">
  <sheetPr codeName="Hoja9"/>
  <dimension ref="A2:R193"/>
  <sheetViews>
    <sheetView showGridLines="0" workbookViewId="0">
      <selection activeCell="R13" sqref="R13"/>
    </sheetView>
  </sheetViews>
  <sheetFormatPr baseColWidth="10" defaultRowHeight="15"/>
  <cols>
    <col min="6" max="6" width="7.7109375" bestFit="1" customWidth="1"/>
    <col min="7" max="7" width="42.5703125" bestFit="1" customWidth="1"/>
    <col min="8" max="9" width="13.5703125" bestFit="1" customWidth="1"/>
    <col min="10" max="10" width="14.28515625" bestFit="1" customWidth="1"/>
    <col min="11" max="11" width="14.5703125" bestFit="1" customWidth="1"/>
    <col min="14" max="14" width="14.5703125" bestFit="1" customWidth="1"/>
    <col min="15" max="15" width="12" bestFit="1" customWidth="1"/>
    <col min="16" max="17" width="11.5703125" bestFit="1" customWidth="1"/>
  </cols>
  <sheetData>
    <row r="2" spans="6:18" ht="26.25">
      <c r="N2" s="41" t="s">
        <v>240</v>
      </c>
    </row>
    <row r="4" spans="6:18" ht="26.25">
      <c r="G4" s="47" t="s">
        <v>592</v>
      </c>
      <c r="H4" s="47"/>
      <c r="I4" s="47"/>
      <c r="J4" s="47"/>
      <c r="M4" s="43" t="s">
        <v>91</v>
      </c>
      <c r="N4" s="43" t="s">
        <v>216</v>
      </c>
      <c r="O4" s="43" t="s">
        <v>593</v>
      </c>
      <c r="P4" s="43" t="s">
        <v>594</v>
      </c>
      <c r="Q4" s="43" t="s">
        <v>595</v>
      </c>
      <c r="R4" s="43" t="s">
        <v>33</v>
      </c>
    </row>
    <row r="5" spans="6:18">
      <c r="F5" s="23" t="s">
        <v>91</v>
      </c>
      <c r="G5" s="23" t="s">
        <v>216</v>
      </c>
      <c r="H5" s="23" t="s">
        <v>593</v>
      </c>
      <c r="I5" s="23" t="s">
        <v>594</v>
      </c>
      <c r="J5" s="23" t="s">
        <v>595</v>
      </c>
      <c r="K5" t="s">
        <v>33</v>
      </c>
      <c r="M5" t="str" cm="1">
        <f t="array" ref="M5:R5">_xlfn._xlws.FILTER(libromayor[],libromayor[Código]=N2,"sin resultados")</f>
        <v>1.1.1.01</v>
      </c>
      <c r="N5" t="str">
        <v>Caja General</v>
      </c>
      <c r="O5" s="4">
        <v>100010</v>
      </c>
      <c r="P5" s="4">
        <v>2000</v>
      </c>
      <c r="Q5" s="4">
        <v>98010</v>
      </c>
      <c r="R5" t="str">
        <v>saldo_deudor</v>
      </c>
    </row>
    <row r="6" spans="6:18">
      <c r="F6" s="39">
        <v>1</v>
      </c>
      <c r="G6" t="s">
        <v>238</v>
      </c>
      <c r="H6" s="4">
        <f>SUMIF('Libro diario RIMPE emprendedor'!G:G,F6,'Libro diario RIMPE emprendedor'!H:H)</f>
        <v>0</v>
      </c>
      <c r="I6" s="4">
        <f>SUMIF('Libro diario RIMPE emprendedor'!G:G,F6,'Libro diario RIMPE emprendedor'!I:I)</f>
        <v>0</v>
      </c>
      <c r="J6" s="4">
        <f>+H6-I6</f>
        <v>0</v>
      </c>
      <c r="K6" t="str">
        <f>IF(H6+I6=0,"",IF(H6&gt;I6,"saldo_deudor","saldo_acreedor"))</f>
        <v/>
      </c>
    </row>
    <row r="7" spans="6:18">
      <c r="F7" s="39" t="s">
        <v>217</v>
      </c>
      <c r="G7" t="s">
        <v>218</v>
      </c>
      <c r="H7" s="4">
        <f>SUMIF('Libro diario RIMPE emprendedor'!G:G,F7,'Libro diario RIMPE emprendedor'!H:H)</f>
        <v>0</v>
      </c>
      <c r="I7" s="4">
        <f>SUMIF('Libro diario RIMPE emprendedor'!G:G,F7,'Libro diario RIMPE emprendedor'!I:I)</f>
        <v>0</v>
      </c>
      <c r="J7" s="4">
        <f t="shared" ref="J7:J70" si="0">+H7-I7</f>
        <v>0</v>
      </c>
      <c r="K7" t="str">
        <f t="shared" ref="K7:K70" si="1">IF(H7+I7=0,"",IF(H7&gt;I7,"saldo_deudor","saldo_acreedor"))</f>
        <v/>
      </c>
    </row>
    <row r="8" spans="6:18">
      <c r="F8" s="39" t="s">
        <v>219</v>
      </c>
      <c r="G8" t="s">
        <v>239</v>
      </c>
      <c r="H8" s="4">
        <f>SUMIF('Libro diario RIMPE emprendedor'!G:G,F8,'Libro diario RIMPE emprendedor'!H:H)</f>
        <v>0</v>
      </c>
      <c r="I8" s="4">
        <f>SUMIF('Libro diario RIMPE emprendedor'!G:G,F8,'Libro diario RIMPE emprendedor'!I:I)</f>
        <v>0</v>
      </c>
      <c r="J8" s="4">
        <f t="shared" si="0"/>
        <v>0</v>
      </c>
      <c r="K8" t="str">
        <f t="shared" si="1"/>
        <v/>
      </c>
    </row>
    <row r="9" spans="6:18">
      <c r="F9" s="39" t="s">
        <v>240</v>
      </c>
      <c r="G9" t="s">
        <v>241</v>
      </c>
      <c r="H9" s="4">
        <f>SUMIF('Libro diario RIMPE emprendedor'!G:G,F9,'Libro diario RIMPE emprendedor'!H:H)</f>
        <v>100010</v>
      </c>
      <c r="I9" s="4">
        <f>SUMIF('Libro diario RIMPE emprendedor'!G:G,F9,'Libro diario RIMPE emprendedor'!I:I)</f>
        <v>2000</v>
      </c>
      <c r="J9" s="4">
        <f t="shared" si="0"/>
        <v>98010</v>
      </c>
      <c r="K9" t="str">
        <f t="shared" si="1"/>
        <v>saldo_deudor</v>
      </c>
    </row>
    <row r="10" spans="6:18">
      <c r="F10" s="39" t="s">
        <v>242</v>
      </c>
      <c r="G10" t="s">
        <v>243</v>
      </c>
      <c r="H10" s="4">
        <f>SUMIF('Libro diario RIMPE emprendedor'!G:G,F10,'Libro diario RIMPE emprendedor'!H:H)</f>
        <v>0</v>
      </c>
      <c r="I10" s="4">
        <f>SUMIF('Libro diario RIMPE emprendedor'!G:G,F10,'Libro diario RIMPE emprendedor'!I:I)</f>
        <v>0</v>
      </c>
      <c r="J10" s="4">
        <f t="shared" si="0"/>
        <v>0</v>
      </c>
      <c r="K10" t="str">
        <f t="shared" si="1"/>
        <v/>
      </c>
    </row>
    <row r="11" spans="6:18">
      <c r="F11" s="39" t="s">
        <v>244</v>
      </c>
      <c r="G11" t="s">
        <v>245</v>
      </c>
      <c r="H11" s="4">
        <f>SUMIF('Libro diario RIMPE emprendedor'!G:G,F11,'Libro diario RIMPE emprendedor'!H:H)</f>
        <v>0</v>
      </c>
      <c r="I11" s="4">
        <f>SUMIF('Libro diario RIMPE emprendedor'!G:G,F11,'Libro diario RIMPE emprendedor'!I:I)</f>
        <v>0</v>
      </c>
      <c r="J11" s="4">
        <f t="shared" si="0"/>
        <v>0</v>
      </c>
      <c r="K11" t="str">
        <f t="shared" si="1"/>
        <v/>
      </c>
    </row>
    <row r="12" spans="6:18">
      <c r="F12" s="39" t="s">
        <v>246</v>
      </c>
      <c r="G12" t="s">
        <v>247</v>
      </c>
      <c r="H12" s="4">
        <f>SUMIF('Libro diario RIMPE emprendedor'!G:G,F12,'Libro diario RIMPE emprendedor'!H:H)</f>
        <v>0</v>
      </c>
      <c r="I12" s="4">
        <f>SUMIF('Libro diario RIMPE emprendedor'!G:G,F12,'Libro diario RIMPE emprendedor'!I:I)</f>
        <v>0</v>
      </c>
      <c r="J12" s="4">
        <f t="shared" si="0"/>
        <v>0</v>
      </c>
      <c r="K12" t="str">
        <f t="shared" si="1"/>
        <v/>
      </c>
    </row>
    <row r="13" spans="6:18">
      <c r="F13" s="39" t="s">
        <v>248</v>
      </c>
      <c r="G13" t="s">
        <v>249</v>
      </c>
      <c r="H13" s="4">
        <f>SUMIF('Libro diario RIMPE emprendedor'!G:G,F13,'Libro diario RIMPE emprendedor'!H:H)</f>
        <v>0</v>
      </c>
      <c r="I13" s="4">
        <f>SUMIF('Libro diario RIMPE emprendedor'!G:G,F13,'Libro diario RIMPE emprendedor'!I:I)</f>
        <v>0</v>
      </c>
      <c r="J13" s="4" t="s">
        <v>18</v>
      </c>
      <c r="K13" t="str">
        <f t="shared" si="1"/>
        <v/>
      </c>
    </row>
    <row r="14" spans="6:18">
      <c r="F14" s="39" t="s">
        <v>250</v>
      </c>
      <c r="G14" t="s">
        <v>251</v>
      </c>
      <c r="H14" s="4">
        <f>SUMIF('Libro diario RIMPE emprendedor'!G:G,F14,'Libro diario RIMPE emprendedor'!H:H)</f>
        <v>0</v>
      </c>
      <c r="I14" s="4">
        <f>SUMIF('Libro diario RIMPE emprendedor'!G:G,F14,'Libro diario RIMPE emprendedor'!I:I)</f>
        <v>0</v>
      </c>
      <c r="J14" s="4">
        <f t="shared" si="0"/>
        <v>0</v>
      </c>
      <c r="K14" t="str">
        <f t="shared" si="1"/>
        <v/>
      </c>
    </row>
    <row r="15" spans="6:18">
      <c r="F15" s="39" t="s">
        <v>252</v>
      </c>
      <c r="G15" t="s">
        <v>253</v>
      </c>
      <c r="H15" s="4">
        <f>SUMIF('Libro diario RIMPE emprendedor'!G:G,F15,'Libro diario RIMPE emprendedor'!H:H)</f>
        <v>0</v>
      </c>
      <c r="I15" s="4">
        <f>SUMIF('Libro diario RIMPE emprendedor'!G:G,F15,'Libro diario RIMPE emprendedor'!I:I)</f>
        <v>0</v>
      </c>
      <c r="J15" s="4">
        <f t="shared" si="0"/>
        <v>0</v>
      </c>
      <c r="K15" t="str">
        <f t="shared" si="1"/>
        <v/>
      </c>
    </row>
    <row r="16" spans="6:18">
      <c r="F16" s="39" t="s">
        <v>254</v>
      </c>
      <c r="G16" t="s">
        <v>255</v>
      </c>
      <c r="H16" s="4">
        <f>SUMIF('Libro diario RIMPE emprendedor'!G:G,F16,'Libro diario RIMPE emprendedor'!H:H)</f>
        <v>0</v>
      </c>
      <c r="I16" s="4">
        <f>SUMIF('Libro diario RIMPE emprendedor'!G:G,F16,'Libro diario RIMPE emprendedor'!I:I)</f>
        <v>0</v>
      </c>
      <c r="J16" s="4">
        <f t="shared" si="0"/>
        <v>0</v>
      </c>
      <c r="K16" t="str">
        <f t="shared" si="1"/>
        <v/>
      </c>
    </row>
    <row r="17" spans="1:11">
      <c r="F17" s="39" t="s">
        <v>256</v>
      </c>
      <c r="G17" t="s">
        <v>257</v>
      </c>
      <c r="H17" s="4">
        <f>SUMIF('Libro diario RIMPE emprendedor'!G:G,F17,'Libro diario RIMPE emprendedor'!H:H)</f>
        <v>0</v>
      </c>
      <c r="I17" s="4">
        <f>SUMIF('Libro diario RIMPE emprendedor'!G:G,F17,'Libro diario RIMPE emprendedor'!I:I)</f>
        <v>0</v>
      </c>
      <c r="J17" s="4">
        <f t="shared" si="0"/>
        <v>0</v>
      </c>
      <c r="K17" t="str">
        <f t="shared" si="1"/>
        <v/>
      </c>
    </row>
    <row r="18" spans="1:11">
      <c r="F18" s="39" t="s">
        <v>220</v>
      </c>
      <c r="G18" t="s">
        <v>258</v>
      </c>
      <c r="H18" s="4">
        <f>SUMIF('Libro diario RIMPE emprendedor'!G:G,F18,'Libro diario RIMPE emprendedor'!H:H)</f>
        <v>0</v>
      </c>
      <c r="I18" s="4">
        <f>SUMIF('Libro diario RIMPE emprendedor'!G:G,F18,'Libro diario RIMPE emprendedor'!I:I)</f>
        <v>0</v>
      </c>
      <c r="J18" s="4">
        <f t="shared" si="0"/>
        <v>0</v>
      </c>
      <c r="K18" t="str">
        <f t="shared" si="1"/>
        <v/>
      </c>
    </row>
    <row r="19" spans="1:11">
      <c r="F19" s="39" t="s">
        <v>259</v>
      </c>
      <c r="G19" t="s">
        <v>260</v>
      </c>
      <c r="H19" s="4">
        <f>SUMIF('Libro diario RIMPE emprendedor'!G:G,F19,'Libro diario RIMPE emprendedor'!H:H)</f>
        <v>0</v>
      </c>
      <c r="I19" s="4">
        <f>SUMIF('Libro diario RIMPE emprendedor'!G:G,F19,'Libro diario RIMPE emprendedor'!I:I)</f>
        <v>0</v>
      </c>
      <c r="J19" s="4">
        <f t="shared" si="0"/>
        <v>0</v>
      </c>
      <c r="K19" t="str">
        <f t="shared" si="1"/>
        <v/>
      </c>
    </row>
    <row r="20" spans="1:11">
      <c r="A20" s="42" t="s">
        <v>596</v>
      </c>
      <c r="B20" s="42"/>
      <c r="F20" s="39" t="s">
        <v>261</v>
      </c>
      <c r="G20" t="s">
        <v>262</v>
      </c>
      <c r="H20" s="4">
        <f>SUMIF('Libro diario RIMPE emprendedor'!G:G,F20,'Libro diario RIMPE emprendedor'!H:H)</f>
        <v>0</v>
      </c>
      <c r="I20" s="4">
        <f>SUMIF('Libro diario RIMPE emprendedor'!G:G,F20,'Libro diario RIMPE emprendedor'!I:I)</f>
        <v>0</v>
      </c>
      <c r="J20" s="4">
        <f t="shared" si="0"/>
        <v>0</v>
      </c>
      <c r="K20" t="str">
        <f t="shared" si="1"/>
        <v/>
      </c>
    </row>
    <row r="21" spans="1:11">
      <c r="A21" s="42" t="s">
        <v>597</v>
      </c>
      <c r="B21" s="42"/>
      <c r="F21" s="39" t="s">
        <v>263</v>
      </c>
      <c r="G21" t="s">
        <v>224</v>
      </c>
      <c r="H21" s="4">
        <f>SUMIF('Libro diario RIMPE emprendedor'!G:G,F21,'Libro diario RIMPE emprendedor'!H:H)</f>
        <v>0</v>
      </c>
      <c r="I21" s="4">
        <f>SUMIF('Libro diario RIMPE emprendedor'!G:G,F21,'Libro diario RIMPE emprendedor'!I:I)</f>
        <v>0</v>
      </c>
      <c r="J21" s="4">
        <f t="shared" si="0"/>
        <v>0</v>
      </c>
      <c r="K21" t="str">
        <f t="shared" si="1"/>
        <v/>
      </c>
    </row>
    <row r="22" spans="1:11">
      <c r="A22" s="42" t="s">
        <v>598</v>
      </c>
      <c r="B22" s="42"/>
      <c r="F22" s="39" t="s">
        <v>264</v>
      </c>
      <c r="G22" t="s">
        <v>225</v>
      </c>
      <c r="H22" s="4">
        <f>SUMIF('Libro diario RIMPE emprendedor'!G:G,F22,'Libro diario RIMPE emprendedor'!H:H)</f>
        <v>0</v>
      </c>
      <c r="I22" s="4">
        <f>SUMIF('Libro diario RIMPE emprendedor'!G:G,F22,'Libro diario RIMPE emprendedor'!I:I)</f>
        <v>0</v>
      </c>
      <c r="J22" s="4">
        <f t="shared" si="0"/>
        <v>0</v>
      </c>
      <c r="K22" t="str">
        <f t="shared" si="1"/>
        <v/>
      </c>
    </row>
    <row r="23" spans="1:11">
      <c r="A23" s="42" t="s">
        <v>599</v>
      </c>
      <c r="B23" s="42"/>
      <c r="F23" s="39" t="s">
        <v>265</v>
      </c>
      <c r="G23" t="s">
        <v>266</v>
      </c>
      <c r="H23" s="4">
        <f>SUMIF('Libro diario RIMPE emprendedor'!G:G,F23,'Libro diario RIMPE emprendedor'!H:H)</f>
        <v>0</v>
      </c>
      <c r="I23" s="4">
        <f>SUMIF('Libro diario RIMPE emprendedor'!G:G,F23,'Libro diario RIMPE emprendedor'!I:I)</f>
        <v>0</v>
      </c>
      <c r="J23" s="4">
        <f t="shared" si="0"/>
        <v>0</v>
      </c>
      <c r="K23" t="str">
        <f t="shared" si="1"/>
        <v/>
      </c>
    </row>
    <row r="24" spans="1:11">
      <c r="F24" s="39" t="s">
        <v>267</v>
      </c>
      <c r="G24" t="s">
        <v>268</v>
      </c>
      <c r="H24" s="4">
        <f>SUMIF('Libro diario RIMPE emprendedor'!G:G,F24,'Libro diario RIMPE emprendedor'!H:H)</f>
        <v>0</v>
      </c>
      <c r="I24" s="4">
        <f>SUMIF('Libro diario RIMPE emprendedor'!G:G,F24,'Libro diario RIMPE emprendedor'!I:I)</f>
        <v>0</v>
      </c>
      <c r="J24" s="4">
        <f t="shared" si="0"/>
        <v>0</v>
      </c>
      <c r="K24" t="str">
        <f t="shared" si="1"/>
        <v/>
      </c>
    </row>
    <row r="25" spans="1:11">
      <c r="F25" s="39" t="s">
        <v>269</v>
      </c>
      <c r="G25" t="s">
        <v>270</v>
      </c>
      <c r="H25" s="4">
        <f>SUMIF('Libro diario RIMPE emprendedor'!G:G,F25,'Libro diario RIMPE emprendedor'!H:H)</f>
        <v>0</v>
      </c>
      <c r="I25" s="4">
        <f>SUMIF('Libro diario RIMPE emprendedor'!G:G,F25,'Libro diario RIMPE emprendedor'!I:I)</f>
        <v>0</v>
      </c>
      <c r="J25" s="4">
        <f t="shared" si="0"/>
        <v>0</v>
      </c>
      <c r="K25" t="str">
        <f t="shared" si="1"/>
        <v/>
      </c>
    </row>
    <row r="26" spans="1:11">
      <c r="F26" s="39" t="s">
        <v>271</v>
      </c>
      <c r="G26" t="s">
        <v>272</v>
      </c>
      <c r="H26" s="4">
        <f>SUMIF('Libro diario RIMPE emprendedor'!G:G,F26,'Libro diario RIMPE emprendedor'!H:H)</f>
        <v>0</v>
      </c>
      <c r="I26" s="4">
        <f>SUMIF('Libro diario RIMPE emprendedor'!G:G,F26,'Libro diario RIMPE emprendedor'!I:I)</f>
        <v>0</v>
      </c>
      <c r="J26" s="4">
        <f t="shared" si="0"/>
        <v>0</v>
      </c>
      <c r="K26" t="str">
        <f t="shared" si="1"/>
        <v/>
      </c>
    </row>
    <row r="27" spans="1:11">
      <c r="F27" s="39" t="s">
        <v>273</v>
      </c>
      <c r="G27" t="s">
        <v>274</v>
      </c>
      <c r="H27" s="4">
        <f>SUMIF('Libro diario RIMPE emprendedor'!G:G,F27,'Libro diario RIMPE emprendedor'!H:H)</f>
        <v>0</v>
      </c>
      <c r="I27" s="4">
        <f>SUMIF('Libro diario RIMPE emprendedor'!G:G,F27,'Libro diario RIMPE emprendedor'!I:I)</f>
        <v>0</v>
      </c>
      <c r="J27" s="4">
        <f t="shared" si="0"/>
        <v>0</v>
      </c>
      <c r="K27" t="str">
        <f t="shared" si="1"/>
        <v/>
      </c>
    </row>
    <row r="28" spans="1:11">
      <c r="F28" s="39" t="s">
        <v>275</v>
      </c>
      <c r="G28" t="s">
        <v>276</v>
      </c>
      <c r="H28" s="4">
        <f>SUMIF('Libro diario RIMPE emprendedor'!G:G,F28,'Libro diario RIMPE emprendedor'!H:H)</f>
        <v>0</v>
      </c>
      <c r="I28" s="4">
        <f>SUMIF('Libro diario RIMPE emprendedor'!G:G,F28,'Libro diario RIMPE emprendedor'!I:I)</f>
        <v>0</v>
      </c>
      <c r="J28" s="4">
        <f t="shared" si="0"/>
        <v>0</v>
      </c>
      <c r="K28" t="str">
        <f t="shared" si="1"/>
        <v/>
      </c>
    </row>
    <row r="29" spans="1:11">
      <c r="F29" s="39" t="s">
        <v>221</v>
      </c>
      <c r="G29" t="s">
        <v>226</v>
      </c>
      <c r="H29" s="4">
        <f>SUMIF('Libro diario RIMPE emprendedor'!G:G,F29,'Libro diario RIMPE emprendedor'!H:H)</f>
        <v>0</v>
      </c>
      <c r="I29" s="4">
        <f>SUMIF('Libro diario RIMPE emprendedor'!G:G,F29,'Libro diario RIMPE emprendedor'!I:I)</f>
        <v>0</v>
      </c>
      <c r="J29" s="4">
        <f t="shared" si="0"/>
        <v>0</v>
      </c>
      <c r="K29" t="str">
        <f t="shared" si="1"/>
        <v/>
      </c>
    </row>
    <row r="30" spans="1:11">
      <c r="F30" s="39" t="s">
        <v>277</v>
      </c>
      <c r="G30" t="s">
        <v>278</v>
      </c>
      <c r="H30" s="4">
        <f>SUMIF('Libro diario RIMPE emprendedor'!G:G,F30,'Libro diario RIMPE emprendedor'!H:H)</f>
        <v>110000</v>
      </c>
      <c r="I30" s="4">
        <f>SUMIF('Libro diario RIMPE emprendedor'!G:G,F30,'Libro diario RIMPE emprendedor'!I:I)</f>
        <v>0</v>
      </c>
      <c r="J30" s="4">
        <f t="shared" si="0"/>
        <v>110000</v>
      </c>
      <c r="K30" t="str">
        <f t="shared" si="1"/>
        <v>saldo_deudor</v>
      </c>
    </row>
    <row r="31" spans="1:11">
      <c r="F31" s="39" t="s">
        <v>279</v>
      </c>
      <c r="G31" t="s">
        <v>280</v>
      </c>
      <c r="H31" s="4">
        <f>SUMIF('Libro diario RIMPE emprendedor'!G:G,F31,'Libro diario RIMPE emprendedor'!H:H)</f>
        <v>0</v>
      </c>
      <c r="I31" s="4">
        <f>SUMIF('Libro diario RIMPE emprendedor'!G:G,F31,'Libro diario RIMPE emprendedor'!I:I)</f>
        <v>0</v>
      </c>
      <c r="J31" s="4">
        <f t="shared" si="0"/>
        <v>0</v>
      </c>
      <c r="K31" t="str">
        <f t="shared" si="1"/>
        <v/>
      </c>
    </row>
    <row r="32" spans="1:11">
      <c r="F32" s="39" t="s">
        <v>281</v>
      </c>
      <c r="G32" t="s">
        <v>282</v>
      </c>
      <c r="H32" s="4">
        <f>SUMIF('Libro diario RIMPE emprendedor'!G:G,F32,'Libro diario RIMPE emprendedor'!H:H)</f>
        <v>0</v>
      </c>
      <c r="I32" s="4">
        <f>SUMIF('Libro diario RIMPE emprendedor'!G:G,F32,'Libro diario RIMPE emprendedor'!I:I)</f>
        <v>0</v>
      </c>
      <c r="J32" s="4">
        <f t="shared" si="0"/>
        <v>0</v>
      </c>
      <c r="K32" t="str">
        <f t="shared" si="1"/>
        <v/>
      </c>
    </row>
    <row r="33" spans="6:11">
      <c r="F33" s="39" t="s">
        <v>283</v>
      </c>
      <c r="G33" t="s">
        <v>284</v>
      </c>
      <c r="H33" s="4">
        <f>SUMIF('Libro diario RIMPE emprendedor'!G:G,F33,'Libro diario RIMPE emprendedor'!H:H)</f>
        <v>0</v>
      </c>
      <c r="I33" s="4">
        <f>SUMIF('Libro diario RIMPE emprendedor'!G:G,F33,'Libro diario RIMPE emprendedor'!I:I)</f>
        <v>0</v>
      </c>
      <c r="J33" s="4">
        <f t="shared" si="0"/>
        <v>0</v>
      </c>
      <c r="K33" t="str">
        <f t="shared" si="1"/>
        <v/>
      </c>
    </row>
    <row r="34" spans="6:11">
      <c r="F34" s="39" t="s">
        <v>285</v>
      </c>
      <c r="G34" t="s">
        <v>286</v>
      </c>
      <c r="H34" s="4">
        <f>SUMIF('Libro diario RIMPE emprendedor'!G:G,F34,'Libro diario RIMPE emprendedor'!H:H)</f>
        <v>0</v>
      </c>
      <c r="I34" s="4">
        <f>SUMIF('Libro diario RIMPE emprendedor'!G:G,F34,'Libro diario RIMPE emprendedor'!I:I)</f>
        <v>0</v>
      </c>
      <c r="J34" s="4">
        <f t="shared" si="0"/>
        <v>0</v>
      </c>
      <c r="K34" t="str">
        <f t="shared" si="1"/>
        <v/>
      </c>
    </row>
    <row r="35" spans="6:11">
      <c r="F35" s="39" t="s">
        <v>287</v>
      </c>
      <c r="G35" t="s">
        <v>288</v>
      </c>
      <c r="H35" s="4">
        <f>SUMIF('Libro diario RIMPE emprendedor'!G:G,F35,'Libro diario RIMPE emprendedor'!H:H)</f>
        <v>0</v>
      </c>
      <c r="I35" s="4">
        <f>SUMIF('Libro diario RIMPE emprendedor'!G:G,F35,'Libro diario RIMPE emprendedor'!I:I)</f>
        <v>0</v>
      </c>
      <c r="J35" s="4">
        <f t="shared" si="0"/>
        <v>0</v>
      </c>
      <c r="K35" t="str">
        <f t="shared" si="1"/>
        <v/>
      </c>
    </row>
    <row r="36" spans="6:11">
      <c r="F36" s="39" t="s">
        <v>289</v>
      </c>
      <c r="G36" t="s">
        <v>290</v>
      </c>
      <c r="H36" s="4">
        <f>SUMIF('Libro diario RIMPE emprendedor'!G:G,F36,'Libro diario RIMPE emprendedor'!H:H)</f>
        <v>0</v>
      </c>
      <c r="I36" s="4">
        <f>SUMIF('Libro diario RIMPE emprendedor'!G:G,F36,'Libro diario RIMPE emprendedor'!I:I)</f>
        <v>0</v>
      </c>
      <c r="J36" s="4">
        <f t="shared" si="0"/>
        <v>0</v>
      </c>
      <c r="K36" t="str">
        <f t="shared" si="1"/>
        <v/>
      </c>
    </row>
    <row r="37" spans="6:11">
      <c r="F37" s="39" t="s">
        <v>291</v>
      </c>
      <c r="G37" t="s">
        <v>292</v>
      </c>
      <c r="H37" s="4">
        <f>SUMIF('Libro diario RIMPE emprendedor'!G:G,F37,'Libro diario RIMPE emprendedor'!H:H)</f>
        <v>0</v>
      </c>
      <c r="I37" s="4">
        <f>SUMIF('Libro diario RIMPE emprendedor'!G:G,F37,'Libro diario RIMPE emprendedor'!I:I)</f>
        <v>0</v>
      </c>
      <c r="J37" s="4">
        <f t="shared" si="0"/>
        <v>0</v>
      </c>
      <c r="K37" t="str">
        <f t="shared" si="1"/>
        <v/>
      </c>
    </row>
    <row r="38" spans="6:11">
      <c r="F38" s="39" t="s">
        <v>222</v>
      </c>
      <c r="G38" t="s">
        <v>293</v>
      </c>
      <c r="H38" s="4">
        <f>SUMIF('Libro diario RIMPE emprendedor'!G:G,F38,'Libro diario RIMPE emprendedor'!H:H)</f>
        <v>0</v>
      </c>
      <c r="I38" s="4">
        <f>SUMIF('Libro diario RIMPE emprendedor'!G:G,F38,'Libro diario RIMPE emprendedor'!I:I)</f>
        <v>0</v>
      </c>
      <c r="J38" s="4">
        <f t="shared" si="0"/>
        <v>0</v>
      </c>
      <c r="K38" t="str">
        <f t="shared" si="1"/>
        <v/>
      </c>
    </row>
    <row r="39" spans="6:11">
      <c r="F39" s="39" t="s">
        <v>294</v>
      </c>
      <c r="G39" t="s">
        <v>295</v>
      </c>
      <c r="H39" s="4">
        <f>SUMIF('Libro diario RIMPE emprendedor'!G:G,F39,'Libro diario RIMPE emprendedor'!H:H)</f>
        <v>0</v>
      </c>
      <c r="I39" s="4">
        <f>SUMIF('Libro diario RIMPE emprendedor'!G:G,F39,'Libro diario RIMPE emprendedor'!I:I)</f>
        <v>0</v>
      </c>
      <c r="J39" s="4">
        <f t="shared" si="0"/>
        <v>0</v>
      </c>
      <c r="K39" t="str">
        <f t="shared" si="1"/>
        <v/>
      </c>
    </row>
    <row r="40" spans="6:11">
      <c r="F40" s="39" t="s">
        <v>296</v>
      </c>
      <c r="G40" t="s">
        <v>297</v>
      </c>
      <c r="H40" s="4">
        <f>SUMIF('Libro diario RIMPE emprendedor'!G:G,F40,'Libro diario RIMPE emprendedor'!H:H)</f>
        <v>0</v>
      </c>
      <c r="I40" s="4">
        <f>SUMIF('Libro diario RIMPE emprendedor'!G:G,F40,'Libro diario RIMPE emprendedor'!I:I)</f>
        <v>0</v>
      </c>
      <c r="J40" s="4">
        <f t="shared" si="0"/>
        <v>0</v>
      </c>
      <c r="K40" t="str">
        <f t="shared" si="1"/>
        <v/>
      </c>
    </row>
    <row r="41" spans="6:11">
      <c r="F41" s="39" t="s">
        <v>298</v>
      </c>
      <c r="G41" t="s">
        <v>299</v>
      </c>
      <c r="H41" s="4">
        <f>SUMIF('Libro diario RIMPE emprendedor'!G:G,F41,'Libro diario RIMPE emprendedor'!H:H)</f>
        <v>0</v>
      </c>
      <c r="I41" s="4">
        <f>SUMIF('Libro diario RIMPE emprendedor'!G:G,F41,'Libro diario RIMPE emprendedor'!I:I)</f>
        <v>0</v>
      </c>
      <c r="J41" s="4">
        <f t="shared" si="0"/>
        <v>0</v>
      </c>
      <c r="K41" t="str">
        <f t="shared" si="1"/>
        <v/>
      </c>
    </row>
    <row r="42" spans="6:11">
      <c r="F42" s="39" t="s">
        <v>300</v>
      </c>
      <c r="G42" t="s">
        <v>301</v>
      </c>
      <c r="H42" s="4">
        <f>SUMIF('Libro diario RIMPE emprendedor'!G:G,F42,'Libro diario RIMPE emprendedor'!H:H)</f>
        <v>0</v>
      </c>
      <c r="I42" s="4">
        <f>SUMIF('Libro diario RIMPE emprendedor'!G:G,F42,'Libro diario RIMPE emprendedor'!I:I)</f>
        <v>0</v>
      </c>
      <c r="J42" s="4">
        <f t="shared" si="0"/>
        <v>0</v>
      </c>
      <c r="K42" t="str">
        <f t="shared" si="1"/>
        <v/>
      </c>
    </row>
    <row r="43" spans="6:11">
      <c r="F43" s="39" t="s">
        <v>302</v>
      </c>
      <c r="G43" t="s">
        <v>303</v>
      </c>
      <c r="H43" s="4">
        <f>SUMIF('Libro diario RIMPE emprendedor'!G:G,F43,'Libro diario RIMPE emprendedor'!H:H)</f>
        <v>0</v>
      </c>
      <c r="I43" s="4">
        <f>SUMIF('Libro diario RIMPE emprendedor'!G:G,F43,'Libro diario RIMPE emprendedor'!I:I)</f>
        <v>0</v>
      </c>
      <c r="J43" s="4">
        <f t="shared" si="0"/>
        <v>0</v>
      </c>
      <c r="K43" t="str">
        <f t="shared" si="1"/>
        <v/>
      </c>
    </row>
    <row r="44" spans="6:11">
      <c r="F44" s="39" t="s">
        <v>304</v>
      </c>
      <c r="G44" t="s">
        <v>305</v>
      </c>
      <c r="H44" s="4">
        <f>SUMIF('Libro diario RIMPE emprendedor'!G:G,F44,'Libro diario RIMPE emprendedor'!H:H)</f>
        <v>0</v>
      </c>
      <c r="I44" s="4">
        <f>SUMIF('Libro diario RIMPE emprendedor'!G:G,F44,'Libro diario RIMPE emprendedor'!I:I)</f>
        <v>0</v>
      </c>
      <c r="J44" s="4">
        <f t="shared" si="0"/>
        <v>0</v>
      </c>
      <c r="K44" t="str">
        <f t="shared" si="1"/>
        <v/>
      </c>
    </row>
    <row r="45" spans="6:11">
      <c r="F45" s="39" t="s">
        <v>306</v>
      </c>
      <c r="G45" t="s">
        <v>307</v>
      </c>
      <c r="H45" s="4">
        <f>SUMIF('Libro diario RIMPE emprendedor'!G:G,F45,'Libro diario RIMPE emprendedor'!H:H)</f>
        <v>0</v>
      </c>
      <c r="I45" s="4">
        <f>SUMIF('Libro diario RIMPE emprendedor'!G:G,F45,'Libro diario RIMPE emprendedor'!I:I)</f>
        <v>0</v>
      </c>
      <c r="J45" s="4">
        <f t="shared" si="0"/>
        <v>0</v>
      </c>
      <c r="K45" t="str">
        <f t="shared" si="1"/>
        <v/>
      </c>
    </row>
    <row r="46" spans="6:11">
      <c r="F46" s="39" t="s">
        <v>308</v>
      </c>
      <c r="G46" t="s">
        <v>309</v>
      </c>
      <c r="H46" s="4">
        <f>SUMIF('Libro diario RIMPE emprendedor'!G:G,F46,'Libro diario RIMPE emprendedor'!H:H)</f>
        <v>0</v>
      </c>
      <c r="I46" s="4">
        <f>SUMIF('Libro diario RIMPE emprendedor'!G:G,F46,'Libro diario RIMPE emprendedor'!I:I)</f>
        <v>0</v>
      </c>
      <c r="J46" s="4">
        <f t="shared" si="0"/>
        <v>0</v>
      </c>
      <c r="K46" t="str">
        <f t="shared" si="1"/>
        <v/>
      </c>
    </row>
    <row r="47" spans="6:11">
      <c r="F47" s="39" t="s">
        <v>223</v>
      </c>
      <c r="G47" t="s">
        <v>310</v>
      </c>
      <c r="H47" s="4">
        <f>SUMIF('Libro diario RIMPE emprendedor'!G:G,F47,'Libro diario RIMPE emprendedor'!H:H)</f>
        <v>0</v>
      </c>
      <c r="I47" s="4">
        <f>SUMIF('Libro diario RIMPE emprendedor'!G:G,F47,'Libro diario RIMPE emprendedor'!I:I)</f>
        <v>0</v>
      </c>
      <c r="J47" s="4">
        <f t="shared" si="0"/>
        <v>0</v>
      </c>
      <c r="K47" t="str">
        <f t="shared" si="1"/>
        <v/>
      </c>
    </row>
    <row r="48" spans="6:11">
      <c r="F48" s="39" t="s">
        <v>311</v>
      </c>
      <c r="G48" t="s">
        <v>312</v>
      </c>
      <c r="H48" s="4">
        <f>SUMIF('Libro diario RIMPE emprendedor'!G:G,F48,'Libro diario RIMPE emprendedor'!H:H)</f>
        <v>0</v>
      </c>
      <c r="I48" s="4">
        <f>SUMIF('Libro diario RIMPE emprendedor'!G:G,F48,'Libro diario RIMPE emprendedor'!I:I)</f>
        <v>0</v>
      </c>
      <c r="J48" s="4">
        <f t="shared" si="0"/>
        <v>0</v>
      </c>
      <c r="K48" t="str">
        <f t="shared" si="1"/>
        <v/>
      </c>
    </row>
    <row r="49" spans="6:11">
      <c r="F49" s="39" t="s">
        <v>313</v>
      </c>
      <c r="G49" t="s">
        <v>314</v>
      </c>
      <c r="H49" s="4">
        <f>SUMIF('Libro diario RIMPE emprendedor'!G:G,F49,'Libro diario RIMPE emprendedor'!H:H)</f>
        <v>0</v>
      </c>
      <c r="I49" s="4">
        <f>SUMIF('Libro diario RIMPE emprendedor'!G:G,F49,'Libro diario RIMPE emprendedor'!I:I)</f>
        <v>0</v>
      </c>
      <c r="J49" s="4">
        <f t="shared" si="0"/>
        <v>0</v>
      </c>
      <c r="K49" t="str">
        <f t="shared" si="1"/>
        <v/>
      </c>
    </row>
    <row r="50" spans="6:11">
      <c r="F50" s="39" t="s">
        <v>315</v>
      </c>
      <c r="G50" t="s">
        <v>316</v>
      </c>
      <c r="H50" s="4">
        <f>SUMIF('Libro diario RIMPE emprendedor'!G:G,F50,'Libro diario RIMPE emprendedor'!H:H)</f>
        <v>0</v>
      </c>
      <c r="I50" s="4">
        <f>SUMIF('Libro diario RIMPE emprendedor'!G:G,F50,'Libro diario RIMPE emprendedor'!I:I)</f>
        <v>0</v>
      </c>
      <c r="J50" s="4">
        <f t="shared" si="0"/>
        <v>0</v>
      </c>
      <c r="K50" t="str">
        <f t="shared" si="1"/>
        <v/>
      </c>
    </row>
    <row r="51" spans="6:11">
      <c r="F51" s="39" t="s">
        <v>317</v>
      </c>
      <c r="G51" t="s">
        <v>318</v>
      </c>
      <c r="H51" s="4">
        <f>SUMIF('Libro diario RIMPE emprendedor'!G:G,F51,'Libro diario RIMPE emprendedor'!H:H)</f>
        <v>0</v>
      </c>
      <c r="I51" s="4">
        <f>SUMIF('Libro diario RIMPE emprendedor'!G:G,F51,'Libro diario RIMPE emprendedor'!I:I)</f>
        <v>0</v>
      </c>
      <c r="J51" s="4">
        <f t="shared" si="0"/>
        <v>0</v>
      </c>
      <c r="K51" t="str">
        <f t="shared" si="1"/>
        <v/>
      </c>
    </row>
    <row r="52" spans="6:11">
      <c r="F52" s="39" t="s">
        <v>319</v>
      </c>
      <c r="G52" t="s">
        <v>320</v>
      </c>
      <c r="H52" s="4">
        <f>SUMIF('Libro diario RIMPE emprendedor'!G:G,F52,'Libro diario RIMPE emprendedor'!H:H)</f>
        <v>0</v>
      </c>
      <c r="I52" s="4">
        <f>SUMIF('Libro diario RIMPE emprendedor'!G:G,F52,'Libro diario RIMPE emprendedor'!I:I)</f>
        <v>0</v>
      </c>
      <c r="J52" s="4">
        <f t="shared" si="0"/>
        <v>0</v>
      </c>
      <c r="K52" t="str">
        <f t="shared" si="1"/>
        <v/>
      </c>
    </row>
    <row r="53" spans="6:11">
      <c r="F53" s="39" t="s">
        <v>227</v>
      </c>
      <c r="G53" t="s">
        <v>228</v>
      </c>
      <c r="H53" s="4">
        <f>SUMIF('Libro diario RIMPE emprendedor'!G:G,F53,'Libro diario RIMPE emprendedor'!H:H)</f>
        <v>0</v>
      </c>
      <c r="I53" s="4">
        <f>SUMIF('Libro diario RIMPE emprendedor'!G:G,F53,'Libro diario RIMPE emprendedor'!I:I)</f>
        <v>0</v>
      </c>
      <c r="J53" s="4">
        <f t="shared" si="0"/>
        <v>0</v>
      </c>
      <c r="K53" t="str">
        <f t="shared" si="1"/>
        <v/>
      </c>
    </row>
    <row r="54" spans="6:11">
      <c r="F54" s="39" t="s">
        <v>229</v>
      </c>
      <c r="G54" t="s">
        <v>321</v>
      </c>
      <c r="H54" s="4">
        <f>SUMIF('Libro diario RIMPE emprendedor'!G:G,F54,'Libro diario RIMPE emprendedor'!H:H)</f>
        <v>0</v>
      </c>
      <c r="I54" s="4">
        <f>SUMIF('Libro diario RIMPE emprendedor'!G:G,F54,'Libro diario RIMPE emprendedor'!I:I)</f>
        <v>0</v>
      </c>
      <c r="J54" s="4">
        <f t="shared" si="0"/>
        <v>0</v>
      </c>
      <c r="K54" t="str">
        <f t="shared" si="1"/>
        <v/>
      </c>
    </row>
    <row r="55" spans="6:11">
      <c r="F55" s="39" t="s">
        <v>322</v>
      </c>
      <c r="G55" t="s">
        <v>235</v>
      </c>
      <c r="H55" s="4">
        <f>SUMIF('Libro diario RIMPE emprendedor'!G:G,F55,'Libro diario RIMPE emprendedor'!H:H)</f>
        <v>0</v>
      </c>
      <c r="I55" s="4">
        <f>SUMIF('Libro diario RIMPE emprendedor'!G:G,F55,'Libro diario RIMPE emprendedor'!I:I)</f>
        <v>0</v>
      </c>
      <c r="J55" s="4">
        <f t="shared" si="0"/>
        <v>0</v>
      </c>
      <c r="K55" t="str">
        <f t="shared" si="1"/>
        <v/>
      </c>
    </row>
    <row r="56" spans="6:11">
      <c r="F56" s="39" t="s">
        <v>323</v>
      </c>
      <c r="G56" t="s">
        <v>324</v>
      </c>
      <c r="H56" s="4">
        <f>SUMIF('Libro diario RIMPE emprendedor'!G:G,F56,'Libro diario RIMPE emprendedor'!H:H)</f>
        <v>0</v>
      </c>
      <c r="I56" s="4">
        <f>SUMIF('Libro diario RIMPE emprendedor'!G:G,F56,'Libro diario RIMPE emprendedor'!I:I)</f>
        <v>0</v>
      </c>
      <c r="J56" s="4">
        <f t="shared" si="0"/>
        <v>0</v>
      </c>
      <c r="K56" t="str">
        <f t="shared" si="1"/>
        <v/>
      </c>
    </row>
    <row r="57" spans="6:11">
      <c r="F57" s="39" t="s">
        <v>325</v>
      </c>
      <c r="G57" t="s">
        <v>326</v>
      </c>
      <c r="H57" s="4">
        <f>SUMIF('Libro diario RIMPE emprendedor'!G:G,F57,'Libro diario RIMPE emprendedor'!H:H)</f>
        <v>0</v>
      </c>
      <c r="I57" s="4">
        <f>SUMIF('Libro diario RIMPE emprendedor'!G:G,F57,'Libro diario RIMPE emprendedor'!I:I)</f>
        <v>0</v>
      </c>
      <c r="J57" s="4">
        <f t="shared" si="0"/>
        <v>0</v>
      </c>
      <c r="K57" t="str">
        <f t="shared" si="1"/>
        <v/>
      </c>
    </row>
    <row r="58" spans="6:11">
      <c r="F58" s="39" t="s">
        <v>327</v>
      </c>
      <c r="G58" t="s">
        <v>328</v>
      </c>
      <c r="H58" s="4">
        <f>SUMIF('Libro diario RIMPE emprendedor'!G:G,F58,'Libro diario RIMPE emprendedor'!H:H)</f>
        <v>0</v>
      </c>
      <c r="I58" s="4">
        <f>SUMIF('Libro diario RIMPE emprendedor'!G:G,F58,'Libro diario RIMPE emprendedor'!I:I)</f>
        <v>0</v>
      </c>
      <c r="J58" s="4">
        <f t="shared" si="0"/>
        <v>0</v>
      </c>
      <c r="K58" t="str">
        <f t="shared" si="1"/>
        <v/>
      </c>
    </row>
    <row r="59" spans="6:11">
      <c r="F59" s="39" t="s">
        <v>329</v>
      </c>
      <c r="G59" t="s">
        <v>234</v>
      </c>
      <c r="H59" s="4">
        <f>SUMIF('Libro diario RIMPE emprendedor'!G:G,F59,'Libro diario RIMPE emprendedor'!H:H)</f>
        <v>1043478.2610000001</v>
      </c>
      <c r="I59" s="4">
        <f>SUMIF('Libro diario RIMPE emprendedor'!G:G,F59,'Libro diario RIMPE emprendedor'!I:I)</f>
        <v>0</v>
      </c>
      <c r="J59" s="4">
        <f t="shared" si="0"/>
        <v>1043478.2610000001</v>
      </c>
      <c r="K59" t="str">
        <f t="shared" si="1"/>
        <v>saldo_deudor</v>
      </c>
    </row>
    <row r="60" spans="6:11">
      <c r="F60" s="39" t="s">
        <v>330</v>
      </c>
      <c r="G60" t="s">
        <v>230</v>
      </c>
      <c r="H60" s="4">
        <f>SUMIF('Libro diario RIMPE emprendedor'!G:G,F60,'Libro diario RIMPE emprendedor'!H:H)</f>
        <v>3000</v>
      </c>
      <c r="I60" s="4">
        <f>SUMIF('Libro diario RIMPE emprendedor'!G:G,F60,'Libro diario RIMPE emprendedor'!I:I)</f>
        <v>0</v>
      </c>
      <c r="J60" s="4">
        <f t="shared" si="0"/>
        <v>3000</v>
      </c>
      <c r="K60" t="str">
        <f t="shared" si="1"/>
        <v>saldo_deudor</v>
      </c>
    </row>
    <row r="61" spans="6:11">
      <c r="F61" s="39" t="s">
        <v>331</v>
      </c>
      <c r="G61" t="s">
        <v>332</v>
      </c>
      <c r="H61" s="4">
        <f>SUMIF('Libro diario RIMPE emprendedor'!G:G,F61,'Libro diario RIMPE emprendedor'!H:H)</f>
        <v>0</v>
      </c>
      <c r="I61" s="4">
        <f>SUMIF('Libro diario RIMPE emprendedor'!G:G,F61,'Libro diario RIMPE emprendedor'!I:I)</f>
        <v>0</v>
      </c>
      <c r="J61" s="4">
        <f t="shared" si="0"/>
        <v>0</v>
      </c>
      <c r="K61" t="str">
        <f t="shared" si="1"/>
        <v/>
      </c>
    </row>
    <row r="62" spans="6:11">
      <c r="F62" s="39" t="s">
        <v>333</v>
      </c>
      <c r="G62" t="s">
        <v>232</v>
      </c>
      <c r="H62" s="4">
        <f>SUMIF('Libro diario RIMPE emprendedor'!G:G,F62,'Libro diario RIMPE emprendedor'!H:H)</f>
        <v>4000</v>
      </c>
      <c r="I62" s="4">
        <f>SUMIF('Libro diario RIMPE emprendedor'!G:G,F62,'Libro diario RIMPE emprendedor'!I:I)</f>
        <v>0</v>
      </c>
      <c r="J62" s="4">
        <f t="shared" si="0"/>
        <v>4000</v>
      </c>
      <c r="K62" t="str">
        <f t="shared" si="1"/>
        <v>saldo_deudor</v>
      </c>
    </row>
    <row r="63" spans="6:11">
      <c r="F63" s="39" t="s">
        <v>334</v>
      </c>
      <c r="G63" t="s">
        <v>335</v>
      </c>
      <c r="H63" s="4">
        <f>SUMIF('Libro diario RIMPE emprendedor'!G:G,F63,'Libro diario RIMPE emprendedor'!H:H)</f>
        <v>0</v>
      </c>
      <c r="I63" s="4">
        <f>SUMIF('Libro diario RIMPE emprendedor'!G:G,F63,'Libro diario RIMPE emprendedor'!I:I)</f>
        <v>0</v>
      </c>
      <c r="J63" s="4">
        <f t="shared" si="0"/>
        <v>0</v>
      </c>
      <c r="K63" t="str">
        <f t="shared" si="1"/>
        <v/>
      </c>
    </row>
    <row r="64" spans="6:11">
      <c r="F64" s="39" t="s">
        <v>336</v>
      </c>
      <c r="G64" t="s">
        <v>337</v>
      </c>
      <c r="H64" s="4">
        <f>SUMIF('Libro diario RIMPE emprendedor'!G:G,F64,'Libro diario RIMPE emprendedor'!H:H)</f>
        <v>0</v>
      </c>
      <c r="I64" s="4">
        <f>SUMIF('Libro diario RIMPE emprendedor'!G:G,F64,'Libro diario RIMPE emprendedor'!I:I)</f>
        <v>0</v>
      </c>
      <c r="J64" s="4">
        <f t="shared" si="0"/>
        <v>0</v>
      </c>
      <c r="K64" t="str">
        <f t="shared" si="1"/>
        <v/>
      </c>
    </row>
    <row r="65" spans="6:11">
      <c r="F65" s="39" t="s">
        <v>338</v>
      </c>
      <c r="G65" t="s">
        <v>339</v>
      </c>
      <c r="H65" s="4">
        <f>SUMIF('Libro diario RIMPE emprendedor'!G:G,F65,'Libro diario RIMPE emprendedor'!H:H)</f>
        <v>0</v>
      </c>
      <c r="I65" s="4">
        <f>SUMIF('Libro diario RIMPE emprendedor'!G:G,F65,'Libro diario RIMPE emprendedor'!I:I)</f>
        <v>0</v>
      </c>
      <c r="J65" s="4">
        <f t="shared" si="0"/>
        <v>0</v>
      </c>
      <c r="K65" t="str">
        <f t="shared" si="1"/>
        <v/>
      </c>
    </row>
    <row r="66" spans="6:11">
      <c r="F66" s="39" t="s">
        <v>231</v>
      </c>
      <c r="G66" t="s">
        <v>236</v>
      </c>
      <c r="H66" s="4">
        <f>SUMIF('Libro diario RIMPE emprendedor'!G:G,F66,'Libro diario RIMPE emprendedor'!H:H)</f>
        <v>0</v>
      </c>
      <c r="I66" s="4">
        <f>SUMIF('Libro diario RIMPE emprendedor'!G:G,F66,'Libro diario RIMPE emprendedor'!I:I)</f>
        <v>0</v>
      </c>
      <c r="J66" s="4">
        <f t="shared" si="0"/>
        <v>0</v>
      </c>
      <c r="K66" t="str">
        <f t="shared" si="1"/>
        <v/>
      </c>
    </row>
    <row r="67" spans="6:11">
      <c r="F67" s="39" t="s">
        <v>340</v>
      </c>
      <c r="G67" t="s">
        <v>341</v>
      </c>
      <c r="H67" s="4">
        <f>SUMIF('Libro diario RIMPE emprendedor'!G:G,F67,'Libro diario RIMPE emprendedor'!H:H)</f>
        <v>0</v>
      </c>
      <c r="I67" s="4">
        <f>SUMIF('Libro diario RIMPE emprendedor'!G:G,F67,'Libro diario RIMPE emprendedor'!I:I)</f>
        <v>0</v>
      </c>
      <c r="J67" s="4">
        <f t="shared" si="0"/>
        <v>0</v>
      </c>
      <c r="K67" t="str">
        <f t="shared" si="1"/>
        <v/>
      </c>
    </row>
    <row r="68" spans="6:11">
      <c r="F68" s="39" t="s">
        <v>342</v>
      </c>
      <c r="G68" t="s">
        <v>343</v>
      </c>
      <c r="H68" s="4">
        <f>SUMIF('Libro diario RIMPE emprendedor'!G:G,F68,'Libro diario RIMPE emprendedor'!H:H)</f>
        <v>0</v>
      </c>
      <c r="I68" s="4">
        <f>SUMIF('Libro diario RIMPE emprendedor'!G:G,F68,'Libro diario RIMPE emprendedor'!I:I)</f>
        <v>0</v>
      </c>
      <c r="J68" s="4">
        <f t="shared" si="0"/>
        <v>0</v>
      </c>
      <c r="K68" t="str">
        <f t="shared" si="1"/>
        <v/>
      </c>
    </row>
    <row r="69" spans="6:11">
      <c r="F69" s="39" t="s">
        <v>344</v>
      </c>
      <c r="G69" t="s">
        <v>345</v>
      </c>
      <c r="H69" s="4">
        <f>SUMIF('Libro diario RIMPE emprendedor'!G:G,F69,'Libro diario RIMPE emprendedor'!H:H)</f>
        <v>0</v>
      </c>
      <c r="I69" s="4">
        <f>SUMIF('Libro diario RIMPE emprendedor'!G:G,F69,'Libro diario RIMPE emprendedor'!I:I)</f>
        <v>0</v>
      </c>
      <c r="J69" s="4">
        <f t="shared" si="0"/>
        <v>0</v>
      </c>
      <c r="K69" t="str">
        <f t="shared" si="1"/>
        <v/>
      </c>
    </row>
    <row r="70" spans="6:11">
      <c r="F70" s="39" t="s">
        <v>346</v>
      </c>
      <c r="G70" t="s">
        <v>347</v>
      </c>
      <c r="H70" s="4">
        <f>SUMIF('Libro diario RIMPE emprendedor'!G:G,F70,'Libro diario RIMPE emprendedor'!H:H)</f>
        <v>0</v>
      </c>
      <c r="I70" s="4">
        <f>SUMIF('Libro diario RIMPE emprendedor'!G:G,F70,'Libro diario RIMPE emprendedor'!I:I)</f>
        <v>0</v>
      </c>
      <c r="J70" s="4">
        <f t="shared" si="0"/>
        <v>0</v>
      </c>
      <c r="K70" t="str">
        <f t="shared" si="1"/>
        <v/>
      </c>
    </row>
    <row r="71" spans="6:11">
      <c r="F71" s="39" t="s">
        <v>348</v>
      </c>
      <c r="G71" t="s">
        <v>349</v>
      </c>
      <c r="H71" s="4">
        <f>SUMIF('Libro diario RIMPE emprendedor'!G:G,F71,'Libro diario RIMPE emprendedor'!H:H)</f>
        <v>0</v>
      </c>
      <c r="I71" s="4">
        <f>SUMIF('Libro diario RIMPE emprendedor'!G:G,F71,'Libro diario RIMPE emprendedor'!I:I)</f>
        <v>0</v>
      </c>
      <c r="J71" s="4">
        <f t="shared" ref="J71:J134" si="2">+H71-I71</f>
        <v>0</v>
      </c>
      <c r="K71" t="str">
        <f t="shared" ref="K71:K134" si="3">IF(H71+I71=0,"",IF(H71&gt;I71,"saldo_deudor","saldo_acreedor"))</f>
        <v/>
      </c>
    </row>
    <row r="72" spans="6:11">
      <c r="F72" s="39" t="s">
        <v>233</v>
      </c>
      <c r="G72" t="s">
        <v>350</v>
      </c>
      <c r="H72" s="4">
        <f>SUMIF('Libro diario RIMPE emprendedor'!G:G,F72,'Libro diario RIMPE emprendedor'!H:H)</f>
        <v>0</v>
      </c>
      <c r="I72" s="4">
        <f>SUMIF('Libro diario RIMPE emprendedor'!G:G,F72,'Libro diario RIMPE emprendedor'!I:I)</f>
        <v>0</v>
      </c>
      <c r="J72" s="4">
        <f t="shared" si="2"/>
        <v>0</v>
      </c>
      <c r="K72" t="str">
        <f t="shared" si="3"/>
        <v/>
      </c>
    </row>
    <row r="73" spans="6:11">
      <c r="F73" s="39" t="s">
        <v>351</v>
      </c>
      <c r="G73" t="s">
        <v>352</v>
      </c>
      <c r="H73" s="4">
        <f>SUMIF('Libro diario RIMPE emprendedor'!G:G,F73,'Libro diario RIMPE emprendedor'!H:H)</f>
        <v>0</v>
      </c>
      <c r="I73" s="4">
        <f>SUMIF('Libro diario RIMPE emprendedor'!G:G,F73,'Libro diario RIMPE emprendedor'!I:I)</f>
        <v>0</v>
      </c>
      <c r="J73" s="4">
        <f t="shared" si="2"/>
        <v>0</v>
      </c>
      <c r="K73" t="str">
        <f t="shared" si="3"/>
        <v/>
      </c>
    </row>
    <row r="74" spans="6:11">
      <c r="F74" s="39" t="s">
        <v>353</v>
      </c>
      <c r="G74" t="s">
        <v>354</v>
      </c>
      <c r="H74" s="4">
        <f>SUMIF('Libro diario RIMPE emprendedor'!G:G,F74,'Libro diario RIMPE emprendedor'!H:H)</f>
        <v>0</v>
      </c>
      <c r="I74" s="4">
        <f>SUMIF('Libro diario RIMPE emprendedor'!G:G,F74,'Libro diario RIMPE emprendedor'!I:I)</f>
        <v>0</v>
      </c>
      <c r="J74" s="4">
        <f t="shared" si="2"/>
        <v>0</v>
      </c>
      <c r="K74" t="str">
        <f t="shared" si="3"/>
        <v/>
      </c>
    </row>
    <row r="75" spans="6:11">
      <c r="F75" s="39" t="s">
        <v>355</v>
      </c>
      <c r="G75" t="s">
        <v>356</v>
      </c>
      <c r="H75" s="4">
        <f>SUMIF('Libro diario RIMPE emprendedor'!G:G,F75,'Libro diario RIMPE emprendedor'!H:H)</f>
        <v>0</v>
      </c>
      <c r="I75" s="4">
        <f>SUMIF('Libro diario RIMPE emprendedor'!G:G,F75,'Libro diario RIMPE emprendedor'!I:I)</f>
        <v>0</v>
      </c>
      <c r="J75" s="4">
        <f t="shared" si="2"/>
        <v>0</v>
      </c>
      <c r="K75" t="str">
        <f t="shared" si="3"/>
        <v/>
      </c>
    </row>
    <row r="76" spans="6:11">
      <c r="F76" s="39">
        <v>2</v>
      </c>
      <c r="G76" t="s">
        <v>357</v>
      </c>
      <c r="H76" s="4">
        <f>SUMIF('Libro diario RIMPE emprendedor'!G:G,F76,'Libro diario RIMPE emprendedor'!H:H)</f>
        <v>0</v>
      </c>
      <c r="I76" s="4">
        <f>SUMIF('Libro diario RIMPE emprendedor'!G:G,F76,'Libro diario RIMPE emprendedor'!I:I)</f>
        <v>0</v>
      </c>
      <c r="J76" s="4">
        <f t="shared" si="2"/>
        <v>0</v>
      </c>
      <c r="K76" t="str">
        <f t="shared" si="3"/>
        <v/>
      </c>
    </row>
    <row r="77" spans="6:11">
      <c r="F77" s="39" t="s">
        <v>358</v>
      </c>
      <c r="G77" t="s">
        <v>359</v>
      </c>
      <c r="H77" s="4">
        <f>SUMIF('Libro diario RIMPE emprendedor'!G:G,F77,'Libro diario RIMPE emprendedor'!H:H)</f>
        <v>0</v>
      </c>
      <c r="I77" s="4">
        <f>SUMIF('Libro diario RIMPE emprendedor'!G:G,F77,'Libro diario RIMPE emprendedor'!I:I)</f>
        <v>0</v>
      </c>
      <c r="J77" s="4">
        <f t="shared" si="2"/>
        <v>0</v>
      </c>
      <c r="K77" t="str">
        <f t="shared" si="3"/>
        <v/>
      </c>
    </row>
    <row r="78" spans="6:11">
      <c r="F78" s="39" t="s">
        <v>360</v>
      </c>
      <c r="G78" t="s">
        <v>361</v>
      </c>
      <c r="H78" s="4">
        <f>SUMIF('Libro diario RIMPE emprendedor'!G:G,F78,'Libro diario RIMPE emprendedor'!H:H)</f>
        <v>0</v>
      </c>
      <c r="I78" s="4">
        <f>SUMIF('Libro diario RIMPE emprendedor'!G:G,F78,'Libro diario RIMPE emprendedor'!I:I)</f>
        <v>0</v>
      </c>
      <c r="J78" s="4">
        <f t="shared" si="2"/>
        <v>0</v>
      </c>
      <c r="K78" t="str">
        <f t="shared" si="3"/>
        <v/>
      </c>
    </row>
    <row r="79" spans="6:11">
      <c r="F79" s="39" t="s">
        <v>362</v>
      </c>
      <c r="G79" t="s">
        <v>363</v>
      </c>
      <c r="H79" s="4">
        <f>SUMIF('Libro diario RIMPE emprendedor'!G:G,F79,'Libro diario RIMPE emprendedor'!H:H)</f>
        <v>0</v>
      </c>
      <c r="I79" s="4">
        <f>SUMIF('Libro diario RIMPE emprendedor'!G:G,F79,'Libro diario RIMPE emprendedor'!I:I)</f>
        <v>0</v>
      </c>
      <c r="J79" s="4">
        <f t="shared" si="2"/>
        <v>0</v>
      </c>
      <c r="K79" t="str">
        <f t="shared" si="3"/>
        <v/>
      </c>
    </row>
    <row r="80" spans="6:11">
      <c r="F80" s="39" t="s">
        <v>364</v>
      </c>
      <c r="G80" t="s">
        <v>365</v>
      </c>
      <c r="H80" s="4">
        <f>SUMIF('Libro diario RIMPE emprendedor'!G:G,F80,'Libro diario RIMPE emprendedor'!H:H)</f>
        <v>0</v>
      </c>
      <c r="I80" s="4">
        <f>SUMIF('Libro diario RIMPE emprendedor'!G:G,F80,'Libro diario RIMPE emprendedor'!I:I)</f>
        <v>0</v>
      </c>
      <c r="J80" s="4">
        <f t="shared" si="2"/>
        <v>0</v>
      </c>
      <c r="K80" t="str">
        <f t="shared" si="3"/>
        <v/>
      </c>
    </row>
    <row r="81" spans="6:11">
      <c r="F81" s="39" t="s">
        <v>366</v>
      </c>
      <c r="G81" t="s">
        <v>367</v>
      </c>
      <c r="H81" s="4">
        <f>SUMIF('Libro diario RIMPE emprendedor'!G:G,F81,'Libro diario RIMPE emprendedor'!H:H)</f>
        <v>0</v>
      </c>
      <c r="I81" s="4">
        <f>SUMIF('Libro diario RIMPE emprendedor'!G:G,F81,'Libro diario RIMPE emprendedor'!I:I)</f>
        <v>1210100.00015</v>
      </c>
      <c r="J81" s="4">
        <f t="shared" si="2"/>
        <v>-1210100.00015</v>
      </c>
      <c r="K81" t="str">
        <f t="shared" si="3"/>
        <v>saldo_acreedor</v>
      </c>
    </row>
    <row r="82" spans="6:11">
      <c r="F82" s="39" t="s">
        <v>368</v>
      </c>
      <c r="G82" t="s">
        <v>369</v>
      </c>
      <c r="H82" s="4">
        <f>SUMIF('Libro diario RIMPE emprendedor'!G:G,F82,'Libro diario RIMPE emprendedor'!H:H)</f>
        <v>0</v>
      </c>
      <c r="I82" s="4">
        <f>SUMIF('Libro diario RIMPE emprendedor'!G:G,F82,'Libro diario RIMPE emprendedor'!I:I)</f>
        <v>0</v>
      </c>
      <c r="J82" s="4">
        <f t="shared" si="2"/>
        <v>0</v>
      </c>
      <c r="K82" t="str">
        <f t="shared" si="3"/>
        <v/>
      </c>
    </row>
    <row r="83" spans="6:11">
      <c r="F83" s="39" t="s">
        <v>370</v>
      </c>
      <c r="G83" t="s">
        <v>371</v>
      </c>
      <c r="H83" s="4">
        <f>SUMIF('Libro diario RIMPE emprendedor'!G:G,F83,'Libro diario RIMPE emprendedor'!H:H)</f>
        <v>0</v>
      </c>
      <c r="I83" s="4">
        <f>SUMIF('Libro diario RIMPE emprendedor'!G:G,F83,'Libro diario RIMPE emprendedor'!I:I)</f>
        <v>0</v>
      </c>
      <c r="J83" s="4">
        <f t="shared" si="2"/>
        <v>0</v>
      </c>
      <c r="K83" t="str">
        <f t="shared" si="3"/>
        <v/>
      </c>
    </row>
    <row r="84" spans="6:11">
      <c r="F84" s="39" t="s">
        <v>372</v>
      </c>
      <c r="G84" t="s">
        <v>373</v>
      </c>
      <c r="H84" s="4">
        <f>SUMIF('Libro diario RIMPE emprendedor'!G:G,F84,'Libro diario RIMPE emprendedor'!H:H)</f>
        <v>0</v>
      </c>
      <c r="I84" s="4">
        <f>SUMIF('Libro diario RIMPE emprendedor'!G:G,F84,'Libro diario RIMPE emprendedor'!I:I)</f>
        <v>0</v>
      </c>
      <c r="J84" s="4">
        <f t="shared" si="2"/>
        <v>0</v>
      </c>
      <c r="K84" t="str">
        <f t="shared" si="3"/>
        <v/>
      </c>
    </row>
    <row r="85" spans="6:11">
      <c r="F85" s="39" t="s">
        <v>374</v>
      </c>
      <c r="G85" t="s">
        <v>375</v>
      </c>
      <c r="H85" s="4">
        <f>SUMIF('Libro diario RIMPE emprendedor'!G:G,F85,'Libro diario RIMPE emprendedor'!H:H)</f>
        <v>0</v>
      </c>
      <c r="I85" s="4">
        <f>SUMIF('Libro diario RIMPE emprendedor'!G:G,F85,'Libro diario RIMPE emprendedor'!I:I)</f>
        <v>0</v>
      </c>
      <c r="J85" s="4">
        <f t="shared" si="2"/>
        <v>0</v>
      </c>
      <c r="K85" t="str">
        <f t="shared" si="3"/>
        <v/>
      </c>
    </row>
    <row r="86" spans="6:11">
      <c r="F86" s="39" t="s">
        <v>376</v>
      </c>
      <c r="G86" t="s">
        <v>377</v>
      </c>
      <c r="H86" s="4">
        <f>SUMIF('Libro diario RIMPE emprendedor'!G:G,F86,'Libro diario RIMPE emprendedor'!H:H)</f>
        <v>0</v>
      </c>
      <c r="I86" s="4">
        <f>SUMIF('Libro diario RIMPE emprendedor'!G:G,F86,'Libro diario RIMPE emprendedor'!I:I)</f>
        <v>0</v>
      </c>
      <c r="J86" s="4">
        <f t="shared" si="2"/>
        <v>0</v>
      </c>
      <c r="K86" t="str">
        <f t="shared" si="3"/>
        <v/>
      </c>
    </row>
    <row r="87" spans="6:11">
      <c r="F87" s="39" t="s">
        <v>378</v>
      </c>
      <c r="G87" t="s">
        <v>379</v>
      </c>
      <c r="H87" s="4">
        <f>SUMIF('Libro diario RIMPE emprendedor'!G:G,F87,'Libro diario RIMPE emprendedor'!H:H)</f>
        <v>0</v>
      </c>
      <c r="I87" s="4">
        <f>SUMIF('Libro diario RIMPE emprendedor'!G:G,F87,'Libro diario RIMPE emprendedor'!I:I)</f>
        <v>0</v>
      </c>
      <c r="J87" s="4">
        <f t="shared" si="2"/>
        <v>0</v>
      </c>
      <c r="K87" t="str">
        <f t="shared" si="3"/>
        <v/>
      </c>
    </row>
    <row r="88" spans="6:11">
      <c r="F88" s="39" t="s">
        <v>380</v>
      </c>
      <c r="G88" t="s">
        <v>381</v>
      </c>
      <c r="H88" s="4">
        <f>SUMIF('Libro diario RIMPE emprendedor'!G:G,F88,'Libro diario RIMPE emprendedor'!H:H)</f>
        <v>0</v>
      </c>
      <c r="I88" s="4">
        <f>SUMIF('Libro diario RIMPE emprendedor'!G:G,F88,'Libro diario RIMPE emprendedor'!I:I)</f>
        <v>0</v>
      </c>
      <c r="J88" s="4">
        <f t="shared" si="2"/>
        <v>0</v>
      </c>
      <c r="K88" t="str">
        <f t="shared" si="3"/>
        <v/>
      </c>
    </row>
    <row r="89" spans="6:11">
      <c r="F89" s="39" t="s">
        <v>382</v>
      </c>
      <c r="G89" t="s">
        <v>383</v>
      </c>
      <c r="H89" s="4">
        <f>SUMIF('Libro diario RIMPE emprendedor'!G:G,F89,'Libro diario RIMPE emprendedor'!H:H)</f>
        <v>0</v>
      </c>
      <c r="I89" s="4">
        <f>SUMIF('Libro diario RIMPE emprendedor'!G:G,F89,'Libro diario RIMPE emprendedor'!I:I)</f>
        <v>0</v>
      </c>
      <c r="J89" s="4">
        <f t="shared" si="2"/>
        <v>0</v>
      </c>
      <c r="K89" t="str">
        <f t="shared" si="3"/>
        <v/>
      </c>
    </row>
    <row r="90" spans="6:11">
      <c r="F90" s="39" t="s">
        <v>384</v>
      </c>
      <c r="G90" t="s">
        <v>385</v>
      </c>
      <c r="H90" s="4">
        <f>SUMIF('Libro diario RIMPE emprendedor'!G:G,F90,'Libro diario RIMPE emprendedor'!H:H)</f>
        <v>0</v>
      </c>
      <c r="I90" s="4">
        <f>SUMIF('Libro diario RIMPE emprendedor'!G:G,F90,'Libro diario RIMPE emprendedor'!I:I)</f>
        <v>0</v>
      </c>
      <c r="J90" s="4">
        <f t="shared" si="2"/>
        <v>0</v>
      </c>
      <c r="K90" t="str">
        <f t="shared" si="3"/>
        <v/>
      </c>
    </row>
    <row r="91" spans="6:11">
      <c r="F91" s="39" t="s">
        <v>386</v>
      </c>
      <c r="G91" t="s">
        <v>387</v>
      </c>
      <c r="H91" s="4">
        <f>SUMIF('Libro diario RIMPE emprendedor'!G:G,F91,'Libro diario RIMPE emprendedor'!H:H)</f>
        <v>0</v>
      </c>
      <c r="I91" s="4">
        <f>SUMIF('Libro diario RIMPE emprendedor'!G:G,F91,'Libro diario RIMPE emprendedor'!I:I)</f>
        <v>0</v>
      </c>
      <c r="J91" s="4">
        <f t="shared" si="2"/>
        <v>0</v>
      </c>
      <c r="K91" t="str">
        <f t="shared" si="3"/>
        <v/>
      </c>
    </row>
    <row r="92" spans="6:11">
      <c r="F92" s="39" t="s">
        <v>388</v>
      </c>
      <c r="G92" t="s">
        <v>389</v>
      </c>
      <c r="H92" s="4">
        <f>SUMIF('Libro diario RIMPE emprendedor'!G:G,F92,'Libro diario RIMPE emprendedor'!H:H)</f>
        <v>0</v>
      </c>
      <c r="I92" s="4">
        <f>SUMIF('Libro diario RIMPE emprendedor'!G:G,F92,'Libro diario RIMPE emprendedor'!I:I)</f>
        <v>0</v>
      </c>
      <c r="J92" s="4">
        <f t="shared" si="2"/>
        <v>0</v>
      </c>
      <c r="K92" t="str">
        <f t="shared" si="3"/>
        <v/>
      </c>
    </row>
    <row r="93" spans="6:11">
      <c r="F93" s="39" t="s">
        <v>390</v>
      </c>
      <c r="G93" t="s">
        <v>391</v>
      </c>
      <c r="H93" s="4">
        <f>SUMIF('Libro diario RIMPE emprendedor'!G:G,F93,'Libro diario RIMPE emprendedor'!H:H)</f>
        <v>0</v>
      </c>
      <c r="I93" s="4">
        <f>SUMIF('Libro diario RIMPE emprendedor'!G:G,F93,'Libro diario RIMPE emprendedor'!I:I)</f>
        <v>0</v>
      </c>
      <c r="J93" s="4">
        <f t="shared" si="2"/>
        <v>0</v>
      </c>
      <c r="K93" t="str">
        <f t="shared" si="3"/>
        <v/>
      </c>
    </row>
    <row r="94" spans="6:11">
      <c r="F94" s="39" t="s">
        <v>392</v>
      </c>
      <c r="G94" t="s">
        <v>393</v>
      </c>
      <c r="H94" s="4">
        <f>SUMIF('Libro diario RIMPE emprendedor'!G:G,F94,'Libro diario RIMPE emprendedor'!H:H)</f>
        <v>0</v>
      </c>
      <c r="I94" s="4">
        <f>SUMIF('Libro diario RIMPE emprendedor'!G:G,F94,'Libro diario RIMPE emprendedor'!I:I)</f>
        <v>0</v>
      </c>
      <c r="J94" s="4">
        <f t="shared" si="2"/>
        <v>0</v>
      </c>
      <c r="K94" t="str">
        <f t="shared" si="3"/>
        <v/>
      </c>
    </row>
    <row r="95" spans="6:11">
      <c r="F95" s="39" t="s">
        <v>394</v>
      </c>
      <c r="G95" t="s">
        <v>395</v>
      </c>
      <c r="H95" s="4">
        <f>SUMIF('Libro diario RIMPE emprendedor'!G:G,F95,'Libro diario RIMPE emprendedor'!H:H)</f>
        <v>0</v>
      </c>
      <c r="I95" s="4">
        <f>SUMIF('Libro diario RIMPE emprendedor'!G:G,F95,'Libro diario RIMPE emprendedor'!I:I)</f>
        <v>0</v>
      </c>
      <c r="J95" s="4">
        <f t="shared" si="2"/>
        <v>0</v>
      </c>
      <c r="K95" t="str">
        <f t="shared" si="3"/>
        <v/>
      </c>
    </row>
    <row r="96" spans="6:11">
      <c r="F96" s="39" t="s">
        <v>396</v>
      </c>
      <c r="G96" t="s">
        <v>397</v>
      </c>
      <c r="H96" s="4">
        <f>SUMIF('Libro diario RIMPE emprendedor'!G:G,F96,'Libro diario RIMPE emprendedor'!H:H)</f>
        <v>158621.73915000001</v>
      </c>
      <c r="I96" s="4">
        <f>SUMIF('Libro diario RIMPE emprendedor'!G:G,F96,'Libro diario RIMPE emprendedor'!I:I)</f>
        <v>0</v>
      </c>
      <c r="J96" s="4">
        <f t="shared" si="2"/>
        <v>158621.73915000001</v>
      </c>
      <c r="K96" t="str">
        <f t="shared" si="3"/>
        <v>saldo_deudor</v>
      </c>
    </row>
    <row r="97" spans="6:11">
      <c r="F97" s="39" t="s">
        <v>398</v>
      </c>
      <c r="G97" t="s">
        <v>399</v>
      </c>
      <c r="H97" s="4">
        <f>SUMIF('Libro diario RIMPE emprendedor'!G:G,F97,'Libro diario RIMPE emprendedor'!H:H)</f>
        <v>0</v>
      </c>
      <c r="I97" s="4">
        <f>SUMIF('Libro diario RIMPE emprendedor'!G:G,F97,'Libro diario RIMPE emprendedor'!I:I)</f>
        <v>0</v>
      </c>
      <c r="J97" s="4">
        <f t="shared" si="2"/>
        <v>0</v>
      </c>
      <c r="K97" t="str">
        <f t="shared" si="3"/>
        <v/>
      </c>
    </row>
    <row r="98" spans="6:11">
      <c r="F98" s="39" t="s">
        <v>400</v>
      </c>
      <c r="G98" t="s">
        <v>401</v>
      </c>
      <c r="H98" s="4">
        <f>SUMIF('Libro diario RIMPE emprendedor'!G:G,F98,'Libro diario RIMPE emprendedor'!H:H)</f>
        <v>0</v>
      </c>
      <c r="I98" s="4">
        <f>SUMIF('Libro diario RIMPE emprendedor'!G:G,F98,'Libro diario RIMPE emprendedor'!I:I)</f>
        <v>0</v>
      </c>
      <c r="J98" s="4">
        <f t="shared" si="2"/>
        <v>0</v>
      </c>
      <c r="K98" t="str">
        <f t="shared" si="3"/>
        <v/>
      </c>
    </row>
    <row r="99" spans="6:11">
      <c r="F99" s="39" t="s">
        <v>402</v>
      </c>
      <c r="G99" t="s">
        <v>403</v>
      </c>
      <c r="H99" s="4">
        <f>SUMIF('Libro diario RIMPE emprendedor'!G:G,F99,'Libro diario RIMPE emprendedor'!H:H)</f>
        <v>0</v>
      </c>
      <c r="I99" s="4">
        <f>SUMIF('Libro diario RIMPE emprendedor'!G:G,F99,'Libro diario RIMPE emprendedor'!I:I)</f>
        <v>0</v>
      </c>
      <c r="J99" s="4">
        <f t="shared" si="2"/>
        <v>0</v>
      </c>
      <c r="K99" t="str">
        <f t="shared" si="3"/>
        <v/>
      </c>
    </row>
    <row r="100" spans="6:11">
      <c r="F100" s="39" t="s">
        <v>404</v>
      </c>
      <c r="G100" t="s">
        <v>405</v>
      </c>
      <c r="H100" s="4">
        <f>SUMIF('Libro diario RIMPE emprendedor'!G:G,F100,'Libro diario RIMPE emprendedor'!H:H)</f>
        <v>0</v>
      </c>
      <c r="I100" s="4">
        <f>SUMIF('Libro diario RIMPE emprendedor'!G:G,F100,'Libro diario RIMPE emprendedor'!I:I)</f>
        <v>0</v>
      </c>
      <c r="J100" s="4">
        <f t="shared" si="2"/>
        <v>0</v>
      </c>
      <c r="K100" t="str">
        <f t="shared" si="3"/>
        <v/>
      </c>
    </row>
    <row r="101" spans="6:11">
      <c r="F101" s="39" t="s">
        <v>406</v>
      </c>
      <c r="G101" t="s">
        <v>407</v>
      </c>
      <c r="H101" s="4">
        <f>SUMIF('Libro diario RIMPE emprendedor'!G:G,F101,'Libro diario RIMPE emprendedor'!H:H)</f>
        <v>0</v>
      </c>
      <c r="I101" s="4">
        <f>SUMIF('Libro diario RIMPE emprendedor'!G:G,F101,'Libro diario RIMPE emprendedor'!I:I)</f>
        <v>0</v>
      </c>
      <c r="J101" s="4">
        <f t="shared" si="2"/>
        <v>0</v>
      </c>
      <c r="K101" t="str">
        <f t="shared" si="3"/>
        <v/>
      </c>
    </row>
    <row r="102" spans="6:11">
      <c r="F102" s="39" t="s">
        <v>408</v>
      </c>
      <c r="G102" t="s">
        <v>409</v>
      </c>
      <c r="H102" s="4">
        <f>SUMIF('Libro diario RIMPE emprendedor'!G:G,F102,'Libro diario RIMPE emprendedor'!H:H)</f>
        <v>0</v>
      </c>
      <c r="I102" s="4">
        <f>SUMIF('Libro diario RIMPE emprendedor'!G:G,F102,'Libro diario RIMPE emprendedor'!I:I)</f>
        <v>0</v>
      </c>
      <c r="J102" s="4">
        <f t="shared" si="2"/>
        <v>0</v>
      </c>
      <c r="K102" t="str">
        <f t="shared" si="3"/>
        <v/>
      </c>
    </row>
    <row r="103" spans="6:11">
      <c r="F103" s="39" t="s">
        <v>410</v>
      </c>
      <c r="G103" t="s">
        <v>411</v>
      </c>
      <c r="H103" s="4">
        <f>SUMIF('Libro diario RIMPE emprendedor'!G:G,F103,'Libro diario RIMPE emprendedor'!H:H)</f>
        <v>0</v>
      </c>
      <c r="I103" s="4">
        <f>SUMIF('Libro diario RIMPE emprendedor'!G:G,F103,'Libro diario RIMPE emprendedor'!I:I)</f>
        <v>0</v>
      </c>
      <c r="J103" s="4">
        <f t="shared" si="2"/>
        <v>0</v>
      </c>
      <c r="K103" t="str">
        <f t="shared" si="3"/>
        <v/>
      </c>
    </row>
    <row r="104" spans="6:11">
      <c r="F104" s="39" t="s">
        <v>412</v>
      </c>
      <c r="G104" t="s">
        <v>413</v>
      </c>
      <c r="H104" s="4">
        <f>SUMIF('Libro diario RIMPE emprendedor'!G:G,F104,'Libro diario RIMPE emprendedor'!H:H)</f>
        <v>0</v>
      </c>
      <c r="I104" s="4">
        <f>SUMIF('Libro diario RIMPE emprendedor'!G:G,F104,'Libro diario RIMPE emprendedor'!I:I)</f>
        <v>0</v>
      </c>
      <c r="J104" s="4">
        <f t="shared" si="2"/>
        <v>0</v>
      </c>
      <c r="K104" t="str">
        <f t="shared" si="3"/>
        <v/>
      </c>
    </row>
    <row r="105" spans="6:11">
      <c r="F105" s="39" t="s">
        <v>414</v>
      </c>
      <c r="G105" t="s">
        <v>415</v>
      </c>
      <c r="H105" s="4">
        <f>SUMIF('Libro diario RIMPE emprendedor'!G:G,F105,'Libro diario RIMPE emprendedor'!H:H)</f>
        <v>0</v>
      </c>
      <c r="I105" s="4">
        <f>SUMIF('Libro diario RIMPE emprendedor'!G:G,F105,'Libro diario RIMPE emprendedor'!I:I)</f>
        <v>0</v>
      </c>
      <c r="J105" s="4">
        <f t="shared" si="2"/>
        <v>0</v>
      </c>
      <c r="K105" t="str">
        <f t="shared" si="3"/>
        <v/>
      </c>
    </row>
    <row r="106" spans="6:11">
      <c r="F106" s="39" t="s">
        <v>416</v>
      </c>
      <c r="G106" t="s">
        <v>417</v>
      </c>
      <c r="H106" s="4">
        <f>SUMIF('Libro diario RIMPE emprendedor'!G:G,F106,'Libro diario RIMPE emprendedor'!H:H)</f>
        <v>0</v>
      </c>
      <c r="I106" s="4">
        <f>SUMIF('Libro diario RIMPE emprendedor'!G:G,F106,'Libro diario RIMPE emprendedor'!I:I)</f>
        <v>0</v>
      </c>
      <c r="J106" s="4">
        <f t="shared" si="2"/>
        <v>0</v>
      </c>
      <c r="K106" t="str">
        <f t="shared" si="3"/>
        <v/>
      </c>
    </row>
    <row r="107" spans="6:11">
      <c r="F107" s="39" t="s">
        <v>418</v>
      </c>
      <c r="G107" t="s">
        <v>419</v>
      </c>
      <c r="H107" s="4">
        <f>SUMIF('Libro diario RIMPE emprendedor'!G:G,F107,'Libro diario RIMPE emprendedor'!H:H)</f>
        <v>0</v>
      </c>
      <c r="I107" s="4">
        <f>SUMIF('Libro diario RIMPE emprendedor'!G:G,F107,'Libro diario RIMPE emprendedor'!I:I)</f>
        <v>0</v>
      </c>
      <c r="J107" s="4">
        <f t="shared" si="2"/>
        <v>0</v>
      </c>
      <c r="K107" t="str">
        <f t="shared" si="3"/>
        <v/>
      </c>
    </row>
    <row r="108" spans="6:11">
      <c r="F108" s="39" t="s">
        <v>420</v>
      </c>
      <c r="G108" t="s">
        <v>421</v>
      </c>
      <c r="H108" s="4">
        <f>SUMIF('Libro diario RIMPE emprendedor'!G:G,F108,'Libro diario RIMPE emprendedor'!H:H)</f>
        <v>0</v>
      </c>
      <c r="I108" s="4">
        <f>SUMIF('Libro diario RIMPE emprendedor'!G:G,F108,'Libro diario RIMPE emprendedor'!I:I)</f>
        <v>0</v>
      </c>
      <c r="J108" s="4">
        <f t="shared" si="2"/>
        <v>0</v>
      </c>
      <c r="K108" t="str">
        <f t="shared" si="3"/>
        <v/>
      </c>
    </row>
    <row r="109" spans="6:11">
      <c r="F109" s="39" t="s">
        <v>422</v>
      </c>
      <c r="G109" t="s">
        <v>423</v>
      </c>
      <c r="H109" s="4">
        <f>SUMIF('Libro diario RIMPE emprendedor'!G:G,F109,'Libro diario RIMPE emprendedor'!H:H)</f>
        <v>0</v>
      </c>
      <c r="I109" s="4">
        <f>SUMIF('Libro diario RIMPE emprendedor'!G:G,F109,'Libro diario RIMPE emprendedor'!I:I)</f>
        <v>0</v>
      </c>
      <c r="J109" s="4">
        <f t="shared" si="2"/>
        <v>0</v>
      </c>
      <c r="K109" t="str">
        <f t="shared" si="3"/>
        <v/>
      </c>
    </row>
    <row r="110" spans="6:11">
      <c r="F110" s="39" t="s">
        <v>424</v>
      </c>
      <c r="G110" t="s">
        <v>425</v>
      </c>
      <c r="H110" s="4">
        <f>SUMIF('Libro diario RIMPE emprendedor'!G:G,F110,'Libro diario RIMPE emprendedor'!H:H)</f>
        <v>0</v>
      </c>
      <c r="I110" s="4">
        <f>SUMIF('Libro diario RIMPE emprendedor'!G:G,F110,'Libro diario RIMPE emprendedor'!I:I)</f>
        <v>0</v>
      </c>
      <c r="J110" s="4">
        <f t="shared" si="2"/>
        <v>0</v>
      </c>
      <c r="K110" t="str">
        <f t="shared" si="3"/>
        <v/>
      </c>
    </row>
    <row r="111" spans="6:11">
      <c r="F111" s="39" t="s">
        <v>426</v>
      </c>
      <c r="G111" t="s">
        <v>427</v>
      </c>
      <c r="H111" s="4">
        <f>SUMIF('Libro diario RIMPE emprendedor'!G:G,F111,'Libro diario RIMPE emprendedor'!H:H)</f>
        <v>0</v>
      </c>
      <c r="I111" s="4">
        <f>SUMIF('Libro diario RIMPE emprendedor'!G:G,F111,'Libro diario RIMPE emprendedor'!I:I)</f>
        <v>0</v>
      </c>
      <c r="J111" s="4">
        <f t="shared" si="2"/>
        <v>0</v>
      </c>
      <c r="K111" t="str">
        <f t="shared" si="3"/>
        <v/>
      </c>
    </row>
    <row r="112" spans="6:11">
      <c r="F112" s="39" t="s">
        <v>428</v>
      </c>
      <c r="G112" t="s">
        <v>429</v>
      </c>
      <c r="H112" s="4">
        <f>SUMIF('Libro diario RIMPE emprendedor'!G:G,F112,'Libro diario RIMPE emprendedor'!H:H)</f>
        <v>0</v>
      </c>
      <c r="I112" s="4">
        <f>SUMIF('Libro diario RIMPE emprendedor'!G:G,F112,'Libro diario RIMPE emprendedor'!I:I)</f>
        <v>0</v>
      </c>
      <c r="J112" s="4">
        <f t="shared" si="2"/>
        <v>0</v>
      </c>
      <c r="K112" t="str">
        <f t="shared" si="3"/>
        <v/>
      </c>
    </row>
    <row r="113" spans="6:11">
      <c r="F113" s="39" t="s">
        <v>430</v>
      </c>
      <c r="G113" t="s">
        <v>431</v>
      </c>
      <c r="H113" s="4">
        <f>SUMIF('Libro diario RIMPE emprendedor'!G:G,F113,'Libro diario RIMPE emprendedor'!H:H)</f>
        <v>0</v>
      </c>
      <c r="I113" s="4">
        <f>SUMIF('Libro diario RIMPE emprendedor'!G:G,F113,'Libro diario RIMPE emprendedor'!I:I)</f>
        <v>0</v>
      </c>
      <c r="J113" s="4">
        <f t="shared" si="2"/>
        <v>0</v>
      </c>
      <c r="K113" t="str">
        <f t="shared" si="3"/>
        <v/>
      </c>
    </row>
    <row r="114" spans="6:11">
      <c r="F114" s="39" t="s">
        <v>432</v>
      </c>
      <c r="G114" t="s">
        <v>433</v>
      </c>
      <c r="H114" s="4">
        <f>SUMIF('Libro diario RIMPE emprendedor'!G:G,F114,'Libro diario RIMPE emprendedor'!H:H)</f>
        <v>0</v>
      </c>
      <c r="I114" s="4">
        <f>SUMIF('Libro diario RIMPE emprendedor'!G:G,F114,'Libro diario RIMPE emprendedor'!I:I)</f>
        <v>0</v>
      </c>
      <c r="J114" s="4">
        <f t="shared" si="2"/>
        <v>0</v>
      </c>
      <c r="K114" t="str">
        <f t="shared" si="3"/>
        <v/>
      </c>
    </row>
    <row r="115" spans="6:11">
      <c r="F115" s="39" t="s">
        <v>434</v>
      </c>
      <c r="G115" t="s">
        <v>435</v>
      </c>
      <c r="H115" s="4">
        <f>SUMIF('Libro diario RIMPE emprendedor'!G:G,F115,'Libro diario RIMPE emprendedor'!H:H)</f>
        <v>0</v>
      </c>
      <c r="I115" s="4">
        <f>SUMIF('Libro diario RIMPE emprendedor'!G:G,F115,'Libro diario RIMPE emprendedor'!I:I)</f>
        <v>0</v>
      </c>
      <c r="J115" s="4">
        <f t="shared" si="2"/>
        <v>0</v>
      </c>
      <c r="K115" t="str">
        <f t="shared" si="3"/>
        <v/>
      </c>
    </row>
    <row r="116" spans="6:11">
      <c r="F116" s="39" t="s">
        <v>436</v>
      </c>
      <c r="G116" t="s">
        <v>437</v>
      </c>
      <c r="H116" s="4">
        <f>SUMIF('Libro diario RIMPE emprendedor'!G:G,F116,'Libro diario RIMPE emprendedor'!H:H)</f>
        <v>0</v>
      </c>
      <c r="I116" s="4">
        <f>SUMIF('Libro diario RIMPE emprendedor'!G:G,F116,'Libro diario RIMPE emprendedor'!I:I)</f>
        <v>0</v>
      </c>
      <c r="J116" s="4">
        <f t="shared" si="2"/>
        <v>0</v>
      </c>
      <c r="K116" t="str">
        <f t="shared" si="3"/>
        <v/>
      </c>
    </row>
    <row r="117" spans="6:11">
      <c r="F117" s="39">
        <v>3</v>
      </c>
      <c r="G117" t="s">
        <v>438</v>
      </c>
      <c r="H117" s="4">
        <f>SUMIF('Libro diario RIMPE emprendedor'!G:G,F117,'Libro diario RIMPE emprendedor'!H:H)</f>
        <v>0</v>
      </c>
      <c r="I117" s="4">
        <f>SUMIF('Libro diario RIMPE emprendedor'!G:G,F117,'Libro diario RIMPE emprendedor'!I:I)</f>
        <v>0</v>
      </c>
      <c r="J117" s="4">
        <f t="shared" si="2"/>
        <v>0</v>
      </c>
      <c r="K117" t="str">
        <f t="shared" si="3"/>
        <v/>
      </c>
    </row>
    <row r="118" spans="6:11">
      <c r="F118" s="39" t="s">
        <v>439</v>
      </c>
      <c r="G118" t="s">
        <v>440</v>
      </c>
      <c r="H118" s="4">
        <f>SUMIF('Libro diario RIMPE emprendedor'!G:G,F118,'Libro diario RIMPE emprendedor'!H:H)</f>
        <v>0</v>
      </c>
      <c r="I118" s="4">
        <f>SUMIF('Libro diario RIMPE emprendedor'!G:G,F118,'Libro diario RIMPE emprendedor'!I:I)</f>
        <v>0</v>
      </c>
      <c r="J118" s="4">
        <f t="shared" si="2"/>
        <v>0</v>
      </c>
      <c r="K118" t="str">
        <f t="shared" si="3"/>
        <v/>
      </c>
    </row>
    <row r="119" spans="6:11">
      <c r="F119" s="39" t="s">
        <v>441</v>
      </c>
      <c r="G119" t="s">
        <v>442</v>
      </c>
      <c r="H119" s="4">
        <f>SUMIF('Libro diario RIMPE emprendedor'!G:G,F119,'Libro diario RIMPE emprendedor'!H:H)</f>
        <v>0</v>
      </c>
      <c r="I119" s="4">
        <f>SUMIF('Libro diario RIMPE emprendedor'!G:G,F119,'Libro diario RIMPE emprendedor'!I:I)</f>
        <v>207000</v>
      </c>
      <c r="J119" s="4">
        <f t="shared" si="2"/>
        <v>-207000</v>
      </c>
      <c r="K119" t="str">
        <f t="shared" si="3"/>
        <v>saldo_acreedor</v>
      </c>
    </row>
    <row r="120" spans="6:11">
      <c r="F120" s="39" t="s">
        <v>443</v>
      </c>
      <c r="G120" t="s">
        <v>444</v>
      </c>
      <c r="H120" s="4">
        <f>SUMIF('Libro diario RIMPE emprendedor'!G:G,F120,'Libro diario RIMPE emprendedor'!H:H)</f>
        <v>0</v>
      </c>
      <c r="I120" s="4">
        <f>SUMIF('Libro diario RIMPE emprendedor'!G:G,F120,'Libro diario RIMPE emprendedor'!I:I)</f>
        <v>0</v>
      </c>
      <c r="J120" s="4">
        <f t="shared" si="2"/>
        <v>0</v>
      </c>
      <c r="K120" t="str">
        <f t="shared" si="3"/>
        <v/>
      </c>
    </row>
    <row r="121" spans="6:11">
      <c r="F121" s="39" t="s">
        <v>445</v>
      </c>
      <c r="G121" t="s">
        <v>446</v>
      </c>
      <c r="H121" s="4">
        <f>SUMIF('Libro diario RIMPE emprendedor'!G:G,F121,'Libro diario RIMPE emprendedor'!H:H)</f>
        <v>0</v>
      </c>
      <c r="I121" s="4">
        <f>SUMIF('Libro diario RIMPE emprendedor'!G:G,F121,'Libro diario RIMPE emprendedor'!I:I)</f>
        <v>0</v>
      </c>
      <c r="J121" s="4">
        <f t="shared" si="2"/>
        <v>0</v>
      </c>
      <c r="K121" t="str">
        <f t="shared" si="3"/>
        <v/>
      </c>
    </row>
    <row r="122" spans="6:11">
      <c r="F122" s="39" t="s">
        <v>447</v>
      </c>
      <c r="G122" t="s">
        <v>448</v>
      </c>
      <c r="H122" s="4">
        <f>SUMIF('Libro diario RIMPE emprendedor'!G:G,F122,'Libro diario RIMPE emprendedor'!H:H)</f>
        <v>0</v>
      </c>
      <c r="I122" s="4">
        <f>SUMIF('Libro diario RIMPE emprendedor'!G:G,F122,'Libro diario RIMPE emprendedor'!I:I)</f>
        <v>0</v>
      </c>
      <c r="J122" s="4">
        <f t="shared" si="2"/>
        <v>0</v>
      </c>
      <c r="K122" t="str">
        <f t="shared" si="3"/>
        <v/>
      </c>
    </row>
    <row r="123" spans="6:11">
      <c r="F123" s="39" t="s">
        <v>449</v>
      </c>
      <c r="G123" t="s">
        <v>450</v>
      </c>
      <c r="H123" s="4">
        <f>SUMIF('Libro diario RIMPE emprendedor'!G:G,F123,'Libro diario RIMPE emprendedor'!H:H)</f>
        <v>0</v>
      </c>
      <c r="I123" s="4">
        <f>SUMIF('Libro diario RIMPE emprendedor'!G:G,F123,'Libro diario RIMPE emprendedor'!I:I)</f>
        <v>0</v>
      </c>
      <c r="J123" s="4">
        <f t="shared" si="2"/>
        <v>0</v>
      </c>
      <c r="K123" t="str">
        <f t="shared" si="3"/>
        <v/>
      </c>
    </row>
    <row r="124" spans="6:11">
      <c r="F124" s="39" t="s">
        <v>451</v>
      </c>
      <c r="G124" t="s">
        <v>452</v>
      </c>
      <c r="H124" s="4">
        <f>SUMIF('Libro diario RIMPE emprendedor'!G:G,F124,'Libro diario RIMPE emprendedor'!H:H)</f>
        <v>0</v>
      </c>
      <c r="I124" s="4">
        <f>SUMIF('Libro diario RIMPE emprendedor'!G:G,F124,'Libro diario RIMPE emprendedor'!I:I)</f>
        <v>0</v>
      </c>
      <c r="J124" s="4">
        <f t="shared" si="2"/>
        <v>0</v>
      </c>
      <c r="K124" t="str">
        <f t="shared" si="3"/>
        <v/>
      </c>
    </row>
    <row r="125" spans="6:11">
      <c r="F125" s="39" t="s">
        <v>453</v>
      </c>
      <c r="G125" t="s">
        <v>454</v>
      </c>
      <c r="H125" s="4">
        <f>SUMIF('Libro diario RIMPE emprendedor'!G:G,F125,'Libro diario RIMPE emprendedor'!H:H)</f>
        <v>0</v>
      </c>
      <c r="I125" s="4">
        <f>SUMIF('Libro diario RIMPE emprendedor'!G:G,F125,'Libro diario RIMPE emprendedor'!I:I)</f>
        <v>0</v>
      </c>
      <c r="J125" s="4">
        <f t="shared" si="2"/>
        <v>0</v>
      </c>
      <c r="K125" t="str">
        <f t="shared" si="3"/>
        <v/>
      </c>
    </row>
    <row r="126" spans="6:11">
      <c r="F126" s="39" t="s">
        <v>455</v>
      </c>
      <c r="G126" t="s">
        <v>456</v>
      </c>
      <c r="H126" s="4">
        <f>SUMIF('Libro diario RIMPE emprendedor'!G:G,F126,'Libro diario RIMPE emprendedor'!H:H)</f>
        <v>0</v>
      </c>
      <c r="I126" s="4">
        <f>SUMIF('Libro diario RIMPE emprendedor'!G:G,F126,'Libro diario RIMPE emprendedor'!I:I)</f>
        <v>0</v>
      </c>
      <c r="J126" s="4">
        <f t="shared" si="2"/>
        <v>0</v>
      </c>
      <c r="K126" t="str">
        <f t="shared" si="3"/>
        <v/>
      </c>
    </row>
    <row r="127" spans="6:11">
      <c r="F127" s="39" t="s">
        <v>457</v>
      </c>
      <c r="G127" t="s">
        <v>458</v>
      </c>
      <c r="H127" s="4">
        <f>SUMIF('Libro diario RIMPE emprendedor'!G:G,F127,'Libro diario RIMPE emprendedor'!H:H)</f>
        <v>0</v>
      </c>
      <c r="I127" s="4">
        <f>SUMIF('Libro diario RIMPE emprendedor'!G:G,F127,'Libro diario RIMPE emprendedor'!I:I)</f>
        <v>0</v>
      </c>
      <c r="J127" s="4">
        <f t="shared" si="2"/>
        <v>0</v>
      </c>
      <c r="K127" t="str">
        <f t="shared" si="3"/>
        <v/>
      </c>
    </row>
    <row r="128" spans="6:11">
      <c r="F128" s="39" t="s">
        <v>459</v>
      </c>
      <c r="G128" t="s">
        <v>460</v>
      </c>
      <c r="H128" s="4">
        <f>SUMIF('Libro diario RIMPE emprendedor'!G:G,F128,'Libro diario RIMPE emprendedor'!H:H)</f>
        <v>0</v>
      </c>
      <c r="I128" s="4">
        <f>SUMIF('Libro diario RIMPE emprendedor'!G:G,F128,'Libro diario RIMPE emprendedor'!I:I)</f>
        <v>0</v>
      </c>
      <c r="J128" s="4">
        <f t="shared" si="2"/>
        <v>0</v>
      </c>
      <c r="K128" t="str">
        <f t="shared" si="3"/>
        <v/>
      </c>
    </row>
    <row r="129" spans="6:11">
      <c r="F129" s="39">
        <v>4</v>
      </c>
      <c r="G129" t="s">
        <v>461</v>
      </c>
      <c r="H129" s="4">
        <f>SUMIF('Libro diario RIMPE emprendedor'!G:G,F129,'Libro diario RIMPE emprendedor'!H:H)</f>
        <v>0</v>
      </c>
      <c r="I129" s="4">
        <f>SUMIF('Libro diario RIMPE emprendedor'!G:G,F129,'Libro diario RIMPE emprendedor'!I:I)</f>
        <v>0</v>
      </c>
      <c r="J129" s="4">
        <f t="shared" si="2"/>
        <v>0</v>
      </c>
      <c r="K129" t="str">
        <f t="shared" si="3"/>
        <v/>
      </c>
    </row>
    <row r="130" spans="6:11">
      <c r="F130" s="39" t="s">
        <v>462</v>
      </c>
      <c r="G130" t="s">
        <v>463</v>
      </c>
      <c r="H130" s="4">
        <f>SUMIF('Libro diario RIMPE emprendedor'!G:G,F130,'Libro diario RIMPE emprendedor'!H:H)</f>
        <v>0</v>
      </c>
      <c r="I130" s="4">
        <f>SUMIF('Libro diario RIMPE emprendedor'!G:G,F130,'Libro diario RIMPE emprendedor'!I:I)</f>
        <v>0</v>
      </c>
      <c r="J130" s="4">
        <f t="shared" si="2"/>
        <v>0</v>
      </c>
      <c r="K130" t="str">
        <f t="shared" si="3"/>
        <v/>
      </c>
    </row>
    <row r="131" spans="6:11">
      <c r="F131" s="39" t="s">
        <v>464</v>
      </c>
      <c r="G131" t="s">
        <v>465</v>
      </c>
      <c r="H131" s="4">
        <f>SUMIF('Libro diario RIMPE emprendedor'!G:G,F131,'Libro diario RIMPE emprendedor'!H:H)</f>
        <v>0</v>
      </c>
      <c r="I131" s="4">
        <f>SUMIF('Libro diario RIMPE emprendedor'!G:G,F131,'Libro diario RIMPE emprendedor'!I:I)</f>
        <v>0</v>
      </c>
      <c r="J131" s="4">
        <f t="shared" si="2"/>
        <v>0</v>
      </c>
      <c r="K131" t="str">
        <f t="shared" si="3"/>
        <v/>
      </c>
    </row>
    <row r="132" spans="6:11">
      <c r="F132" s="39" t="s">
        <v>466</v>
      </c>
      <c r="G132" t="s">
        <v>467</v>
      </c>
      <c r="H132" s="4">
        <f>SUMIF('Libro diario RIMPE emprendedor'!G:G,F132,'Libro diario RIMPE emprendedor'!H:H)</f>
        <v>0</v>
      </c>
      <c r="I132" s="4">
        <f>SUMIF('Libro diario RIMPE emprendedor'!G:G,F132,'Libro diario RIMPE emprendedor'!I:I)</f>
        <v>0</v>
      </c>
      <c r="J132" s="4">
        <f t="shared" si="2"/>
        <v>0</v>
      </c>
      <c r="K132" t="str">
        <f t="shared" si="3"/>
        <v/>
      </c>
    </row>
    <row r="133" spans="6:11">
      <c r="F133" s="39" t="s">
        <v>468</v>
      </c>
      <c r="G133" t="s">
        <v>469</v>
      </c>
      <c r="H133" s="4">
        <f>SUMIF('Libro diario RIMPE emprendedor'!G:G,F133,'Libro diario RIMPE emprendedor'!H:H)</f>
        <v>0</v>
      </c>
      <c r="I133" s="4">
        <f>SUMIF('Libro diario RIMPE emprendedor'!G:G,F133,'Libro diario RIMPE emprendedor'!I:I)</f>
        <v>0</v>
      </c>
      <c r="J133" s="4">
        <f t="shared" si="2"/>
        <v>0</v>
      </c>
      <c r="K133" t="str">
        <f t="shared" si="3"/>
        <v/>
      </c>
    </row>
    <row r="134" spans="6:11">
      <c r="F134" s="39" t="s">
        <v>470</v>
      </c>
      <c r="G134" t="s">
        <v>471</v>
      </c>
      <c r="H134" s="4">
        <f>SUMIF('Libro diario RIMPE emprendedor'!G:G,F134,'Libro diario RIMPE emprendedor'!H:H)</f>
        <v>0</v>
      </c>
      <c r="I134" s="4">
        <f>SUMIF('Libro diario RIMPE emprendedor'!G:G,F134,'Libro diario RIMPE emprendedor'!I:I)</f>
        <v>0</v>
      </c>
      <c r="J134" s="4">
        <f t="shared" si="2"/>
        <v>0</v>
      </c>
      <c r="K134" t="str">
        <f t="shared" si="3"/>
        <v/>
      </c>
    </row>
    <row r="135" spans="6:11">
      <c r="F135" s="39" t="s">
        <v>472</v>
      </c>
      <c r="G135" t="s">
        <v>473</v>
      </c>
      <c r="H135" s="4">
        <f>SUMIF('Libro diario RIMPE emprendedor'!G:G,F135,'Libro diario RIMPE emprendedor'!H:H)</f>
        <v>0</v>
      </c>
      <c r="I135" s="4">
        <f>SUMIF('Libro diario RIMPE emprendedor'!G:G,F135,'Libro diario RIMPE emprendedor'!I:I)</f>
        <v>0</v>
      </c>
      <c r="J135" s="4">
        <f t="shared" ref="J135:J193" si="4">+H135-I135</f>
        <v>0</v>
      </c>
      <c r="K135" t="str">
        <f t="shared" ref="K135:K192" si="5">IF(H135+I135=0,"",IF(H135&gt;I135,"saldo_deudor","saldo_acreedor"))</f>
        <v/>
      </c>
    </row>
    <row r="136" spans="6:11">
      <c r="F136" s="39" t="s">
        <v>474</v>
      </c>
      <c r="G136" t="s">
        <v>475</v>
      </c>
      <c r="H136" s="4">
        <f>SUMIF('Libro diario RIMPE emprendedor'!G:G,F136,'Libro diario RIMPE emprendedor'!H:H)</f>
        <v>0</v>
      </c>
      <c r="I136" s="4">
        <f>SUMIF('Libro diario RIMPE emprendedor'!G:G,F136,'Libro diario RIMPE emprendedor'!I:I)</f>
        <v>0</v>
      </c>
      <c r="J136" s="4">
        <f t="shared" si="4"/>
        <v>0</v>
      </c>
      <c r="K136" t="str">
        <f t="shared" si="5"/>
        <v/>
      </c>
    </row>
    <row r="137" spans="6:11">
      <c r="F137" s="39" t="s">
        <v>476</v>
      </c>
      <c r="G137" t="s">
        <v>477</v>
      </c>
      <c r="H137" s="4">
        <f>SUMIF('Libro diario RIMPE emprendedor'!G:G,F137,'Libro diario RIMPE emprendedor'!H:H)</f>
        <v>0</v>
      </c>
      <c r="I137" s="4">
        <f>SUMIF('Libro diario RIMPE emprendedor'!G:G,F137,'Libro diario RIMPE emprendedor'!I:I)</f>
        <v>0</v>
      </c>
      <c r="J137" s="4">
        <f t="shared" si="4"/>
        <v>0</v>
      </c>
      <c r="K137" t="str">
        <f t="shared" si="5"/>
        <v/>
      </c>
    </row>
    <row r="138" spans="6:11">
      <c r="F138" s="39" t="s">
        <v>478</v>
      </c>
      <c r="G138" t="s">
        <v>479</v>
      </c>
      <c r="H138" s="4">
        <f>SUMIF('Libro diario RIMPE emprendedor'!G:G,F138,'Libro diario RIMPE emprendedor'!H:H)</f>
        <v>0</v>
      </c>
      <c r="I138" s="4">
        <f>SUMIF('Libro diario RIMPE emprendedor'!G:G,F138,'Libro diario RIMPE emprendedor'!I:I)</f>
        <v>0</v>
      </c>
      <c r="J138" s="4">
        <f t="shared" si="4"/>
        <v>0</v>
      </c>
      <c r="K138" t="str">
        <f t="shared" si="5"/>
        <v/>
      </c>
    </row>
    <row r="139" spans="6:11">
      <c r="F139" s="39" t="s">
        <v>480</v>
      </c>
      <c r="G139" t="s">
        <v>481</v>
      </c>
      <c r="H139" s="4">
        <f>SUMIF('Libro diario RIMPE emprendedor'!G:G,F139,'Libro diario RIMPE emprendedor'!H:H)</f>
        <v>0</v>
      </c>
      <c r="I139" s="4">
        <f>SUMIF('Libro diario RIMPE emprendedor'!G:G,F139,'Libro diario RIMPE emprendedor'!I:I)</f>
        <v>0</v>
      </c>
      <c r="J139" s="4">
        <f t="shared" si="4"/>
        <v>0</v>
      </c>
      <c r="K139" t="str">
        <f t="shared" si="5"/>
        <v/>
      </c>
    </row>
    <row r="140" spans="6:11">
      <c r="F140" s="39" t="s">
        <v>482</v>
      </c>
      <c r="G140" t="s">
        <v>483</v>
      </c>
      <c r="H140" s="4">
        <f>SUMIF('Libro diario RIMPE emprendedor'!G:G,F140,'Libro diario RIMPE emprendedor'!H:H)</f>
        <v>0</v>
      </c>
      <c r="I140" s="4">
        <f>SUMIF('Libro diario RIMPE emprendedor'!G:G,F140,'Libro diario RIMPE emprendedor'!I:I)</f>
        <v>0</v>
      </c>
      <c r="J140" s="4">
        <f t="shared" si="4"/>
        <v>0</v>
      </c>
      <c r="K140" t="str">
        <f t="shared" si="5"/>
        <v/>
      </c>
    </row>
    <row r="141" spans="6:11">
      <c r="F141" s="39" t="s">
        <v>484</v>
      </c>
      <c r="G141" t="s">
        <v>485</v>
      </c>
      <c r="H141" s="4">
        <f>SUMIF('Libro diario RIMPE emprendedor'!G:G,F141,'Libro diario RIMPE emprendedor'!H:H)</f>
        <v>0</v>
      </c>
      <c r="I141" s="4">
        <f>SUMIF('Libro diario RIMPE emprendedor'!G:G,F141,'Libro diario RIMPE emprendedor'!I:I)</f>
        <v>0</v>
      </c>
      <c r="J141" s="4">
        <f t="shared" si="4"/>
        <v>0</v>
      </c>
      <c r="K141" t="str">
        <f t="shared" si="5"/>
        <v/>
      </c>
    </row>
    <row r="142" spans="6:11">
      <c r="F142" s="39" t="s">
        <v>486</v>
      </c>
      <c r="G142" t="s">
        <v>487</v>
      </c>
      <c r="H142" s="4">
        <f>SUMIF('Libro diario RIMPE emprendedor'!G:G,F142,'Libro diario RIMPE emprendedor'!H:H)</f>
        <v>0</v>
      </c>
      <c r="I142" s="4">
        <f>SUMIF('Libro diario RIMPE emprendedor'!G:G,F142,'Libro diario RIMPE emprendedor'!I:I)</f>
        <v>0</v>
      </c>
      <c r="J142" s="4">
        <f t="shared" si="4"/>
        <v>0</v>
      </c>
      <c r="K142" t="str">
        <f t="shared" si="5"/>
        <v/>
      </c>
    </row>
    <row r="143" spans="6:11">
      <c r="F143" s="39" t="s">
        <v>488</v>
      </c>
      <c r="G143" t="s">
        <v>489</v>
      </c>
      <c r="H143" s="4">
        <f>SUMIF('Libro diario RIMPE emprendedor'!G:G,F143,'Libro diario RIMPE emprendedor'!H:H)</f>
        <v>0</v>
      </c>
      <c r="I143" s="4">
        <f>SUMIF('Libro diario RIMPE emprendedor'!G:G,F143,'Libro diario RIMPE emprendedor'!I:I)</f>
        <v>0</v>
      </c>
      <c r="J143" s="4">
        <f t="shared" si="4"/>
        <v>0</v>
      </c>
      <c r="K143" t="str">
        <f t="shared" si="5"/>
        <v/>
      </c>
    </row>
    <row r="144" spans="6:11">
      <c r="F144" s="39" t="s">
        <v>490</v>
      </c>
      <c r="G144" t="s">
        <v>491</v>
      </c>
      <c r="H144" s="4">
        <f>SUMIF('Libro diario RIMPE emprendedor'!G:G,F144,'Libro diario RIMPE emprendedor'!H:H)</f>
        <v>0</v>
      </c>
      <c r="I144" s="4">
        <f>SUMIF('Libro diario RIMPE emprendedor'!G:G,F144,'Libro diario RIMPE emprendedor'!I:I)</f>
        <v>0</v>
      </c>
      <c r="J144" s="4">
        <f t="shared" si="4"/>
        <v>0</v>
      </c>
      <c r="K144" t="str">
        <f t="shared" si="5"/>
        <v/>
      </c>
    </row>
    <row r="145" spans="6:11">
      <c r="F145" s="39">
        <v>5</v>
      </c>
      <c r="G145" t="s">
        <v>492</v>
      </c>
      <c r="H145" s="4">
        <f>SUMIF('Libro diario RIMPE emprendedor'!G:G,F145,'Libro diario RIMPE emprendedor'!H:H)</f>
        <v>0</v>
      </c>
      <c r="I145" s="4">
        <f>SUMIF('Libro diario RIMPE emprendedor'!G:G,F145,'Libro diario RIMPE emprendedor'!I:I)</f>
        <v>0</v>
      </c>
      <c r="J145" s="4">
        <f t="shared" si="4"/>
        <v>0</v>
      </c>
      <c r="K145" t="str">
        <f t="shared" si="5"/>
        <v/>
      </c>
    </row>
    <row r="146" spans="6:11">
      <c r="F146" s="39" t="s">
        <v>493</v>
      </c>
      <c r="G146" t="s">
        <v>494</v>
      </c>
      <c r="H146" s="4">
        <f>SUMIF('Libro diario RIMPE emprendedor'!G:G,F146,'Libro diario RIMPE emprendedor'!H:H)</f>
        <v>0</v>
      </c>
      <c r="I146" s="4">
        <f>SUMIF('Libro diario RIMPE emprendedor'!G:G,F146,'Libro diario RIMPE emprendedor'!I:I)</f>
        <v>0</v>
      </c>
      <c r="J146" s="4">
        <f t="shared" si="4"/>
        <v>0</v>
      </c>
      <c r="K146" t="str">
        <f t="shared" si="5"/>
        <v/>
      </c>
    </row>
    <row r="147" spans="6:11">
      <c r="F147" s="39" t="s">
        <v>495</v>
      </c>
      <c r="G147" t="s">
        <v>496</v>
      </c>
      <c r="H147" s="4">
        <f>SUMIF('Libro diario RIMPE emprendedor'!G:G,F147,'Libro diario RIMPE emprendedor'!H:H)</f>
        <v>0</v>
      </c>
      <c r="I147" s="4">
        <f>SUMIF('Libro diario RIMPE emprendedor'!G:G,F147,'Libro diario RIMPE emprendedor'!I:I)</f>
        <v>0</v>
      </c>
      <c r="J147" s="4">
        <f t="shared" si="4"/>
        <v>0</v>
      </c>
      <c r="K147" t="str">
        <f t="shared" si="5"/>
        <v/>
      </c>
    </row>
    <row r="148" spans="6:11">
      <c r="F148" s="39" t="s">
        <v>497</v>
      </c>
      <c r="G148" t="s">
        <v>498</v>
      </c>
      <c r="H148" s="4">
        <f>SUMIF('Libro diario RIMPE emprendedor'!G:G,F148,'Libro diario RIMPE emprendedor'!H:H)</f>
        <v>0</v>
      </c>
      <c r="I148" s="4">
        <f>SUMIF('Libro diario RIMPE emprendedor'!G:G,F148,'Libro diario RIMPE emprendedor'!I:I)</f>
        <v>0</v>
      </c>
      <c r="J148" s="4">
        <f t="shared" si="4"/>
        <v>0</v>
      </c>
      <c r="K148" t="str">
        <f t="shared" si="5"/>
        <v/>
      </c>
    </row>
    <row r="149" spans="6:11">
      <c r="F149" s="39" t="s">
        <v>499</v>
      </c>
      <c r="G149" t="s">
        <v>500</v>
      </c>
      <c r="H149" s="4">
        <f>SUMIF('Libro diario RIMPE emprendedor'!G:G,F149,'Libro diario RIMPE emprendedor'!H:H)</f>
        <v>0</v>
      </c>
      <c r="I149" s="4">
        <f>SUMIF('Libro diario RIMPE emprendedor'!G:G,F149,'Libro diario RIMPE emprendedor'!I:I)</f>
        <v>0</v>
      </c>
      <c r="J149" s="4">
        <f t="shared" si="4"/>
        <v>0</v>
      </c>
      <c r="K149" t="str">
        <f t="shared" si="5"/>
        <v/>
      </c>
    </row>
    <row r="150" spans="6:11">
      <c r="F150" s="39" t="s">
        <v>501</v>
      </c>
      <c r="G150" t="s">
        <v>502</v>
      </c>
      <c r="H150" s="4">
        <f>SUMIF('Libro diario RIMPE emprendedor'!G:G,F150,'Libro diario RIMPE emprendedor'!H:H)</f>
        <v>0</v>
      </c>
      <c r="I150" s="4">
        <f>SUMIF('Libro diario RIMPE emprendedor'!G:G,F150,'Libro diario RIMPE emprendedor'!I:I)</f>
        <v>0</v>
      </c>
      <c r="J150" s="4">
        <f t="shared" si="4"/>
        <v>0</v>
      </c>
      <c r="K150" t="str">
        <f t="shared" si="5"/>
        <v/>
      </c>
    </row>
    <row r="151" spans="6:11">
      <c r="F151" s="39" t="s">
        <v>503</v>
      </c>
      <c r="G151" t="s">
        <v>504</v>
      </c>
      <c r="H151" s="4">
        <f>SUMIF('Libro diario RIMPE emprendedor'!G:G,F151,'Libro diario RIMPE emprendedor'!H:H)</f>
        <v>0</v>
      </c>
      <c r="I151" s="4">
        <f>SUMIF('Libro diario RIMPE emprendedor'!G:G,F151,'Libro diario RIMPE emprendedor'!I:I)</f>
        <v>0</v>
      </c>
      <c r="J151" s="4">
        <f t="shared" si="4"/>
        <v>0</v>
      </c>
      <c r="K151" t="str">
        <f t="shared" si="5"/>
        <v/>
      </c>
    </row>
    <row r="152" spans="6:11">
      <c r="F152" s="39" t="s">
        <v>505</v>
      </c>
      <c r="G152" t="s">
        <v>506</v>
      </c>
      <c r="H152" s="4">
        <f>SUMIF('Libro diario RIMPE emprendedor'!G:G,F152,'Libro diario RIMPE emprendedor'!H:H)</f>
        <v>0</v>
      </c>
      <c r="I152" s="4">
        <f>SUMIF('Libro diario RIMPE emprendedor'!G:G,F152,'Libro diario RIMPE emprendedor'!I:I)</f>
        <v>0</v>
      </c>
      <c r="J152" s="4">
        <f t="shared" si="4"/>
        <v>0</v>
      </c>
      <c r="K152" t="str">
        <f t="shared" si="5"/>
        <v/>
      </c>
    </row>
    <row r="153" spans="6:11">
      <c r="F153" s="39" t="s">
        <v>507</v>
      </c>
      <c r="G153" t="s">
        <v>508</v>
      </c>
      <c r="H153" s="4">
        <f>SUMIF('Libro diario RIMPE emprendedor'!G:G,F153,'Libro diario RIMPE emprendedor'!H:H)</f>
        <v>0</v>
      </c>
      <c r="I153" s="4">
        <f>SUMIF('Libro diario RIMPE emprendedor'!G:G,F153,'Libro diario RIMPE emprendedor'!I:I)</f>
        <v>0</v>
      </c>
      <c r="J153" s="4">
        <f t="shared" si="4"/>
        <v>0</v>
      </c>
      <c r="K153" t="str">
        <f t="shared" si="5"/>
        <v/>
      </c>
    </row>
    <row r="154" spans="6:11">
      <c r="F154" s="39" t="s">
        <v>509</v>
      </c>
      <c r="G154" t="s">
        <v>510</v>
      </c>
      <c r="H154" s="4">
        <f>SUMIF('Libro diario RIMPE emprendedor'!G:G,F154,'Libro diario RIMPE emprendedor'!H:H)</f>
        <v>0</v>
      </c>
      <c r="I154" s="4">
        <f>SUMIF('Libro diario RIMPE emprendedor'!G:G,F154,'Libro diario RIMPE emprendedor'!I:I)</f>
        <v>0</v>
      </c>
      <c r="J154" s="4">
        <f t="shared" si="4"/>
        <v>0</v>
      </c>
      <c r="K154" t="str">
        <f t="shared" si="5"/>
        <v/>
      </c>
    </row>
    <row r="155" spans="6:11">
      <c r="F155" s="39" t="s">
        <v>511</v>
      </c>
      <c r="G155" t="s">
        <v>512</v>
      </c>
      <c r="H155" s="4">
        <f>SUMIF('Libro diario RIMPE emprendedor'!G:G,F155,'Libro diario RIMPE emprendedor'!H:H)</f>
        <v>0</v>
      </c>
      <c r="I155" s="4">
        <f>SUMIF('Libro diario RIMPE emprendedor'!G:G,F155,'Libro diario RIMPE emprendedor'!I:I)</f>
        <v>0</v>
      </c>
      <c r="J155" s="4">
        <f t="shared" si="4"/>
        <v>0</v>
      </c>
      <c r="K155" t="str">
        <f t="shared" si="5"/>
        <v/>
      </c>
    </row>
    <row r="156" spans="6:11">
      <c r="F156" s="39" t="s">
        <v>513</v>
      </c>
      <c r="G156" t="s">
        <v>514</v>
      </c>
      <c r="H156" s="4">
        <f>SUMIF('Libro diario RIMPE emprendedor'!G:G,F156,'Libro diario RIMPE emprendedor'!H:H)</f>
        <v>0</v>
      </c>
      <c r="I156" s="4">
        <f>SUMIF('Libro diario RIMPE emprendedor'!G:G,F156,'Libro diario RIMPE emprendedor'!I:I)</f>
        <v>0</v>
      </c>
      <c r="J156" s="4">
        <f t="shared" si="4"/>
        <v>0</v>
      </c>
      <c r="K156" t="str">
        <f t="shared" si="5"/>
        <v/>
      </c>
    </row>
    <row r="157" spans="6:11">
      <c r="F157" s="39" t="s">
        <v>515</v>
      </c>
      <c r="G157" t="s">
        <v>516</v>
      </c>
      <c r="H157" s="4">
        <f>SUMIF('Libro diario RIMPE emprendedor'!G:G,F157,'Libro diario RIMPE emprendedor'!H:H)</f>
        <v>0</v>
      </c>
      <c r="I157" s="4">
        <f>SUMIF('Libro diario RIMPE emprendedor'!G:G,F157,'Libro diario RIMPE emprendedor'!I:I)</f>
        <v>0</v>
      </c>
      <c r="J157" s="4">
        <f t="shared" si="4"/>
        <v>0</v>
      </c>
      <c r="K157" t="str">
        <f t="shared" si="5"/>
        <v/>
      </c>
    </row>
    <row r="158" spans="6:11">
      <c r="F158" s="39" t="s">
        <v>517</v>
      </c>
      <c r="G158" t="s">
        <v>518</v>
      </c>
      <c r="H158" s="4">
        <f>SUMIF('Libro diario RIMPE emprendedor'!G:G,F158,'Libro diario RIMPE emprendedor'!H:H)</f>
        <v>0</v>
      </c>
      <c r="I158" s="4">
        <f>SUMIF('Libro diario RIMPE emprendedor'!G:G,F158,'Libro diario RIMPE emprendedor'!I:I)</f>
        <v>0</v>
      </c>
      <c r="J158" s="4">
        <f t="shared" si="4"/>
        <v>0</v>
      </c>
      <c r="K158" t="str">
        <f t="shared" si="5"/>
        <v/>
      </c>
    </row>
    <row r="159" spans="6:11">
      <c r="F159" s="39" t="s">
        <v>519</v>
      </c>
      <c r="G159" t="s">
        <v>520</v>
      </c>
      <c r="H159" s="4">
        <f>SUMIF('Libro diario RIMPE emprendedor'!G:G,F159,'Libro diario RIMPE emprendedor'!H:H)</f>
        <v>0</v>
      </c>
      <c r="I159" s="4">
        <f>SUMIF('Libro diario RIMPE emprendedor'!G:G,F159,'Libro diario RIMPE emprendedor'!I:I)</f>
        <v>0</v>
      </c>
      <c r="J159" s="4">
        <f t="shared" si="4"/>
        <v>0</v>
      </c>
      <c r="K159" t="str">
        <f t="shared" si="5"/>
        <v/>
      </c>
    </row>
    <row r="160" spans="6:11">
      <c r="F160" s="39" t="s">
        <v>521</v>
      </c>
      <c r="G160" t="s">
        <v>522</v>
      </c>
      <c r="H160" s="4">
        <f>SUMIF('Libro diario RIMPE emprendedor'!G:G,F160,'Libro diario RIMPE emprendedor'!H:H)</f>
        <v>0</v>
      </c>
      <c r="I160" s="4">
        <f>SUMIF('Libro diario RIMPE emprendedor'!G:G,F160,'Libro diario RIMPE emprendedor'!I:I)</f>
        <v>0</v>
      </c>
      <c r="J160" s="4">
        <f t="shared" si="4"/>
        <v>0</v>
      </c>
      <c r="K160" t="str">
        <f t="shared" si="5"/>
        <v/>
      </c>
    </row>
    <row r="161" spans="6:11">
      <c r="F161" s="39" t="s">
        <v>523</v>
      </c>
      <c r="G161" t="s">
        <v>524</v>
      </c>
      <c r="H161" s="4">
        <f>SUMIF('Libro diario RIMPE emprendedor'!G:G,F161,'Libro diario RIMPE emprendedor'!H:H)</f>
        <v>0</v>
      </c>
      <c r="I161" s="4">
        <f>SUMIF('Libro diario RIMPE emprendedor'!G:G,F161,'Libro diario RIMPE emprendedor'!I:I)</f>
        <v>0</v>
      </c>
      <c r="J161" s="4">
        <f t="shared" si="4"/>
        <v>0</v>
      </c>
      <c r="K161" t="str">
        <f t="shared" si="5"/>
        <v/>
      </c>
    </row>
    <row r="162" spans="6:11">
      <c r="F162" s="39" t="s">
        <v>525</v>
      </c>
      <c r="G162" t="s">
        <v>526</v>
      </c>
      <c r="H162" s="4">
        <f>SUMIF('Libro diario RIMPE emprendedor'!G:G,F162,'Libro diario RIMPE emprendedor'!H:H)</f>
        <v>0</v>
      </c>
      <c r="I162" s="4">
        <f>SUMIF('Libro diario RIMPE emprendedor'!G:G,F162,'Libro diario RIMPE emprendedor'!I:I)</f>
        <v>0</v>
      </c>
      <c r="J162" s="4">
        <f t="shared" si="4"/>
        <v>0</v>
      </c>
      <c r="K162" t="str">
        <f t="shared" si="5"/>
        <v/>
      </c>
    </row>
    <row r="163" spans="6:11">
      <c r="F163" s="39" t="s">
        <v>527</v>
      </c>
      <c r="G163" t="s">
        <v>528</v>
      </c>
      <c r="H163" s="4">
        <f>SUMIF('Libro diario RIMPE emprendedor'!G:G,F163,'Libro diario RIMPE emprendedor'!H:H)</f>
        <v>0</v>
      </c>
      <c r="I163" s="4">
        <f>SUMIF('Libro diario RIMPE emprendedor'!G:G,F163,'Libro diario RIMPE emprendedor'!I:I)</f>
        <v>0</v>
      </c>
      <c r="J163" s="4">
        <f t="shared" si="4"/>
        <v>0</v>
      </c>
      <c r="K163" t="str">
        <f t="shared" si="5"/>
        <v/>
      </c>
    </row>
    <row r="164" spans="6:11">
      <c r="F164" s="39" t="s">
        <v>529</v>
      </c>
      <c r="G164" t="s">
        <v>530</v>
      </c>
      <c r="H164" s="4">
        <f>SUMIF('Libro diario RIMPE emprendedor'!G:G,F164,'Libro diario RIMPE emprendedor'!H:H)</f>
        <v>0</v>
      </c>
      <c r="I164" s="4">
        <f>SUMIF('Libro diario RIMPE emprendedor'!G:G,F164,'Libro diario RIMPE emprendedor'!I:I)</f>
        <v>0</v>
      </c>
      <c r="J164" s="4">
        <f t="shared" si="4"/>
        <v>0</v>
      </c>
      <c r="K164" t="str">
        <f t="shared" si="5"/>
        <v/>
      </c>
    </row>
    <row r="165" spans="6:11">
      <c r="F165" s="39" t="s">
        <v>531</v>
      </c>
      <c r="G165" t="s">
        <v>532</v>
      </c>
      <c r="H165" s="4">
        <f>SUMIF('Libro diario RIMPE emprendedor'!G:G,F165,'Libro diario RIMPE emprendedor'!H:H)</f>
        <v>0</v>
      </c>
      <c r="I165" s="4">
        <f>SUMIF('Libro diario RIMPE emprendedor'!G:G,F165,'Libro diario RIMPE emprendedor'!I:I)</f>
        <v>0</v>
      </c>
      <c r="J165" s="4">
        <f t="shared" si="4"/>
        <v>0</v>
      </c>
      <c r="K165" t="str">
        <f t="shared" si="5"/>
        <v/>
      </c>
    </row>
    <row r="166" spans="6:11">
      <c r="F166" s="39" t="s">
        <v>533</v>
      </c>
      <c r="G166" t="s">
        <v>534</v>
      </c>
      <c r="H166" s="4">
        <f>SUMIF('Libro diario RIMPE emprendedor'!G:G,F166,'Libro diario RIMPE emprendedor'!H:H)</f>
        <v>0</v>
      </c>
      <c r="I166" s="4">
        <f>SUMIF('Libro diario RIMPE emprendedor'!G:G,F166,'Libro diario RIMPE emprendedor'!I:I)</f>
        <v>0</v>
      </c>
      <c r="J166" s="4">
        <f t="shared" si="4"/>
        <v>0</v>
      </c>
      <c r="K166" t="str">
        <f t="shared" si="5"/>
        <v/>
      </c>
    </row>
    <row r="167" spans="6:11">
      <c r="F167" s="39" t="s">
        <v>535</v>
      </c>
      <c r="G167" t="s">
        <v>536</v>
      </c>
      <c r="H167" s="4">
        <f>SUMIF('Libro diario RIMPE emprendedor'!G:G,F167,'Libro diario RIMPE emprendedor'!H:H)</f>
        <v>0</v>
      </c>
      <c r="I167" s="4">
        <f>SUMIF('Libro diario RIMPE emprendedor'!G:G,F167,'Libro diario RIMPE emprendedor'!I:I)</f>
        <v>0</v>
      </c>
      <c r="J167" s="4">
        <f t="shared" si="4"/>
        <v>0</v>
      </c>
      <c r="K167" t="str">
        <f t="shared" si="5"/>
        <v/>
      </c>
    </row>
    <row r="168" spans="6:11">
      <c r="F168" s="39" t="s">
        <v>537</v>
      </c>
      <c r="G168" t="s">
        <v>538</v>
      </c>
      <c r="H168" s="4">
        <f>SUMIF('Libro diario RIMPE emprendedor'!G:G,F168,'Libro diario RIMPE emprendedor'!H:H)</f>
        <v>0</v>
      </c>
      <c r="I168" s="4">
        <f>SUMIF('Libro diario RIMPE emprendedor'!G:G,F168,'Libro diario RIMPE emprendedor'!I:I)</f>
        <v>0</v>
      </c>
      <c r="J168" s="4">
        <f t="shared" si="4"/>
        <v>0</v>
      </c>
      <c r="K168" t="str">
        <f t="shared" si="5"/>
        <v/>
      </c>
    </row>
    <row r="169" spans="6:11">
      <c r="F169" s="39" t="s">
        <v>539</v>
      </c>
      <c r="G169" t="s">
        <v>540</v>
      </c>
      <c r="H169" s="4">
        <f>SUMIF('Libro diario RIMPE emprendedor'!G:G,F169,'Libro diario RIMPE emprendedor'!H:H)</f>
        <v>0</v>
      </c>
      <c r="I169" s="4">
        <f>SUMIF('Libro diario RIMPE emprendedor'!G:G,F169,'Libro diario RIMPE emprendedor'!I:I)</f>
        <v>0</v>
      </c>
      <c r="J169" s="4">
        <f t="shared" si="4"/>
        <v>0</v>
      </c>
      <c r="K169" t="str">
        <f t="shared" si="5"/>
        <v/>
      </c>
    </row>
    <row r="170" spans="6:11">
      <c r="F170" s="39" t="s">
        <v>541</v>
      </c>
      <c r="G170" t="s">
        <v>542</v>
      </c>
      <c r="H170" s="4">
        <f>SUMIF('Libro diario RIMPE emprendedor'!G:G,F170,'Libro diario RIMPE emprendedor'!H:H)</f>
        <v>0</v>
      </c>
      <c r="I170" s="4">
        <f>SUMIF('Libro diario RIMPE emprendedor'!G:G,F170,'Libro diario RIMPE emprendedor'!I:I)</f>
        <v>0</v>
      </c>
      <c r="J170" s="4">
        <f t="shared" si="4"/>
        <v>0</v>
      </c>
      <c r="K170" t="str">
        <f t="shared" si="5"/>
        <v/>
      </c>
    </row>
    <row r="171" spans="6:11">
      <c r="F171" s="39" t="s">
        <v>543</v>
      </c>
      <c r="G171" t="s">
        <v>544</v>
      </c>
      <c r="H171" s="4">
        <f>SUMIF('Libro diario RIMPE emprendedor'!G:G,F171,'Libro diario RIMPE emprendedor'!H:H)</f>
        <v>0</v>
      </c>
      <c r="I171" s="4">
        <f>SUMIF('Libro diario RIMPE emprendedor'!G:G,F171,'Libro diario RIMPE emprendedor'!I:I)</f>
        <v>0</v>
      </c>
      <c r="J171" s="4">
        <f t="shared" si="4"/>
        <v>0</v>
      </c>
      <c r="K171" t="str">
        <f t="shared" si="5"/>
        <v/>
      </c>
    </row>
    <row r="172" spans="6:11">
      <c r="F172" s="39" t="s">
        <v>545</v>
      </c>
      <c r="G172" t="s">
        <v>546</v>
      </c>
      <c r="H172" s="4">
        <f>SUMIF('Libro diario RIMPE emprendedor'!G:G,F172,'Libro diario RIMPE emprendedor'!H:H)</f>
        <v>0</v>
      </c>
      <c r="I172" s="4">
        <f>SUMIF('Libro diario RIMPE emprendedor'!G:G,F172,'Libro diario RIMPE emprendedor'!I:I)</f>
        <v>0</v>
      </c>
      <c r="J172" s="4">
        <f t="shared" si="4"/>
        <v>0</v>
      </c>
      <c r="K172" t="str">
        <f t="shared" si="5"/>
        <v/>
      </c>
    </row>
    <row r="173" spans="6:11">
      <c r="F173" s="39" t="s">
        <v>547</v>
      </c>
      <c r="G173" t="s">
        <v>548</v>
      </c>
      <c r="H173" s="4">
        <f>SUMIF('Libro diario RIMPE emprendedor'!G:G,F173,'Libro diario RIMPE emprendedor'!H:H)</f>
        <v>0</v>
      </c>
      <c r="I173" s="4">
        <f>SUMIF('Libro diario RIMPE emprendedor'!G:G,F173,'Libro diario RIMPE emprendedor'!I:I)</f>
        <v>0</v>
      </c>
      <c r="J173" s="4">
        <f t="shared" si="4"/>
        <v>0</v>
      </c>
      <c r="K173" t="str">
        <f t="shared" si="5"/>
        <v/>
      </c>
    </row>
    <row r="174" spans="6:11">
      <c r="F174" s="39" t="s">
        <v>549</v>
      </c>
      <c r="G174" t="s">
        <v>550</v>
      </c>
      <c r="H174" s="4">
        <f>SUMIF('Libro diario RIMPE emprendedor'!G:G,F174,'Libro diario RIMPE emprendedor'!H:H)</f>
        <v>0</v>
      </c>
      <c r="I174" s="4">
        <f>SUMIF('Libro diario RIMPE emprendedor'!G:G,F174,'Libro diario RIMPE emprendedor'!I:I)</f>
        <v>0</v>
      </c>
      <c r="J174" s="4">
        <f t="shared" si="4"/>
        <v>0</v>
      </c>
      <c r="K174" t="str">
        <f t="shared" si="5"/>
        <v/>
      </c>
    </row>
    <row r="175" spans="6:11">
      <c r="F175" s="39" t="s">
        <v>551</v>
      </c>
      <c r="G175" t="s">
        <v>552</v>
      </c>
      <c r="H175" s="4">
        <f>SUMIF('Libro diario RIMPE emprendedor'!G:G,F175,'Libro diario RIMPE emprendedor'!H:H)</f>
        <v>0</v>
      </c>
      <c r="I175" s="4">
        <f>SUMIF('Libro diario RIMPE emprendedor'!G:G,F175,'Libro diario RIMPE emprendedor'!I:I)</f>
        <v>0</v>
      </c>
      <c r="J175" s="4">
        <f t="shared" si="4"/>
        <v>0</v>
      </c>
      <c r="K175" t="str">
        <f t="shared" si="5"/>
        <v/>
      </c>
    </row>
    <row r="176" spans="6:11">
      <c r="F176" s="39" t="s">
        <v>553</v>
      </c>
      <c r="G176" t="s">
        <v>554</v>
      </c>
      <c r="H176" s="4">
        <f>SUMIF('Libro diario RIMPE emprendedor'!G:G,F176,'Libro diario RIMPE emprendedor'!H:H)</f>
        <v>0</v>
      </c>
      <c r="I176" s="4">
        <f>SUMIF('Libro diario RIMPE emprendedor'!G:G,F176,'Libro diario RIMPE emprendedor'!I:I)</f>
        <v>0</v>
      </c>
      <c r="J176" s="4">
        <f t="shared" si="4"/>
        <v>0</v>
      </c>
      <c r="K176" t="str">
        <f t="shared" si="5"/>
        <v/>
      </c>
    </row>
    <row r="177" spans="6:11">
      <c r="F177" s="39" t="s">
        <v>555</v>
      </c>
      <c r="G177" t="s">
        <v>556</v>
      </c>
      <c r="H177" s="4">
        <f>SUMIF('Libro diario RIMPE emprendedor'!G:G,F177,'Libro diario RIMPE emprendedor'!H:H)</f>
        <v>0</v>
      </c>
      <c r="I177" s="4">
        <f>SUMIF('Libro diario RIMPE emprendedor'!G:G,F177,'Libro diario RIMPE emprendedor'!I:I)</f>
        <v>0</v>
      </c>
      <c r="J177" s="4">
        <f t="shared" si="4"/>
        <v>0</v>
      </c>
      <c r="K177" t="str">
        <f t="shared" si="5"/>
        <v/>
      </c>
    </row>
    <row r="178" spans="6:11">
      <c r="F178" s="39" t="s">
        <v>557</v>
      </c>
      <c r="G178" t="s">
        <v>558</v>
      </c>
      <c r="H178" s="4">
        <f>SUMIF('Libro diario RIMPE emprendedor'!G:G,F178,'Libro diario RIMPE emprendedor'!H:H)</f>
        <v>0</v>
      </c>
      <c r="I178" s="4">
        <f>SUMIF('Libro diario RIMPE emprendedor'!G:G,F178,'Libro diario RIMPE emprendedor'!I:I)</f>
        <v>0</v>
      </c>
      <c r="J178" s="4">
        <f t="shared" si="4"/>
        <v>0</v>
      </c>
      <c r="K178" t="str">
        <f t="shared" si="5"/>
        <v/>
      </c>
    </row>
    <row r="179" spans="6:11">
      <c r="F179" s="39" t="s">
        <v>559</v>
      </c>
      <c r="G179" t="s">
        <v>560</v>
      </c>
      <c r="H179" s="4">
        <f>SUMIF('Libro diario RIMPE emprendedor'!G:G,F179,'Libro diario RIMPE emprendedor'!H:H)</f>
        <v>0</v>
      </c>
      <c r="I179" s="4">
        <f>SUMIF('Libro diario RIMPE emprendedor'!G:G,F179,'Libro diario RIMPE emprendedor'!I:I)</f>
        <v>0</v>
      </c>
      <c r="J179" s="4">
        <f t="shared" si="4"/>
        <v>0</v>
      </c>
      <c r="K179" t="str">
        <f t="shared" si="5"/>
        <v/>
      </c>
    </row>
    <row r="180" spans="6:11">
      <c r="F180" s="39" t="s">
        <v>561</v>
      </c>
      <c r="G180" t="s">
        <v>562</v>
      </c>
      <c r="H180" s="4">
        <f>SUMIF('Libro diario RIMPE emprendedor'!G:G,F180,'Libro diario RIMPE emprendedor'!H:H)</f>
        <v>0</v>
      </c>
      <c r="I180" s="4">
        <f>SUMIF('Libro diario RIMPE emprendedor'!G:G,F180,'Libro diario RIMPE emprendedor'!I:I)</f>
        <v>0</v>
      </c>
      <c r="J180" s="4">
        <f t="shared" si="4"/>
        <v>0</v>
      </c>
      <c r="K180" t="str">
        <f t="shared" si="5"/>
        <v/>
      </c>
    </row>
    <row r="181" spans="6:11">
      <c r="F181" s="39" t="s">
        <v>563</v>
      </c>
      <c r="G181" t="s">
        <v>564</v>
      </c>
      <c r="H181" s="4">
        <f>SUMIF('Libro diario RIMPE emprendedor'!G:G,F181,'Libro diario RIMPE emprendedor'!H:H)</f>
        <v>0</v>
      </c>
      <c r="I181" s="4">
        <f>SUMIF('Libro diario RIMPE emprendedor'!G:G,F181,'Libro diario RIMPE emprendedor'!I:I)</f>
        <v>0</v>
      </c>
      <c r="J181" s="4">
        <f t="shared" si="4"/>
        <v>0</v>
      </c>
      <c r="K181" t="str">
        <f t="shared" si="5"/>
        <v/>
      </c>
    </row>
    <row r="182" spans="6:11">
      <c r="F182" s="39" t="s">
        <v>565</v>
      </c>
      <c r="G182" t="s">
        <v>566</v>
      </c>
      <c r="H182" s="4">
        <f>SUMIF('Libro diario RIMPE emprendedor'!G:G,F182,'Libro diario RIMPE emprendedor'!H:H)</f>
        <v>0</v>
      </c>
      <c r="I182" s="4">
        <f>SUMIF('Libro diario RIMPE emprendedor'!G:G,F182,'Libro diario RIMPE emprendedor'!I:I)</f>
        <v>0</v>
      </c>
      <c r="J182" s="4">
        <f t="shared" si="4"/>
        <v>0</v>
      </c>
      <c r="K182" t="str">
        <f t="shared" si="5"/>
        <v/>
      </c>
    </row>
    <row r="183" spans="6:11">
      <c r="F183" s="39" t="s">
        <v>567</v>
      </c>
      <c r="G183" t="s">
        <v>568</v>
      </c>
      <c r="H183" s="4">
        <f>SUMIF('Libro diario RIMPE emprendedor'!G:G,F183,'Libro diario RIMPE emprendedor'!H:H)</f>
        <v>0</v>
      </c>
      <c r="I183" s="4">
        <f>SUMIF('Libro diario RIMPE emprendedor'!G:G,F183,'Libro diario RIMPE emprendedor'!I:I)</f>
        <v>0</v>
      </c>
      <c r="J183" s="4">
        <f t="shared" si="4"/>
        <v>0</v>
      </c>
      <c r="K183" t="str">
        <f t="shared" si="5"/>
        <v/>
      </c>
    </row>
    <row r="184" spans="6:11">
      <c r="F184" s="39" t="s">
        <v>569</v>
      </c>
      <c r="G184" t="s">
        <v>570</v>
      </c>
      <c r="H184" s="4">
        <f>SUMIF('Libro diario RIMPE emprendedor'!G:G,F184,'Libro diario RIMPE emprendedor'!H:H)</f>
        <v>0</v>
      </c>
      <c r="I184" s="4">
        <f>SUMIF('Libro diario RIMPE emprendedor'!G:G,F184,'Libro diario RIMPE emprendedor'!I:I)</f>
        <v>0</v>
      </c>
      <c r="J184" s="4">
        <f t="shared" si="4"/>
        <v>0</v>
      </c>
      <c r="K184" t="str">
        <f t="shared" si="5"/>
        <v/>
      </c>
    </row>
    <row r="185" spans="6:11">
      <c r="F185" s="39" t="s">
        <v>571</v>
      </c>
      <c r="G185" t="s">
        <v>572</v>
      </c>
      <c r="H185" s="4">
        <f>SUMIF('Libro diario RIMPE emprendedor'!G:G,F185,'Libro diario RIMPE emprendedor'!H:H)</f>
        <v>0</v>
      </c>
      <c r="I185" s="4">
        <f>SUMIF('Libro diario RIMPE emprendedor'!G:G,F185,'Libro diario RIMPE emprendedor'!I:I)</f>
        <v>0</v>
      </c>
      <c r="J185" s="4">
        <f t="shared" si="4"/>
        <v>0</v>
      </c>
      <c r="K185" t="str">
        <f t="shared" si="5"/>
        <v/>
      </c>
    </row>
    <row r="186" spans="6:11">
      <c r="F186" s="39" t="s">
        <v>573</v>
      </c>
      <c r="G186" t="s">
        <v>574</v>
      </c>
      <c r="H186" s="4">
        <f>SUMIF('Libro diario RIMPE emprendedor'!G:G,F186,'Libro diario RIMPE emprendedor'!H:H)</f>
        <v>0</v>
      </c>
      <c r="I186" s="4">
        <f>SUMIF('Libro diario RIMPE emprendedor'!G:G,F186,'Libro diario RIMPE emprendedor'!I:I)</f>
        <v>0</v>
      </c>
      <c r="J186" s="4">
        <f t="shared" si="4"/>
        <v>0</v>
      </c>
      <c r="K186" t="str">
        <f t="shared" si="5"/>
        <v/>
      </c>
    </row>
    <row r="187" spans="6:11">
      <c r="F187" s="39" t="s">
        <v>575</v>
      </c>
      <c r="G187" t="s">
        <v>576</v>
      </c>
      <c r="H187" s="4">
        <f>SUMIF('Libro diario RIMPE emprendedor'!G:G,F187,'Libro diario RIMPE emprendedor'!H:H)</f>
        <v>0</v>
      </c>
      <c r="I187" s="4">
        <f>SUMIF('Libro diario RIMPE emprendedor'!G:G,F187,'Libro diario RIMPE emprendedor'!I:I)</f>
        <v>0</v>
      </c>
      <c r="J187" s="4">
        <f t="shared" si="4"/>
        <v>0</v>
      </c>
      <c r="K187" t="str">
        <f t="shared" si="5"/>
        <v/>
      </c>
    </row>
    <row r="188" spans="6:11">
      <c r="F188" s="39" t="s">
        <v>577</v>
      </c>
      <c r="G188" t="s">
        <v>578</v>
      </c>
      <c r="H188" s="4">
        <f>SUMIF('Libro diario RIMPE emprendedor'!G:G,F188,'Libro diario RIMPE emprendedor'!H:H)</f>
        <v>0</v>
      </c>
      <c r="I188" s="4">
        <f>SUMIF('Libro diario RIMPE emprendedor'!G:G,F188,'Libro diario RIMPE emprendedor'!I:I)</f>
        <v>0</v>
      </c>
      <c r="J188" s="4">
        <f t="shared" si="4"/>
        <v>0</v>
      </c>
      <c r="K188" t="str">
        <f t="shared" si="5"/>
        <v/>
      </c>
    </row>
    <row r="189" spans="6:11">
      <c r="F189" s="39" t="s">
        <v>579</v>
      </c>
      <c r="G189" t="s">
        <v>580</v>
      </c>
      <c r="H189" s="4">
        <f>SUMIF('Libro diario RIMPE emprendedor'!G:G,F189,'Libro diario RIMPE emprendedor'!H:H)</f>
        <v>0</v>
      </c>
      <c r="I189" s="4">
        <f>SUMIF('Libro diario RIMPE emprendedor'!G:G,F189,'Libro diario RIMPE emprendedor'!I:I)</f>
        <v>0</v>
      </c>
      <c r="J189" s="4">
        <f t="shared" si="4"/>
        <v>0</v>
      </c>
      <c r="K189" t="str">
        <f t="shared" si="5"/>
        <v/>
      </c>
    </row>
    <row r="190" spans="6:11">
      <c r="F190" s="39" t="s">
        <v>581</v>
      </c>
      <c r="G190" t="s">
        <v>582</v>
      </c>
      <c r="H190" s="4">
        <f>SUMIF('Libro diario RIMPE emprendedor'!G:G,F190,'Libro diario RIMPE emprendedor'!H:H)</f>
        <v>0</v>
      </c>
      <c r="I190" s="4">
        <f>SUMIF('Libro diario RIMPE emprendedor'!G:G,F190,'Libro diario RIMPE emprendedor'!I:I)</f>
        <v>0</v>
      </c>
      <c r="J190" s="4">
        <f t="shared" si="4"/>
        <v>0</v>
      </c>
      <c r="K190" t="str">
        <f t="shared" si="5"/>
        <v/>
      </c>
    </row>
    <row r="191" spans="6:11">
      <c r="F191" s="39" t="s">
        <v>583</v>
      </c>
      <c r="G191" t="s">
        <v>584</v>
      </c>
      <c r="H191" s="4">
        <f>SUMIF('Libro diario RIMPE emprendedor'!G:G,F191,'Libro diario RIMPE emprendedor'!H:H)</f>
        <v>0</v>
      </c>
      <c r="I191" s="4">
        <f>SUMIF('Libro diario RIMPE emprendedor'!G:G,F191,'Libro diario RIMPE emprendedor'!I:I)</f>
        <v>0</v>
      </c>
      <c r="J191" s="4">
        <f t="shared" si="4"/>
        <v>0</v>
      </c>
      <c r="K191" t="str">
        <f t="shared" si="5"/>
        <v/>
      </c>
    </row>
    <row r="192" spans="6:11">
      <c r="F192" s="39" t="s">
        <v>585</v>
      </c>
      <c r="G192" t="s">
        <v>586</v>
      </c>
      <c r="H192" s="4">
        <f>SUMIF('Libro diario RIMPE emprendedor'!G:G,F192,'Libro diario RIMPE emprendedor'!H:H)</f>
        <v>0</v>
      </c>
      <c r="I192" s="4">
        <f>SUMIF('Libro diario RIMPE emprendedor'!G:G,F192,'Libro diario RIMPE emprendedor'!I:I)</f>
        <v>0</v>
      </c>
      <c r="J192" s="4">
        <f t="shared" si="4"/>
        <v>0</v>
      </c>
      <c r="K192" t="str">
        <f t="shared" si="5"/>
        <v/>
      </c>
    </row>
    <row r="193" spans="8:11">
      <c r="H193" s="40">
        <f>SUM(H6:H192)</f>
        <v>1419110.00015</v>
      </c>
      <c r="I193" s="40">
        <f>SUM(I6:I192)</f>
        <v>1419100.00015</v>
      </c>
      <c r="J193" s="4">
        <f t="shared" si="4"/>
        <v>10</v>
      </c>
      <c r="K193" t="str">
        <f>IF(H193=I193,"partida_doble","vuelva a revizar")</f>
        <v>vuelva a revizar</v>
      </c>
    </row>
  </sheetData>
  <mergeCells count="1">
    <mergeCell ref="G4:J4"/>
  </mergeCell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F1C756-9EE3-4EE9-8373-3C8D224F67D7}">
  <sheetPr codeName="Hoja4"/>
  <dimension ref="A1"/>
  <sheetViews>
    <sheetView workbookViewId="0"/>
  </sheetViews>
  <sheetFormatPr baseColWidth="10" defaultRowHeight="1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09110C-2B44-4967-B731-875852A1BD2A}">
  <sheetPr codeName="Hoja5"/>
  <dimension ref="C18:N45"/>
  <sheetViews>
    <sheetView workbookViewId="0"/>
  </sheetViews>
  <sheetFormatPr baseColWidth="10" defaultRowHeight="15"/>
  <cols>
    <col min="4" max="4" width="56.5703125" bestFit="1" customWidth="1"/>
    <col min="5" max="5" width="32.28515625" bestFit="1" customWidth="1"/>
    <col min="12" max="12" width="49.7109375" bestFit="1" customWidth="1"/>
    <col min="13" max="13" width="40.140625" bestFit="1" customWidth="1"/>
    <col min="14" max="14" width="43.42578125" bestFit="1" customWidth="1"/>
  </cols>
  <sheetData>
    <row r="18" spans="3:14">
      <c r="L18" s="17" t="s">
        <v>53</v>
      </c>
      <c r="M18" s="17" t="s">
        <v>54</v>
      </c>
      <c r="N18" s="17" t="s">
        <v>53</v>
      </c>
    </row>
    <row r="19" spans="3:14">
      <c r="L19" s="17" t="s">
        <v>53</v>
      </c>
      <c r="M19" s="17" t="s">
        <v>55</v>
      </c>
      <c r="N19" s="17" t="s">
        <v>56</v>
      </c>
    </row>
    <row r="20" spans="3:14">
      <c r="L20" s="18" t="s">
        <v>57</v>
      </c>
      <c r="M20" s="19" t="s">
        <v>54</v>
      </c>
      <c r="N20" s="18" t="s">
        <v>57</v>
      </c>
    </row>
    <row r="21" spans="3:14">
      <c r="L21" s="18" t="s">
        <v>57</v>
      </c>
      <c r="M21" s="19" t="s">
        <v>55</v>
      </c>
      <c r="N21" s="18" t="s">
        <v>58</v>
      </c>
    </row>
    <row r="22" spans="3:14">
      <c r="C22" s="33" t="s">
        <v>34</v>
      </c>
      <c r="E22" s="31" t="s">
        <v>35</v>
      </c>
      <c r="L22" s="20" t="s">
        <v>59</v>
      </c>
      <c r="M22" s="20" t="s">
        <v>55</v>
      </c>
      <c r="N22" s="20" t="s">
        <v>60</v>
      </c>
    </row>
    <row r="23" spans="3:14">
      <c r="C23" s="34">
        <v>1.7500000000000002E-2</v>
      </c>
      <c r="D23" t="s">
        <v>36</v>
      </c>
      <c r="E23" s="32">
        <v>0.02</v>
      </c>
    </row>
    <row r="24" spans="3:14" ht="15.75" thickBot="1">
      <c r="C24" s="35">
        <v>0.02</v>
      </c>
      <c r="D24" t="s">
        <v>37</v>
      </c>
      <c r="E24" s="32">
        <v>0.03</v>
      </c>
    </row>
    <row r="25" spans="3:14" ht="15.75" thickBot="1">
      <c r="C25" s="34">
        <v>2.75E-2</v>
      </c>
      <c r="D25" t="s">
        <v>38</v>
      </c>
      <c r="E25" s="32">
        <v>0.03</v>
      </c>
      <c r="L25" s="21" t="s">
        <v>53</v>
      </c>
      <c r="M25" s="48" t="s">
        <v>61</v>
      </c>
      <c r="N25" s="49"/>
    </row>
    <row r="26" spans="3:14">
      <c r="C26" s="35">
        <v>0.1</v>
      </c>
      <c r="D26" t="s">
        <v>39</v>
      </c>
      <c r="E26" s="32">
        <v>0.1</v>
      </c>
      <c r="L26" s="50" t="s">
        <v>62</v>
      </c>
      <c r="M26" s="51"/>
      <c r="N26" s="52"/>
    </row>
    <row r="27" spans="3:14" ht="15.75" thickBot="1">
      <c r="C27" s="35">
        <v>0.1</v>
      </c>
      <c r="D27" t="s">
        <v>40</v>
      </c>
      <c r="E27" s="32">
        <v>0.1</v>
      </c>
      <c r="L27" s="53"/>
      <c r="M27" s="54"/>
      <c r="N27" s="55"/>
    </row>
    <row r="28" spans="3:14" ht="15.75" thickBot="1">
      <c r="C28" s="35">
        <v>0.03</v>
      </c>
      <c r="D28" t="s">
        <v>41</v>
      </c>
      <c r="E28" s="32">
        <v>0.05</v>
      </c>
      <c r="L28" s="56" t="s">
        <v>63</v>
      </c>
      <c r="M28" s="57"/>
      <c r="N28" s="58"/>
    </row>
    <row r="29" spans="3:14">
      <c r="C29" s="35">
        <v>0.08</v>
      </c>
      <c r="D29" t="s">
        <v>42</v>
      </c>
      <c r="E29" s="32">
        <v>0.1</v>
      </c>
    </row>
    <row r="30" spans="3:14">
      <c r="M30" t="s">
        <v>64</v>
      </c>
    </row>
    <row r="31" spans="3:14">
      <c r="C31" s="14">
        <v>0</v>
      </c>
      <c r="D31" t="s">
        <v>43</v>
      </c>
      <c r="E31" t="s">
        <v>45</v>
      </c>
    </row>
    <row r="32" spans="3:14">
      <c r="C32" s="14">
        <v>0.01</v>
      </c>
      <c r="D32" t="s">
        <v>44</v>
      </c>
      <c r="E32" t="s">
        <v>46</v>
      </c>
      <c r="M32" t="s">
        <v>65</v>
      </c>
    </row>
    <row r="34" spans="3:13">
      <c r="M34" t="s">
        <v>66</v>
      </c>
    </row>
    <row r="35" spans="3:13">
      <c r="D35" s="16" t="s">
        <v>49</v>
      </c>
    </row>
    <row r="36" spans="3:13">
      <c r="C36" t="s">
        <v>47</v>
      </c>
      <c r="D36" s="15" t="s">
        <v>48</v>
      </c>
    </row>
    <row r="38" spans="3:13">
      <c r="D38" s="16" t="s">
        <v>52</v>
      </c>
      <c r="L38" s="22" t="s">
        <v>67</v>
      </c>
      <c r="M38" s="22" t="s">
        <v>71</v>
      </c>
    </row>
    <row r="39" spans="3:13">
      <c r="D39" t="s">
        <v>50</v>
      </c>
      <c r="L39" t="s">
        <v>68</v>
      </c>
      <c r="M39" t="s">
        <v>72</v>
      </c>
    </row>
    <row r="40" spans="3:13">
      <c r="D40" t="s">
        <v>51</v>
      </c>
      <c r="L40" t="s">
        <v>69</v>
      </c>
      <c r="M40" t="s">
        <v>73</v>
      </c>
    </row>
    <row r="41" spans="3:13">
      <c r="L41" t="s">
        <v>70</v>
      </c>
    </row>
    <row r="43" spans="3:13">
      <c r="L43" s="15" t="s">
        <v>74</v>
      </c>
    </row>
    <row r="45" spans="3:13">
      <c r="L45" t="s">
        <v>75</v>
      </c>
    </row>
  </sheetData>
  <mergeCells count="3">
    <mergeCell ref="M25:N25"/>
    <mergeCell ref="L26:N27"/>
    <mergeCell ref="L28:N28"/>
  </mergeCells>
  <hyperlinks>
    <hyperlink ref="D36" r:id="rId1" xr:uid="{B62679B0-675A-42E0-96F0-83F509E1E777}"/>
    <hyperlink ref="L43" r:id="rId2" xr:uid="{F1215AD6-DF27-438C-AEA6-9509E35645A8}"/>
  </hyperlinks>
  <pageMargins left="0.7" right="0.7" top="0.75" bottom="0.75" header="0.3" footer="0.3"/>
  <pageSetup paperSize="9" orientation="portrait" r:id="rId3"/>
  <drawing r:id="rId4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1A7C0A-4E5D-4391-93CE-1E26A5A0B4CB}">
  <sheetPr codeName="Hoja7"/>
  <dimension ref="A1:L127"/>
  <sheetViews>
    <sheetView workbookViewId="0"/>
  </sheetViews>
  <sheetFormatPr baseColWidth="10" defaultRowHeight="15"/>
  <sheetData>
    <row r="1" spans="1:12" ht="23.25">
      <c r="A1" s="26" t="s">
        <v>128</v>
      </c>
      <c r="L1" s="26" t="s">
        <v>162</v>
      </c>
    </row>
    <row r="2" spans="1:12">
      <c r="A2" s="24"/>
    </row>
    <row r="3" spans="1:12" ht="18">
      <c r="A3" s="25" t="s">
        <v>129</v>
      </c>
      <c r="L3" s="27" t="s">
        <v>163</v>
      </c>
    </row>
    <row r="4" spans="1:12">
      <c r="A4" s="24"/>
      <c r="L4" s="24"/>
    </row>
    <row r="5" spans="1:12">
      <c r="A5" s="25" t="s">
        <v>130</v>
      </c>
      <c r="L5" s="25" t="s">
        <v>164</v>
      </c>
    </row>
    <row r="6" spans="1:12">
      <c r="A6" s="24"/>
      <c r="L6" s="24"/>
    </row>
    <row r="7" spans="1:12">
      <c r="A7" s="24"/>
      <c r="L7" s="24"/>
    </row>
    <row r="8" spans="1:12">
      <c r="A8" s="29"/>
      <c r="L8" s="29"/>
    </row>
    <row r="9" spans="1:12">
      <c r="A9" s="30" t="s">
        <v>131</v>
      </c>
      <c r="L9" s="29" t="s">
        <v>165</v>
      </c>
    </row>
    <row r="10" spans="1:12">
      <c r="A10" s="29"/>
      <c r="L10" s="29"/>
    </row>
    <row r="11" spans="1:12">
      <c r="A11" s="29" t="s">
        <v>132</v>
      </c>
      <c r="L11" s="29" t="s">
        <v>166</v>
      </c>
    </row>
    <row r="12" spans="1:12">
      <c r="L12" s="29"/>
    </row>
    <row r="13" spans="1:12" ht="23.25">
      <c r="A13" s="26" t="s">
        <v>86</v>
      </c>
      <c r="L13" s="29" t="s">
        <v>167</v>
      </c>
    </row>
    <row r="14" spans="1:12">
      <c r="L14" s="24"/>
    </row>
    <row r="15" spans="1:12" ht="18">
      <c r="A15" s="27" t="s">
        <v>133</v>
      </c>
      <c r="L15" s="25" t="s">
        <v>168</v>
      </c>
    </row>
    <row r="16" spans="1:12">
      <c r="A16" s="24"/>
      <c r="L16" s="24"/>
    </row>
    <row r="17" spans="1:12">
      <c r="A17" s="24" t="s">
        <v>134</v>
      </c>
      <c r="L17" s="24"/>
    </row>
    <row r="18" spans="1:12">
      <c r="A18" s="24"/>
      <c r="L18" s="29"/>
    </row>
    <row r="19" spans="1:12">
      <c r="A19" s="24" t="s">
        <v>135</v>
      </c>
      <c r="L19" s="29" t="s">
        <v>169</v>
      </c>
    </row>
    <row r="20" spans="1:12">
      <c r="A20" s="24"/>
      <c r="L20" s="29"/>
    </row>
    <row r="21" spans="1:12">
      <c r="A21" s="24" t="s">
        <v>136</v>
      </c>
      <c r="L21" s="29" t="s">
        <v>170</v>
      </c>
    </row>
    <row r="23" spans="1:12" ht="18">
      <c r="A23" s="10" t="s">
        <v>90</v>
      </c>
      <c r="L23" s="27" t="s">
        <v>171</v>
      </c>
    </row>
    <row r="24" spans="1:12">
      <c r="L24" s="24"/>
    </row>
    <row r="25" spans="1:12">
      <c r="A25" t="s">
        <v>91</v>
      </c>
      <c r="L25" s="25" t="s">
        <v>164</v>
      </c>
    </row>
    <row r="26" spans="1:12">
      <c r="L26" s="24"/>
    </row>
    <row r="27" spans="1:12">
      <c r="A27" s="28" t="s">
        <v>137</v>
      </c>
      <c r="L27" s="24"/>
    </row>
    <row r="28" spans="1:12">
      <c r="A28" s="28" t="s">
        <v>138</v>
      </c>
      <c r="L28" s="29"/>
    </row>
    <row r="29" spans="1:12">
      <c r="A29" s="28" t="s">
        <v>139</v>
      </c>
      <c r="L29" s="29" t="s">
        <v>172</v>
      </c>
    </row>
    <row r="30" spans="1:12">
      <c r="A30" s="28" t="s">
        <v>140</v>
      </c>
      <c r="L30" s="24"/>
    </row>
    <row r="31" spans="1:12">
      <c r="L31" s="25" t="s">
        <v>168</v>
      </c>
    </row>
    <row r="32" spans="1:12" ht="18">
      <c r="A32" s="27" t="s">
        <v>141</v>
      </c>
      <c r="L32" s="24"/>
    </row>
    <row r="33" spans="1:12">
      <c r="A33" s="24"/>
      <c r="L33" s="24"/>
    </row>
    <row r="34" spans="1:12">
      <c r="A34" s="24" t="s">
        <v>142</v>
      </c>
      <c r="L34" s="29"/>
    </row>
    <row r="35" spans="1:12">
      <c r="A35" s="24"/>
      <c r="L35" s="29" t="s">
        <v>173</v>
      </c>
    </row>
    <row r="36" spans="1:12">
      <c r="A36" s="24" t="s">
        <v>143</v>
      </c>
    </row>
    <row r="37" spans="1:12" ht="18">
      <c r="A37" s="24"/>
      <c r="L37" s="27" t="s">
        <v>174</v>
      </c>
    </row>
    <row r="38" spans="1:12">
      <c r="A38" s="24" t="s">
        <v>144</v>
      </c>
      <c r="L38" s="24"/>
    </row>
    <row r="39" spans="1:12">
      <c r="L39" s="25" t="s">
        <v>164</v>
      </c>
    </row>
    <row r="40" spans="1:12">
      <c r="A40" s="10" t="s">
        <v>90</v>
      </c>
      <c r="L40" s="24"/>
    </row>
    <row r="41" spans="1:12">
      <c r="L41" s="24"/>
    </row>
    <row r="42" spans="1:12">
      <c r="A42" t="s">
        <v>91</v>
      </c>
      <c r="L42" s="29"/>
    </row>
    <row r="43" spans="1:12">
      <c r="L43" s="29" t="s">
        <v>175</v>
      </c>
    </row>
    <row r="44" spans="1:12">
      <c r="A44" s="28" t="s">
        <v>145</v>
      </c>
      <c r="L44" s="24"/>
    </row>
    <row r="45" spans="1:12">
      <c r="A45" s="28" t="s">
        <v>146</v>
      </c>
      <c r="L45" s="25" t="s">
        <v>168</v>
      </c>
    </row>
    <row r="46" spans="1:12">
      <c r="A46" s="28" t="s">
        <v>147</v>
      </c>
      <c r="L46" s="24"/>
    </row>
    <row r="47" spans="1:12">
      <c r="A47" s="28" t="s">
        <v>103</v>
      </c>
      <c r="L47" s="24"/>
    </row>
    <row r="48" spans="1:12">
      <c r="A48" s="28" t="s">
        <v>148</v>
      </c>
      <c r="L48" s="29"/>
    </row>
    <row r="49" spans="1:12">
      <c r="L49" s="29" t="s">
        <v>176</v>
      </c>
    </row>
    <row r="50" spans="1:12" ht="18">
      <c r="A50" s="27" t="s">
        <v>149</v>
      </c>
    </row>
    <row r="51" spans="1:12" ht="23.25">
      <c r="A51" s="24"/>
      <c r="L51" s="26" t="s">
        <v>177</v>
      </c>
    </row>
    <row r="52" spans="1:12">
      <c r="A52" s="24" t="s">
        <v>150</v>
      </c>
      <c r="L52" s="24"/>
    </row>
    <row r="53" spans="1:12">
      <c r="A53" s="24"/>
      <c r="L53" s="25" t="s">
        <v>178</v>
      </c>
    </row>
    <row r="54" spans="1:12">
      <c r="A54" s="24" t="s">
        <v>151</v>
      </c>
      <c r="L54" s="24"/>
    </row>
    <row r="55" spans="1:12">
      <c r="A55" s="24"/>
      <c r="L55" s="24"/>
    </row>
    <row r="56" spans="1:12">
      <c r="A56" s="24" t="s">
        <v>152</v>
      </c>
      <c r="L56" s="29"/>
    </row>
    <row r="57" spans="1:12">
      <c r="L57" s="29" t="s">
        <v>179</v>
      </c>
    </row>
    <row r="58" spans="1:12">
      <c r="A58" s="10" t="s">
        <v>90</v>
      </c>
      <c r="L58" s="29"/>
    </row>
    <row r="59" spans="1:12">
      <c r="L59" s="29" t="s">
        <v>180</v>
      </c>
    </row>
    <row r="60" spans="1:12">
      <c r="A60" t="s">
        <v>91</v>
      </c>
      <c r="L60" s="24"/>
    </row>
    <row r="61" spans="1:12">
      <c r="L61" s="25" t="s">
        <v>181</v>
      </c>
    </row>
    <row r="62" spans="1:12">
      <c r="A62" s="28" t="s">
        <v>153</v>
      </c>
      <c r="L62" s="24"/>
    </row>
    <row r="63" spans="1:12">
      <c r="A63" s="28" t="s">
        <v>154</v>
      </c>
      <c r="L63" s="24"/>
    </row>
    <row r="64" spans="1:12">
      <c r="A64" s="28" t="s">
        <v>155</v>
      </c>
      <c r="L64" s="29"/>
    </row>
    <row r="65" spans="1:12">
      <c r="A65" s="28" t="s">
        <v>156</v>
      </c>
      <c r="L65" s="29" t="s">
        <v>182</v>
      </c>
    </row>
    <row r="66" spans="1:12">
      <c r="A66" s="28" t="s">
        <v>157</v>
      </c>
      <c r="L66" s="29"/>
    </row>
    <row r="67" spans="1:12">
      <c r="L67" s="29" t="s">
        <v>183</v>
      </c>
    </row>
    <row r="68" spans="1:12">
      <c r="A68" t="s">
        <v>158</v>
      </c>
      <c r="L68" s="24"/>
    </row>
    <row r="69" spans="1:12">
      <c r="A69" s="24"/>
      <c r="L69" s="25" t="s">
        <v>184</v>
      </c>
    </row>
    <row r="70" spans="1:12">
      <c r="A70" s="25" t="s">
        <v>159</v>
      </c>
      <c r="L70" s="24"/>
    </row>
    <row r="71" spans="1:12">
      <c r="A71" s="24"/>
      <c r="L71" s="24"/>
    </row>
    <row r="72" spans="1:12">
      <c r="A72" s="24" t="s">
        <v>160</v>
      </c>
      <c r="L72" s="29"/>
    </row>
    <row r="73" spans="1:12">
      <c r="A73" s="24"/>
      <c r="L73" s="29" t="s">
        <v>185</v>
      </c>
    </row>
    <row r="74" spans="1:12">
      <c r="A74" s="24" t="s">
        <v>161</v>
      </c>
      <c r="L74" s="29"/>
    </row>
    <row r="75" spans="1:12">
      <c r="L75" s="29" t="s">
        <v>186</v>
      </c>
    </row>
    <row r="77" spans="1:12">
      <c r="L77" t="s">
        <v>187</v>
      </c>
    </row>
    <row r="79" spans="1:12" ht="23.25">
      <c r="L79" s="26" t="s">
        <v>86</v>
      </c>
    </row>
    <row r="81" spans="12:12" ht="18">
      <c r="L81" s="27" t="s">
        <v>188</v>
      </c>
    </row>
    <row r="82" spans="12:12">
      <c r="L82" s="24"/>
    </row>
    <row r="83" spans="12:12">
      <c r="L83" s="24" t="s">
        <v>189</v>
      </c>
    </row>
    <row r="84" spans="12:12">
      <c r="L84" s="24"/>
    </row>
    <row r="85" spans="12:12">
      <c r="L85" s="24" t="s">
        <v>190</v>
      </c>
    </row>
    <row r="86" spans="12:12">
      <c r="L86" s="24"/>
    </row>
    <row r="87" spans="12:12">
      <c r="L87" s="24" t="s">
        <v>191</v>
      </c>
    </row>
    <row r="89" spans="12:12" ht="18">
      <c r="L89" s="27" t="s">
        <v>192</v>
      </c>
    </row>
    <row r="90" spans="12:12">
      <c r="L90" s="24"/>
    </row>
    <row r="91" spans="12:12">
      <c r="L91" s="24" t="s">
        <v>134</v>
      </c>
    </row>
    <row r="92" spans="12:12">
      <c r="L92" s="24"/>
    </row>
    <row r="93" spans="12:12">
      <c r="L93" s="24" t="s">
        <v>193</v>
      </c>
    </row>
    <row r="94" spans="12:12">
      <c r="L94" s="24"/>
    </row>
    <row r="95" spans="12:12">
      <c r="L95" s="24" t="s">
        <v>194</v>
      </c>
    </row>
    <row r="96" spans="12:12">
      <c r="L96" s="24"/>
    </row>
    <row r="97" spans="12:12">
      <c r="L97" s="24" t="s">
        <v>195</v>
      </c>
    </row>
    <row r="99" spans="12:12" ht="18">
      <c r="L99" s="27" t="s">
        <v>196</v>
      </c>
    </row>
    <row r="100" spans="12:12">
      <c r="L100" s="24"/>
    </row>
    <row r="101" spans="12:12">
      <c r="L101" s="24" t="s">
        <v>142</v>
      </c>
    </row>
    <row r="102" spans="12:12">
      <c r="L102" s="24"/>
    </row>
    <row r="103" spans="12:12">
      <c r="L103" s="24" t="s">
        <v>143</v>
      </c>
    </row>
    <row r="104" spans="12:12">
      <c r="L104" s="24"/>
    </row>
    <row r="105" spans="12:12">
      <c r="L105" s="24" t="s">
        <v>144</v>
      </c>
    </row>
    <row r="106" spans="12:12">
      <c r="L106" s="24"/>
    </row>
    <row r="107" spans="12:12">
      <c r="L107" s="24" t="s">
        <v>197</v>
      </c>
    </row>
    <row r="109" spans="12:12" ht="18">
      <c r="L109" s="27" t="s">
        <v>198</v>
      </c>
    </row>
    <row r="110" spans="12:12">
      <c r="L110" s="24"/>
    </row>
    <row r="111" spans="12:12">
      <c r="L111" s="24" t="s">
        <v>199</v>
      </c>
    </row>
    <row r="112" spans="12:12">
      <c r="L112" s="24"/>
    </row>
    <row r="113" spans="12:12">
      <c r="L113" s="24" t="s">
        <v>200</v>
      </c>
    </row>
    <row r="114" spans="12:12">
      <c r="L114" s="24"/>
    </row>
    <row r="115" spans="12:12">
      <c r="L115" s="24" t="s">
        <v>201</v>
      </c>
    </row>
    <row r="116" spans="12:12">
      <c r="L116" s="24"/>
    </row>
    <row r="117" spans="12:12">
      <c r="L117" s="24" t="s">
        <v>202</v>
      </c>
    </row>
    <row r="119" spans="12:12">
      <c r="L119" t="s">
        <v>158</v>
      </c>
    </row>
    <row r="120" spans="12:12">
      <c r="L120" s="24"/>
    </row>
    <row r="121" spans="12:12">
      <c r="L121" s="25" t="s">
        <v>203</v>
      </c>
    </row>
    <row r="122" spans="12:12">
      <c r="L122" s="24"/>
    </row>
    <row r="123" spans="12:12">
      <c r="L123" s="25" t="s">
        <v>204</v>
      </c>
    </row>
    <row r="124" spans="12:12">
      <c r="L124" s="24"/>
    </row>
    <row r="125" spans="12:12">
      <c r="L125" s="25" t="s">
        <v>205</v>
      </c>
    </row>
    <row r="126" spans="12:12">
      <c r="L126" s="24"/>
    </row>
    <row r="127" spans="12:12">
      <c r="L127" s="25" t="s">
        <v>206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5D0591-4036-41CF-9744-3B9D4E9604E6}">
  <sheetPr codeName="Hoja6"/>
  <dimension ref="C5:I126"/>
  <sheetViews>
    <sheetView workbookViewId="0"/>
  </sheetViews>
  <sheetFormatPr baseColWidth="10" defaultRowHeight="15"/>
  <cols>
    <col min="4" max="4" width="21.7109375" bestFit="1" customWidth="1"/>
    <col min="6" max="6" width="21.5703125" bestFit="1" customWidth="1"/>
  </cols>
  <sheetData>
    <row r="5" spans="4:9">
      <c r="D5" t="s">
        <v>77</v>
      </c>
      <c r="F5" t="s">
        <v>80</v>
      </c>
      <c r="I5" t="s">
        <v>81</v>
      </c>
    </row>
    <row r="6" spans="4:9">
      <c r="D6" t="s">
        <v>78</v>
      </c>
      <c r="F6" t="s">
        <v>79</v>
      </c>
    </row>
    <row r="7" spans="4:9">
      <c r="D7" t="s">
        <v>76</v>
      </c>
      <c r="F7" t="s">
        <v>53</v>
      </c>
    </row>
    <row r="36" spans="3:3">
      <c r="C36" t="s">
        <v>82</v>
      </c>
    </row>
    <row r="37" spans="3:3">
      <c r="C37" s="24"/>
    </row>
    <row r="38" spans="3:3">
      <c r="C38" s="25" t="s">
        <v>83</v>
      </c>
    </row>
    <row r="39" spans="3:3">
      <c r="C39" s="24"/>
    </row>
    <row r="40" spans="3:3">
      <c r="C40" s="25" t="s">
        <v>84</v>
      </c>
    </row>
    <row r="41" spans="3:3">
      <c r="C41" s="24"/>
    </row>
    <row r="42" spans="3:3">
      <c r="C42" s="24" t="s">
        <v>85</v>
      </c>
    </row>
    <row r="44" spans="3:3" ht="23.25">
      <c r="C44" s="26" t="s">
        <v>86</v>
      </c>
    </row>
    <row r="46" spans="3:3" ht="18">
      <c r="C46" s="27" t="s">
        <v>87</v>
      </c>
    </row>
    <row r="47" spans="3:3">
      <c r="C47" s="24"/>
    </row>
    <row r="48" spans="3:3">
      <c r="C48" s="24" t="s">
        <v>88</v>
      </c>
    </row>
    <row r="49" spans="3:3">
      <c r="C49" s="24"/>
    </row>
    <row r="50" spans="3:3">
      <c r="C50" s="25" t="s">
        <v>89</v>
      </c>
    </row>
    <row r="51" spans="3:3">
      <c r="C51" s="24"/>
    </row>
    <row r="52" spans="3:3">
      <c r="C52" s="24" t="s">
        <v>90</v>
      </c>
    </row>
    <row r="54" spans="3:3">
      <c r="C54" t="s">
        <v>91</v>
      </c>
    </row>
    <row r="56" spans="3:3">
      <c r="C56" s="28" t="s">
        <v>92</v>
      </c>
    </row>
    <row r="57" spans="3:3">
      <c r="C57" s="28" t="s">
        <v>93</v>
      </c>
    </row>
    <row r="58" spans="3:3">
      <c r="C58" s="28" t="s">
        <v>94</v>
      </c>
    </row>
    <row r="60" spans="3:3" ht="18">
      <c r="C60" s="27" t="s">
        <v>95</v>
      </c>
    </row>
    <row r="61" spans="3:3">
      <c r="C61" s="24"/>
    </row>
    <row r="62" spans="3:3">
      <c r="C62" s="24" t="s">
        <v>96</v>
      </c>
    </row>
    <row r="63" spans="3:3">
      <c r="C63" s="24"/>
    </row>
    <row r="64" spans="3:3">
      <c r="C64" s="24" t="s">
        <v>97</v>
      </c>
    </row>
    <row r="65" spans="3:3">
      <c r="C65" s="24"/>
    </row>
    <row r="66" spans="3:3">
      <c r="C66" s="24" t="s">
        <v>98</v>
      </c>
    </row>
    <row r="67" spans="3:3">
      <c r="C67" s="24"/>
    </row>
    <row r="68" spans="3:3">
      <c r="C68" s="25" t="s">
        <v>99</v>
      </c>
    </row>
    <row r="70" spans="3:3">
      <c r="C70" s="10" t="s">
        <v>90</v>
      </c>
    </row>
    <row r="72" spans="3:3">
      <c r="C72" t="s">
        <v>91</v>
      </c>
    </row>
    <row r="74" spans="3:3">
      <c r="C74" s="28" t="s">
        <v>100</v>
      </c>
    </row>
    <row r="75" spans="3:3">
      <c r="C75" s="28" t="s">
        <v>101</v>
      </c>
    </row>
    <row r="76" spans="3:3">
      <c r="C76" s="28" t="s">
        <v>102</v>
      </c>
    </row>
    <row r="77" spans="3:3">
      <c r="C77" s="28" t="s">
        <v>103</v>
      </c>
    </row>
    <row r="78" spans="3:3">
      <c r="C78" s="28" t="s">
        <v>104</v>
      </c>
    </row>
    <row r="80" spans="3:3" ht="18">
      <c r="C80" s="27" t="s">
        <v>105</v>
      </c>
    </row>
    <row r="81" spans="3:3">
      <c r="C81" s="24"/>
    </row>
    <row r="82" spans="3:3">
      <c r="C82" s="24" t="s">
        <v>106</v>
      </c>
    </row>
    <row r="83" spans="3:3">
      <c r="C83" s="24"/>
    </row>
    <row r="84" spans="3:3">
      <c r="C84" s="24" t="s">
        <v>107</v>
      </c>
    </row>
    <row r="85" spans="3:3">
      <c r="C85" s="24"/>
    </row>
    <row r="86" spans="3:3">
      <c r="C86" s="24" t="s">
        <v>108</v>
      </c>
    </row>
    <row r="87" spans="3:3">
      <c r="C87" s="24"/>
    </row>
    <row r="88" spans="3:3">
      <c r="C88" s="25" t="s">
        <v>109</v>
      </c>
    </row>
    <row r="90" spans="3:3">
      <c r="C90" s="10" t="s">
        <v>90</v>
      </c>
    </row>
    <row r="92" spans="3:3">
      <c r="C92" t="s">
        <v>91</v>
      </c>
    </row>
    <row r="94" spans="3:3">
      <c r="C94" s="28" t="s">
        <v>110</v>
      </c>
    </row>
    <row r="95" spans="3:3">
      <c r="C95" s="28" t="s">
        <v>111</v>
      </c>
    </row>
    <row r="96" spans="3:3">
      <c r="C96" s="28" t="s">
        <v>112</v>
      </c>
    </row>
    <row r="97" spans="3:3">
      <c r="C97" s="28" t="s">
        <v>113</v>
      </c>
    </row>
    <row r="98" spans="3:3">
      <c r="C98" s="28" t="s">
        <v>114</v>
      </c>
    </row>
    <row r="100" spans="3:3" ht="18">
      <c r="C100" s="27" t="s">
        <v>115</v>
      </c>
    </row>
    <row r="101" spans="3:3">
      <c r="C101" s="24"/>
    </row>
    <row r="102" spans="3:3">
      <c r="C102" s="24" t="s">
        <v>116</v>
      </c>
    </row>
    <row r="103" spans="3:3">
      <c r="C103" s="24"/>
    </row>
    <row r="104" spans="3:3">
      <c r="C104" s="24" t="s">
        <v>117</v>
      </c>
    </row>
    <row r="105" spans="3:3">
      <c r="C105" s="24"/>
    </row>
    <row r="106" spans="3:3">
      <c r="C106" s="24" t="s">
        <v>118</v>
      </c>
    </row>
    <row r="107" spans="3:3">
      <c r="C107" s="24"/>
    </row>
    <row r="108" spans="3:3">
      <c r="C108" s="25" t="s">
        <v>99</v>
      </c>
    </row>
    <row r="110" spans="3:3">
      <c r="C110" s="10" t="s">
        <v>90</v>
      </c>
    </row>
    <row r="112" spans="3:3">
      <c r="C112" t="s">
        <v>91</v>
      </c>
    </row>
    <row r="114" spans="3:3">
      <c r="C114" s="28" t="s">
        <v>119</v>
      </c>
    </row>
    <row r="115" spans="3:3">
      <c r="C115" s="28" t="s">
        <v>120</v>
      </c>
    </row>
    <row r="116" spans="3:3">
      <c r="C116" s="28" t="s">
        <v>121</v>
      </c>
    </row>
    <row r="117" spans="3:3">
      <c r="C117" s="28" t="s">
        <v>122</v>
      </c>
    </row>
    <row r="118" spans="3:3">
      <c r="C118" s="28" t="s">
        <v>123</v>
      </c>
    </row>
    <row r="120" spans="3:3">
      <c r="C120" t="s">
        <v>124</v>
      </c>
    </row>
    <row r="121" spans="3:3">
      <c r="C121" s="24"/>
    </row>
    <row r="122" spans="3:3">
      <c r="C122" s="25" t="s">
        <v>125</v>
      </c>
    </row>
    <row r="123" spans="3:3">
      <c r="C123" s="24"/>
    </row>
    <row r="124" spans="3:3">
      <c r="C124" s="25" t="s">
        <v>126</v>
      </c>
    </row>
    <row r="125" spans="3:3">
      <c r="C125" s="24"/>
    </row>
    <row r="126" spans="3:3">
      <c r="C126" s="25" t="s">
        <v>127</v>
      </c>
    </row>
  </sheetData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9</vt:i4>
      </vt:variant>
    </vt:vector>
  </HeadingPairs>
  <TitlesOfParts>
    <vt:vector size="9" baseType="lpstr">
      <vt:lpstr>data</vt:lpstr>
      <vt:lpstr>plan</vt:lpstr>
      <vt:lpstr>rimpe negocio popular</vt:lpstr>
      <vt:lpstr>Libro diario RIMPE emprendedor</vt:lpstr>
      <vt:lpstr>Libro mayor RIMPE emprendedor</vt:lpstr>
      <vt:lpstr>Regimen general</vt:lpstr>
      <vt:lpstr>Hoja3</vt:lpstr>
      <vt:lpstr>hoja 2</vt:lpstr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Diego Armando Cóndor</dc:creator>
  <cp:lastModifiedBy>Diego Armando Cóndor</cp:lastModifiedBy>
  <cp:lastPrinted>2026-07-16T16:14:52Z</cp:lastPrinted>
  <dcterms:created xsi:type="dcterms:W3CDTF">2026-07-16T01:05:32Z</dcterms:created>
  <dcterms:modified xsi:type="dcterms:W3CDTF">2026-08-02T04:47:49Z</dcterms:modified>
</cp:coreProperties>
</file>