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\Dropbox\Bachelor-Thesis\Evaluation_Ergebnisse\"/>
    </mc:Choice>
  </mc:AlternateContent>
  <xr:revisionPtr revIDLastSave="0" documentId="10_ncr:8100000_{CF547FCD-1BE0-4C21-86DB-BBDE607BB3A2}" xr6:coauthVersionLast="34" xr6:coauthVersionMax="34" xr10:uidLastSave="{00000000-0000-0000-0000-000000000000}"/>
  <bookViews>
    <workbookView xWindow="480" yWindow="120" windowWidth="14115" windowHeight="5970" activeTab="1" xr2:uid="{00000000-000D-0000-FFFF-FFFF00000000}"/>
  </bookViews>
  <sheets>
    <sheet name="Datenrate" sheetId="4" r:id="rId1"/>
    <sheet name="Tabelle1" sheetId="1" r:id="rId2"/>
    <sheet name="Tabelle2" sheetId="2" r:id="rId3"/>
    <sheet name="Tabelle3" sheetId="3" r:id="rId4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4" i="1" l="1"/>
  <c r="P2" i="1"/>
  <c r="Q3" i="1"/>
  <c r="P3" i="1" s="1"/>
  <c r="Q4" i="1"/>
  <c r="Q5" i="1"/>
  <c r="P5" i="1" s="1"/>
  <c r="Q6" i="1"/>
  <c r="Q7" i="1"/>
  <c r="Q8" i="1"/>
  <c r="P8" i="1" s="1"/>
  <c r="Q9" i="1"/>
  <c r="Q10" i="1"/>
  <c r="Q11" i="1"/>
  <c r="Q12" i="1"/>
  <c r="Q13" i="1"/>
  <c r="P13" i="1" s="1"/>
  <c r="Q14" i="1"/>
  <c r="Q15" i="1"/>
  <c r="P15" i="1" s="1"/>
  <c r="Q16" i="1"/>
  <c r="Q17" i="1"/>
  <c r="Q18" i="1"/>
  <c r="Q19" i="1"/>
  <c r="Q2" i="1"/>
  <c r="J2" i="1"/>
  <c r="J3" i="1"/>
  <c r="N26" i="1"/>
  <c r="N31" i="1" s="1"/>
  <c r="N27" i="1"/>
  <c r="N28" i="1"/>
  <c r="N29" i="1"/>
  <c r="N30" i="1"/>
  <c r="N25" i="1"/>
  <c r="L31" i="1"/>
  <c r="M31" i="1"/>
  <c r="K31" i="1"/>
  <c r="P11" i="1" l="1"/>
  <c r="P7" i="1"/>
  <c r="P18" i="1"/>
  <c r="P14" i="1"/>
  <c r="P6" i="1"/>
  <c r="P16" i="1"/>
  <c r="P9" i="1"/>
  <c r="X2" i="1"/>
  <c r="P17" i="1"/>
  <c r="P10" i="1"/>
  <c r="P19" i="1"/>
  <c r="P12" i="1"/>
  <c r="H31" i="1"/>
  <c r="H32" i="1" s="1"/>
  <c r="X3" i="1" l="1"/>
  <c r="B21" i="1"/>
  <c r="D21" i="1" s="1"/>
  <c r="E21" i="1" s="1"/>
  <c r="B17" i="1"/>
  <c r="D17" i="1" s="1"/>
  <c r="E17" i="1" s="1"/>
  <c r="B13" i="1"/>
  <c r="D13" i="1" s="1"/>
  <c r="E13" i="1" s="1"/>
  <c r="B9" i="1"/>
  <c r="D9" i="1" s="1"/>
  <c r="E9" i="1" s="1"/>
  <c r="B5" i="1"/>
  <c r="D5" i="1" s="1"/>
  <c r="E5" i="1" s="1"/>
  <c r="B20" i="1"/>
  <c r="D20" i="1" s="1"/>
  <c r="E20" i="1" s="1"/>
  <c r="B16" i="1"/>
  <c r="D16" i="1" s="1"/>
  <c r="E16" i="1" s="1"/>
  <c r="B12" i="1"/>
  <c r="D12" i="1" s="1"/>
  <c r="E12" i="1" s="1"/>
  <c r="B8" i="1"/>
  <c r="D8" i="1" s="1"/>
  <c r="E8" i="1" s="1"/>
  <c r="B4" i="1"/>
  <c r="D4" i="1" s="1"/>
  <c r="E4" i="1" s="1"/>
  <c r="B19" i="1"/>
  <c r="D19" i="1" s="1"/>
  <c r="E19" i="1" s="1"/>
  <c r="B15" i="1"/>
  <c r="D15" i="1" s="1"/>
  <c r="E15" i="1" s="1"/>
  <c r="B11" i="1"/>
  <c r="D11" i="1" s="1"/>
  <c r="E11" i="1" s="1"/>
  <c r="B7" i="1"/>
  <c r="D7" i="1" s="1"/>
  <c r="E7" i="1" s="1"/>
  <c r="B3" i="1"/>
  <c r="D3" i="1" s="1"/>
  <c r="E3" i="1" s="1"/>
  <c r="B18" i="1"/>
  <c r="D18" i="1" s="1"/>
  <c r="E18" i="1" s="1"/>
  <c r="B14" i="1"/>
  <c r="D14" i="1" s="1"/>
  <c r="E14" i="1" s="1"/>
  <c r="B10" i="1"/>
  <c r="D10" i="1" s="1"/>
  <c r="E10" i="1" s="1"/>
  <c r="B6" i="1"/>
  <c r="D6" i="1" s="1"/>
  <c r="E6" i="1" s="1"/>
  <c r="B2" i="1"/>
  <c r="D2" i="1" l="1"/>
  <c r="E2" i="1" s="1"/>
  <c r="E22" i="1" s="1"/>
  <c r="H2" i="1"/>
  <c r="H4" i="1"/>
  <c r="H3" i="1"/>
</calcChain>
</file>

<file path=xl/sharedStrings.xml><?xml version="1.0" encoding="utf-8"?>
<sst xmlns="http://schemas.openxmlformats.org/spreadsheetml/2006/main" count="39" uniqueCount="31">
  <si>
    <t>failed: 0</t>
  </si>
  <si>
    <t>failed: 2</t>
  </si>
  <si>
    <t>Dauer</t>
  </si>
  <si>
    <t>Datenrate</t>
  </si>
  <si>
    <t>dst_car</t>
  </si>
  <si>
    <t>8 Byte</t>
  </si>
  <si>
    <t>src_car</t>
  </si>
  <si>
    <t>msg_type</t>
  </si>
  <si>
    <t>msg_ID</t>
  </si>
  <si>
    <t>command</t>
  </si>
  <si>
    <t>hier 1 Byte</t>
  </si>
  <si>
    <t>data</t>
  </si>
  <si>
    <t>2 Byte</t>
  </si>
  <si>
    <t>31 - 35 Byte</t>
  </si>
  <si>
    <t>31000 - 35000 Byte</t>
  </si>
  <si>
    <t>6 Byte</t>
  </si>
  <si>
    <t>4 Byte</t>
  </si>
  <si>
    <t>gesamt</t>
  </si>
  <si>
    <t>pro Vorgang</t>
  </si>
  <si>
    <t>max</t>
  </si>
  <si>
    <t>min</t>
  </si>
  <si>
    <t>Mittelwert</t>
  </si>
  <si>
    <t>Abweichung</t>
  </si>
  <si>
    <t>Abweichung in %</t>
  </si>
  <si>
    <t>eine Nachricht</t>
  </si>
  <si>
    <t>501Byte pro Sendevorgang</t>
  </si>
  <si>
    <t>Datenrate in Byte/s</t>
  </si>
  <si>
    <t>Dauer 1000 Sendevorgänge</t>
  </si>
  <si>
    <t>Mittelwert Datenrate</t>
  </si>
  <si>
    <t>Mittelwert %</t>
  </si>
  <si>
    <t>Datenrate in kB/s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</si>
</sst>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Tabelle1!$P$2:$P$19</c:f>
              <c:numCache>
                <c:formatCode>0.00</c:formatCode>
                <c:ptCount val="18"/>
                <c:pt idx="0">
                  <c:v>10.989882157314305</c:v>
                </c:pt>
                <c:pt idx="1">
                  <c:v>10.922402564920221</c:v>
                </c:pt>
                <c:pt idx="2">
                  <c:v>10.569582568365949</c:v>
                </c:pt>
                <c:pt idx="3">
                  <c:v>10.740159484293985</c:v>
                </c:pt>
                <c:pt idx="4">
                  <c:v>10.724145690152074</c:v>
                </c:pt>
                <c:pt idx="5">
                  <c:v>10.848529069380696</c:v>
                </c:pt>
                <c:pt idx="6">
                  <c:v>10.317035286855385</c:v>
                </c:pt>
                <c:pt idx="7">
                  <c:v>10.54177928064413</c:v>
                </c:pt>
                <c:pt idx="8">
                  <c:v>10.404002579694245</c:v>
                </c:pt>
                <c:pt idx="9">
                  <c:v>9.650717049239903</c:v>
                </c:pt>
                <c:pt idx="10">
                  <c:v>10.649026720406061</c:v>
                </c:pt>
                <c:pt idx="11">
                  <c:v>11.095142128217013</c:v>
                </c:pt>
                <c:pt idx="12">
                  <c:v>11.08200910144836</c:v>
                </c:pt>
                <c:pt idx="13">
                  <c:v>10.206429414921425</c:v>
                </c:pt>
                <c:pt idx="14">
                  <c:v>10.926529340621029</c:v>
                </c:pt>
                <c:pt idx="15">
                  <c:v>11.583411685132997</c:v>
                </c:pt>
                <c:pt idx="16">
                  <c:v>10.841257098507839</c:v>
                </c:pt>
                <c:pt idx="17">
                  <c:v>10.393874311047954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E-4F29-98DB-B6A5E0A21736}"/>
            </c:ext>
          </c:extLst>
        </c:ser>
        <c:ser>
          <c:idx val="1"/>
          <c:order val="1"/>
          <c:marker>
            <c:symbol val="none"/>
          </c:marker>
          <c:val>
            <c:numRef>
              <c:f>Tabelle1!$U$2:$U$19</c:f>
              <c:numCache>
                <c:formatCode>0.00</c:formatCode>
                <c:ptCount val="18"/>
                <c:pt idx="0">
                  <c:v>10.73215258722303</c:v>
                </c:pt>
                <c:pt idx="1">
                  <c:v>10.73215258722303</c:v>
                </c:pt>
                <c:pt idx="2">
                  <c:v>10.73215258722303</c:v>
                </c:pt>
                <c:pt idx="3">
                  <c:v>10.73215258722303</c:v>
                </c:pt>
                <c:pt idx="4">
                  <c:v>10.73215258722303</c:v>
                </c:pt>
                <c:pt idx="5">
                  <c:v>10.73215258722303</c:v>
                </c:pt>
                <c:pt idx="6">
                  <c:v>10.73215258722303</c:v>
                </c:pt>
                <c:pt idx="7">
                  <c:v>10.73215258722303</c:v>
                </c:pt>
                <c:pt idx="8">
                  <c:v>10.73215258722303</c:v>
                </c:pt>
                <c:pt idx="9">
                  <c:v>10.73215258722303</c:v>
                </c:pt>
                <c:pt idx="10">
                  <c:v>10.73215258722303</c:v>
                </c:pt>
                <c:pt idx="11">
                  <c:v>10.73215258722303</c:v>
                </c:pt>
                <c:pt idx="12">
                  <c:v>10.73215258722303</c:v>
                </c:pt>
                <c:pt idx="13">
                  <c:v>10.73215258722303</c:v>
                </c:pt>
                <c:pt idx="14">
                  <c:v>10.73215258722303</c:v>
                </c:pt>
                <c:pt idx="15">
                  <c:v>10.73215258722303</c:v>
                </c:pt>
                <c:pt idx="16">
                  <c:v>10.73215258722303</c:v>
                </c:pt>
                <c:pt idx="17">
                  <c:v>10.73215258722303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01C-8340-A9E48E70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4032"/>
        <c:axId val="85098496"/>
      </c:lineChart>
      <c:catAx>
        <c:axId val="8508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Messreihe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98496"/>
        <c:crossesAt val="9"/>
        <c:auto val="1"/>
        <c:lblAlgn val="ctr"/>
        <c:lblOffset val="100"/>
        <c:noMultiLvlLbl val="0"/>
      </c:catAx>
      <c:valAx>
        <c:axId val="8509849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Datenrate</a:t>
                </a:r>
                <a:r>
                  <a:rPr lang="de-DE" sz="1400" baseline="0">
                    <a:solidFill>
                      <a:schemeClr val="tx1"/>
                    </a:solidFill>
                  </a:rPr>
                  <a:t> [in Byte/s]</a:t>
                </a:r>
                <a:endParaRPr lang="de-D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840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0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64C74C-2509-42D5-BAA7-CBD7BC792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"/>
  <sheetViews>
    <sheetView tabSelected="1" topLeftCell="F1" workbookViewId="0">
      <selection activeCell="T8" sqref="T8"/>
    </sheetView>
  </sheetViews>
  <sheetFormatPr baseColWidth="10" defaultRowHeight="15" x14ac:dyDescent="0.25"/>
  <cols>
    <col min="5" max="5" width="18.5703125" customWidth="1"/>
    <col min="11" max="11" width="14.140625" customWidth="1"/>
    <col min="15" max="15" width="24.28515625" customWidth="1"/>
    <col min="16" max="16" width="25" customWidth="1"/>
    <col min="17" max="17" width="18.42578125" customWidth="1"/>
    <col min="21" max="21" width="19.5703125" customWidth="1"/>
  </cols>
  <sheetData>
    <row r="1" spans="1:24" x14ac:dyDescent="0.25">
      <c r="A1" t="s">
        <v>2</v>
      </c>
      <c r="B1" t="s">
        <v>3</v>
      </c>
      <c r="D1" t="s">
        <v>22</v>
      </c>
      <c r="E1" t="s">
        <v>23</v>
      </c>
      <c r="O1" t="s">
        <v>27</v>
      </c>
      <c r="P1" t="s">
        <v>30</v>
      </c>
      <c r="Q1" t="s">
        <v>26</v>
      </c>
      <c r="R1" t="s">
        <v>22</v>
      </c>
      <c r="S1" t="s">
        <v>23</v>
      </c>
    </row>
    <row r="2" spans="1:24" x14ac:dyDescent="0.25">
      <c r="A2">
        <v>45.587386000000002</v>
      </c>
      <c r="B2">
        <f>H32/A2</f>
        <v>2171.6533604273777</v>
      </c>
      <c r="D2">
        <f>ABS(B2-2092.1911)</f>
        <v>79.462260427377714</v>
      </c>
      <c r="E2">
        <f>D2/2092.1911*100</f>
        <v>3.798040266368484</v>
      </c>
      <c r="G2" t="s">
        <v>21</v>
      </c>
      <c r="H2">
        <f>AVERAGE(B2:B21)</f>
        <v>2092.1910980932348</v>
      </c>
      <c r="J2">
        <f>L34/A2</f>
        <v>10989.882157314305</v>
      </c>
      <c r="O2" s="3">
        <v>45.587386000000002</v>
      </c>
      <c r="P2" s="3">
        <f>Q2/1000</f>
        <v>10.989882157314305</v>
      </c>
      <c r="Q2" s="3">
        <f t="shared" ref="Q2:Q20" si="0">501000/O2</f>
        <v>10989.882157314305</v>
      </c>
      <c r="R2" s="3">
        <f>ABS(U2-P2)</f>
        <v>0.25772957009127495</v>
      </c>
      <c r="S2" s="3">
        <f>R2/U2*100</f>
        <v>2.4014713543870987</v>
      </c>
      <c r="U2" s="3">
        <f>MEDIAN(P2:P19)</f>
        <v>10.73215258722303</v>
      </c>
      <c r="W2" t="s">
        <v>28</v>
      </c>
      <c r="X2" s="3">
        <f>AVERAGE(Q2:Q19)</f>
        <v>10693.661973953531</v>
      </c>
    </row>
    <row r="3" spans="1:24" x14ac:dyDescent="0.25">
      <c r="A3">
        <v>45.869028999999998</v>
      </c>
      <c r="B3">
        <f>H32/A3</f>
        <v>2158.3190697147743</v>
      </c>
      <c r="D3">
        <f t="shared" ref="D3:D21" si="1">ABS(B3-2092.1911)</f>
        <v>66.127969714774281</v>
      </c>
      <c r="E3">
        <f t="shared" ref="E3:E21" si="2">D3/2092.1911*100</f>
        <v>3.1607040922205565</v>
      </c>
      <c r="G3" t="s">
        <v>19</v>
      </c>
      <c r="H3">
        <f>MAX(B2:B21)</f>
        <v>2297.4014486717356</v>
      </c>
      <c r="J3">
        <f>L34/A3</f>
        <v>10922.402564920221</v>
      </c>
      <c r="O3" s="3">
        <v>45.869028999999998</v>
      </c>
      <c r="P3" s="3">
        <f t="shared" ref="P3:P4" si="3">Q3/1000</f>
        <v>10.922402564920221</v>
      </c>
      <c r="Q3" s="3">
        <f t="shared" si="0"/>
        <v>10922.402564920221</v>
      </c>
      <c r="R3" s="3">
        <f t="shared" ref="R3:R19" si="4">ABS(U3-P3)</f>
        <v>0.19024997769719043</v>
      </c>
      <c r="S3" s="3">
        <f t="shared" ref="S3:S19" si="5">R3/U3*100</f>
        <v>1.7727103314174744</v>
      </c>
      <c r="U3" s="3">
        <f>MEDIAN(P2:P19)</f>
        <v>10.73215258722303</v>
      </c>
      <c r="W3" t="s">
        <v>29</v>
      </c>
      <c r="X3" s="3">
        <f>AVERAGE(S2:S19)</f>
        <v>2.8847530214663508</v>
      </c>
    </row>
    <row r="4" spans="1:24" x14ac:dyDescent="0.25">
      <c r="A4">
        <v>47.400168999999998</v>
      </c>
      <c r="B4">
        <f>H32/A4</f>
        <v>2088.6001482399779</v>
      </c>
      <c r="D4">
        <f t="shared" si="1"/>
        <v>3.5909517600221079</v>
      </c>
      <c r="E4">
        <f t="shared" si="2"/>
        <v>0.171635935169694</v>
      </c>
      <c r="G4" t="s">
        <v>20</v>
      </c>
      <c r="H4">
        <f>MIN(B2:B21)</f>
        <v>1510.2815160169246</v>
      </c>
      <c r="O4" s="3">
        <v>47.400168999999998</v>
      </c>
      <c r="P4" s="3">
        <f t="shared" si="3"/>
        <v>10.569582568365949</v>
      </c>
      <c r="Q4" s="3">
        <f t="shared" si="0"/>
        <v>10569.582568365948</v>
      </c>
      <c r="R4" s="3">
        <f t="shared" si="4"/>
        <v>0.16257001885708178</v>
      </c>
      <c r="S4" s="3">
        <f t="shared" si="5"/>
        <v>1.5147941434472947</v>
      </c>
      <c r="U4" s="3">
        <f>MEDIAN(P2:P19)</f>
        <v>10.73215258722303</v>
      </c>
      <c r="V4" s="3"/>
    </row>
    <row r="5" spans="1:24" x14ac:dyDescent="0.25">
      <c r="A5">
        <v>65.550692999999995</v>
      </c>
      <c r="B5">
        <f>H32/A5</f>
        <v>1510.2815160169246</v>
      </c>
      <c r="D5">
        <f t="shared" si="1"/>
        <v>581.90958398307544</v>
      </c>
      <c r="E5">
        <f t="shared" si="2"/>
        <v>27.813404998380665</v>
      </c>
      <c r="O5" s="3">
        <v>46.647351999999998</v>
      </c>
      <c r="P5" s="3">
        <f t="shared" ref="P5:P20" si="6">Q5/1000</f>
        <v>10.740159484293985</v>
      </c>
      <c r="Q5" s="3">
        <f t="shared" si="0"/>
        <v>10740.159484293985</v>
      </c>
      <c r="R5" s="3">
        <f t="shared" si="4"/>
        <v>8.0068970709543663E-3</v>
      </c>
      <c r="S5" s="3">
        <f t="shared" si="5"/>
        <v>7.460662719692257E-2</v>
      </c>
      <c r="U5" s="3">
        <f>MEDIAN(P2:P19)</f>
        <v>10.73215258722303</v>
      </c>
      <c r="V5" s="3"/>
    </row>
    <row r="6" spans="1:24" x14ac:dyDescent="0.25">
      <c r="A6">
        <v>46.647351999999998</v>
      </c>
      <c r="B6">
        <f>H32/A6</f>
        <v>2122.3069639622845</v>
      </c>
      <c r="C6" t="s">
        <v>0</v>
      </c>
      <c r="D6">
        <f t="shared" si="1"/>
        <v>30.115863962284493</v>
      </c>
      <c r="E6">
        <f t="shared" si="2"/>
        <v>1.4394413570674538</v>
      </c>
      <c r="O6" s="3">
        <v>46.717008</v>
      </c>
      <c r="P6" s="3">
        <f t="shared" si="6"/>
        <v>10.724145690152074</v>
      </c>
      <c r="Q6" s="3">
        <f t="shared" si="0"/>
        <v>10724.145690152074</v>
      </c>
      <c r="R6" s="3">
        <f t="shared" si="4"/>
        <v>8.0068970709561427E-3</v>
      </c>
      <c r="S6" s="3">
        <f t="shared" si="5"/>
        <v>7.4606627196939126E-2</v>
      </c>
      <c r="U6" s="3">
        <f>MEDIAN(P2:P19)</f>
        <v>10.73215258722303</v>
      </c>
      <c r="V6" s="3"/>
    </row>
    <row r="7" spans="1:24" x14ac:dyDescent="0.25">
      <c r="A7">
        <v>46.717008</v>
      </c>
      <c r="B7">
        <f>H32/A7</f>
        <v>2119.1425615270568</v>
      </c>
      <c r="D7">
        <f t="shared" si="1"/>
        <v>26.951461527056836</v>
      </c>
      <c r="E7">
        <f t="shared" si="2"/>
        <v>1.2881931065979986</v>
      </c>
      <c r="O7" s="3">
        <v>46.181376</v>
      </c>
      <c r="P7" s="3">
        <f t="shared" si="6"/>
        <v>10.848529069380696</v>
      </c>
      <c r="Q7" s="3">
        <f t="shared" si="0"/>
        <v>10848.529069380696</v>
      </c>
      <c r="R7" s="3">
        <f t="shared" si="4"/>
        <v>0.11637648215766561</v>
      </c>
      <c r="S7" s="3">
        <f t="shared" si="5"/>
        <v>1.0843722283283179</v>
      </c>
      <c r="U7" s="3">
        <f>MEDIAN(P2:P19)</f>
        <v>10.73215258722303</v>
      </c>
      <c r="V7" s="3"/>
    </row>
    <row r="8" spans="1:24" x14ac:dyDescent="0.25">
      <c r="A8">
        <v>46.181376</v>
      </c>
      <c r="B8">
        <f>H32/A8</f>
        <v>2143.7213131111553</v>
      </c>
      <c r="D8">
        <f t="shared" si="1"/>
        <v>51.530213111155263</v>
      </c>
      <c r="E8">
        <f t="shared" si="2"/>
        <v>2.4629783154681837</v>
      </c>
      <c r="O8" s="3">
        <v>48.560462000000001</v>
      </c>
      <c r="P8" s="3">
        <f t="shared" si="6"/>
        <v>10.317035286855385</v>
      </c>
      <c r="Q8" s="3">
        <f t="shared" si="0"/>
        <v>10317.035286855384</v>
      </c>
      <c r="R8" s="3">
        <f t="shared" si="4"/>
        <v>0.41511730036764583</v>
      </c>
      <c r="S8" s="3">
        <f t="shared" si="5"/>
        <v>3.8679779941058259</v>
      </c>
      <c r="U8" s="3">
        <f>MEDIAN(P2:P19)</f>
        <v>10.73215258722303</v>
      </c>
      <c r="V8" s="3"/>
    </row>
    <row r="9" spans="1:24" x14ac:dyDescent="0.25">
      <c r="A9">
        <v>48.560462000000001</v>
      </c>
      <c r="B9">
        <f>H32/A9</f>
        <v>2038.6955956061538</v>
      </c>
      <c r="D9">
        <f t="shared" si="1"/>
        <v>53.495504393846204</v>
      </c>
      <c r="E9">
        <f t="shared" si="2"/>
        <v>2.5569129126802137</v>
      </c>
      <c r="O9" s="3">
        <v>47.525184000000003</v>
      </c>
      <c r="P9" s="3">
        <f t="shared" si="6"/>
        <v>10.54177928064413</v>
      </c>
      <c r="Q9" s="3">
        <f t="shared" si="0"/>
        <v>10541.77928064413</v>
      </c>
      <c r="R9" s="3">
        <f t="shared" si="4"/>
        <v>0.19037330657890017</v>
      </c>
      <c r="S9" s="3">
        <f t="shared" si="5"/>
        <v>1.7738594846810662</v>
      </c>
      <c r="U9" s="3">
        <f>MEDIAN(P2:P19)</f>
        <v>10.73215258722303</v>
      </c>
      <c r="V9" s="3"/>
    </row>
    <row r="10" spans="1:24" x14ac:dyDescent="0.25">
      <c r="A10">
        <v>47.525184000000003</v>
      </c>
      <c r="B10">
        <f>H32/A10</f>
        <v>2083.1060853967447</v>
      </c>
      <c r="D10">
        <f t="shared" si="1"/>
        <v>9.0850146032553312</v>
      </c>
      <c r="E10">
        <f t="shared" si="2"/>
        <v>0.43423445416890127</v>
      </c>
      <c r="O10" s="3">
        <v>48.154544000000001</v>
      </c>
      <c r="P10" s="3">
        <f t="shared" si="6"/>
        <v>10.404002579694245</v>
      </c>
      <c r="Q10" s="3">
        <f t="shared" si="0"/>
        <v>10404.002579694245</v>
      </c>
      <c r="R10" s="3">
        <f t="shared" si="4"/>
        <v>0.32815000752878554</v>
      </c>
      <c r="S10" s="3">
        <f t="shared" si="5"/>
        <v>3.0576345692238718</v>
      </c>
      <c r="U10" s="3">
        <f>MEDIAN(P2:P19)</f>
        <v>10.73215258722303</v>
      </c>
      <c r="V10" s="3"/>
    </row>
    <row r="11" spans="1:24" x14ac:dyDescent="0.25">
      <c r="A11">
        <v>48.154544000000001</v>
      </c>
      <c r="B11">
        <f>H32/A11</f>
        <v>2055.8807492808987</v>
      </c>
      <c r="C11" t="s">
        <v>0</v>
      </c>
      <c r="D11">
        <f t="shared" si="1"/>
        <v>36.31035071910128</v>
      </c>
      <c r="E11">
        <f t="shared" si="2"/>
        <v>1.7355178845326928</v>
      </c>
      <c r="O11" s="3">
        <v>51.913240999999999</v>
      </c>
      <c r="P11" s="3">
        <f t="shared" si="6"/>
        <v>9.650717049239903</v>
      </c>
      <c r="Q11" s="3">
        <f t="shared" si="0"/>
        <v>9650.7170492399036</v>
      </c>
      <c r="R11" s="3">
        <f t="shared" si="4"/>
        <v>1.0814355379831273</v>
      </c>
      <c r="S11" s="3">
        <f t="shared" si="5"/>
        <v>10.076594878744185</v>
      </c>
      <c r="U11" s="3">
        <f>MEDIAN(P2:P19)</f>
        <v>10.73215258722303</v>
      </c>
      <c r="V11" s="3"/>
    </row>
    <row r="12" spans="1:24" x14ac:dyDescent="0.25">
      <c r="A12">
        <v>51.913240999999999</v>
      </c>
      <c r="B12">
        <f>H32/A12</f>
        <v>1907.0279199096817</v>
      </c>
      <c r="D12">
        <f t="shared" si="1"/>
        <v>185.16318009031829</v>
      </c>
      <c r="E12">
        <f t="shared" si="2"/>
        <v>8.8502039842497311</v>
      </c>
      <c r="O12" s="3">
        <v>47.046553000000003</v>
      </c>
      <c r="P12" s="3">
        <f t="shared" si="6"/>
        <v>10.649026720406061</v>
      </c>
      <c r="Q12" s="3">
        <f t="shared" si="0"/>
        <v>10649.026720406062</v>
      </c>
      <c r="R12" s="3">
        <f t="shared" si="4"/>
        <v>8.3125866816969207E-2</v>
      </c>
      <c r="S12" s="3">
        <f t="shared" si="5"/>
        <v>0.77454980388494665</v>
      </c>
      <c r="U12" s="3">
        <f>MEDIAN(P2:P19)</f>
        <v>10.73215258722303</v>
      </c>
      <c r="V12" s="3"/>
    </row>
    <row r="13" spans="1:24" x14ac:dyDescent="0.25">
      <c r="A13">
        <v>47.046553000000003</v>
      </c>
      <c r="B13">
        <f>H32/A13</f>
        <v>2104.2986932538925</v>
      </c>
      <c r="D13">
        <f t="shared" si="1"/>
        <v>12.107593253892446</v>
      </c>
      <c r="E13">
        <f t="shared" si="2"/>
        <v>0.57870398425327618</v>
      </c>
      <c r="O13" s="3">
        <v>45.154896999999998</v>
      </c>
      <c r="P13" s="3">
        <f t="shared" si="6"/>
        <v>11.095142128217013</v>
      </c>
      <c r="Q13" s="3">
        <f t="shared" si="0"/>
        <v>11095.142128217012</v>
      </c>
      <c r="R13" s="3">
        <f t="shared" si="4"/>
        <v>0.36298954099398273</v>
      </c>
      <c r="S13" s="3">
        <f t="shared" si="5"/>
        <v>3.3822622073612085</v>
      </c>
      <c r="U13" s="3">
        <f>MEDIAN(P2:P19)</f>
        <v>10.73215258722303</v>
      </c>
      <c r="V13" s="3"/>
    </row>
    <row r="14" spans="1:24" x14ac:dyDescent="0.25">
      <c r="A14">
        <v>45.154896999999998</v>
      </c>
      <c r="B14">
        <f>H32/A14</f>
        <v>2192.4532349171345</v>
      </c>
      <c r="D14">
        <f t="shared" si="1"/>
        <v>100.26213491713452</v>
      </c>
      <c r="E14">
        <f t="shared" si="2"/>
        <v>4.7922073140037025</v>
      </c>
      <c r="O14" s="3">
        <v>45.208409000000003</v>
      </c>
      <c r="P14" s="3">
        <f t="shared" si="6"/>
        <v>11.08200910144836</v>
      </c>
      <c r="Q14" s="3">
        <f t="shared" si="0"/>
        <v>11082.009101448361</v>
      </c>
      <c r="R14" s="3">
        <f t="shared" si="4"/>
        <v>0.34985651422532982</v>
      </c>
      <c r="S14" s="3">
        <f t="shared" si="5"/>
        <v>3.259891353407006</v>
      </c>
      <c r="U14" s="3">
        <f>MEDIAN(P2:P19)</f>
        <v>10.73215258722303</v>
      </c>
      <c r="V14" s="3"/>
    </row>
    <row r="15" spans="1:24" x14ac:dyDescent="0.25">
      <c r="A15">
        <v>45.208409000000003</v>
      </c>
      <c r="B15">
        <f>H32/A15</f>
        <v>2189.8580859149456</v>
      </c>
      <c r="D15">
        <f t="shared" si="1"/>
        <v>97.666985914945599</v>
      </c>
      <c r="E15">
        <f t="shared" si="2"/>
        <v>4.6681675452565301</v>
      </c>
      <c r="O15" s="3">
        <v>49.086706</v>
      </c>
      <c r="P15" s="3">
        <f t="shared" si="6"/>
        <v>10.206429414921425</v>
      </c>
      <c r="Q15" s="3">
        <f t="shared" si="0"/>
        <v>10206.429414921426</v>
      </c>
      <c r="R15" s="3">
        <f t="shared" si="4"/>
        <v>0.52572317230160515</v>
      </c>
      <c r="S15" s="3">
        <f t="shared" si="5"/>
        <v>4.898580858116901</v>
      </c>
      <c r="U15" s="3">
        <f>MEDIAN(P2:P19)</f>
        <v>10.73215258722303</v>
      </c>
      <c r="V15" s="3"/>
    </row>
    <row r="16" spans="1:24" x14ac:dyDescent="0.25">
      <c r="A16">
        <v>49.086706</v>
      </c>
      <c r="B16">
        <f>H32/A16</f>
        <v>2016.8393454635152</v>
      </c>
      <c r="C16" t="s">
        <v>1</v>
      </c>
      <c r="D16">
        <f t="shared" si="1"/>
        <v>75.351754536484805</v>
      </c>
      <c r="E16">
        <f t="shared" si="2"/>
        <v>3.6015713161424308</v>
      </c>
      <c r="O16" s="3">
        <v>45.851705000000003</v>
      </c>
      <c r="P16" s="3">
        <f>Q16/1000</f>
        <v>10.926529340621029</v>
      </c>
      <c r="Q16" s="3">
        <f>501000/O16</f>
        <v>10926.529340621029</v>
      </c>
      <c r="R16" s="3">
        <f t="shared" si="4"/>
        <v>0.19437675339799831</v>
      </c>
      <c r="S16" s="3">
        <f t="shared" si="5"/>
        <v>1.8111627822866592</v>
      </c>
      <c r="U16" s="3">
        <f>MEDIAN(P2:P19)</f>
        <v>10.73215258722303</v>
      </c>
      <c r="V16" s="3"/>
    </row>
    <row r="17" spans="1:22" x14ac:dyDescent="0.25">
      <c r="A17">
        <v>43.092163999999997</v>
      </c>
      <c r="B17">
        <f>H32/A17</f>
        <v>2297.4014486717356</v>
      </c>
      <c r="D17">
        <f t="shared" si="1"/>
        <v>205.21034867173557</v>
      </c>
      <c r="E17">
        <f t="shared" si="2"/>
        <v>9.8083941123607481</v>
      </c>
      <c r="O17" s="3">
        <v>43.251505999999999</v>
      </c>
      <c r="P17" s="3">
        <f>Q17/1000</f>
        <v>11.583411685132997</v>
      </c>
      <c r="Q17" s="3">
        <f>501000/O17</f>
        <v>11583.411685132998</v>
      </c>
      <c r="R17" s="3">
        <f t="shared" si="4"/>
        <v>0.85125909790996701</v>
      </c>
      <c r="S17" s="3">
        <f t="shared" si="5"/>
        <v>7.9318579473368471</v>
      </c>
      <c r="U17" s="3">
        <f>MEDIAN(P2:P19)</f>
        <v>10.73215258722303</v>
      </c>
      <c r="V17" s="3"/>
    </row>
    <row r="18" spans="1:22" x14ac:dyDescent="0.25">
      <c r="A18">
        <v>45.851705000000003</v>
      </c>
      <c r="B18">
        <f>H32/A18</f>
        <v>2159.1345403622395</v>
      </c>
      <c r="D18">
        <f t="shared" si="1"/>
        <v>66.943440362239471</v>
      </c>
      <c r="E18">
        <f t="shared" si="2"/>
        <v>3.1996809642407649</v>
      </c>
      <c r="O18" s="3">
        <v>46.212353</v>
      </c>
      <c r="P18" s="3">
        <f>Q18/1000</f>
        <v>10.841257098507839</v>
      </c>
      <c r="Q18" s="3">
        <f>501000/O18</f>
        <v>10841.257098507838</v>
      </c>
      <c r="R18" s="3">
        <f t="shared" si="4"/>
        <v>0.10910451128480858</v>
      </c>
      <c r="S18" s="3">
        <f t="shared" si="5"/>
        <v>1.0166134929417698</v>
      </c>
      <c r="U18" s="3">
        <f>MEDIAN(P2:P19)</f>
        <v>10.73215258722303</v>
      </c>
      <c r="V18" s="3"/>
    </row>
    <row r="19" spans="1:22" x14ac:dyDescent="0.25">
      <c r="A19">
        <v>43.251505999999999</v>
      </c>
      <c r="B19">
        <f>H32/A19</f>
        <v>2288.9376383795748</v>
      </c>
      <c r="D19">
        <f t="shared" si="1"/>
        <v>196.74653837957476</v>
      </c>
      <c r="E19">
        <f t="shared" si="2"/>
        <v>9.4038512246598671</v>
      </c>
      <c r="O19" s="4">
        <v>48.201467999999998</v>
      </c>
      <c r="P19" s="3">
        <f>Q19/1000</f>
        <v>10.393874311047954</v>
      </c>
      <c r="Q19" s="3">
        <f>501000/O19</f>
        <v>10393.874311047954</v>
      </c>
      <c r="R19" s="3">
        <f t="shared" si="4"/>
        <v>0.33827827617507644</v>
      </c>
      <c r="S19" s="3">
        <f t="shared" si="5"/>
        <v>3.1520077023299828</v>
      </c>
      <c r="U19" s="3">
        <f>MEDIAN(P2:P19)</f>
        <v>10.73215258722303</v>
      </c>
      <c r="V19" s="3"/>
    </row>
    <row r="20" spans="1:22" x14ac:dyDescent="0.25">
      <c r="A20">
        <v>46.212353</v>
      </c>
      <c r="B20">
        <f>H32/A20</f>
        <v>2142.2843368308904</v>
      </c>
      <c r="D20">
        <f t="shared" si="1"/>
        <v>50.093236830890419</v>
      </c>
      <c r="E20">
        <f t="shared" si="2"/>
        <v>2.394295474772377</v>
      </c>
      <c r="V20" s="3"/>
    </row>
    <row r="21" spans="1:22" x14ac:dyDescent="0.25">
      <c r="A21" s="1">
        <v>48.201467999999998</v>
      </c>
      <c r="B21" s="1">
        <f>H32/A21</f>
        <v>2053.8793548777394</v>
      </c>
      <c r="C21" s="1" t="s">
        <v>0</v>
      </c>
      <c r="D21" s="1">
        <f t="shared" si="1"/>
        <v>38.311745122260618</v>
      </c>
      <c r="E21" s="1">
        <f t="shared" si="2"/>
        <v>1.8311780946903282</v>
      </c>
      <c r="V21" s="3"/>
    </row>
    <row r="22" spans="1:22" x14ac:dyDescent="0.25">
      <c r="E22" s="2">
        <f>AVERAGE(E2:E21)</f>
        <v>4.6994658668642302</v>
      </c>
    </row>
    <row r="24" spans="1:22" x14ac:dyDescent="0.25">
      <c r="K24" t="s">
        <v>24</v>
      </c>
    </row>
    <row r="25" spans="1:22" x14ac:dyDescent="0.25">
      <c r="C25" t="s">
        <v>6</v>
      </c>
      <c r="D25" t="s">
        <v>5</v>
      </c>
      <c r="H25">
        <v>24</v>
      </c>
      <c r="K25">
        <v>40</v>
      </c>
      <c r="L25">
        <v>40</v>
      </c>
      <c r="M25">
        <v>40</v>
      </c>
      <c r="N25">
        <f>SUM(K25:M25)</f>
        <v>120</v>
      </c>
    </row>
    <row r="26" spans="1:22" x14ac:dyDescent="0.25">
      <c r="C26" t="s">
        <v>4</v>
      </c>
      <c r="D26" t="s">
        <v>5</v>
      </c>
      <c r="H26">
        <v>24</v>
      </c>
      <c r="K26">
        <v>40</v>
      </c>
      <c r="L26">
        <v>40</v>
      </c>
      <c r="M26">
        <v>40</v>
      </c>
      <c r="N26">
        <f t="shared" ref="N26:N30" si="7">SUM(K26:M26)</f>
        <v>120</v>
      </c>
    </row>
    <row r="27" spans="1:22" x14ac:dyDescent="0.25">
      <c r="C27" t="s">
        <v>7</v>
      </c>
      <c r="D27" t="s">
        <v>5</v>
      </c>
      <c r="E27" t="s">
        <v>15</v>
      </c>
      <c r="F27" t="s">
        <v>16</v>
      </c>
      <c r="H27">
        <v>18</v>
      </c>
      <c r="K27">
        <v>40</v>
      </c>
      <c r="L27">
        <v>38</v>
      </c>
      <c r="M27">
        <v>36</v>
      </c>
      <c r="N27">
        <f t="shared" si="7"/>
        <v>114</v>
      </c>
    </row>
    <row r="28" spans="1:22" x14ac:dyDescent="0.25">
      <c r="C28" t="s">
        <v>8</v>
      </c>
      <c r="D28" t="s">
        <v>5</v>
      </c>
      <c r="H28">
        <v>24</v>
      </c>
      <c r="K28">
        <v>8</v>
      </c>
      <c r="L28">
        <v>8</v>
      </c>
      <c r="M28">
        <v>8</v>
      </c>
      <c r="N28">
        <f t="shared" si="7"/>
        <v>24</v>
      </c>
    </row>
    <row r="29" spans="1:22" x14ac:dyDescent="0.25">
      <c r="C29" t="s">
        <v>9</v>
      </c>
      <c r="D29" t="s">
        <v>10</v>
      </c>
      <c r="H29">
        <v>3</v>
      </c>
      <c r="K29">
        <v>33</v>
      </c>
      <c r="L29">
        <v>33</v>
      </c>
      <c r="M29">
        <v>33</v>
      </c>
      <c r="N29">
        <f t="shared" si="7"/>
        <v>99</v>
      </c>
    </row>
    <row r="30" spans="1:22" x14ac:dyDescent="0.25">
      <c r="C30" t="s">
        <v>11</v>
      </c>
      <c r="D30" s="1" t="s">
        <v>12</v>
      </c>
      <c r="H30" s="1">
        <v>6</v>
      </c>
      <c r="K30" s="1">
        <v>8</v>
      </c>
      <c r="L30" s="1">
        <v>8</v>
      </c>
      <c r="M30" s="1">
        <v>8</v>
      </c>
      <c r="N30" s="1">
        <f t="shared" si="7"/>
        <v>24</v>
      </c>
    </row>
    <row r="31" spans="1:22" x14ac:dyDescent="0.25">
      <c r="D31" s="2" t="s">
        <v>13</v>
      </c>
      <c r="H31">
        <f>SUM(H25:H30)</f>
        <v>99</v>
      </c>
      <c r="K31">
        <f>SUM(K25:K30)</f>
        <v>169</v>
      </c>
      <c r="L31">
        <f t="shared" ref="L31:N31" si="8">SUM(L25:L30)</f>
        <v>167</v>
      </c>
      <c r="M31">
        <f t="shared" si="8"/>
        <v>165</v>
      </c>
      <c r="N31">
        <f t="shared" si="8"/>
        <v>501</v>
      </c>
    </row>
    <row r="32" spans="1:22" x14ac:dyDescent="0.25">
      <c r="D32" s="2" t="s">
        <v>14</v>
      </c>
      <c r="G32" t="s">
        <v>17</v>
      </c>
      <c r="H32">
        <f>H31*1000</f>
        <v>99000</v>
      </c>
      <c r="I32" t="s">
        <v>18</v>
      </c>
    </row>
    <row r="33" spans="11:12" x14ac:dyDescent="0.25">
      <c r="K33" t="s">
        <v>25</v>
      </c>
    </row>
    <row r="34" spans="11:12" x14ac:dyDescent="0.25">
      <c r="K34" t="s">
        <v>17</v>
      </c>
      <c r="L34">
        <v>501000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Datenrate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Glätzner</cp:lastModifiedBy>
  <cp:lastPrinted>2018-06-20T06:54:36Z</cp:lastPrinted>
  <dcterms:created xsi:type="dcterms:W3CDTF">2018-06-07T07:58:17Z</dcterms:created>
  <dcterms:modified xsi:type="dcterms:W3CDTF">2018-07-18T09:05:59Z</dcterms:modified>
</cp:coreProperties>
</file>