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8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9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0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1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TreeMapUncertainty\simulationResults\"/>
    </mc:Choice>
  </mc:AlternateContent>
  <bookViews>
    <workbookView xWindow="0" yWindow="0" windowWidth="18765" windowHeight="8715" activeTab="5"/>
  </bookViews>
  <sheets>
    <sheet name="Sheet1" sheetId="1" r:id="rId1"/>
    <sheet name="Raw Data" sheetId="3" r:id="rId2"/>
    <sheet name="DataUsedForFigures" sheetId="4" r:id="rId3"/>
    <sheet name="Sheet4" sheetId="7" r:id="rId4"/>
    <sheet name="_xltb_storage_" sheetId="6" state="veryHidden" r:id="rId5"/>
    <sheet name="paperFigures" sheetId="5" r:id="rId6"/>
  </sheets>
  <definedNames>
    <definedName name="_xlnm._FilterDatabase" localSheetId="1" hidden="1">'Raw Data'!$A$1:$AS$65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5" i="3" l="1"/>
  <c r="BS91" i="4"/>
  <c r="BS92" i="4"/>
  <c r="BS93" i="4"/>
  <c r="BS94" i="4"/>
  <c r="BS95" i="4"/>
  <c r="BS96" i="4"/>
  <c r="BS97" i="4"/>
  <c r="BS98" i="4"/>
  <c r="BS99" i="4"/>
  <c r="BS100" i="4"/>
  <c r="BR91" i="4"/>
  <c r="BR92" i="4"/>
  <c r="BR93" i="4"/>
  <c r="BR94" i="4"/>
  <c r="BR95" i="4"/>
  <c r="BR96" i="4"/>
  <c r="BR97" i="4"/>
  <c r="BR98" i="4"/>
  <c r="BR99" i="4"/>
  <c r="BR100" i="4"/>
  <c r="BB115" i="4" l="1"/>
  <c r="BA115" i="4"/>
  <c r="AZ115" i="4"/>
  <c r="AY115" i="4"/>
  <c r="AX115" i="4"/>
  <c r="AW115" i="4"/>
  <c r="BB114" i="4"/>
  <c r="BA114" i="4"/>
  <c r="AZ114" i="4"/>
  <c r="AY114" i="4"/>
  <c r="AX114" i="4"/>
  <c r="AW114" i="4"/>
  <c r="BB113" i="4"/>
  <c r="BA113" i="4"/>
  <c r="AZ113" i="4"/>
  <c r="AY113" i="4"/>
  <c r="AX113" i="4"/>
  <c r="AW113" i="4"/>
  <c r="BB112" i="4"/>
  <c r="BA112" i="4"/>
  <c r="AZ112" i="4"/>
  <c r="AY112" i="4"/>
  <c r="AX112" i="4"/>
  <c r="AW112" i="4"/>
  <c r="BB111" i="4"/>
  <c r="BA111" i="4"/>
  <c r="AZ111" i="4"/>
  <c r="AY111" i="4"/>
  <c r="AX111" i="4"/>
  <c r="AW111" i="4"/>
  <c r="BB110" i="4"/>
  <c r="BA110" i="4"/>
  <c r="AZ110" i="4"/>
  <c r="AY110" i="4"/>
  <c r="AX110" i="4"/>
  <c r="AW110" i="4"/>
  <c r="BB109" i="4"/>
  <c r="BA109" i="4"/>
  <c r="AZ109" i="4"/>
  <c r="AY109" i="4"/>
  <c r="AX109" i="4"/>
  <c r="AW109" i="4"/>
  <c r="BB108" i="4"/>
  <c r="BA108" i="4"/>
  <c r="AZ108" i="4"/>
  <c r="AY108" i="4"/>
  <c r="AX108" i="4"/>
  <c r="AW108" i="4"/>
  <c r="BB107" i="4"/>
  <c r="BA107" i="4"/>
  <c r="AZ107" i="4"/>
  <c r="AY107" i="4"/>
  <c r="AX107" i="4"/>
  <c r="AW107" i="4"/>
  <c r="BB106" i="4"/>
  <c r="BA106" i="4"/>
  <c r="AZ106" i="4"/>
  <c r="AY106" i="4"/>
  <c r="AX106" i="4"/>
  <c r="AW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AY17" i="4" s="1"/>
  <c r="BC5" i="4" s="1"/>
  <c r="T106" i="4"/>
  <c r="AZ17" i="4" s="1"/>
  <c r="BE5" i="4" s="1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AX45" i="4" s="1"/>
  <c r="C106" i="4"/>
  <c r="AW17" i="4" s="1"/>
  <c r="BB105" i="4"/>
  <c r="BA105" i="4"/>
  <c r="AZ105" i="4"/>
  <c r="AY105" i="4"/>
  <c r="AX105" i="4"/>
  <c r="AW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AY16" i="4" s="1"/>
  <c r="BC6" i="4" s="1"/>
  <c r="T105" i="4"/>
  <c r="AZ16" i="4" s="1"/>
  <c r="BE6" i="4" s="1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AX44" i="4" s="1"/>
  <c r="C105" i="4"/>
  <c r="AW16" i="4" s="1"/>
  <c r="BB104" i="4"/>
  <c r="BA104" i="4"/>
  <c r="AZ104" i="4"/>
  <c r="AY104" i="4"/>
  <c r="AX104" i="4"/>
  <c r="AW104" i="4"/>
  <c r="AS104" i="4"/>
  <c r="AR104" i="4"/>
  <c r="AQ104" i="4"/>
  <c r="AP104" i="4"/>
  <c r="AO104" i="4"/>
  <c r="AY43" i="4" s="1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AY15" i="4" s="1"/>
  <c r="T104" i="4"/>
  <c r="AZ15" i="4" s="1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AX15" i="4" s="1"/>
  <c r="C104" i="4"/>
  <c r="AW43" i="4" s="1"/>
  <c r="BB103" i="4"/>
  <c r="BA103" i="4"/>
  <c r="AZ103" i="4"/>
  <c r="AY103" i="4"/>
  <c r="AX103" i="4"/>
  <c r="AW103" i="4"/>
  <c r="AS103" i="4"/>
  <c r="AR103" i="4"/>
  <c r="AQ103" i="4"/>
  <c r="AP103" i="4"/>
  <c r="AO103" i="4"/>
  <c r="AY42" i="4" s="1"/>
  <c r="AN103" i="4"/>
  <c r="AZ42" i="4" s="1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AY14" i="4" s="1"/>
  <c r="T103" i="4"/>
  <c r="AZ14" i="4" s="1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AX42" i="4" s="1"/>
  <c r="C103" i="4"/>
  <c r="BB102" i="4"/>
  <c r="BA102" i="4"/>
  <c r="AZ102" i="4"/>
  <c r="AY102" i="4"/>
  <c r="AX102" i="4"/>
  <c r="AW102" i="4"/>
  <c r="AS102" i="4"/>
  <c r="AR102" i="4"/>
  <c r="AQ102" i="4"/>
  <c r="AP102" i="4"/>
  <c r="AO102" i="4"/>
  <c r="AY41" i="4" s="1"/>
  <c r="BC31" i="4" s="1"/>
  <c r="AN102" i="4"/>
  <c r="AZ41" i="4" s="1"/>
  <c r="BE31" i="4" s="1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AW13" i="4" s="1"/>
  <c r="BB101" i="4"/>
  <c r="BA101" i="4"/>
  <c r="AZ101" i="4"/>
  <c r="AY101" i="4"/>
  <c r="AX101" i="4"/>
  <c r="AW101" i="4"/>
  <c r="AS101" i="4"/>
  <c r="AR101" i="4"/>
  <c r="AQ101" i="4"/>
  <c r="AP101" i="4"/>
  <c r="AO101" i="4"/>
  <c r="AY40" i="4" s="1"/>
  <c r="BC32" i="4" s="1"/>
  <c r="AN101" i="4"/>
  <c r="AZ40" i="4" s="1"/>
  <c r="BE32" i="4" s="1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AY12" i="4" s="1"/>
  <c r="BC4" i="4" s="1"/>
  <c r="T101" i="4"/>
  <c r="AZ12" i="4" s="1"/>
  <c r="BE4" i="4" s="1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X12" i="4" s="1"/>
  <c r="C101" i="4"/>
  <c r="AW12" i="4" s="1"/>
  <c r="BB100" i="4"/>
  <c r="BA100" i="4"/>
  <c r="AZ100" i="4"/>
  <c r="AY100" i="4"/>
  <c r="AX100" i="4"/>
  <c r="AW100" i="4"/>
  <c r="AS100" i="4"/>
  <c r="AR100" i="4"/>
  <c r="AQ100" i="4"/>
  <c r="AP100" i="4"/>
  <c r="AO100" i="4"/>
  <c r="AY39" i="4" s="1"/>
  <c r="AN100" i="4"/>
  <c r="AZ39" i="4" s="1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AY11" i="4" s="1"/>
  <c r="T100" i="4"/>
  <c r="AZ11" i="4" s="1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X11" i="4" s="1"/>
  <c r="C100" i="4"/>
  <c r="AW11" i="4" s="1"/>
  <c r="BB99" i="4"/>
  <c r="BA99" i="4"/>
  <c r="AZ99" i="4"/>
  <c r="AY99" i="4"/>
  <c r="AX99" i="4"/>
  <c r="AW99" i="4"/>
  <c r="AS99" i="4"/>
  <c r="AR99" i="4"/>
  <c r="AQ99" i="4"/>
  <c r="AP99" i="4"/>
  <c r="AO99" i="4"/>
  <c r="AY38" i="4" s="1"/>
  <c r="AN99" i="4"/>
  <c r="AZ38" i="4" s="1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AY10" i="4" s="1"/>
  <c r="T99" i="4"/>
  <c r="AZ10" i="4" s="1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AX10" i="4" s="1"/>
  <c r="C99" i="4"/>
  <c r="AW38" i="4" s="1"/>
  <c r="BB98" i="4"/>
  <c r="BA98" i="4"/>
  <c r="AZ98" i="4"/>
  <c r="AY98" i="4"/>
  <c r="AX98" i="4"/>
  <c r="AW98" i="4"/>
  <c r="AS98" i="4"/>
  <c r="AR98" i="4"/>
  <c r="AQ98" i="4"/>
  <c r="AP98" i="4"/>
  <c r="AO98" i="4"/>
  <c r="AY37" i="4" s="1"/>
  <c r="BC30" i="4" s="1"/>
  <c r="AN98" i="4"/>
  <c r="AZ37" i="4" s="1"/>
  <c r="BE30" i="4" s="1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AY9" i="4" s="1"/>
  <c r="BC2" i="4" s="1"/>
  <c r="T98" i="4"/>
  <c r="AZ9" i="4" s="1"/>
  <c r="BE2" i="4" s="1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AX9" i="4" s="1"/>
  <c r="C98" i="4"/>
  <c r="AW9" i="4" s="1"/>
  <c r="BB97" i="4"/>
  <c r="BA97" i="4"/>
  <c r="AZ97" i="4"/>
  <c r="AY97" i="4"/>
  <c r="AX97" i="4"/>
  <c r="AW97" i="4"/>
  <c r="AS97" i="4"/>
  <c r="AR97" i="4"/>
  <c r="AQ97" i="4"/>
  <c r="AP97" i="4"/>
  <c r="AO97" i="4"/>
  <c r="AY36" i="4" s="1"/>
  <c r="AN97" i="4"/>
  <c r="AZ36" i="4" s="1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AY8" i="4" s="1"/>
  <c r="T97" i="4"/>
  <c r="AZ8" i="4" s="1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AX8" i="4" s="1"/>
  <c r="C97" i="4"/>
  <c r="AW8" i="4" s="1"/>
  <c r="BB96" i="4"/>
  <c r="BA96" i="4"/>
  <c r="AZ96" i="4"/>
  <c r="AY96" i="4"/>
  <c r="AX96" i="4"/>
  <c r="AW96" i="4"/>
  <c r="AS96" i="4"/>
  <c r="AR96" i="4"/>
  <c r="AQ96" i="4"/>
  <c r="AP96" i="4"/>
  <c r="AO96" i="4"/>
  <c r="BA95" i="4" s="1"/>
  <c r="AN96" i="4"/>
  <c r="BB95" i="4" s="1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AY7" i="4" s="1"/>
  <c r="T96" i="4"/>
  <c r="AZ7" i="4" s="1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X7" i="4" s="1"/>
  <c r="C96" i="4"/>
  <c r="AW7" i="4" s="1"/>
  <c r="AV95" i="4"/>
  <c r="AS95" i="4"/>
  <c r="AR95" i="4"/>
  <c r="AQ95" i="4"/>
  <c r="AP95" i="4"/>
  <c r="AO95" i="4"/>
  <c r="AY34" i="4" s="1"/>
  <c r="AN95" i="4"/>
  <c r="BB94" i="4" s="1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AY94" i="4" s="1"/>
  <c r="T95" i="4"/>
  <c r="AZ94" i="4" s="1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AX34" i="4" s="1"/>
  <c r="C95" i="4"/>
  <c r="AW34" i="4" s="1"/>
  <c r="AV94" i="4"/>
  <c r="AS94" i="4"/>
  <c r="AR94" i="4"/>
  <c r="AQ94" i="4"/>
  <c r="AP94" i="4"/>
  <c r="AO94" i="4"/>
  <c r="BA93" i="4" s="1"/>
  <c r="AN94" i="4"/>
  <c r="BB93" i="4" s="1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AY5" i="4" s="1"/>
  <c r="T94" i="4"/>
  <c r="AZ93" i="4" s="1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AX5" i="4" s="1"/>
  <c r="C94" i="4"/>
  <c r="AW5" i="4" s="1"/>
  <c r="AV93" i="4"/>
  <c r="AS93" i="4"/>
  <c r="AR93" i="4"/>
  <c r="AQ93" i="4"/>
  <c r="AP93" i="4"/>
  <c r="AO93" i="4"/>
  <c r="BA92" i="4" s="1"/>
  <c r="AN93" i="4"/>
  <c r="BB92" i="4" s="1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AY4" i="4" s="1"/>
  <c r="T93" i="4"/>
  <c r="AZ4" i="4" s="1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AX92" i="4" s="1"/>
  <c r="C93" i="4"/>
  <c r="AW92" i="4" s="1"/>
  <c r="AV92" i="4"/>
  <c r="AS92" i="4"/>
  <c r="AR92" i="4"/>
  <c r="AQ92" i="4"/>
  <c r="AP92" i="4"/>
  <c r="AO92" i="4"/>
  <c r="AY31" i="4" s="1"/>
  <c r="AN92" i="4"/>
  <c r="BB91" i="4" s="1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AY91" i="4" s="1"/>
  <c r="T92" i="4"/>
  <c r="AZ91" i="4" s="1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X31" i="4" s="1"/>
  <c r="C92" i="4"/>
  <c r="AW31" i="4" s="1"/>
  <c r="AV91" i="4"/>
  <c r="AS91" i="4"/>
  <c r="AR91" i="4"/>
  <c r="AQ91" i="4"/>
  <c r="AP91" i="4"/>
  <c r="AO91" i="4"/>
  <c r="AY30" i="4" s="1"/>
  <c r="AN91" i="4"/>
  <c r="AZ30" i="4" s="1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AY2" i="4" s="1"/>
  <c r="T91" i="4"/>
  <c r="AZ2" i="4" s="1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X30" i="4" s="1"/>
  <c r="C91" i="4"/>
  <c r="AW2" i="4" s="1"/>
  <c r="BB90" i="4"/>
  <c r="BA90" i="4"/>
  <c r="AZ90" i="4"/>
  <c r="AY90" i="4"/>
  <c r="AX90" i="4"/>
  <c r="AW90" i="4"/>
  <c r="AV90" i="4"/>
  <c r="AZ45" i="4"/>
  <c r="BE33" i="4" s="1"/>
  <c r="AY45" i="4"/>
  <c r="BC33" i="4" s="1"/>
  <c r="AW45" i="4"/>
  <c r="AV45" i="4"/>
  <c r="AZ44" i="4"/>
  <c r="BE34" i="4" s="1"/>
  <c r="AY44" i="4"/>
  <c r="BC34" i="4" s="1"/>
  <c r="AV44" i="4"/>
  <c r="AZ43" i="4"/>
  <c r="AV43" i="4"/>
  <c r="BK34" i="4" s="1"/>
  <c r="AW42" i="4"/>
  <c r="AV42" i="4"/>
  <c r="BK33" i="4" s="1"/>
  <c r="AX41" i="4"/>
  <c r="AV41" i="4"/>
  <c r="AW40" i="4"/>
  <c r="AV40" i="4"/>
  <c r="AV39" i="4"/>
  <c r="BB32" i="4" s="1"/>
  <c r="AV38" i="4"/>
  <c r="BK31" i="4" s="1"/>
  <c r="AV37" i="4"/>
  <c r="AV36" i="4"/>
  <c r="BK30" i="4" s="1"/>
  <c r="AV35" i="4"/>
  <c r="AV34" i="4"/>
  <c r="AV33" i="4"/>
  <c r="AV32" i="4"/>
  <c r="AV31" i="4"/>
  <c r="AV30" i="4"/>
  <c r="AZ29" i="4"/>
  <c r="AY29" i="4"/>
  <c r="AX29" i="4"/>
  <c r="AW29" i="4"/>
  <c r="AV29" i="4"/>
  <c r="BK29" i="4" s="1"/>
  <c r="AV17" i="4"/>
  <c r="AV16" i="4"/>
  <c r="AW15" i="4"/>
  <c r="AV15" i="4"/>
  <c r="AW14" i="4"/>
  <c r="AV14" i="4"/>
  <c r="AZ13" i="4"/>
  <c r="BE3" i="4" s="1"/>
  <c r="AY13" i="4"/>
  <c r="BC3" i="4" s="1"/>
  <c r="AX13" i="4"/>
  <c r="AV13" i="4"/>
  <c r="AV12" i="4"/>
  <c r="AV11" i="4"/>
  <c r="AV10" i="4"/>
  <c r="AV9" i="4"/>
  <c r="AV8" i="4"/>
  <c r="AV7" i="4"/>
  <c r="AV6" i="4"/>
  <c r="AV5" i="4"/>
  <c r="AV4" i="4"/>
  <c r="AV3" i="4"/>
  <c r="AV2" i="4"/>
  <c r="AZ1" i="4"/>
  <c r="AY1" i="4"/>
  <c r="AX1" i="4"/>
  <c r="AW1" i="4"/>
  <c r="AV1" i="4"/>
  <c r="BB1" i="4" s="1"/>
  <c r="N70" i="1"/>
  <c r="M70" i="1"/>
  <c r="N69" i="1"/>
  <c r="M69" i="1"/>
  <c r="N68" i="1"/>
  <c r="M68" i="1"/>
  <c r="N61" i="1"/>
  <c r="M61" i="1"/>
  <c r="N60" i="1"/>
  <c r="M60" i="1"/>
  <c r="N59" i="1"/>
  <c r="M59" i="1"/>
  <c r="N52" i="1"/>
  <c r="M52" i="1"/>
  <c r="N51" i="1"/>
  <c r="M51" i="1"/>
  <c r="N50" i="1"/>
  <c r="M50" i="1"/>
  <c r="N43" i="1"/>
  <c r="M43" i="1"/>
  <c r="N42" i="1"/>
  <c r="M42" i="1"/>
  <c r="N41" i="1"/>
  <c r="M41" i="1"/>
  <c r="K35" i="1"/>
  <c r="J35" i="1"/>
  <c r="H35" i="1"/>
  <c r="G35" i="1"/>
  <c r="F35" i="1"/>
  <c r="E35" i="1"/>
  <c r="D35" i="1"/>
  <c r="K34" i="1"/>
  <c r="J34" i="1"/>
  <c r="H34" i="1"/>
  <c r="G34" i="1"/>
  <c r="F34" i="1"/>
  <c r="E34" i="1"/>
  <c r="D34" i="1"/>
  <c r="N33" i="1"/>
  <c r="M33" i="1"/>
  <c r="K33" i="1"/>
  <c r="J33" i="1"/>
  <c r="H33" i="1"/>
  <c r="G33" i="1"/>
  <c r="F33" i="1"/>
  <c r="E33" i="1"/>
  <c r="D33" i="1"/>
  <c r="N32" i="1"/>
  <c r="M32" i="1"/>
  <c r="K32" i="1"/>
  <c r="J32" i="1"/>
  <c r="H32" i="1"/>
  <c r="G32" i="1"/>
  <c r="F32" i="1"/>
  <c r="E32" i="1"/>
  <c r="D32" i="1"/>
  <c r="N31" i="1"/>
  <c r="M31" i="1"/>
  <c r="K31" i="1"/>
  <c r="J31" i="1"/>
  <c r="H31" i="1"/>
  <c r="G31" i="1"/>
  <c r="F31" i="1"/>
  <c r="E31" i="1"/>
  <c r="D31" i="1"/>
  <c r="K21" i="1"/>
  <c r="J21" i="1"/>
  <c r="K20" i="1"/>
  <c r="J20" i="1"/>
  <c r="K19" i="1"/>
  <c r="J19" i="1"/>
  <c r="K18" i="1"/>
  <c r="J18" i="1"/>
  <c r="K17" i="1"/>
  <c r="J17" i="1"/>
  <c r="K16" i="1"/>
  <c r="J16" i="1"/>
  <c r="N15" i="1"/>
  <c r="M15" i="1"/>
  <c r="K15" i="1"/>
  <c r="J15" i="1"/>
  <c r="N14" i="1"/>
  <c r="M14" i="1"/>
  <c r="K14" i="1"/>
  <c r="J14" i="1"/>
  <c r="N13" i="1"/>
  <c r="M13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Q60" i="1"/>
  <c r="S32" i="1"/>
  <c r="P5" i="1"/>
  <c r="P52" i="1"/>
  <c r="R15" i="1"/>
  <c r="O68" i="1"/>
  <c r="R3" i="1"/>
  <c r="R5" i="1"/>
  <c r="P41" i="1"/>
  <c r="P68" i="1"/>
  <c r="O33" i="1"/>
  <c r="S31" i="1"/>
  <c r="P59" i="1"/>
  <c r="Q31" i="1"/>
  <c r="O4" i="1"/>
  <c r="O51" i="1"/>
  <c r="S14" i="1"/>
  <c r="P61" i="1"/>
  <c r="Q22" i="1"/>
  <c r="Q59" i="1"/>
  <c r="O69" i="1"/>
  <c r="P22" i="1"/>
  <c r="S43" i="1"/>
  <c r="R51" i="1"/>
  <c r="Q43" i="1"/>
  <c r="R41" i="1"/>
  <c r="P14" i="1"/>
  <c r="R67" i="1"/>
  <c r="R68" i="1"/>
  <c r="Q49" i="1"/>
  <c r="Q42" i="1"/>
  <c r="P30" i="1"/>
  <c r="O30" i="1"/>
  <c r="Q69" i="1"/>
  <c r="O43" i="1"/>
  <c r="P6" i="1"/>
  <c r="O60" i="1"/>
  <c r="Q15" i="1"/>
  <c r="Q51" i="1"/>
  <c r="O61" i="1"/>
  <c r="P15" i="1"/>
  <c r="Q41" i="1"/>
  <c r="R43" i="1"/>
  <c r="Q40" i="1"/>
  <c r="O3" i="1"/>
  <c r="Q24" i="1"/>
  <c r="O49" i="1"/>
  <c r="Q21" i="1"/>
  <c r="O58" i="1"/>
  <c r="R24" i="1"/>
  <c r="Q52" i="1"/>
  <c r="O12" i="1"/>
  <c r="R69" i="1"/>
  <c r="P51" i="1"/>
  <c r="S22" i="1"/>
  <c r="O67" i="1"/>
  <c r="P31" i="1"/>
  <c r="P4" i="1"/>
  <c r="S40" i="1"/>
  <c r="S13" i="1"/>
  <c r="O41" i="1"/>
  <c r="S41" i="1"/>
  <c r="R13" i="1"/>
  <c r="S21" i="1"/>
  <c r="Q30" i="1"/>
  <c r="O70" i="1"/>
  <c r="O32" i="1"/>
  <c r="R50" i="1"/>
  <c r="O40" i="1"/>
  <c r="Q5" i="1"/>
  <c r="Q12" i="1"/>
  <c r="P23" i="1"/>
  <c r="Q32" i="1"/>
  <c r="S3" i="1"/>
  <c r="R23" i="1"/>
  <c r="S59" i="1"/>
  <c r="R58" i="1"/>
  <c r="S23" i="1"/>
  <c r="R59" i="1"/>
  <c r="Q3" i="1"/>
  <c r="Q13" i="1"/>
  <c r="S70" i="1"/>
  <c r="R14" i="1"/>
  <c r="S4" i="1"/>
  <c r="Q68" i="1"/>
  <c r="O50" i="1"/>
  <c r="P21" i="1"/>
  <c r="Q61" i="1"/>
  <c r="P24" i="1"/>
  <c r="R70" i="1"/>
  <c r="S33" i="1"/>
  <c r="O6" i="1"/>
  <c r="R31" i="1"/>
  <c r="R40" i="1"/>
  <c r="S12" i="1"/>
  <c r="P13" i="1"/>
  <c r="Q4" i="1"/>
  <c r="S58" i="1"/>
  <c r="S30" i="1"/>
  <c r="P40" i="1"/>
  <c r="S24" i="1"/>
  <c r="S67" i="1"/>
  <c r="S5" i="1"/>
  <c r="P3" i="1"/>
  <c r="O23" i="1"/>
  <c r="S61" i="1"/>
  <c r="Q23" i="1"/>
  <c r="S60" i="1"/>
  <c r="R52" i="1"/>
  <c r="S69" i="1"/>
  <c r="O15" i="1"/>
  <c r="P42" i="1"/>
  <c r="R42" i="1"/>
  <c r="R32" i="1"/>
  <c r="R30" i="1"/>
  <c r="P33" i="1"/>
  <c r="P67" i="1"/>
  <c r="P43" i="1"/>
  <c r="S15" i="1"/>
  <c r="P60" i="1"/>
  <c r="R22" i="1"/>
  <c r="Q70" i="1"/>
  <c r="O13" i="1"/>
  <c r="R33" i="1"/>
  <c r="R4" i="1"/>
  <c r="S50" i="1"/>
  <c r="R21" i="1"/>
  <c r="Q67" i="1"/>
  <c r="Q58" i="1"/>
  <c r="O24" i="1"/>
  <c r="S42" i="1"/>
  <c r="Q50" i="1"/>
  <c r="P50" i="1"/>
  <c r="O5" i="1"/>
  <c r="S49" i="1"/>
  <c r="P49" i="1"/>
  <c r="R61" i="1"/>
  <c r="O42" i="1"/>
  <c r="Q6" i="1"/>
  <c r="O59" i="1"/>
  <c r="O21" i="1"/>
  <c r="P69" i="1"/>
  <c r="O31" i="1"/>
  <c r="S6" i="1"/>
  <c r="R6" i="1"/>
  <c r="P32" i="1"/>
  <c r="R12" i="1"/>
  <c r="S68" i="1"/>
  <c r="R60" i="1"/>
  <c r="R49" i="1"/>
  <c r="O22" i="1"/>
  <c r="O14" i="1"/>
  <c r="P12" i="1"/>
  <c r="P70" i="1"/>
  <c r="P58" i="1"/>
  <c r="S51" i="1"/>
  <c r="S52" i="1"/>
  <c r="O52" i="1"/>
  <c r="Q14" i="1"/>
  <c r="Q33" i="1"/>
  <c r="AX17" i="4" l="1"/>
  <c r="AW41" i="4"/>
  <c r="AX39" i="4"/>
  <c r="AX40" i="4"/>
  <c r="AY6" i="4"/>
  <c r="AY35" i="4"/>
  <c r="AZ35" i="4"/>
  <c r="AX43" i="4"/>
  <c r="AW39" i="4"/>
  <c r="AX16" i="4"/>
  <c r="AX14" i="4"/>
  <c r="AZ32" i="4"/>
  <c r="AW44" i="4"/>
  <c r="BA94" i="4"/>
  <c r="AX6" i="4"/>
  <c r="AX3" i="4"/>
  <c r="AY3" i="4"/>
  <c r="BC7" i="4" s="1"/>
  <c r="BD7" i="4" s="1"/>
  <c r="BL7" i="4" s="1"/>
  <c r="AY32" i="4"/>
  <c r="BB30" i="4"/>
  <c r="AW10" i="4"/>
  <c r="AX37" i="4"/>
  <c r="AZ31" i="4"/>
  <c r="BK32" i="4"/>
  <c r="AX38" i="4"/>
  <c r="BD32" i="4"/>
  <c r="BL32" i="4" s="1"/>
  <c r="BF34" i="4"/>
  <c r="BM34" i="4" s="1"/>
  <c r="BF3" i="4"/>
  <c r="BM3" i="4" s="1"/>
  <c r="AW6" i="4"/>
  <c r="AZ34" i="4"/>
  <c r="AY33" i="4"/>
  <c r="BF6" i="4"/>
  <c r="BM6" i="4" s="1"/>
  <c r="BD31" i="4"/>
  <c r="BL31" i="4" s="1"/>
  <c r="BA91" i="4"/>
  <c r="BK1" i="4"/>
  <c r="BF2" i="4"/>
  <c r="BM2" i="4" s="1"/>
  <c r="BB33" i="4"/>
  <c r="BD4" i="4"/>
  <c r="BL4" i="4" s="1"/>
  <c r="BF33" i="4"/>
  <c r="BM33" i="4" s="1"/>
  <c r="BD34" i="4"/>
  <c r="BL34" i="4" s="1"/>
  <c r="AW35" i="4"/>
  <c r="BF32" i="4"/>
  <c r="BM32" i="4" s="1"/>
  <c r="AX2" i="4"/>
  <c r="AW33" i="4"/>
  <c r="AY92" i="4"/>
  <c r="AW93" i="4"/>
  <c r="AW94" i="4"/>
  <c r="AX32" i="4"/>
  <c r="AX33" i="4"/>
  <c r="AW30" i="4"/>
  <c r="AW91" i="4"/>
  <c r="AZ92" i="4"/>
  <c r="AX93" i="4"/>
  <c r="AX94" i="4"/>
  <c r="AW95" i="4"/>
  <c r="AZ5" i="4"/>
  <c r="BF5" i="4"/>
  <c r="BM5" i="4" s="1"/>
  <c r="BB31" i="4"/>
  <c r="BB34" i="4"/>
  <c r="AY93" i="4"/>
  <c r="BD3" i="4"/>
  <c r="BL3" i="4" s="1"/>
  <c r="AW32" i="4"/>
  <c r="BD33" i="4"/>
  <c r="BL33" i="4" s="1"/>
  <c r="AX4" i="4"/>
  <c r="AZ6" i="4"/>
  <c r="BD5" i="4"/>
  <c r="BL5" i="4" s="1"/>
  <c r="BD30" i="4"/>
  <c r="BL30" i="4" s="1"/>
  <c r="AW3" i="4"/>
  <c r="BF4" i="4"/>
  <c r="BM4" i="4" s="1"/>
  <c r="BD6" i="4"/>
  <c r="BL6" i="4" s="1"/>
  <c r="BD2" i="4"/>
  <c r="BL2" i="4" s="1"/>
  <c r="BF30" i="4"/>
  <c r="BM30" i="4" s="1"/>
  <c r="BF31" i="4"/>
  <c r="BM31" i="4" s="1"/>
  <c r="AZ33" i="4"/>
  <c r="AX35" i="4"/>
  <c r="AW4" i="4"/>
  <c r="AW37" i="4"/>
  <c r="AX91" i="4"/>
  <c r="AX95" i="4"/>
  <c r="AY95" i="4"/>
  <c r="AZ3" i="4"/>
  <c r="BE7" i="4" s="1"/>
  <c r="BF7" i="4" s="1"/>
  <c r="BM7" i="4" s="1"/>
  <c r="BB29" i="4"/>
  <c r="AZ95" i="4"/>
  <c r="AW36" i="4"/>
  <c r="AX36" i="4"/>
  <c r="O8" i="1"/>
  <c r="P35" i="1"/>
  <c r="Q72" i="1"/>
  <c r="P8" i="1"/>
  <c r="Q63" i="1"/>
  <c r="Q17" i="1"/>
  <c r="Q54" i="1"/>
  <c r="R63" i="1"/>
  <c r="S72" i="1"/>
  <c r="Q26" i="1"/>
  <c r="P17" i="1"/>
  <c r="R26" i="1"/>
  <c r="O45" i="1"/>
  <c r="P54" i="1"/>
  <c r="R72" i="1"/>
  <c r="Q8" i="1"/>
  <c r="P45" i="1"/>
  <c r="S35" i="1"/>
  <c r="Q45" i="1"/>
  <c r="R54" i="1"/>
  <c r="S63" i="1"/>
  <c r="O17" i="1"/>
  <c r="P63" i="1"/>
  <c r="Q35" i="1"/>
  <c r="S26" i="1"/>
  <c r="R35" i="1"/>
  <c r="R8" i="1"/>
  <c r="R17" i="1"/>
  <c r="S8" i="1"/>
  <c r="S17" i="1"/>
  <c r="R45" i="1"/>
  <c r="S54" i="1"/>
  <c r="O54" i="1"/>
  <c r="S45" i="1"/>
  <c r="O26" i="1"/>
  <c r="O72" i="1"/>
  <c r="P26" i="1"/>
  <c r="O35" i="1"/>
  <c r="O63" i="1"/>
  <c r="P72" i="1"/>
  <c r="W11" i="1" l="1"/>
  <c r="Y16" i="1"/>
  <c r="X16" i="1"/>
  <c r="V16" i="1"/>
  <c r="X11" i="1"/>
  <c r="W16" i="1"/>
  <c r="Z11" i="1"/>
  <c r="Y11" i="1"/>
  <c r="Z16" i="1"/>
  <c r="V11" i="1"/>
</calcChain>
</file>

<file path=xl/sharedStrings.xml><?xml version="1.0" encoding="utf-8"?>
<sst xmlns="http://schemas.openxmlformats.org/spreadsheetml/2006/main" count="704" uniqueCount="139">
  <si>
    <t>Algorithm</t>
  </si>
  <si>
    <t>au</t>
  </si>
  <si>
    <t>aur3</t>
  </si>
  <si>
    <t>aur3p</t>
  </si>
  <si>
    <t>aur5</t>
  </si>
  <si>
    <t>aur5p</t>
  </si>
  <si>
    <t>leafMeanAspectRatio</t>
  </si>
  <si>
    <t>uncertaintyAll%</t>
  </si>
  <si>
    <t>uncertainty%</t>
  </si>
  <si>
    <t>uncertaintyArea</t>
  </si>
  <si>
    <t>Dataset</t>
  </si>
  <si>
    <t>ces</t>
  </si>
  <si>
    <t>infant</t>
  </si>
  <si>
    <t>trump</t>
  </si>
  <si>
    <t>coffee</t>
  </si>
  <si>
    <t>areaNormalized</t>
  </si>
  <si>
    <t>uncertaintyAllArea</t>
  </si>
  <si>
    <t>areaAll normalize</t>
  </si>
  <si>
    <t>Order</t>
  </si>
  <si>
    <t>aur3 vs aur5</t>
  </si>
  <si>
    <t>average</t>
  </si>
  <si>
    <t>areaAll</t>
  </si>
  <si>
    <t>area</t>
  </si>
  <si>
    <t>aur3/aur3p</t>
  </si>
  <si>
    <t>aur5/aur5p</t>
  </si>
  <si>
    <t>aur3p vs aur5p</t>
  </si>
  <si>
    <t>3 vs 5 Both</t>
  </si>
  <si>
    <t>area optimized vs % optimized Both</t>
  </si>
  <si>
    <t>5 worse</t>
  </si>
  <si>
    <t>5 better</t>
  </si>
  <si>
    <t>AU vs AUR5</t>
  </si>
  <si>
    <t>AU vs AUR3</t>
  </si>
  <si>
    <t>AU vs AUR3P</t>
  </si>
  <si>
    <t>AU vs AUR5P</t>
  </si>
  <si>
    <t>All%Min</t>
  </si>
  <si>
    <t>All%25</t>
  </si>
  <si>
    <t>All%50</t>
  </si>
  <si>
    <t>All%75</t>
  </si>
  <si>
    <t>All%Max</t>
  </si>
  <si>
    <t>All%Mean</t>
  </si>
  <si>
    <t>%Min</t>
  </si>
  <si>
    <t>%Max</t>
  </si>
  <si>
    <t>%Mean</t>
  </si>
  <si>
    <t>AllAreaMin</t>
  </si>
  <si>
    <t>AllArea25</t>
  </si>
  <si>
    <t>AllArea50</t>
  </si>
  <si>
    <t>AllArea75</t>
  </si>
  <si>
    <t>AllAreaMax</t>
  </si>
  <si>
    <t>AllAreaMean</t>
  </si>
  <si>
    <t>AreaMin</t>
  </si>
  <si>
    <t>Area25</t>
  </si>
  <si>
    <t>Area50</t>
  </si>
  <si>
    <t>Area75</t>
  </si>
  <si>
    <t>AreaMax</t>
  </si>
  <si>
    <t>AreaMean</t>
  </si>
  <si>
    <t>All%Sum</t>
  </si>
  <si>
    <t>All%Count</t>
  </si>
  <si>
    <t>%Sum</t>
  </si>
  <si>
    <t>%Count</t>
  </si>
  <si>
    <t>%Total</t>
  </si>
  <si>
    <t>AllAreaSum</t>
  </si>
  <si>
    <t>AllAreaCount</t>
  </si>
  <si>
    <t>AllAreaTotal</t>
  </si>
  <si>
    <t>AreaSum</t>
  </si>
  <si>
    <t>AreaCount</t>
  </si>
  <si>
    <t>AreaTotal</t>
  </si>
  <si>
    <t>All%Total</t>
  </si>
  <si>
    <t>leafMeanAspectRatioMask</t>
  </si>
  <si>
    <t>All%NonZero</t>
  </si>
  <si>
    <t>%NonZero</t>
  </si>
  <si>
    <t>AllAreaNonZero</t>
  </si>
  <si>
    <t>AreaNonZero</t>
  </si>
  <si>
    <t>Infinity</t>
  </si>
  <si>
    <t>a</t>
  </si>
  <si>
    <t>au3A</t>
  </si>
  <si>
    <t>au3P</t>
  </si>
  <si>
    <t>au5A</t>
  </si>
  <si>
    <t>au5P</t>
  </si>
  <si>
    <t>a = approximation</t>
  </si>
  <si>
    <t>au = approximation modified to put large elements at bottom</t>
  </si>
  <si>
    <t>au{3/5}{A/p} = modified approximation to use extra space. Ratio of {3/5} and penalized by excess {area/percentage} of overlap</t>
  </si>
  <si>
    <t>sqr</t>
  </si>
  <si>
    <t>sqru</t>
  </si>
  <si>
    <t>spl</t>
  </si>
  <si>
    <t>splu</t>
  </si>
  <si>
    <t>Average scores for each metric</t>
  </si>
  <si>
    <t>sqrl</t>
  </si>
  <si>
    <t>sqr{L} = {lookahead} squarified</t>
  </si>
  <si>
    <t>sqr{l}u = {lookahead} squarified modified to put large elements at bottom</t>
  </si>
  <si>
    <t>spl{l} = {lookahead} split</t>
  </si>
  <si>
    <t>spl{l}u = {lookahead}split modified to put large elements at bottom</t>
  </si>
  <si>
    <t>sqrlu</t>
  </si>
  <si>
    <t>strlu</t>
  </si>
  <si>
    <t>strl</t>
  </si>
  <si>
    <t>(Not all hierarchy) Normalized vs unnormalized excess area score on all datasets</t>
  </si>
  <si>
    <t>XL Toolbox Settings</t>
  </si>
  <si>
    <t>export_preset</t>
  </si>
  <si>
    <t>export_path</t>
  </si>
  <si>
    <t>&lt;?xml version="1.0" encoding="utf-16"?&gt;_x000D_
&lt;Preset xmlns:xsi="http://www.w3.org/2001/XMLSchema-instance" xmlns:xsd="http://www.w3.org/2001/XMLSchema"&gt;_x000D_
  &lt;Name&gt;Png, 900 dpi, RGB, Transparent canvas&lt;/Name&gt;_x000D_
  &lt;Dpi&gt;900&lt;/Dpi&gt;_x000D_
  &lt;FileType&gt;Png&lt;/FileType&gt;_x000D_
  &lt;ColorSpace&gt;Rgb&lt;/ColorSpace&gt;_x000D_
  &lt;Transparency&gt;TransparentCanvas&lt;/Transparency&gt;_x000D_
  &lt;UseColorProfile&gt;false&lt;/UseColorProfile&gt;_x000D_
  &lt;ColorProfile&gt;CNBA5CA0&lt;/ColorProfile&gt;_x000D_
&lt;/Preset&gt;</t>
  </si>
  <si>
    <t>str</t>
  </si>
  <si>
    <t>stru</t>
  </si>
  <si>
    <t>leafMaxAspectRatio</t>
  </si>
  <si>
    <t>%MeanU</t>
  </si>
  <si>
    <t>%MaxU</t>
  </si>
  <si>
    <t>%MeanU-%meanN</t>
  </si>
  <si>
    <t>%MaxU-%MaxN</t>
  </si>
  <si>
    <t>AreaMeanN</t>
  </si>
  <si>
    <t>AreaMeanU-AreaMeanN</t>
  </si>
  <si>
    <t>AreaMaxN</t>
  </si>
  <si>
    <t>AreaMaxU-AreaMaxN</t>
  </si>
  <si>
    <t>%MeanN-%meanU</t>
  </si>
  <si>
    <t>SPL</t>
  </si>
  <si>
    <t>SQR</t>
  </si>
  <si>
    <t>SQRL</t>
  </si>
  <si>
    <t>STR</t>
  </si>
  <si>
    <t>STRL</t>
  </si>
  <si>
    <t>APP</t>
  </si>
  <si>
    <t>All</t>
  </si>
  <si>
    <t>Coffee</t>
  </si>
  <si>
    <t>Infant</t>
  </si>
  <si>
    <t>Ces</t>
  </si>
  <si>
    <t>Trump</t>
  </si>
  <si>
    <t>%mean</t>
  </si>
  <si>
    <t>%nax</t>
  </si>
  <si>
    <t>Amean</t>
  </si>
  <si>
    <t>Amax</t>
  </si>
  <si>
    <t>++</t>
  </si>
  <si>
    <t>--</t>
  </si>
  <si>
    <t>==</t>
  </si>
  <si>
    <t>+-</t>
  </si>
  <si>
    <t>+=</t>
  </si>
  <si>
    <t>APP-3S</t>
  </si>
  <si>
    <t>APP-F</t>
  </si>
  <si>
    <t>APP-3N</t>
  </si>
  <si>
    <t>APP-5N</t>
  </si>
  <si>
    <t>APP-5S</t>
  </si>
  <si>
    <t>D:\Development\TreeMapUncertainty\Figures\eopNMvseopNA.png</t>
  </si>
  <si>
    <t>average mean leaf aspect ratio</t>
  </si>
  <si>
    <t>average max leaf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</si>
</sst>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2" fontId="0" fillId="0" borderId="0" xfId="1" applyNumberFormat="1" applyFont="1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  <color rgb="FF1F78B4"/>
      <color rgb="FFD95F02"/>
      <color rgb="FF7570B3"/>
      <color rgb="FFE7298A"/>
      <color rgb="FFE6AB02"/>
      <color rgb="FF1B9E77"/>
      <color rgb="FFE6AB1D"/>
      <color rgb="FFA6761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AspectRatio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Sheet1!$B$31:$B$35</c:f>
              <c:strCache>
                <c:ptCount val="5"/>
                <c:pt idx="0">
                  <c:v>au</c:v>
                </c:pt>
                <c:pt idx="1">
                  <c:v>aur3</c:v>
                </c:pt>
                <c:pt idx="2">
                  <c:v>aur5</c:v>
                </c:pt>
                <c:pt idx="3">
                  <c:v>aur3p</c:v>
                </c:pt>
                <c:pt idx="4">
                  <c:v>aur5p</c:v>
                </c:pt>
              </c:strCache>
            </c:strRef>
          </c:cat>
          <c:val>
            <c:numRef>
              <c:f>Sheet1!$D$31:$D$35</c:f>
              <c:numCache>
                <c:formatCode>General</c:formatCode>
                <c:ptCount val="5"/>
                <c:pt idx="0">
                  <c:v>2.2407500000000002</c:v>
                </c:pt>
                <c:pt idx="1">
                  <c:v>2.35575</c:v>
                </c:pt>
                <c:pt idx="2">
                  <c:v>2.49925</c:v>
                </c:pt>
                <c:pt idx="3">
                  <c:v>2.33325</c:v>
                </c:pt>
                <c:pt idx="4">
                  <c:v>2.5012499999999998</c:v>
                </c:pt>
              </c:numCache>
            </c:numRef>
          </c:val>
        </c:ser>
        <c:ser>
          <c:idx val="1"/>
          <c:order val="1"/>
          <c:tx>
            <c:v>uncertainyAll%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Sheet1!$B$31:$B$35</c:f>
              <c:strCache>
                <c:ptCount val="5"/>
                <c:pt idx="0">
                  <c:v>au</c:v>
                </c:pt>
                <c:pt idx="1">
                  <c:v>aur3</c:v>
                </c:pt>
                <c:pt idx="2">
                  <c:v>aur5</c:v>
                </c:pt>
                <c:pt idx="3">
                  <c:v>aur3p</c:v>
                </c:pt>
                <c:pt idx="4">
                  <c:v>aur5p</c:v>
                </c:pt>
              </c:strCache>
            </c:strRef>
          </c:cat>
          <c:val>
            <c:numRef>
              <c:f>Sheet1!$E$31:$E$35</c:f>
              <c:numCache>
                <c:formatCode>General</c:formatCode>
                <c:ptCount val="5"/>
                <c:pt idx="0">
                  <c:v>3.9205000000000005</c:v>
                </c:pt>
                <c:pt idx="1">
                  <c:v>2.5575000000000001</c:v>
                </c:pt>
                <c:pt idx="2">
                  <c:v>2.67075</c:v>
                </c:pt>
                <c:pt idx="3">
                  <c:v>2.7035</c:v>
                </c:pt>
                <c:pt idx="4">
                  <c:v>2.5837500000000002</c:v>
                </c:pt>
              </c:numCache>
            </c:numRef>
          </c:val>
        </c:ser>
        <c:ser>
          <c:idx val="2"/>
          <c:order val="2"/>
          <c:tx>
            <c:v>Uncertainty%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Sheet1!$B$31:$B$35</c:f>
              <c:strCache>
                <c:ptCount val="5"/>
                <c:pt idx="0">
                  <c:v>au</c:v>
                </c:pt>
                <c:pt idx="1">
                  <c:v>aur3</c:v>
                </c:pt>
                <c:pt idx="2">
                  <c:v>aur5</c:v>
                </c:pt>
                <c:pt idx="3">
                  <c:v>aur3p</c:v>
                </c:pt>
                <c:pt idx="4">
                  <c:v>aur5p</c:v>
                </c:pt>
              </c:strCache>
            </c:strRef>
          </c:cat>
          <c:val>
            <c:numRef>
              <c:f>Sheet1!$F$31:$F$35</c:f>
              <c:numCache>
                <c:formatCode>General</c:formatCode>
                <c:ptCount val="5"/>
                <c:pt idx="0">
                  <c:v>1.6407499999999999</c:v>
                </c:pt>
                <c:pt idx="1">
                  <c:v>1.1604999999999999</c:v>
                </c:pt>
                <c:pt idx="2">
                  <c:v>1.21075</c:v>
                </c:pt>
                <c:pt idx="3">
                  <c:v>1.1735</c:v>
                </c:pt>
                <c:pt idx="4">
                  <c:v>1.097</c:v>
                </c:pt>
              </c:numCache>
            </c:numRef>
          </c:val>
        </c:ser>
        <c:ser>
          <c:idx val="3"/>
          <c:order val="3"/>
          <c:tx>
            <c:v>AreaAll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Sheet1!$B$31:$B$35</c:f>
              <c:strCache>
                <c:ptCount val="5"/>
                <c:pt idx="0">
                  <c:v>au</c:v>
                </c:pt>
                <c:pt idx="1">
                  <c:v>aur3</c:v>
                </c:pt>
                <c:pt idx="2">
                  <c:v>aur5</c:v>
                </c:pt>
                <c:pt idx="3">
                  <c:v>aur3p</c:v>
                </c:pt>
                <c:pt idx="4">
                  <c:v>aur5p</c:v>
                </c:pt>
              </c:strCache>
            </c:strRef>
          </c:cat>
          <c:val>
            <c:numRef>
              <c:f>Sheet1!$J$31:$J$35</c:f>
              <c:numCache>
                <c:formatCode>General</c:formatCode>
                <c:ptCount val="5"/>
                <c:pt idx="0">
                  <c:v>5.8366160076962377</c:v>
                </c:pt>
                <c:pt idx="1">
                  <c:v>1.2158787134772502</c:v>
                </c:pt>
                <c:pt idx="2">
                  <c:v>1.2033969055291738</c:v>
                </c:pt>
                <c:pt idx="3">
                  <c:v>1.2679147607140964</c:v>
                </c:pt>
                <c:pt idx="4">
                  <c:v>1.2223920139348643</c:v>
                </c:pt>
              </c:numCache>
            </c:numRef>
          </c:val>
        </c:ser>
        <c:ser>
          <c:idx val="4"/>
          <c:order val="4"/>
          <c:tx>
            <c:v>Area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Sheet1!$B$31:$B$35</c:f>
              <c:strCache>
                <c:ptCount val="5"/>
                <c:pt idx="0">
                  <c:v>au</c:v>
                </c:pt>
                <c:pt idx="1">
                  <c:v>aur3</c:v>
                </c:pt>
                <c:pt idx="2">
                  <c:v>aur5</c:v>
                </c:pt>
                <c:pt idx="3">
                  <c:v>aur3p</c:v>
                </c:pt>
                <c:pt idx="4">
                  <c:v>aur5p</c:v>
                </c:pt>
              </c:strCache>
            </c:strRef>
          </c:cat>
          <c:val>
            <c:numRef>
              <c:f>Sheet1!$K$31:$K$35</c:f>
              <c:numCache>
                <c:formatCode>General</c:formatCode>
                <c:ptCount val="5"/>
                <c:pt idx="0">
                  <c:v>3.1568481126008634</c:v>
                </c:pt>
                <c:pt idx="1">
                  <c:v>1.173959131426527</c:v>
                </c:pt>
                <c:pt idx="2">
                  <c:v>1.1290208028125552</c:v>
                </c:pt>
                <c:pt idx="3">
                  <c:v>1.1902944914695341</c:v>
                </c:pt>
                <c:pt idx="4">
                  <c:v>1.11808950561911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52344"/>
        <c:axId val="227954696"/>
      </c:barChart>
      <c:catAx>
        <c:axId val="2279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4696"/>
        <c:crosses val="autoZero"/>
        <c:auto val="1"/>
        <c:lblAlgn val="ctr"/>
        <c:lblOffset val="100"/>
        <c:noMultiLvlLbl val="0"/>
      </c:catAx>
      <c:valAx>
        <c:axId val="2279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DataUsedForFigures!$K$2:$K$57</c:f>
              <c:numCache>
                <c:formatCode>General</c:formatCode>
                <c:ptCount val="56"/>
                <c:pt idx="0">
                  <c:v>2.1355483220546201E-2</c:v>
                </c:pt>
                <c:pt idx="1">
                  <c:v>0.82165473525427102</c:v>
                </c:pt>
                <c:pt idx="2">
                  <c:v>9.6406431565499495E-2</c:v>
                </c:pt>
                <c:pt idx="3">
                  <c:v>0.38695822556640003</c:v>
                </c:pt>
                <c:pt idx="4">
                  <c:v>1.2058611946269299E-2</c:v>
                </c:pt>
                <c:pt idx="5">
                  <c:v>4.76411163767268E-3</c:v>
                </c:pt>
                <c:pt idx="6">
                  <c:v>3.3046412500242102E-2</c:v>
                </c:pt>
                <c:pt idx="7">
                  <c:v>1.1672458111290401E-2</c:v>
                </c:pt>
                <c:pt idx="8">
                  <c:v>1.34357491805567E-2</c:v>
                </c:pt>
                <c:pt idx="9">
                  <c:v>7.0576246018396903E-3</c:v>
                </c:pt>
                <c:pt idx="10">
                  <c:v>1.9694719032117999E-2</c:v>
                </c:pt>
                <c:pt idx="11">
                  <c:v>6.0254453208509699E-3</c:v>
                </c:pt>
                <c:pt idx="12">
                  <c:v>1.3435749180561601E-2</c:v>
                </c:pt>
                <c:pt idx="13">
                  <c:v>6.9406006561317096E-3</c:v>
                </c:pt>
                <c:pt idx="14">
                  <c:v>1.35312244954836E-2</c:v>
                </c:pt>
                <c:pt idx="15">
                  <c:v>5.7930850433207696E-3</c:v>
                </c:pt>
                <c:pt idx="16">
                  <c:v>5.4349963316128701E-3</c:v>
                </c:pt>
                <c:pt idx="17">
                  <c:v>2.2315489315173302E-2</c:v>
                </c:pt>
                <c:pt idx="18">
                  <c:v>6.4247829797625996E-3</c:v>
                </c:pt>
                <c:pt idx="19">
                  <c:v>1.6096886097841601E-2</c:v>
                </c:pt>
                <c:pt idx="20">
                  <c:v>5.7898596617643001E-3</c:v>
                </c:pt>
                <c:pt idx="21">
                  <c:v>1.59265650697041E-2</c:v>
                </c:pt>
                <c:pt idx="22">
                  <c:v>6.9758896210550996E-3</c:v>
                </c:pt>
                <c:pt idx="23">
                  <c:v>1.60968860978369E-2</c:v>
                </c:pt>
                <c:pt idx="24">
                  <c:v>0.14110987008688</c:v>
                </c:pt>
                <c:pt idx="25">
                  <c:v>1.1607645799409099E-2</c:v>
                </c:pt>
                <c:pt idx="26">
                  <c:v>0.19973577295470399</c:v>
                </c:pt>
                <c:pt idx="27">
                  <c:v>3.2675149076462802E-2</c:v>
                </c:pt>
                <c:pt idx="28">
                  <c:v>7.8966319425528998E-3</c:v>
                </c:pt>
                <c:pt idx="29">
                  <c:v>2.6532527143526601E-2</c:v>
                </c:pt>
                <c:pt idx="30">
                  <c:v>8.0880766315176104E-3</c:v>
                </c:pt>
                <c:pt idx="31">
                  <c:v>1.7585620900270001E-2</c:v>
                </c:pt>
                <c:pt idx="32">
                  <c:v>0.452382515025121</c:v>
                </c:pt>
                <c:pt idx="33">
                  <c:v>4.7229880758035997E-2</c:v>
                </c:pt>
                <c:pt idx="34">
                  <c:v>0.91069869393271097</c:v>
                </c:pt>
                <c:pt idx="35">
                  <c:v>0.115535368058134</c:v>
                </c:pt>
                <c:pt idx="36">
                  <c:v>2.8136904993779199E-2</c:v>
                </c:pt>
                <c:pt idx="37">
                  <c:v>0.85829956248797901</c:v>
                </c:pt>
                <c:pt idx="38">
                  <c:v>0.11661475511256</c:v>
                </c:pt>
                <c:pt idx="39">
                  <c:v>0.40230377279143897</c:v>
                </c:pt>
                <c:pt idx="40">
                  <c:v>0.118665477945362</c:v>
                </c:pt>
                <c:pt idx="41">
                  <c:v>1.0410769544667599E-2</c:v>
                </c:pt>
                <c:pt idx="42">
                  <c:v>0.15416130085559901</c:v>
                </c:pt>
                <c:pt idx="43">
                  <c:v>0.109826380644568</c:v>
                </c:pt>
                <c:pt idx="44">
                  <c:v>6.7510808560026104E-3</c:v>
                </c:pt>
                <c:pt idx="45">
                  <c:v>0.119386532513533</c:v>
                </c:pt>
                <c:pt idx="46">
                  <c:v>4.4060689405975802E-2</c:v>
                </c:pt>
                <c:pt idx="47">
                  <c:v>8.2199763945642698E-2</c:v>
                </c:pt>
                <c:pt idx="48">
                  <c:v>2.5126728398571899E-2</c:v>
                </c:pt>
                <c:pt idx="49">
                  <c:v>0.41590850281894598</c:v>
                </c:pt>
                <c:pt idx="50">
                  <c:v>4.0586905195052501E-2</c:v>
                </c:pt>
                <c:pt idx="51">
                  <c:v>0.22324500918262</c:v>
                </c:pt>
                <c:pt idx="52">
                  <c:v>3.1288586952851298E-2</c:v>
                </c:pt>
                <c:pt idx="53">
                  <c:v>0.23769104624792201</c:v>
                </c:pt>
                <c:pt idx="54">
                  <c:v>1.1614916837957101E-2</c:v>
                </c:pt>
                <c:pt idx="55">
                  <c:v>0.39877089920196701</c:v>
                </c:pt>
              </c:numCache>
            </c:numRef>
          </c:xVal>
          <c:yVal>
            <c:numRef>
              <c:f>DataUsedForFigures!$U$2:$U$57</c:f>
              <c:numCache>
                <c:formatCode>General</c:formatCode>
                <c:ptCount val="56"/>
                <c:pt idx="0">
                  <c:v>8.3641756774406103E-3</c:v>
                </c:pt>
                <c:pt idx="1">
                  <c:v>0.239776589543088</c:v>
                </c:pt>
                <c:pt idx="2">
                  <c:v>3.5364109723583399E-2</c:v>
                </c:pt>
                <c:pt idx="3">
                  <c:v>0.11795720365550499</c:v>
                </c:pt>
                <c:pt idx="4">
                  <c:v>7.2498470091713601E-3</c:v>
                </c:pt>
                <c:pt idx="5">
                  <c:v>2.3385025187947599E-3</c:v>
                </c:pt>
                <c:pt idx="6">
                  <c:v>1.38623250864947E-2</c:v>
                </c:pt>
                <c:pt idx="7">
                  <c:v>3.9712301871716203E-3</c:v>
                </c:pt>
                <c:pt idx="8">
                  <c:v>6.9546721975394304E-3</c:v>
                </c:pt>
                <c:pt idx="9">
                  <c:v>2.5269345512294798E-3</c:v>
                </c:pt>
                <c:pt idx="10">
                  <c:v>8.6766097185071705E-3</c:v>
                </c:pt>
                <c:pt idx="11">
                  <c:v>3.2885864419134199E-3</c:v>
                </c:pt>
                <c:pt idx="12">
                  <c:v>6.9546721975590102E-3</c:v>
                </c:pt>
                <c:pt idx="13">
                  <c:v>2.40755925954969E-3</c:v>
                </c:pt>
                <c:pt idx="14">
                  <c:v>7.1248672129116102E-3</c:v>
                </c:pt>
                <c:pt idx="15">
                  <c:v>3.2112300472384998E-3</c:v>
                </c:pt>
                <c:pt idx="16">
                  <c:v>1.92535495020249E-3</c:v>
                </c:pt>
                <c:pt idx="17">
                  <c:v>1.1094683905767301E-2</c:v>
                </c:pt>
                <c:pt idx="18">
                  <c:v>3.3533525068236399E-3</c:v>
                </c:pt>
                <c:pt idx="19">
                  <c:v>7.1460234234795496E-3</c:v>
                </c:pt>
                <c:pt idx="20">
                  <c:v>1.9711635563046102E-3</c:v>
                </c:pt>
                <c:pt idx="21">
                  <c:v>9.5705526005861897E-3</c:v>
                </c:pt>
                <c:pt idx="22">
                  <c:v>3.5850414546651499E-3</c:v>
                </c:pt>
                <c:pt idx="23">
                  <c:v>7.14602342348094E-3</c:v>
                </c:pt>
                <c:pt idx="24">
                  <c:v>6.7822066734136405E-2</c:v>
                </c:pt>
                <c:pt idx="25">
                  <c:v>5.1967065143149298E-3</c:v>
                </c:pt>
                <c:pt idx="26">
                  <c:v>0.11450524137984899</c:v>
                </c:pt>
                <c:pt idx="27">
                  <c:v>1.8391833092032302E-2</c:v>
                </c:pt>
                <c:pt idx="28">
                  <c:v>2.7381848545861599E-3</c:v>
                </c:pt>
                <c:pt idx="29">
                  <c:v>1.12855251883283E-2</c:v>
                </c:pt>
                <c:pt idx="30">
                  <c:v>2.3687191851502099E-3</c:v>
                </c:pt>
                <c:pt idx="31">
                  <c:v>1.14072468192352E-2</c:v>
                </c:pt>
                <c:pt idx="32">
                  <c:v>0.18422364147804501</c:v>
                </c:pt>
                <c:pt idx="33">
                  <c:v>1.95541580425968E-2</c:v>
                </c:pt>
                <c:pt idx="34">
                  <c:v>0.26679498132847301</c:v>
                </c:pt>
                <c:pt idx="35">
                  <c:v>4.7040750534540501E-2</c:v>
                </c:pt>
                <c:pt idx="36">
                  <c:v>1.1055433140288199E-2</c:v>
                </c:pt>
                <c:pt idx="37">
                  <c:v>0.24662359402655501</c:v>
                </c:pt>
                <c:pt idx="38">
                  <c:v>4.6703755322128199E-2</c:v>
                </c:pt>
                <c:pt idx="39">
                  <c:v>0.16054146241634601</c:v>
                </c:pt>
                <c:pt idx="40">
                  <c:v>5.2300733565687603E-2</c:v>
                </c:pt>
                <c:pt idx="41">
                  <c:v>6.5347274405952701E-3</c:v>
                </c:pt>
                <c:pt idx="42">
                  <c:v>8.8051596261045501E-2</c:v>
                </c:pt>
                <c:pt idx="43">
                  <c:v>4.3571700587069599E-2</c:v>
                </c:pt>
                <c:pt idx="44">
                  <c:v>3.9100370876880503E-3</c:v>
                </c:pt>
                <c:pt idx="45">
                  <c:v>6.55209957675746E-2</c:v>
                </c:pt>
                <c:pt idx="46">
                  <c:v>1.94856594311087E-2</c:v>
                </c:pt>
                <c:pt idx="47">
                  <c:v>3.8377939884440999E-2</c:v>
                </c:pt>
                <c:pt idx="48">
                  <c:v>1.21279598910791E-2</c:v>
                </c:pt>
                <c:pt idx="49">
                  <c:v>0.162447645853662</c:v>
                </c:pt>
                <c:pt idx="50">
                  <c:v>1.9940819480149599E-2</c:v>
                </c:pt>
                <c:pt idx="51">
                  <c:v>8.8607809419331496E-2</c:v>
                </c:pt>
                <c:pt idx="52">
                  <c:v>1.5892794007926699E-2</c:v>
                </c:pt>
                <c:pt idx="53">
                  <c:v>9.7424246762074604E-2</c:v>
                </c:pt>
                <c:pt idx="54">
                  <c:v>4.9318939331737402E-3</c:v>
                </c:pt>
                <c:pt idx="55">
                  <c:v>0.14079994152372599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39320"/>
        <c:axId val="489937752"/>
      </c:scatterChart>
      <c:valAx>
        <c:axId val="48993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All%Sum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7752"/>
        <c:crosses val="autoZero"/>
        <c:crossBetween val="midCat"/>
      </c:valAx>
      <c:valAx>
        <c:axId val="4899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%Sum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DataUsedForFigures!$AE$2:$AE$57</c:f>
              <c:numCache>
                <c:formatCode>General</c:formatCode>
                <c:ptCount val="56"/>
                <c:pt idx="0">
                  <c:v>67.077774163419207</c:v>
                </c:pt>
                <c:pt idx="1">
                  <c:v>1961.6192832587601</c:v>
                </c:pt>
                <c:pt idx="2">
                  <c:v>240.69490211516799</c:v>
                </c:pt>
                <c:pt idx="3">
                  <c:v>4791.6749506332899</c:v>
                </c:pt>
                <c:pt idx="4">
                  <c:v>765.08008898506205</c:v>
                </c:pt>
                <c:pt idx="5">
                  <c:v>39.303786415720303</c:v>
                </c:pt>
                <c:pt idx="6">
                  <c:v>1669.1990090957299</c:v>
                </c:pt>
                <c:pt idx="7">
                  <c:v>196.81376028558401</c:v>
                </c:pt>
                <c:pt idx="8">
                  <c:v>996.04853511462204</c:v>
                </c:pt>
                <c:pt idx="9">
                  <c:v>39.939357271070897</c:v>
                </c:pt>
                <c:pt idx="10">
                  <c:v>101.877951573209</c:v>
                </c:pt>
                <c:pt idx="11">
                  <c:v>82.220181373043701</c:v>
                </c:pt>
                <c:pt idx="12">
                  <c:v>996.04853511459305</c:v>
                </c:pt>
                <c:pt idx="13">
                  <c:v>41.044775378160899</c:v>
                </c:pt>
                <c:pt idx="14">
                  <c:v>100.07904808403801</c:v>
                </c:pt>
                <c:pt idx="15">
                  <c:v>81.562504111290096</c:v>
                </c:pt>
                <c:pt idx="16">
                  <c:v>37.860266222240703</c:v>
                </c:pt>
                <c:pt idx="17">
                  <c:v>85.298213915241206</c:v>
                </c:pt>
                <c:pt idx="18">
                  <c:v>69.2399437839115</c:v>
                </c:pt>
                <c:pt idx="19">
                  <c:v>1300.2038211352999</c:v>
                </c:pt>
                <c:pt idx="20">
                  <c:v>42.568874229308797</c:v>
                </c:pt>
                <c:pt idx="21">
                  <c:v>86.232835623045105</c:v>
                </c:pt>
                <c:pt idx="22">
                  <c:v>71.029965236891798</c:v>
                </c:pt>
                <c:pt idx="23">
                  <c:v>1300.2038211353999</c:v>
                </c:pt>
                <c:pt idx="24">
                  <c:v>3122.13477003458</c:v>
                </c:pt>
                <c:pt idx="25">
                  <c:v>57.338980480482903</c:v>
                </c:pt>
                <c:pt idx="26">
                  <c:v>1526.34372889922</c:v>
                </c:pt>
                <c:pt idx="27">
                  <c:v>192.72894013598801</c:v>
                </c:pt>
                <c:pt idx="28">
                  <c:v>45.6289377711024</c:v>
                </c:pt>
                <c:pt idx="29">
                  <c:v>1126.21469220375</c:v>
                </c:pt>
                <c:pt idx="30">
                  <c:v>116.691071773768</c:v>
                </c:pt>
                <c:pt idx="31">
                  <c:v>496.41376185985899</c:v>
                </c:pt>
                <c:pt idx="32">
                  <c:v>9601.1859562566406</c:v>
                </c:pt>
                <c:pt idx="33">
                  <c:v>116.096612967783</c:v>
                </c:pt>
                <c:pt idx="34">
                  <c:v>2905.6925388616</c:v>
                </c:pt>
                <c:pt idx="35">
                  <c:v>343.51284130702601</c:v>
                </c:pt>
                <c:pt idx="36">
                  <c:v>91.850191462614603</c:v>
                </c:pt>
                <c:pt idx="37">
                  <c:v>2760.8412622355499</c:v>
                </c:pt>
                <c:pt idx="38">
                  <c:v>240.59909283256599</c:v>
                </c:pt>
                <c:pt idx="39">
                  <c:v>11477.5588964617</c:v>
                </c:pt>
                <c:pt idx="40">
                  <c:v>3507.0772403634101</c:v>
                </c:pt>
                <c:pt idx="41">
                  <c:v>45.225605075637503</c:v>
                </c:pt>
                <c:pt idx="42">
                  <c:v>1160.9935643521101</c:v>
                </c:pt>
                <c:pt idx="43">
                  <c:v>238.64005484600099</c:v>
                </c:pt>
                <c:pt idx="44">
                  <c:v>40.7692600677237</c:v>
                </c:pt>
                <c:pt idx="45">
                  <c:v>1149.00459845725</c:v>
                </c:pt>
                <c:pt idx="46">
                  <c:v>230.380605556777</c:v>
                </c:pt>
                <c:pt idx="47">
                  <c:v>753.08220870975902</c:v>
                </c:pt>
                <c:pt idx="48">
                  <c:v>95.783943305654404</c:v>
                </c:pt>
                <c:pt idx="49">
                  <c:v>3597.5450814954102</c:v>
                </c:pt>
                <c:pt idx="50">
                  <c:v>309.44966953623498</c:v>
                </c:pt>
                <c:pt idx="51">
                  <c:v>3358.6918705551402</c:v>
                </c:pt>
                <c:pt idx="52">
                  <c:v>228.83475040905401</c:v>
                </c:pt>
                <c:pt idx="53">
                  <c:v>4357.4280865373003</c:v>
                </c:pt>
                <c:pt idx="54">
                  <c:v>65.839963034778194</c:v>
                </c:pt>
                <c:pt idx="55">
                  <c:v>3555.4174338122598</c:v>
                </c:pt>
              </c:numCache>
            </c:numRef>
          </c:xVal>
          <c:yVal>
            <c:numRef>
              <c:f>DataUsedForFigures!$AO$2:$AO$57</c:f>
              <c:numCache>
                <c:formatCode>General</c:formatCode>
                <c:ptCount val="56"/>
                <c:pt idx="0">
                  <c:v>32.925361771138</c:v>
                </c:pt>
                <c:pt idx="1">
                  <c:v>929.12762985996096</c:v>
                </c:pt>
                <c:pt idx="2">
                  <c:v>94.111596276998498</c:v>
                </c:pt>
                <c:pt idx="3">
                  <c:v>1985.94475914085</c:v>
                </c:pt>
                <c:pt idx="4">
                  <c:v>491.91542439971499</c:v>
                </c:pt>
                <c:pt idx="5">
                  <c:v>19.593549494131899</c:v>
                </c:pt>
                <c:pt idx="6">
                  <c:v>679.37246076821395</c:v>
                </c:pt>
                <c:pt idx="7">
                  <c:v>58.133413433530301</c:v>
                </c:pt>
                <c:pt idx="8">
                  <c:v>620.05856810080297</c:v>
                </c:pt>
                <c:pt idx="9">
                  <c:v>18.0530578389412</c:v>
                </c:pt>
                <c:pt idx="10">
                  <c:v>82.658908908101594</c:v>
                </c:pt>
                <c:pt idx="11">
                  <c:v>39.826271097428403</c:v>
                </c:pt>
                <c:pt idx="12">
                  <c:v>620.05856810089006</c:v>
                </c:pt>
                <c:pt idx="13">
                  <c:v>16.9424057218204</c:v>
                </c:pt>
                <c:pt idx="14">
                  <c:v>84.324798058471004</c:v>
                </c:pt>
                <c:pt idx="15">
                  <c:v>40.080893942711903</c:v>
                </c:pt>
                <c:pt idx="16">
                  <c:v>16.744465588051899</c:v>
                </c:pt>
                <c:pt idx="17">
                  <c:v>70.524514169351207</c:v>
                </c:pt>
                <c:pt idx="18">
                  <c:v>37.466627082510897</c:v>
                </c:pt>
                <c:pt idx="19">
                  <c:v>716.525838211468</c:v>
                </c:pt>
                <c:pt idx="20">
                  <c:v>17.589461251815901</c:v>
                </c:pt>
                <c:pt idx="21">
                  <c:v>77.387160769832704</c:v>
                </c:pt>
                <c:pt idx="22">
                  <c:v>38.446961327838601</c:v>
                </c:pt>
                <c:pt idx="23">
                  <c:v>716.52583821147005</c:v>
                </c:pt>
                <c:pt idx="24">
                  <c:v>1441.20670550878</c:v>
                </c:pt>
                <c:pt idx="25">
                  <c:v>29.578996616889999</c:v>
                </c:pt>
                <c:pt idx="26">
                  <c:v>655.05734777565101</c:v>
                </c:pt>
                <c:pt idx="27">
                  <c:v>68.916230652616605</c:v>
                </c:pt>
                <c:pt idx="28">
                  <c:v>21.078031550091701</c:v>
                </c:pt>
                <c:pt idx="29">
                  <c:v>492.30875976651902</c:v>
                </c:pt>
                <c:pt idx="30">
                  <c:v>33.240645812467903</c:v>
                </c:pt>
                <c:pt idx="31">
                  <c:v>372.18328186892199</c:v>
                </c:pt>
                <c:pt idx="32">
                  <c:v>5262.7775289842302</c:v>
                </c:pt>
                <c:pt idx="33">
                  <c:v>53.446490478676402</c:v>
                </c:pt>
                <c:pt idx="34">
                  <c:v>1454.5486700358399</c:v>
                </c:pt>
                <c:pt idx="35">
                  <c:v>147.489510470509</c:v>
                </c:pt>
                <c:pt idx="36">
                  <c:v>41.441891087308299</c:v>
                </c:pt>
                <c:pt idx="37">
                  <c:v>1436.99604580863</c:v>
                </c:pt>
                <c:pt idx="38">
                  <c:v>112.364531463454</c:v>
                </c:pt>
                <c:pt idx="39">
                  <c:v>6187.78138487879</c:v>
                </c:pt>
                <c:pt idx="40">
                  <c:v>1396.4420314410099</c:v>
                </c:pt>
                <c:pt idx="41">
                  <c:v>23.9338785108834</c:v>
                </c:pt>
                <c:pt idx="42">
                  <c:v>543.77273926287603</c:v>
                </c:pt>
                <c:pt idx="43">
                  <c:v>94.329206566859895</c:v>
                </c:pt>
                <c:pt idx="44">
                  <c:v>21.3609128006593</c:v>
                </c:pt>
                <c:pt idx="45">
                  <c:v>531.48914526873602</c:v>
                </c:pt>
                <c:pt idx="46">
                  <c:v>84.086603815432198</c:v>
                </c:pt>
                <c:pt idx="47">
                  <c:v>346.89685008046001</c:v>
                </c:pt>
                <c:pt idx="48">
                  <c:v>43.009069902051799</c:v>
                </c:pt>
                <c:pt idx="49">
                  <c:v>1696.7421368902999</c:v>
                </c:pt>
                <c:pt idx="50">
                  <c:v>104.987524830279</c:v>
                </c:pt>
                <c:pt idx="51">
                  <c:v>1493.8186719621001</c:v>
                </c:pt>
                <c:pt idx="52">
                  <c:v>74.381691655037898</c:v>
                </c:pt>
                <c:pt idx="53">
                  <c:v>2050.7779897744299</c:v>
                </c:pt>
                <c:pt idx="54">
                  <c:v>29.402397478981801</c:v>
                </c:pt>
                <c:pt idx="55">
                  <c:v>1607.09274896853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38144"/>
        <c:axId val="489938928"/>
      </c:scatterChart>
      <c:valAx>
        <c:axId val="48993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8928"/>
        <c:crosses val="autoZero"/>
        <c:crossBetween val="midCat"/>
      </c:valAx>
      <c:valAx>
        <c:axId val="4899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Ces. All%sum vs allAreaSum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C1ADAF1-8B1A-4123-8D96-1CD85E953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920A305-F2F9-4294-BDDE-2A518B9AF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07D01F-E450-4A70-A837-19A09D5CA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D11996E-F4CF-4BC7-A6F1-F095BF703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DF12DE8-F0D7-4639-8F64-1A9E7E1F7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0ABA013-6D97-4F44-8918-AF0356D3B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2EC8731-5307-47C4-94C5-8BE96F1A1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C9B7575-8DC4-4F08-9181-846F65F8A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>
                <c:manualLayout>
                  <c:x val="-3.7937664041994702E-2"/>
                  <c:y val="3.4935368375295137E-2"/>
                </c:manualLayout>
              </c:layout>
              <c:tx>
                <c:rich>
                  <a:bodyPr/>
                  <a:lstStyle/>
                  <a:p>
                    <a:fld id="{3EDE2F3F-8EF6-481B-B72A-DF2C77000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3.8951443569553858E-2"/>
                  <c:y val="-3.9667824876346673E-2"/>
                </c:manualLayout>
              </c:layout>
              <c:tx>
                <c:rich>
                  <a:bodyPr/>
                  <a:lstStyle/>
                  <a:p>
                    <a:fld id="{AE870D07-3314-4F05-A7A1-96A0351D13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3.4098862642169729E-3"/>
                  <c:y val="-2.366228250525747E-3"/>
                </c:manualLayout>
              </c:layout>
              <c:tx>
                <c:rich>
                  <a:bodyPr/>
                  <a:lstStyle/>
                  <a:p>
                    <a:fld id="{BCB7C4FE-A81B-4DC8-9DDA-A4835C66E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7B5955C-59BC-46B1-BA8C-6D00AB9B6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8E60AE7-CF70-4085-B0F4-A90D60FE7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2C2F776-9FF0-41E7-85EE-4AFB763E3E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DataUsedForFigures!$K$2:$K$15</c:f>
              <c:numCache>
                <c:formatCode>General</c:formatCode>
                <c:ptCount val="14"/>
                <c:pt idx="0">
                  <c:v>2.1355483220546201E-2</c:v>
                </c:pt>
                <c:pt idx="1">
                  <c:v>0.82165473525427102</c:v>
                </c:pt>
                <c:pt idx="2">
                  <c:v>9.6406431565499495E-2</c:v>
                </c:pt>
                <c:pt idx="3">
                  <c:v>0.38695822556640003</c:v>
                </c:pt>
                <c:pt idx="4">
                  <c:v>1.2058611946269299E-2</c:v>
                </c:pt>
                <c:pt idx="5">
                  <c:v>4.76411163767268E-3</c:v>
                </c:pt>
                <c:pt idx="6">
                  <c:v>3.3046412500242102E-2</c:v>
                </c:pt>
                <c:pt idx="7">
                  <c:v>1.1672458111290401E-2</c:v>
                </c:pt>
                <c:pt idx="8">
                  <c:v>1.34357491805567E-2</c:v>
                </c:pt>
                <c:pt idx="9">
                  <c:v>7.0576246018396903E-3</c:v>
                </c:pt>
                <c:pt idx="10">
                  <c:v>1.9694719032117999E-2</c:v>
                </c:pt>
                <c:pt idx="11">
                  <c:v>6.0254453208509699E-3</c:v>
                </c:pt>
                <c:pt idx="12">
                  <c:v>1.3435749180561601E-2</c:v>
                </c:pt>
                <c:pt idx="13">
                  <c:v>6.9406006561317096E-3</c:v>
                </c:pt>
              </c:numCache>
            </c:numRef>
          </c:xVal>
          <c:yVal>
            <c:numRef>
              <c:f>DataUsedForFigures!$AE$2:$AE$15</c:f>
              <c:numCache>
                <c:formatCode>General</c:formatCode>
                <c:ptCount val="14"/>
                <c:pt idx="0">
                  <c:v>67.077774163419207</c:v>
                </c:pt>
                <c:pt idx="1">
                  <c:v>1961.6192832587601</c:v>
                </c:pt>
                <c:pt idx="2">
                  <c:v>240.69490211516799</c:v>
                </c:pt>
                <c:pt idx="3">
                  <c:v>4791.6749506332899</c:v>
                </c:pt>
                <c:pt idx="4">
                  <c:v>765.08008898506205</c:v>
                </c:pt>
                <c:pt idx="5">
                  <c:v>39.303786415720303</c:v>
                </c:pt>
                <c:pt idx="6">
                  <c:v>1669.1990090957299</c:v>
                </c:pt>
                <c:pt idx="7">
                  <c:v>196.81376028558401</c:v>
                </c:pt>
                <c:pt idx="8">
                  <c:v>996.04853511462204</c:v>
                </c:pt>
                <c:pt idx="9">
                  <c:v>39.939357271070897</c:v>
                </c:pt>
                <c:pt idx="10">
                  <c:v>101.877951573209</c:v>
                </c:pt>
                <c:pt idx="11">
                  <c:v>82.220181373043701</c:v>
                </c:pt>
                <c:pt idx="12">
                  <c:v>996.04853511459305</c:v>
                </c:pt>
                <c:pt idx="13">
                  <c:v>41.044775378160899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DataUsedForFigures!$A$44:$A$57</c15:f>
                <c15:dlblRangeCache>
                  <c:ptCount val="14"/>
                  <c:pt idx="0">
                    <c:v>sqrlu</c:v>
                  </c:pt>
                  <c:pt idx="1">
                    <c:v>sqrlu</c:v>
                  </c:pt>
                  <c:pt idx="2">
                    <c:v>sqru</c:v>
                  </c:pt>
                  <c:pt idx="3">
                    <c:v>sqru</c:v>
                  </c:pt>
                  <c:pt idx="4">
                    <c:v>sqru</c:v>
                  </c:pt>
                  <c:pt idx="5">
                    <c:v>sqru</c:v>
                  </c:pt>
                  <c:pt idx="6">
                    <c:v>str</c:v>
                  </c:pt>
                  <c:pt idx="7">
                    <c:v>str</c:v>
                  </c:pt>
                  <c:pt idx="8">
                    <c:v>str</c:v>
                  </c:pt>
                  <c:pt idx="9">
                    <c:v>str</c:v>
                  </c:pt>
                  <c:pt idx="10">
                    <c:v>strl</c:v>
                  </c:pt>
                  <c:pt idx="11">
                    <c:v>strl</c:v>
                  </c:pt>
                  <c:pt idx="12">
                    <c:v>strl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89938536"/>
        <c:axId val="489939712"/>
      </c:scatterChart>
      <c:valAx>
        <c:axId val="48993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9712"/>
        <c:crosses val="autoZero"/>
        <c:crossBetween val="midCat"/>
      </c:valAx>
      <c:valAx>
        <c:axId val="4899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all%sum</a:t>
            </a:r>
            <a:r>
              <a:rPr lang="en-US" baseline="0"/>
              <a:t> vs allAreaSum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98C40A55-417E-4A48-9061-0296A1E9D5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518ED41-2436-4FA9-AF46-7971E09EE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210530E-5859-4CE8-B652-72C724A38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A4FD60C-8BFA-4B99-9DC1-A0E3445C3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6035AD0-2223-4A8C-BF02-FEBC39F4D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4E6102B-7289-4C25-9FAB-8F8BB1835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BCA4DBE-565E-4039-BBA1-DAD2EE223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9AD5F97-A4BD-4271-8394-3D27B7E55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CB0AB7C-0B44-4FA9-B8FF-26DC7A32E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187A6BB-8FE6-45D0-8203-1441E7885A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909E7444-A4E3-4FAA-A4C3-A27D62703D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409C079-944C-43FD-9ED9-3CC192B68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A204FA7-B747-4A3A-9ADC-824FADFC2B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AEDA7B4-E20E-4FB0-A37F-56D17E520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DataUsedForFigures!$K$16:$K$29</c:f>
              <c:numCache>
                <c:formatCode>General</c:formatCode>
                <c:ptCount val="14"/>
                <c:pt idx="0">
                  <c:v>1.35312244954836E-2</c:v>
                </c:pt>
                <c:pt idx="1">
                  <c:v>5.7930850433207696E-3</c:v>
                </c:pt>
                <c:pt idx="2">
                  <c:v>5.4349963316128701E-3</c:v>
                </c:pt>
                <c:pt idx="3">
                  <c:v>2.2315489315173302E-2</c:v>
                </c:pt>
                <c:pt idx="4">
                  <c:v>6.4247829797625996E-3</c:v>
                </c:pt>
                <c:pt idx="5">
                  <c:v>1.6096886097841601E-2</c:v>
                </c:pt>
                <c:pt idx="6">
                  <c:v>5.7898596617643001E-3</c:v>
                </c:pt>
                <c:pt idx="7">
                  <c:v>1.59265650697041E-2</c:v>
                </c:pt>
                <c:pt idx="8">
                  <c:v>6.9758896210550996E-3</c:v>
                </c:pt>
                <c:pt idx="9">
                  <c:v>1.60968860978369E-2</c:v>
                </c:pt>
                <c:pt idx="10">
                  <c:v>0.14110987008688</c:v>
                </c:pt>
                <c:pt idx="11">
                  <c:v>1.1607645799409099E-2</c:v>
                </c:pt>
                <c:pt idx="12">
                  <c:v>0.19973577295470399</c:v>
                </c:pt>
                <c:pt idx="13">
                  <c:v>3.2675149076462802E-2</c:v>
                </c:pt>
              </c:numCache>
            </c:numRef>
          </c:xVal>
          <c:yVal>
            <c:numRef>
              <c:f>DataUsedForFigures!$AE$16:$AE$29</c:f>
              <c:numCache>
                <c:formatCode>General</c:formatCode>
                <c:ptCount val="14"/>
                <c:pt idx="0">
                  <c:v>100.07904808403801</c:v>
                </c:pt>
                <c:pt idx="1">
                  <c:v>81.562504111290096</c:v>
                </c:pt>
                <c:pt idx="2">
                  <c:v>37.860266222240703</c:v>
                </c:pt>
                <c:pt idx="3">
                  <c:v>85.298213915241206</c:v>
                </c:pt>
                <c:pt idx="4">
                  <c:v>69.2399437839115</c:v>
                </c:pt>
                <c:pt idx="5">
                  <c:v>1300.2038211352999</c:v>
                </c:pt>
                <c:pt idx="6">
                  <c:v>42.568874229308797</c:v>
                </c:pt>
                <c:pt idx="7">
                  <c:v>86.232835623045105</c:v>
                </c:pt>
                <c:pt idx="8">
                  <c:v>71.029965236891798</c:v>
                </c:pt>
                <c:pt idx="9">
                  <c:v>1300.2038211353999</c:v>
                </c:pt>
                <c:pt idx="10">
                  <c:v>3122.13477003458</c:v>
                </c:pt>
                <c:pt idx="11">
                  <c:v>57.338980480482903</c:v>
                </c:pt>
                <c:pt idx="12">
                  <c:v>1526.34372889922</c:v>
                </c:pt>
                <c:pt idx="13">
                  <c:v>192.72894013598801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DataUsedForFigures!$A$44:$A$57</c15:f>
                <c15:dlblRangeCache>
                  <c:ptCount val="14"/>
                  <c:pt idx="0">
                    <c:v>sqrlu</c:v>
                  </c:pt>
                  <c:pt idx="1">
                    <c:v>sqrlu</c:v>
                  </c:pt>
                  <c:pt idx="2">
                    <c:v>sqru</c:v>
                  </c:pt>
                  <c:pt idx="3">
                    <c:v>sqru</c:v>
                  </c:pt>
                  <c:pt idx="4">
                    <c:v>sqru</c:v>
                  </c:pt>
                  <c:pt idx="5">
                    <c:v>sqru</c:v>
                  </c:pt>
                  <c:pt idx="6">
                    <c:v>str</c:v>
                  </c:pt>
                  <c:pt idx="7">
                    <c:v>str</c:v>
                  </c:pt>
                  <c:pt idx="8">
                    <c:v>str</c:v>
                  </c:pt>
                  <c:pt idx="9">
                    <c:v>str</c:v>
                  </c:pt>
                  <c:pt idx="10">
                    <c:v>strl</c:v>
                  </c:pt>
                  <c:pt idx="11">
                    <c:v>strl</c:v>
                  </c:pt>
                  <c:pt idx="12">
                    <c:v>strl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9935008"/>
        <c:axId val="489934224"/>
      </c:scatterChart>
      <c:valAx>
        <c:axId val="4899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4224"/>
        <c:crosses val="autoZero"/>
        <c:crossBetween val="midCat"/>
      </c:valAx>
      <c:valAx>
        <c:axId val="4899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all%Sum vs allAreaSum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8F9813E-7D8B-41E4-A51B-FFC445F9D7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FFC32FE-A868-43EA-B2AF-B862B1D470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635250-1BAD-4661-A196-80C66F70A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159D6BB-BEB7-41ED-A253-D8A6E63429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6FAFEB8-A337-4798-B3E2-154B175F0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8247012-C5C4-4788-A3AA-B5F2AC34C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F95A32D-0AC5-40DA-A213-16CB79DEA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2.5000000000000001E-2"/>
                  <c:y val="3.2616480091106008E-2"/>
                </c:manualLayout>
              </c:layout>
              <c:tx>
                <c:rich>
                  <a:bodyPr/>
                  <a:lstStyle/>
                  <a:p>
                    <a:fld id="{BBDAC930-874A-4F6E-BE6A-32464E890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E494ECA-66E4-4B6F-94E9-6D1C2C000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1.1111111111111059E-2"/>
                  <c:y val="6.0573463026339647E-2"/>
                </c:manualLayout>
              </c:layout>
              <c:tx>
                <c:rich>
                  <a:bodyPr/>
                  <a:lstStyle/>
                  <a:p>
                    <a:fld id="{FDFE5DE1-37E4-4194-AB72-DAAA428EB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6F01D42-BDC8-4528-AA14-E825EFDCF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-2.7777777777777804E-2"/>
                  <c:y val="-0.10250893742919032"/>
                </c:manualLayout>
              </c:layout>
              <c:tx>
                <c:rich>
                  <a:bodyPr/>
                  <a:lstStyle/>
                  <a:p>
                    <a:fld id="{1CD32B63-71DA-4818-8025-E9F1CCABE5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8.3333333333333329E-2"/>
                  <c:y val="-4.2711563854532264E-17"/>
                </c:manualLayout>
              </c:layout>
              <c:tx>
                <c:rich>
                  <a:bodyPr/>
                  <a:lstStyle/>
                  <a:p>
                    <a:fld id="{8672797F-E1C7-4F02-B0F7-41B76D1C3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5.5555555555555046E-3"/>
                  <c:y val="-8.3870948805701173E-2"/>
                </c:manualLayout>
              </c:layout>
              <c:tx>
                <c:rich>
                  <a:bodyPr/>
                  <a:lstStyle/>
                  <a:p>
                    <a:fld id="{A25B7D2D-E690-4F5E-A8BE-092C1AC4C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DataUsedForFigures!$K$30:$K$43</c:f>
              <c:numCache>
                <c:formatCode>General</c:formatCode>
                <c:ptCount val="14"/>
                <c:pt idx="0">
                  <c:v>7.8966319425528998E-3</c:v>
                </c:pt>
                <c:pt idx="1">
                  <c:v>2.6532527143526601E-2</c:v>
                </c:pt>
                <c:pt idx="2">
                  <c:v>8.0880766315176104E-3</c:v>
                </c:pt>
                <c:pt idx="3">
                  <c:v>1.7585620900270001E-2</c:v>
                </c:pt>
                <c:pt idx="4">
                  <c:v>0.452382515025121</c:v>
                </c:pt>
                <c:pt idx="5">
                  <c:v>4.7229880758035997E-2</c:v>
                </c:pt>
                <c:pt idx="6">
                  <c:v>0.91069869393271097</c:v>
                </c:pt>
                <c:pt idx="7">
                  <c:v>0.115535368058134</c:v>
                </c:pt>
                <c:pt idx="8">
                  <c:v>2.8136904993779199E-2</c:v>
                </c:pt>
                <c:pt idx="9">
                  <c:v>0.85829956248797901</c:v>
                </c:pt>
                <c:pt idx="10">
                  <c:v>0.11661475511256</c:v>
                </c:pt>
                <c:pt idx="11">
                  <c:v>0.40230377279143897</c:v>
                </c:pt>
                <c:pt idx="12">
                  <c:v>0.118665477945362</c:v>
                </c:pt>
                <c:pt idx="13">
                  <c:v>1.0410769544667599E-2</c:v>
                </c:pt>
              </c:numCache>
            </c:numRef>
          </c:xVal>
          <c:yVal>
            <c:numRef>
              <c:f>DataUsedForFigures!$AE$30:$AE$43</c:f>
              <c:numCache>
                <c:formatCode>General</c:formatCode>
                <c:ptCount val="14"/>
                <c:pt idx="0">
                  <c:v>45.6289377711024</c:v>
                </c:pt>
                <c:pt idx="1">
                  <c:v>1126.21469220375</c:v>
                </c:pt>
                <c:pt idx="2">
                  <c:v>116.691071773768</c:v>
                </c:pt>
                <c:pt idx="3">
                  <c:v>496.41376185985899</c:v>
                </c:pt>
                <c:pt idx="4">
                  <c:v>9601.1859562566406</c:v>
                </c:pt>
                <c:pt idx="5">
                  <c:v>116.096612967783</c:v>
                </c:pt>
                <c:pt idx="6">
                  <c:v>2905.6925388616</c:v>
                </c:pt>
                <c:pt idx="7">
                  <c:v>343.51284130702601</c:v>
                </c:pt>
                <c:pt idx="8">
                  <c:v>91.850191462614603</c:v>
                </c:pt>
                <c:pt idx="9">
                  <c:v>2760.8412622355499</c:v>
                </c:pt>
                <c:pt idx="10">
                  <c:v>240.59909283256599</c:v>
                </c:pt>
                <c:pt idx="11">
                  <c:v>11477.5588964617</c:v>
                </c:pt>
                <c:pt idx="12">
                  <c:v>3507.0772403634101</c:v>
                </c:pt>
                <c:pt idx="13">
                  <c:v>45.225605075637503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DataUsedForFigures!$A$44:$A$57</c15:f>
                <c15:dlblRangeCache>
                  <c:ptCount val="14"/>
                  <c:pt idx="0">
                    <c:v>sqrlu</c:v>
                  </c:pt>
                  <c:pt idx="1">
                    <c:v>sqrlu</c:v>
                  </c:pt>
                  <c:pt idx="2">
                    <c:v>sqru</c:v>
                  </c:pt>
                  <c:pt idx="3">
                    <c:v>sqru</c:v>
                  </c:pt>
                  <c:pt idx="4">
                    <c:v>sqru</c:v>
                  </c:pt>
                  <c:pt idx="5">
                    <c:v>sqru</c:v>
                  </c:pt>
                  <c:pt idx="6">
                    <c:v>str</c:v>
                  </c:pt>
                  <c:pt idx="7">
                    <c:v>str</c:v>
                  </c:pt>
                  <c:pt idx="8">
                    <c:v>str</c:v>
                  </c:pt>
                  <c:pt idx="9">
                    <c:v>str</c:v>
                  </c:pt>
                  <c:pt idx="10">
                    <c:v>strl</c:v>
                  </c:pt>
                  <c:pt idx="11">
                    <c:v>strl</c:v>
                  </c:pt>
                  <c:pt idx="12">
                    <c:v>strl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9933048"/>
        <c:axId val="489935400"/>
      </c:scatterChart>
      <c:valAx>
        <c:axId val="48993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5400"/>
        <c:crosses val="autoZero"/>
        <c:crossBetween val="midCat"/>
      </c:valAx>
      <c:valAx>
        <c:axId val="4899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all%Sum vs allAreaSum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1E2FEC7-3E0F-4000-BC16-2807B9206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-8.3333333333333343E-2"/>
                  <c:y val="4.6626995782276161E-3"/>
                </c:manualLayout>
              </c:layout>
              <c:tx>
                <c:rich>
                  <a:bodyPr/>
                  <a:lstStyle/>
                  <a:p>
                    <a:fld id="{6D4A2E7C-397D-4768-9AC3-D58C6FA69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2.7777777777777267E-3"/>
                  <c:y val="4.6626995782276158E-2"/>
                </c:manualLayout>
              </c:layout>
              <c:tx>
                <c:rich>
                  <a:bodyPr/>
                  <a:lstStyle/>
                  <a:p>
                    <a:fld id="{029CE2B0-F7BA-4F57-9189-8D743AB9E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0.13611111111111115"/>
                  <c:y val="6.994049367341415E-2"/>
                </c:manualLayout>
              </c:layout>
              <c:tx>
                <c:rich>
                  <a:bodyPr/>
                  <a:lstStyle/>
                  <a:p>
                    <a:fld id="{447EE23B-D023-4EF4-8B04-21658B86B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5555446194225748E-2"/>
                  <c:y val="6.52779776660361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D0DAA8-870D-47A7-B957-FBF32D902FD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8916666666666654E-2"/>
                      <c:h val="8.385883548527320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4.1666666666666664E-2"/>
                  <c:y val="0.12123018903391802"/>
                </c:manualLayout>
              </c:layout>
              <c:tx>
                <c:rich>
                  <a:bodyPr/>
                  <a:lstStyle/>
                  <a:p>
                    <a:fld id="{8B10ED7D-E047-475D-A016-B1A186DFEF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D6C3B18-7EEE-4CF6-8556-F71CBC562E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-0.10555555555555558"/>
                  <c:y val="-7.9265892829869469E-2"/>
                </c:manualLayout>
              </c:layout>
              <c:tx>
                <c:rich>
                  <a:bodyPr/>
                  <a:lstStyle/>
                  <a:p>
                    <a:fld id="{6FC0636A-C566-4E1C-820D-D4956745F5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7D80A85-2029-4C0D-ADB1-6479DD9D9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0.05"/>
                  <c:y val="-6.0615094516959012E-2"/>
                </c:manualLayout>
              </c:layout>
              <c:tx>
                <c:rich>
                  <a:bodyPr/>
                  <a:lstStyle/>
                  <a:p>
                    <a:fld id="{4F65EFE6-181F-4471-A9F8-63835FA8A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D886D7F-26A8-4760-8AB5-26707B8F8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5.5555555555555046E-3"/>
                  <c:y val="-8.5481838107351357E-17"/>
                </c:manualLayout>
              </c:layout>
              <c:tx>
                <c:rich>
                  <a:bodyPr/>
                  <a:lstStyle/>
                  <a:p>
                    <a:fld id="{FF262317-9F9D-4300-B9D2-841010E6C0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3.888888888888889E-2"/>
                  <c:y val="-7.4603193251641858E-2"/>
                </c:manualLayout>
              </c:layout>
              <c:tx>
                <c:rich>
                  <a:bodyPr/>
                  <a:lstStyle/>
                  <a:p>
                    <a:fld id="{2ADF0335-C160-4A15-99D5-45D34E61F5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8.0555555555555561E-2"/>
                  <c:y val="-2.7976197469365697E-2"/>
                </c:manualLayout>
              </c:layout>
              <c:tx>
                <c:rich>
                  <a:bodyPr/>
                  <a:lstStyle/>
                  <a:p>
                    <a:fld id="{2A017536-0766-421F-94FB-04EF035F19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DataUsedForFigures!$K$44:$K$57</c:f>
              <c:numCache>
                <c:formatCode>General</c:formatCode>
                <c:ptCount val="14"/>
                <c:pt idx="0">
                  <c:v>0.15416130085559901</c:v>
                </c:pt>
                <c:pt idx="1">
                  <c:v>0.109826380644568</c:v>
                </c:pt>
                <c:pt idx="2">
                  <c:v>6.7510808560026104E-3</c:v>
                </c:pt>
                <c:pt idx="3">
                  <c:v>0.119386532513533</c:v>
                </c:pt>
                <c:pt idx="4">
                  <c:v>4.4060689405975802E-2</c:v>
                </c:pt>
                <c:pt idx="5">
                  <c:v>8.2199763945642698E-2</c:v>
                </c:pt>
                <c:pt idx="6">
                  <c:v>2.5126728398571899E-2</c:v>
                </c:pt>
                <c:pt idx="7">
                  <c:v>0.41590850281894598</c:v>
                </c:pt>
                <c:pt idx="8">
                  <c:v>4.0586905195052501E-2</c:v>
                </c:pt>
                <c:pt idx="9">
                  <c:v>0.22324500918262</c:v>
                </c:pt>
                <c:pt idx="10">
                  <c:v>3.1288586952851298E-2</c:v>
                </c:pt>
                <c:pt idx="11">
                  <c:v>0.23769104624792201</c:v>
                </c:pt>
                <c:pt idx="12">
                  <c:v>1.1614916837957101E-2</c:v>
                </c:pt>
                <c:pt idx="13">
                  <c:v>0.39877089920196701</c:v>
                </c:pt>
              </c:numCache>
            </c:numRef>
          </c:xVal>
          <c:yVal>
            <c:numRef>
              <c:f>DataUsedForFigures!$AE$44:$AE$57</c:f>
              <c:numCache>
                <c:formatCode>General</c:formatCode>
                <c:ptCount val="14"/>
                <c:pt idx="0">
                  <c:v>1160.9935643521101</c:v>
                </c:pt>
                <c:pt idx="1">
                  <c:v>238.64005484600099</c:v>
                </c:pt>
                <c:pt idx="2">
                  <c:v>40.7692600677237</c:v>
                </c:pt>
                <c:pt idx="3">
                  <c:v>1149.00459845725</c:v>
                </c:pt>
                <c:pt idx="4">
                  <c:v>230.380605556777</c:v>
                </c:pt>
                <c:pt idx="5">
                  <c:v>753.08220870975902</c:v>
                </c:pt>
                <c:pt idx="6">
                  <c:v>95.783943305654404</c:v>
                </c:pt>
                <c:pt idx="7">
                  <c:v>3597.5450814954102</c:v>
                </c:pt>
                <c:pt idx="8">
                  <c:v>309.44966953623498</c:v>
                </c:pt>
                <c:pt idx="9">
                  <c:v>3358.6918705551402</c:v>
                </c:pt>
                <c:pt idx="10">
                  <c:v>228.83475040905401</c:v>
                </c:pt>
                <c:pt idx="11">
                  <c:v>4357.4280865373003</c:v>
                </c:pt>
                <c:pt idx="12">
                  <c:v>65.839963034778194</c:v>
                </c:pt>
                <c:pt idx="13">
                  <c:v>3555.4174338122598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DataUsedForFigures!$A$44:$A$57</c15:f>
                <c15:dlblRangeCache>
                  <c:ptCount val="14"/>
                  <c:pt idx="0">
                    <c:v>sqrlu</c:v>
                  </c:pt>
                  <c:pt idx="1">
                    <c:v>sqrlu</c:v>
                  </c:pt>
                  <c:pt idx="2">
                    <c:v>sqru</c:v>
                  </c:pt>
                  <c:pt idx="3">
                    <c:v>sqru</c:v>
                  </c:pt>
                  <c:pt idx="4">
                    <c:v>sqru</c:v>
                  </c:pt>
                  <c:pt idx="5">
                    <c:v>sqru</c:v>
                  </c:pt>
                  <c:pt idx="6">
                    <c:v>str</c:v>
                  </c:pt>
                  <c:pt idx="7">
                    <c:v>str</c:v>
                  </c:pt>
                  <c:pt idx="8">
                    <c:v>str</c:v>
                  </c:pt>
                  <c:pt idx="9">
                    <c:v>str</c:v>
                  </c:pt>
                  <c:pt idx="10">
                    <c:v>strl</c:v>
                  </c:pt>
                  <c:pt idx="11">
                    <c:v>strl</c:v>
                  </c:pt>
                  <c:pt idx="12">
                    <c:v>strl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9925600"/>
        <c:axId val="489929520"/>
      </c:scatterChart>
      <c:valAx>
        <c:axId val="4899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9520"/>
        <c:crosses val="autoZero"/>
        <c:crossBetween val="midCat"/>
      </c:valAx>
      <c:valAx>
        <c:axId val="489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%Mean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DataUsedForFigures!$BB$2:$BB$6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DataUsedForFigures!$BC$2:$BC$6</c:f>
              <c:numCache>
                <c:formatCode>General</c:formatCode>
                <c:ptCount val="5"/>
                <c:pt idx="0">
                  <c:v>6.9499190118249678E-3</c:v>
                </c:pt>
                <c:pt idx="1">
                  <c:v>3.1823658042703089E-2</c:v>
                </c:pt>
                <c:pt idx="2">
                  <c:v>4.7614689463599494E-2</c:v>
                </c:pt>
                <c:pt idx="3">
                  <c:v>4.3434084780330562E-2</c:v>
                </c:pt>
                <c:pt idx="4">
                  <c:v>6.3583686240682363E-2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DataUsedForFigures!$BB$2:$BB$6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DataUsedForFigures!$BD$2:$BD$6</c:f>
              <c:numCache>
                <c:formatCode>General</c:formatCode>
                <c:ptCount val="5"/>
                <c:pt idx="0">
                  <c:v>4.4529042918258183E-2</c:v>
                </c:pt>
                <c:pt idx="1">
                  <c:v>9.7579724803210727E-2</c:v>
                </c:pt>
                <c:pt idx="2">
                  <c:v>6.8616371762729875E-2</c:v>
                </c:pt>
                <c:pt idx="3">
                  <c:v>2.734697388072499E-2</c:v>
                </c:pt>
                <c:pt idx="4">
                  <c:v>1.1785328160428959E-3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9927168"/>
        <c:axId val="489936184"/>
      </c:barChart>
      <c:catAx>
        <c:axId val="4899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6184"/>
        <c:crosses val="autoZero"/>
        <c:auto val="1"/>
        <c:lblAlgn val="ctr"/>
        <c:lblOffset val="100"/>
        <c:noMultiLvlLbl val="0"/>
      </c:catAx>
      <c:valAx>
        <c:axId val="4899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%Max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DataUsedForFigures!$BB$2:$BB$6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DataUsedForFigures!$BE$2:$BE$6</c:f>
              <c:numCache>
                <c:formatCode>General</c:formatCode>
                <c:ptCount val="5"/>
                <c:pt idx="0">
                  <c:v>0.31152782708287874</c:v>
                </c:pt>
                <c:pt idx="1">
                  <c:v>0.73904754362448954</c:v>
                </c:pt>
                <c:pt idx="2">
                  <c:v>0.80918484016345882</c:v>
                </c:pt>
                <c:pt idx="3">
                  <c:v>0.57880056805285551</c:v>
                </c:pt>
                <c:pt idx="4">
                  <c:v>0.71670305990155536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DataUsedForFigures!$BB$2:$BB$6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DataUsedForFigures!$BF$2:$BF$6</c:f>
              <c:numCache>
                <c:formatCode>General</c:formatCode>
                <c:ptCount val="5"/>
                <c:pt idx="0">
                  <c:v>0.44306989900281524</c:v>
                </c:pt>
                <c:pt idx="1">
                  <c:v>0.19575551721438089</c:v>
                </c:pt>
                <c:pt idx="2">
                  <c:v>3.7086450386116798E-3</c:v>
                </c:pt>
                <c:pt idx="3">
                  <c:v>0.36392305026686167</c:v>
                </c:pt>
                <c:pt idx="4">
                  <c:v>4.4780040387247588E-2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9926384"/>
        <c:axId val="489928736"/>
      </c:barChart>
      <c:catAx>
        <c:axId val="4899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736"/>
        <c:crosses val="autoZero"/>
        <c:auto val="1"/>
        <c:lblAlgn val="ctr"/>
        <c:lblOffset val="100"/>
        <c:noMultiLvlLbl val="0"/>
      </c:catAx>
      <c:valAx>
        <c:axId val="4899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AreaMean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DataUsedForFigures!$BC$30:$BC$34</c:f>
              <c:numCache>
                <c:formatCode>General</c:formatCode>
                <c:ptCount val="5"/>
                <c:pt idx="0">
                  <c:v>229.70267974950013</c:v>
                </c:pt>
                <c:pt idx="1">
                  <c:v>245.9583779913219</c:v>
                </c:pt>
                <c:pt idx="2">
                  <c:v>514.61946394540735</c:v>
                </c:pt>
                <c:pt idx="3">
                  <c:v>527.44957165578978</c:v>
                </c:pt>
                <c:pt idx="4">
                  <c:v>859.73997716219833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DataUsedForFigures!$BD$30:$BD$34</c:f>
              <c:numCache>
                <c:formatCode>General</c:formatCode>
                <c:ptCount val="5"/>
                <c:pt idx="0">
                  <c:v>318.98714038898436</c:v>
                </c:pt>
                <c:pt idx="1">
                  <c:v>1483.607172000992</c:v>
                </c:pt>
                <c:pt idx="2">
                  <c:v>1430.0264993641381</c:v>
                </c:pt>
                <c:pt idx="3">
                  <c:v>307.18977924039291</c:v>
                </c:pt>
                <c:pt idx="4">
                  <c:v>80.67372980704647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32656"/>
        <c:axId val="489936576"/>
      </c:barChart>
      <c:catAx>
        <c:axId val="4899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6576"/>
        <c:crosses val="autoZero"/>
        <c:auto val="1"/>
        <c:lblAlgn val="ctr"/>
        <c:lblOffset val="100"/>
        <c:noMultiLvlLbl val="0"/>
      </c:catAx>
      <c:valAx>
        <c:axId val="489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AreaMax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DataUsedForFigures!$BE$30:$BE$34</c:f>
              <c:numCache>
                <c:formatCode>General</c:formatCode>
                <c:ptCount val="5"/>
                <c:pt idx="0">
                  <c:v>15875.192358838824</c:v>
                </c:pt>
                <c:pt idx="1">
                  <c:v>16947.99585426012</c:v>
                </c:pt>
                <c:pt idx="2">
                  <c:v>31868.372052028164</c:v>
                </c:pt>
                <c:pt idx="3">
                  <c:v>20913.656857822287</c:v>
                </c:pt>
                <c:pt idx="4">
                  <c:v>34118.504708611479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DataUsedForFigures!$BF$30:$BF$34</c:f>
              <c:numCache>
                <c:formatCode>General</c:formatCode>
                <c:ptCount val="5"/>
                <c:pt idx="0">
                  <c:v>6711.4351783395505</c:v>
                </c:pt>
                <c:pt idx="1">
                  <c:v>32910.38645609036</c:v>
                </c:pt>
                <c:pt idx="2">
                  <c:v>17365.198646164092</c:v>
                </c:pt>
                <c:pt idx="3">
                  <c:v>25276.420816999373</c:v>
                </c:pt>
                <c:pt idx="4">
                  <c:v>13280.258620930093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24816"/>
        <c:axId val="489925992"/>
      </c:barChart>
      <c:catAx>
        <c:axId val="4899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5992"/>
        <c:crosses val="autoZero"/>
        <c:auto val="1"/>
        <c:lblAlgn val="ctr"/>
        <c:lblOffset val="100"/>
        <c:noMultiLvlLbl val="0"/>
      </c:catAx>
      <c:valAx>
        <c:axId val="4899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(Sheet1!$D$31:$F$31,Sheet1!$J$31:$K$31)</c:f>
              <c:numCache>
                <c:formatCode>General</c:formatCode>
                <c:ptCount val="5"/>
                <c:pt idx="0">
                  <c:v>2.2407500000000002</c:v>
                </c:pt>
                <c:pt idx="1">
                  <c:v>3.9205000000000005</c:v>
                </c:pt>
                <c:pt idx="2">
                  <c:v>1.6407499999999999</c:v>
                </c:pt>
                <c:pt idx="3">
                  <c:v>5.8366160076962377</c:v>
                </c:pt>
                <c:pt idx="4">
                  <c:v>3.1568481126008634</c:v>
                </c:pt>
              </c:numCache>
            </c:numRef>
          </c:val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aur3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(Sheet1!$D$32:$F$32,Sheet1!$J$32:$K$32)</c:f>
              <c:numCache>
                <c:formatCode>General</c:formatCode>
                <c:ptCount val="5"/>
                <c:pt idx="0">
                  <c:v>2.35575</c:v>
                </c:pt>
                <c:pt idx="1">
                  <c:v>2.5575000000000001</c:v>
                </c:pt>
                <c:pt idx="2">
                  <c:v>1.1604999999999999</c:v>
                </c:pt>
                <c:pt idx="3">
                  <c:v>1.2158787134772502</c:v>
                </c:pt>
                <c:pt idx="4">
                  <c:v>1.173959131426527</c:v>
                </c:pt>
              </c:numCache>
            </c:numRef>
          </c:val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aur5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(Sheet1!$D$33:$F$33,Sheet1!$J$33:$K$33)</c:f>
              <c:numCache>
                <c:formatCode>General</c:formatCode>
                <c:ptCount val="5"/>
                <c:pt idx="0">
                  <c:v>2.49925</c:v>
                </c:pt>
                <c:pt idx="1">
                  <c:v>2.67075</c:v>
                </c:pt>
                <c:pt idx="2">
                  <c:v>1.21075</c:v>
                </c:pt>
                <c:pt idx="3">
                  <c:v>1.2033969055291738</c:v>
                </c:pt>
                <c:pt idx="4">
                  <c:v>1.1290208028125552</c:v>
                </c:pt>
              </c:numCache>
            </c:numRef>
          </c:val>
        </c:ser>
        <c:ser>
          <c:idx val="3"/>
          <c:order val="3"/>
          <c:tx>
            <c:strRef>
              <c:f>Sheet1!$B$34</c:f>
              <c:strCache>
                <c:ptCount val="1"/>
                <c:pt idx="0">
                  <c:v>aur3p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(Sheet1!$D$34:$F$34,Sheet1!$J$34:$K$34)</c:f>
              <c:numCache>
                <c:formatCode>General</c:formatCode>
                <c:ptCount val="5"/>
                <c:pt idx="0">
                  <c:v>2.33325</c:v>
                </c:pt>
                <c:pt idx="1">
                  <c:v>2.7035</c:v>
                </c:pt>
                <c:pt idx="2">
                  <c:v>1.1735</c:v>
                </c:pt>
                <c:pt idx="3">
                  <c:v>1.2679147607140964</c:v>
                </c:pt>
                <c:pt idx="4">
                  <c:v>1.1902944914695341</c:v>
                </c:pt>
              </c:numCache>
            </c:numRef>
          </c:val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aur5p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(Sheet1!$D$35:$F$35,Sheet1!$J$35:$K$35)</c:f>
              <c:numCache>
                <c:formatCode>General</c:formatCode>
                <c:ptCount val="5"/>
                <c:pt idx="0">
                  <c:v>2.5012499999999998</c:v>
                </c:pt>
                <c:pt idx="1">
                  <c:v>2.5837500000000002</c:v>
                </c:pt>
                <c:pt idx="2">
                  <c:v>1.097</c:v>
                </c:pt>
                <c:pt idx="3">
                  <c:v>1.2223920139348643</c:v>
                </c:pt>
                <c:pt idx="4">
                  <c:v>1.11808950561911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52736"/>
        <c:axId val="227953128"/>
      </c:barChart>
      <c:catAx>
        <c:axId val="2279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3128"/>
        <c:crosses val="autoZero"/>
        <c:auto val="1"/>
        <c:lblAlgn val="ctr"/>
        <c:lblOffset val="100"/>
        <c:noMultiLvlLbl val="0"/>
      </c:catAx>
      <c:valAx>
        <c:axId val="2279531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DataUsedForFigures!$AV$91:$AV$95</c:f>
              <c:strCache>
                <c:ptCount val="5"/>
                <c:pt idx="0">
                  <c:v>au</c:v>
                </c:pt>
                <c:pt idx="1">
                  <c:v>au3A</c:v>
                </c:pt>
                <c:pt idx="2">
                  <c:v>au3P</c:v>
                </c:pt>
                <c:pt idx="3">
                  <c:v>au5A</c:v>
                </c:pt>
                <c:pt idx="4">
                  <c:v>au5P</c:v>
                </c:pt>
              </c:strCache>
            </c:strRef>
          </c:cat>
          <c:val>
            <c:numRef>
              <c:f>DataUsedForFigures!$AY$91:$AY$95</c:f>
              <c:numCache>
                <c:formatCode>General</c:formatCode>
                <c:ptCount val="5"/>
                <c:pt idx="0">
                  <c:v>6.8554762004081104E-3</c:v>
                </c:pt>
                <c:pt idx="1">
                  <c:v>5.3617007272973747E-3</c:v>
                </c:pt>
                <c:pt idx="2">
                  <c:v>4.9245821793147022E-3</c:v>
                </c:pt>
                <c:pt idx="3">
                  <c:v>5.8798536965682449E-3</c:v>
                </c:pt>
                <c:pt idx="4">
                  <c:v>5.5681952587592221E-3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33832"/>
        <c:axId val="489932264"/>
      </c:barChart>
      <c:catAx>
        <c:axId val="4899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2264"/>
        <c:crosses val="autoZero"/>
        <c:auto val="1"/>
        <c:lblAlgn val="ctr"/>
        <c:lblOffset val="100"/>
        <c:noMultiLvlLbl val="0"/>
      </c:catAx>
      <c:valAx>
        <c:axId val="4899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DataUsedForFigures!$AV$91:$AV$95</c:f>
              <c:strCache>
                <c:ptCount val="5"/>
                <c:pt idx="0">
                  <c:v>au</c:v>
                </c:pt>
                <c:pt idx="1">
                  <c:v>au3A</c:v>
                </c:pt>
                <c:pt idx="2">
                  <c:v>au3P</c:v>
                </c:pt>
                <c:pt idx="3">
                  <c:v>au5A</c:v>
                </c:pt>
                <c:pt idx="4">
                  <c:v>au5P</c:v>
                </c:pt>
              </c:strCache>
            </c:strRef>
          </c:cat>
          <c:val>
            <c:numRef>
              <c:f>DataUsedForFigures!$AZ$91:$AZ$95</c:f>
              <c:numCache>
                <c:formatCode>General</c:formatCode>
                <c:ptCount val="5"/>
                <c:pt idx="0">
                  <c:v>0.27674926145109702</c:v>
                </c:pt>
                <c:pt idx="1">
                  <c:v>0.27833136621375398</c:v>
                </c:pt>
                <c:pt idx="2">
                  <c:v>0.236125535535122</c:v>
                </c:pt>
                <c:pt idx="3">
                  <c:v>0.26487531190175423</c:v>
                </c:pt>
                <c:pt idx="4">
                  <c:v>0.22882925127215775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27952"/>
        <c:axId val="489926776"/>
      </c:barChart>
      <c:catAx>
        <c:axId val="4899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6776"/>
        <c:crosses val="autoZero"/>
        <c:auto val="1"/>
        <c:lblAlgn val="ctr"/>
        <c:lblOffset val="100"/>
        <c:noMultiLvlLbl val="0"/>
      </c:catAx>
      <c:valAx>
        <c:axId val="4899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DataUsedForFigures!$AV$91:$AV$95</c:f>
              <c:strCache>
                <c:ptCount val="5"/>
                <c:pt idx="0">
                  <c:v>au</c:v>
                </c:pt>
                <c:pt idx="1">
                  <c:v>au3A</c:v>
                </c:pt>
                <c:pt idx="2">
                  <c:v>au3P</c:v>
                </c:pt>
                <c:pt idx="3">
                  <c:v>au5A</c:v>
                </c:pt>
                <c:pt idx="4">
                  <c:v>au5P</c:v>
                </c:pt>
              </c:strCache>
            </c:strRef>
          </c:cat>
          <c:val>
            <c:numRef>
              <c:f>DataUsedForFigures!$BA$91:$BA$95</c:f>
              <c:numCache>
                <c:formatCode>General</c:formatCode>
                <c:ptCount val="5"/>
                <c:pt idx="0">
                  <c:v>312.25371202389778</c:v>
                </c:pt>
                <c:pt idx="1">
                  <c:v>190.14920148631853</c:v>
                </c:pt>
                <c:pt idx="2">
                  <c:v>190.35166645597334</c:v>
                </c:pt>
                <c:pt idx="3">
                  <c:v>210.3153612628455</c:v>
                </c:pt>
                <c:pt idx="4">
                  <c:v>212.48735539023932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28344"/>
        <c:axId val="489929128"/>
      </c:barChart>
      <c:catAx>
        <c:axId val="48992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9128"/>
        <c:crosses val="autoZero"/>
        <c:auto val="1"/>
        <c:lblAlgn val="ctr"/>
        <c:lblOffset val="100"/>
        <c:noMultiLvlLbl val="0"/>
      </c:catAx>
      <c:valAx>
        <c:axId val="4899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DataUsedForFigures!$AV$91:$AV$95</c:f>
              <c:strCache>
                <c:ptCount val="5"/>
                <c:pt idx="0">
                  <c:v>au</c:v>
                </c:pt>
                <c:pt idx="1">
                  <c:v>au3A</c:v>
                </c:pt>
                <c:pt idx="2">
                  <c:v>au3P</c:v>
                </c:pt>
                <c:pt idx="3">
                  <c:v>au5A</c:v>
                </c:pt>
                <c:pt idx="4">
                  <c:v>au5P</c:v>
                </c:pt>
              </c:strCache>
            </c:strRef>
          </c:cat>
          <c:val>
            <c:numRef>
              <c:f>DataUsedForFigures!$BB$91:$BB$95</c:f>
              <c:numCache>
                <c:formatCode>General</c:formatCode>
                <c:ptCount val="5"/>
                <c:pt idx="0">
                  <c:v>18008.555222239589</c:v>
                </c:pt>
                <c:pt idx="1">
                  <c:v>6825.439234155504</c:v>
                </c:pt>
                <c:pt idx="2">
                  <c:v>6797.1827641012005</c:v>
                </c:pt>
                <c:pt idx="3">
                  <c:v>6730.7911554667644</c:v>
                </c:pt>
                <c:pt idx="4">
                  <c:v>6730.7895122962846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930696"/>
        <c:axId val="489931088"/>
      </c:barChart>
      <c:catAx>
        <c:axId val="48993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1088"/>
        <c:crosses val="autoZero"/>
        <c:auto val="1"/>
        <c:lblAlgn val="ctr"/>
        <c:lblOffset val="100"/>
        <c:noMultiLvlLbl val="0"/>
      </c:catAx>
      <c:valAx>
        <c:axId val="4899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vs max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06C1577-EFB6-4850-8647-3BB3A784D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89C8E71-98EF-48F7-BAE8-FB2B6029F3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A91164C-9A13-4D9B-987A-8A8EA883E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C8B5454-51C5-4433-9ED0-8E06CF652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9A55633-C43F-4EBA-9537-9E289AFC4C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DataUsedForFigures!$AY$91:$AY$95</c:f>
              <c:numCache>
                <c:formatCode>General</c:formatCode>
                <c:ptCount val="5"/>
                <c:pt idx="0">
                  <c:v>6.8554762004081104E-3</c:v>
                </c:pt>
                <c:pt idx="1">
                  <c:v>5.3617007272973747E-3</c:v>
                </c:pt>
                <c:pt idx="2">
                  <c:v>4.9245821793147022E-3</c:v>
                </c:pt>
                <c:pt idx="3">
                  <c:v>5.8798536965682449E-3</c:v>
                </c:pt>
                <c:pt idx="4">
                  <c:v>5.5681952587592221E-3</c:v>
                </c:pt>
              </c:numCache>
            </c:numRef>
          </c:xVal>
          <c:yVal>
            <c:numRef>
              <c:f>DataUsedForFigures!$AZ$91:$AZ$95</c:f>
              <c:numCache>
                <c:formatCode>General</c:formatCode>
                <c:ptCount val="5"/>
                <c:pt idx="0">
                  <c:v>0.27674926145109702</c:v>
                </c:pt>
                <c:pt idx="1">
                  <c:v>0.27833136621375398</c:v>
                </c:pt>
                <c:pt idx="2">
                  <c:v>0.236125535535122</c:v>
                </c:pt>
                <c:pt idx="3">
                  <c:v>0.26487531190175423</c:v>
                </c:pt>
                <c:pt idx="4">
                  <c:v>0.22882925127215775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DataUsedForFigures!$AV$91:$AV$95</c15:f>
                <c15:dlblRangeCache>
                  <c:ptCount val="5"/>
                  <c:pt idx="0">
                    <c:v>au</c:v>
                  </c:pt>
                  <c:pt idx="1">
                    <c:v>au3A</c:v>
                  </c:pt>
                  <c:pt idx="2">
                    <c:v>au3P</c:v>
                  </c:pt>
                  <c:pt idx="3">
                    <c:v>au5A</c:v>
                  </c:pt>
                  <c:pt idx="4">
                    <c:v>au5P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8192"/>
        <c:axId val="493345448"/>
      </c:scatterChart>
      <c:valAx>
        <c:axId val="4933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5448"/>
        <c:crosses val="autoZero"/>
        <c:crossBetween val="midCat"/>
      </c:valAx>
      <c:valAx>
        <c:axId val="4933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58479FB-DE9A-404E-9893-D35772D74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>
                <c:manualLayout>
                  <c:x val="-0.11637923965143565"/>
                  <c:y val="-6.2720324562260774E-2"/>
                </c:manualLayout>
              </c:layout>
              <c:tx>
                <c:rich>
                  <a:bodyPr/>
                  <a:lstStyle/>
                  <a:p>
                    <a:fld id="{C4A0186E-F27E-464A-889E-A7639DA68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1560161988082474"/>
                  <c:y val="2.3590352881665009E-3"/>
                </c:manualLayout>
              </c:layout>
              <c:tx>
                <c:rich>
                  <a:bodyPr/>
                  <a:lstStyle/>
                  <a:p>
                    <a:fld id="{DB7DC9EA-41E4-4403-9BE9-8F6B3B561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4.9726116456214386E-2"/>
                  <c:y val="-9.0611478783872559E-2"/>
                </c:manualLayout>
              </c:layout>
              <c:tx>
                <c:rich>
                  <a:bodyPr/>
                  <a:lstStyle/>
                  <a:p>
                    <a:fld id="{E7D7AC92-42FE-49EC-9828-4FB8DA849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6.5957726437475854E-3"/>
                  <c:y val="-2.2894904154354477E-3"/>
                </c:manualLayout>
              </c:layout>
              <c:tx>
                <c:rich>
                  <a:bodyPr/>
                  <a:lstStyle/>
                  <a:p>
                    <a:fld id="{07AF56C5-8527-414C-867D-985F5A57B7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DataUsedForFigures!$BA$91:$BA$95</c:f>
              <c:numCache>
                <c:formatCode>General</c:formatCode>
                <c:ptCount val="5"/>
                <c:pt idx="0">
                  <c:v>312.25371202389778</c:v>
                </c:pt>
                <c:pt idx="1">
                  <c:v>190.14920148631853</c:v>
                </c:pt>
                <c:pt idx="2">
                  <c:v>190.35166645597334</c:v>
                </c:pt>
                <c:pt idx="3">
                  <c:v>210.3153612628455</c:v>
                </c:pt>
                <c:pt idx="4">
                  <c:v>212.48735539023932</c:v>
                </c:pt>
              </c:numCache>
            </c:numRef>
          </c:xVal>
          <c:yVal>
            <c:numRef>
              <c:f>DataUsedForFigures!$BB$91:$BB$95</c:f>
              <c:numCache>
                <c:formatCode>General</c:formatCode>
                <c:ptCount val="5"/>
                <c:pt idx="0">
                  <c:v>18008.555222239589</c:v>
                </c:pt>
                <c:pt idx="1">
                  <c:v>6825.439234155504</c:v>
                </c:pt>
                <c:pt idx="2">
                  <c:v>6797.1827641012005</c:v>
                </c:pt>
                <c:pt idx="3">
                  <c:v>6730.7911554667644</c:v>
                </c:pt>
                <c:pt idx="4">
                  <c:v>6730.7895122962846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DataUsedForFigures!$AV$91:$AV$95</c15:f>
                <c15:dlblRangeCache>
                  <c:ptCount val="5"/>
                  <c:pt idx="0">
                    <c:v>au</c:v>
                  </c:pt>
                  <c:pt idx="1">
                    <c:v>au3A</c:v>
                  </c:pt>
                  <c:pt idx="2">
                    <c:v>au3P</c:v>
                  </c:pt>
                  <c:pt idx="3">
                    <c:v>au5A</c:v>
                  </c:pt>
                  <c:pt idx="4">
                    <c:v>au5P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6624"/>
        <c:axId val="493343096"/>
      </c:scatterChart>
      <c:valAx>
        <c:axId val="4933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3096"/>
        <c:crosses val="autoZero"/>
        <c:crossBetween val="midCat"/>
      </c:valAx>
      <c:valAx>
        <c:axId val="4933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3.832247865051347E-2"/>
                  <c:y val="2.3564597893627566E-3"/>
                </c:manualLayout>
              </c:layout>
              <c:tx>
                <c:rich>
                  <a:bodyPr/>
                  <a:lstStyle/>
                  <a:p>
                    <a:fld id="{C3EA9B33-6531-4B15-9B92-6A69BE23F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753894352836E-2"/>
                  <c:y val="7.2027300646719777E-2"/>
                </c:manualLayout>
              </c:layout>
              <c:tx>
                <c:rich>
                  <a:bodyPr/>
                  <a:lstStyle/>
                  <a:p>
                    <a:fld id="{EBF2C861-6473-47C4-93BC-FD832F0D6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5.9649889260680343E-2"/>
                  <c:y val="-7.6601517396085256E-2"/>
                </c:manualLayout>
              </c:layout>
              <c:tx>
                <c:rich>
                  <a:bodyPr/>
                  <a:lstStyle/>
                  <a:p>
                    <a:fld id="{E10F56AE-754E-42D8-82F1-46842DFB9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6887931021287882E-2"/>
                  <c:y val="-5.3345669289893143E-2"/>
                </c:manualLayout>
              </c:layout>
              <c:tx>
                <c:rich>
                  <a:bodyPr/>
                  <a:lstStyle/>
                  <a:p>
                    <a:fld id="{214A0E53-B7FF-46D7-B18D-0245BCC72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2.6437058324603312E-2"/>
                  <c:y val="4.8752361179185279E-2"/>
                </c:manualLayout>
              </c:layout>
              <c:tx>
                <c:rich>
                  <a:bodyPr/>
                  <a:lstStyle/>
                  <a:p>
                    <a:fld id="{D3A471AC-90F0-4BAD-90B5-5A058B29C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DataUsedForFigures!$BC$96:$BC$100</c15:f>
                <c15:dlblRangeCache>
                  <c:ptCount val="5"/>
                  <c:pt idx="0">
                    <c:v>APP-F</c:v>
                  </c:pt>
                  <c:pt idx="1">
                    <c:v>APP-3N</c:v>
                  </c:pt>
                  <c:pt idx="2">
                    <c:v>APP-3S</c:v>
                  </c:pt>
                  <c:pt idx="3">
                    <c:v>APP-5N</c:v>
                  </c:pt>
                  <c:pt idx="4">
                    <c:v>APP-5S</c:v>
                  </c:pt>
                </c15:dlblRangeCache>
              </c15:datalabelsRange>
            </c:ext>
          </c:extLst>
        </c:ser>
        <c:ser>
          <c:idx val="1"/>
          <c:order val="1"/>
          <c:tx>
            <c:v>Infant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x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5.3318231165931887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3E6070BE-6DFE-4E7B-8516-4DC6DD666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665247922994E-2"/>
                  <c:y val="-5.8008398430001828E-2"/>
                </c:manualLayout>
              </c:layout>
              <c:tx>
                <c:rich>
                  <a:bodyPr/>
                  <a:lstStyle/>
                  <a:p>
                    <a:fld id="{D765F9D2-20C0-4E08-AD75-D96B5E457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5.964977111688613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AD2540BE-E232-416F-A914-FA5B2A71A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1975665247923098E-2"/>
                  <c:y val="-5.8008398430001828E-2"/>
                </c:manualLayout>
              </c:layout>
              <c:tx>
                <c:rich>
                  <a:bodyPr/>
                  <a:lstStyle/>
                  <a:p>
                    <a:fld id="{90E4CC4E-0420-48AE-AC34-59A70C402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9649771116886185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4D16FE06-412F-45CB-97FD-11CAA226B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DataUsedForFigures!$BC$101:$BC$105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2"/>
          <c:order val="2"/>
          <c:tx>
            <c:v>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3.3323894478707364E-3"/>
                  <c:y val="6.7364768640986228E-2"/>
                </c:manualLayout>
              </c:layout>
              <c:tx>
                <c:rich>
                  <a:bodyPr/>
                  <a:lstStyle/>
                  <a:p>
                    <a:fld id="{9C4BD6BA-1437-4715-ADBB-B960777CE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665247922994E-2"/>
                  <c:y val="-6.2651849062260623E-2"/>
                </c:manualLayout>
              </c:layout>
              <c:tx>
                <c:rich>
                  <a:bodyPr/>
                  <a:lstStyle/>
                  <a:p>
                    <a:fld id="{724B4BFC-115F-48CD-974E-35EEF8E52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4018251610709567"/>
                  <c:y val="8.129512053776268E-2"/>
                </c:manualLayout>
              </c:layout>
              <c:tx>
                <c:rich>
                  <a:bodyPr/>
                  <a:lstStyle/>
                  <a:p>
                    <a:fld id="{D258ACB0-B86D-451F-A67A-70D5839FB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1975665247922994E-2"/>
                  <c:y val="0.12772962686035089"/>
                </c:manualLayout>
              </c:layout>
              <c:tx>
                <c:rich>
                  <a:bodyPr/>
                  <a:lstStyle/>
                  <a:p>
                    <a:fld id="{4E514FBE-E932-45C9-B9C7-91690C5AF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9.7750090470874931E-3"/>
                  <c:y val="-3.4791145268707711E-2"/>
                </c:manualLayout>
              </c:layout>
              <c:tx>
                <c:rich>
                  <a:bodyPr/>
                  <a:lstStyle/>
                  <a:p>
                    <a:fld id="{68B9194E-0631-48D2-9645-C3D4B5BFFF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DataUsedForFigures!$BC$106:$BC$110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3"/>
          <c:order val="3"/>
          <c:tx>
            <c:v>Trump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5.3318231165931783E-2"/>
                  <c:y val="-5.8008398430001849E-2"/>
                </c:manualLayout>
              </c:layout>
              <c:tx>
                <c:rich>
                  <a:bodyPr/>
                  <a:lstStyle/>
                  <a:p>
                    <a:fld id="{7D37C3B9-7C71-4B74-B70E-7614BA6DF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3003097329168576E-2"/>
                  <c:y val="-4.4078046533225439E-2"/>
                </c:manualLayout>
              </c:layout>
              <c:tx>
                <c:rich>
                  <a:bodyPr/>
                  <a:lstStyle/>
                  <a:p>
                    <a:fld id="{E5EC38A8-9789-4C23-A4C0-1DF46CD0D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3185154248741884"/>
                  <c:y val="-4.8721497165484171E-2"/>
                </c:manualLayout>
              </c:layout>
              <c:tx>
                <c:rich>
                  <a:bodyPr/>
                  <a:lstStyle/>
                  <a:p>
                    <a:fld id="{A3BCF9DA-89E3-4FC7-A5FE-111807A95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2306947179221986"/>
                  <c:y val="-2.2869908428959774E-3"/>
                </c:manualLayout>
              </c:layout>
              <c:tx>
                <c:rich>
                  <a:bodyPr/>
                  <a:lstStyle/>
                  <a:p>
                    <a:fld id="{7C2F848F-E8BA-4B6B-908D-E6CCA4581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9.5750656802152528E-2"/>
                  <c:y val="5.8077867376468591E-2"/>
                </c:manualLayout>
              </c:layout>
              <c:tx>
                <c:rich>
                  <a:bodyPr/>
                  <a:lstStyle/>
                  <a:p>
                    <a:fld id="{DBC9E568-F5FA-4A82-8C1A-EC9C9293AE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1720"/>
        <c:axId val="493344664"/>
      </c:scatterChart>
      <c:valAx>
        <c:axId val="49335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4664"/>
        <c:crosses val="autoZero"/>
        <c:crossBetween val="midCat"/>
      </c:valAx>
      <c:valAx>
        <c:axId val="4933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DataUsedForFigures!$BA$96:$BA$100</c:f>
              <c:numCache>
                <c:formatCode>General</c:formatCode>
                <c:ptCount val="5"/>
                <c:pt idx="0">
                  <c:v>491.91542439971499</c:v>
                </c:pt>
                <c:pt idx="1">
                  <c:v>620.05856810080297</c:v>
                </c:pt>
                <c:pt idx="2">
                  <c:v>620.05856810089006</c:v>
                </c:pt>
                <c:pt idx="3">
                  <c:v>716.525838211468</c:v>
                </c:pt>
                <c:pt idx="4">
                  <c:v>716.52583821147005</c:v>
                </c:pt>
              </c:numCache>
            </c:numRef>
          </c:xVal>
          <c:yVal>
            <c:numRef>
              <c:f>DataUsedForFigures!$BB$96:$BB$100</c:f>
              <c:numCache>
                <c:formatCode>General</c:formatCode>
                <c:ptCount val="5"/>
                <c:pt idx="0">
                  <c:v>11537.574586790999</c:v>
                </c:pt>
                <c:pt idx="1">
                  <c:v>20733.5501311921</c:v>
                </c:pt>
                <c:pt idx="2">
                  <c:v>20733.550131197899</c:v>
                </c:pt>
                <c:pt idx="3">
                  <c:v>20733.550131193599</c:v>
                </c:pt>
                <c:pt idx="4">
                  <c:v>20733.550131192598</c:v>
                </c:pt>
              </c:numCache>
            </c:numRef>
          </c:yVal>
          <c:smooth val="0"/>
        </c:ser>
        <c:ser>
          <c:idx val="0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DataUsedForFigures!$BA$101:$BA$105</c:f>
              <c:numCache>
                <c:formatCode>General</c:formatCode>
                <c:ptCount val="5"/>
                <c:pt idx="0">
                  <c:v>679.37246076821395</c:v>
                </c:pt>
                <c:pt idx="1">
                  <c:v>82.658908908101594</c:v>
                </c:pt>
                <c:pt idx="2">
                  <c:v>84.324798058471004</c:v>
                </c:pt>
                <c:pt idx="3">
                  <c:v>70.524514169351207</c:v>
                </c:pt>
                <c:pt idx="4">
                  <c:v>77.387160769832704</c:v>
                </c:pt>
              </c:numCache>
            </c:numRef>
          </c:xVal>
          <c:yVal>
            <c:numRef>
              <c:f>DataUsedForFigures!$BB$101:$BB$105</c:f>
              <c:numCache>
                <c:formatCode>General</c:formatCode>
                <c:ptCount val="5"/>
                <c:pt idx="0">
                  <c:v>56308.871611926697</c:v>
                </c:pt>
                <c:pt idx="1">
                  <c:v>3314.61948952593</c:v>
                </c:pt>
                <c:pt idx="2">
                  <c:v>3314.6194896287402</c:v>
                </c:pt>
                <c:pt idx="3">
                  <c:v>2904.24834933999</c:v>
                </c:pt>
                <c:pt idx="4">
                  <c:v>2904.2483490930999</c:v>
                </c:pt>
              </c:numCache>
            </c:numRef>
          </c:yVal>
          <c:smooth val="0"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DataUsedForFigures!$BA$106:$BA$110</c:f>
              <c:numCache>
                <c:formatCode>General</c:formatCode>
                <c:ptCount val="5"/>
                <c:pt idx="0">
                  <c:v>58.133413433530301</c:v>
                </c:pt>
                <c:pt idx="1">
                  <c:v>39.826271097428403</c:v>
                </c:pt>
                <c:pt idx="2">
                  <c:v>40.080893942711903</c:v>
                </c:pt>
                <c:pt idx="3">
                  <c:v>37.466627082510897</c:v>
                </c:pt>
                <c:pt idx="4">
                  <c:v>38.446961327838601</c:v>
                </c:pt>
              </c:numCache>
            </c:numRef>
          </c:xVal>
          <c:yVal>
            <c:numRef>
              <c:f>DataUsedForFigures!$BB$106:$BB$110</c:f>
              <c:numCache>
                <c:formatCode>General</c:formatCode>
                <c:ptCount val="5"/>
                <c:pt idx="0">
                  <c:v>2204.2941078520498</c:v>
                </c:pt>
                <c:pt idx="1">
                  <c:v>1883.32295657952</c:v>
                </c:pt>
                <c:pt idx="2">
                  <c:v>1883.32338948042</c:v>
                </c:pt>
                <c:pt idx="3">
                  <c:v>1883.3245016819301</c:v>
                </c:pt>
                <c:pt idx="4">
                  <c:v>1883.3177585127401</c:v>
                </c:pt>
              </c:numCache>
            </c:numRef>
          </c:yVal>
          <c:smooth val="0"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DataUsedForFigures!$BA$111:$BA$115</c:f>
              <c:numCache>
                <c:formatCode>General</c:formatCode>
                <c:ptCount val="5"/>
                <c:pt idx="0">
                  <c:v>19.593549494131899</c:v>
                </c:pt>
                <c:pt idx="1">
                  <c:v>18.0530578389412</c:v>
                </c:pt>
                <c:pt idx="2">
                  <c:v>16.9424057218204</c:v>
                </c:pt>
                <c:pt idx="3">
                  <c:v>16.744465588051899</c:v>
                </c:pt>
                <c:pt idx="4">
                  <c:v>17.589461251815901</c:v>
                </c:pt>
              </c:numCache>
            </c:numRef>
          </c:xVal>
          <c:yVal>
            <c:numRef>
              <c:f>DataUsedForFigures!$BB$111:$BB$115</c:f>
              <c:numCache>
                <c:formatCode>General</c:formatCode>
                <c:ptCount val="5"/>
                <c:pt idx="0">
                  <c:v>1983.4805823885999</c:v>
                </c:pt>
                <c:pt idx="1">
                  <c:v>1370.26435932447</c:v>
                </c:pt>
                <c:pt idx="2">
                  <c:v>1257.2380460977399</c:v>
                </c:pt>
                <c:pt idx="3">
                  <c:v>1402.04163965154</c:v>
                </c:pt>
                <c:pt idx="4">
                  <c:v>1402.0418103867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8976"/>
        <c:axId val="493341528"/>
      </c:scatterChart>
      <c:valAx>
        <c:axId val="4933489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1528"/>
        <c:crosses val="autoZero"/>
        <c:crossBetween val="midCat"/>
        <c:majorUnit val="2"/>
      </c:valAx>
      <c:valAx>
        <c:axId val="493341528"/>
        <c:scaling>
          <c:logBase val="2"/>
          <c:orientation val="minMax"/>
          <c:min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DataUsedForFigures!$BA$96:$BA$100</c:f>
              <c:numCache>
                <c:formatCode>General</c:formatCode>
                <c:ptCount val="5"/>
                <c:pt idx="0">
                  <c:v>491.91542439971499</c:v>
                </c:pt>
                <c:pt idx="1">
                  <c:v>620.05856810080297</c:v>
                </c:pt>
                <c:pt idx="2">
                  <c:v>620.05856810089006</c:v>
                </c:pt>
                <c:pt idx="3">
                  <c:v>716.525838211468</c:v>
                </c:pt>
                <c:pt idx="4">
                  <c:v>716.52583821147005</c:v>
                </c:pt>
              </c:numCache>
            </c:numRef>
          </c:xVal>
          <c:yVal>
            <c:numRef>
              <c:f>DataUsedForFigures!$BB$96:$BB$100</c:f>
              <c:numCache>
                <c:formatCode>General</c:formatCode>
                <c:ptCount val="5"/>
                <c:pt idx="0">
                  <c:v>11537.574586790999</c:v>
                </c:pt>
                <c:pt idx="1">
                  <c:v>20733.5501311921</c:v>
                </c:pt>
                <c:pt idx="2">
                  <c:v>20733.550131197899</c:v>
                </c:pt>
                <c:pt idx="3">
                  <c:v>20733.550131193599</c:v>
                </c:pt>
                <c:pt idx="4">
                  <c:v>20733.550131192598</c:v>
                </c:pt>
              </c:numCache>
            </c:numRef>
          </c:yVal>
          <c:smooth val="0"/>
        </c:ser>
        <c:ser>
          <c:idx val="0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DataUsedForFigures!$BA$101:$BA$105</c:f>
              <c:numCache>
                <c:formatCode>General</c:formatCode>
                <c:ptCount val="5"/>
                <c:pt idx="0">
                  <c:v>679.37246076821395</c:v>
                </c:pt>
                <c:pt idx="1">
                  <c:v>82.658908908101594</c:v>
                </c:pt>
                <c:pt idx="2">
                  <c:v>84.324798058471004</c:v>
                </c:pt>
                <c:pt idx="3">
                  <c:v>70.524514169351207</c:v>
                </c:pt>
                <c:pt idx="4">
                  <c:v>77.387160769832704</c:v>
                </c:pt>
              </c:numCache>
            </c:numRef>
          </c:xVal>
          <c:yVal>
            <c:numRef>
              <c:f>DataUsedForFigures!$BB$101:$BB$105</c:f>
              <c:numCache>
                <c:formatCode>General</c:formatCode>
                <c:ptCount val="5"/>
                <c:pt idx="0">
                  <c:v>56308.871611926697</c:v>
                </c:pt>
                <c:pt idx="1">
                  <c:v>3314.61948952593</c:v>
                </c:pt>
                <c:pt idx="2">
                  <c:v>3314.6194896287402</c:v>
                </c:pt>
                <c:pt idx="3">
                  <c:v>2904.24834933999</c:v>
                </c:pt>
                <c:pt idx="4">
                  <c:v>2904.2483490930999</c:v>
                </c:pt>
              </c:numCache>
            </c:numRef>
          </c:yVal>
          <c:smooth val="0"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DataUsedForFigures!$BA$106:$BA$110</c:f>
              <c:numCache>
                <c:formatCode>General</c:formatCode>
                <c:ptCount val="5"/>
                <c:pt idx="0">
                  <c:v>58.133413433530301</c:v>
                </c:pt>
                <c:pt idx="1">
                  <c:v>39.826271097428403</c:v>
                </c:pt>
                <c:pt idx="2">
                  <c:v>40.080893942711903</c:v>
                </c:pt>
                <c:pt idx="3">
                  <c:v>37.466627082510897</c:v>
                </c:pt>
                <c:pt idx="4">
                  <c:v>38.446961327838601</c:v>
                </c:pt>
              </c:numCache>
            </c:numRef>
          </c:xVal>
          <c:yVal>
            <c:numRef>
              <c:f>DataUsedForFigures!$BB$106:$BB$110</c:f>
              <c:numCache>
                <c:formatCode>General</c:formatCode>
                <c:ptCount val="5"/>
                <c:pt idx="0">
                  <c:v>2204.2941078520498</c:v>
                </c:pt>
                <c:pt idx="1">
                  <c:v>1883.32295657952</c:v>
                </c:pt>
                <c:pt idx="2">
                  <c:v>1883.32338948042</c:v>
                </c:pt>
                <c:pt idx="3">
                  <c:v>1883.3245016819301</c:v>
                </c:pt>
                <c:pt idx="4">
                  <c:v>1883.3177585127401</c:v>
                </c:pt>
              </c:numCache>
            </c:numRef>
          </c:yVal>
          <c:smooth val="0"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DataUsedForFigures!$BA$111:$BA$115</c:f>
              <c:numCache>
                <c:formatCode>General</c:formatCode>
                <c:ptCount val="5"/>
                <c:pt idx="0">
                  <c:v>19.593549494131899</c:v>
                </c:pt>
                <c:pt idx="1">
                  <c:v>18.0530578389412</c:v>
                </c:pt>
                <c:pt idx="2">
                  <c:v>16.9424057218204</c:v>
                </c:pt>
                <c:pt idx="3">
                  <c:v>16.744465588051899</c:v>
                </c:pt>
                <c:pt idx="4">
                  <c:v>17.589461251815901</c:v>
                </c:pt>
              </c:numCache>
            </c:numRef>
          </c:xVal>
          <c:yVal>
            <c:numRef>
              <c:f>DataUsedForFigures!$BB$111:$BB$115</c:f>
              <c:numCache>
                <c:formatCode>General</c:formatCode>
                <c:ptCount val="5"/>
                <c:pt idx="0">
                  <c:v>1983.4805823885999</c:v>
                </c:pt>
                <c:pt idx="1">
                  <c:v>1370.26435932447</c:v>
                </c:pt>
                <c:pt idx="2">
                  <c:v>1257.2380460977399</c:v>
                </c:pt>
                <c:pt idx="3">
                  <c:v>1402.04163965154</c:v>
                </c:pt>
                <c:pt idx="4">
                  <c:v>1402.0418103867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3488"/>
        <c:axId val="493345056"/>
      </c:scatterChart>
      <c:valAx>
        <c:axId val="49334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5056"/>
        <c:crosses val="autoZero"/>
        <c:crossBetween val="midCat"/>
      </c:valAx>
      <c:valAx>
        <c:axId val="4933450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534771928458977E-2"/>
                  <c:y val="0.10289287261858408"/>
                </c:manualLayout>
              </c:layout>
              <c:tx>
                <c:rich>
                  <a:bodyPr/>
                  <a:lstStyle/>
                  <a:p>
                    <a:fld id="{03524A0C-E23C-424B-8659-1D9C084D4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14806359055185614"/>
                  <c:y val="-8.466316096212248E-2"/>
                </c:manualLayout>
              </c:layout>
              <c:tx>
                <c:rich>
                  <a:bodyPr/>
                  <a:lstStyle/>
                  <a:p>
                    <a:fld id="{109923C7-55A7-4E34-8FBF-4C6ACAB02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6795378699386748"/>
                  <c:y val="-3.891778691804771E-2"/>
                </c:manualLayout>
              </c:layout>
              <c:tx>
                <c:rich>
                  <a:bodyPr/>
                  <a:lstStyle/>
                  <a:p>
                    <a:fld id="{181E168E-6199-4007-BDF3-94690AECD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4.68657136772078E-2"/>
                  <c:y val="9.3743797809769117E-2"/>
                </c:manualLayout>
              </c:layout>
              <c:tx>
                <c:rich>
                  <a:bodyPr/>
                  <a:lstStyle/>
                  <a:p>
                    <a:fld id="{7BA24828-82D1-442C-A0D3-B01D6F323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982077729387759E-3"/>
                  <c:y val="5.2534395650158307E-2"/>
                </c:manualLayout>
              </c:layout>
              <c:tx>
                <c:rich>
                  <a:bodyPr/>
                  <a:lstStyle/>
                  <a:p>
                    <a:fld id="{58E1ED8C-D4CB-4F1C-8FB1-2610607F9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DataUsedForFigures!$BA$96:$BA$100</c:f>
              <c:numCache>
                <c:formatCode>General</c:formatCode>
                <c:ptCount val="5"/>
                <c:pt idx="0">
                  <c:v>491.91542439971499</c:v>
                </c:pt>
                <c:pt idx="1">
                  <c:v>620.05856810080297</c:v>
                </c:pt>
                <c:pt idx="2">
                  <c:v>620.05856810089006</c:v>
                </c:pt>
                <c:pt idx="3">
                  <c:v>716.525838211468</c:v>
                </c:pt>
                <c:pt idx="4">
                  <c:v>716.52583821147005</c:v>
                </c:pt>
              </c:numCache>
            </c:numRef>
          </c:xVal>
          <c:yVal>
            <c:numRef>
              <c:f>DataUsedForFigures!$BB$96:$BB$100</c:f>
              <c:numCache>
                <c:formatCode>General</c:formatCode>
                <c:ptCount val="5"/>
                <c:pt idx="0">
                  <c:v>11537.574586790999</c:v>
                </c:pt>
                <c:pt idx="1">
                  <c:v>20733.5501311921</c:v>
                </c:pt>
                <c:pt idx="2">
                  <c:v>20733.550131197899</c:v>
                </c:pt>
                <c:pt idx="3">
                  <c:v>20733.550131193599</c:v>
                </c:pt>
                <c:pt idx="4">
                  <c:v>20733.550131192598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0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293095216024821E-2"/>
                  <c:y val="-3.8811071086951017E-4"/>
                </c:manualLayout>
              </c:layout>
              <c:tx>
                <c:rich>
                  <a:bodyPr/>
                  <a:lstStyle/>
                  <a:p>
                    <a:fld id="{B0B8D8D3-C2B8-4CF5-9AA4-DD44FE4BF9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3.5219311921610368E-2"/>
                  <c:y val="0.24470353215521584"/>
                </c:manualLayout>
              </c:layout>
              <c:tx>
                <c:rich>
                  <a:bodyPr/>
                  <a:lstStyle/>
                  <a:p>
                    <a:fld id="{9B0CE04A-C23C-4D33-9F04-43F189353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0322238544162607E-2"/>
                  <c:y val="7.544564819213917E-2"/>
                </c:manualLayout>
              </c:layout>
              <c:tx>
                <c:rich>
                  <a:bodyPr/>
                  <a:lstStyle/>
                  <a:p>
                    <a:fld id="{22A347AC-ACCD-4B9D-B51B-FB350F0E5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8.6969289727367324E-2"/>
                  <c:y val="0.11204194742739904"/>
                </c:manualLayout>
              </c:layout>
              <c:tx>
                <c:rich>
                  <a:bodyPr/>
                  <a:lstStyle/>
                  <a:p>
                    <a:fld id="{3E1BBF9F-C12B-468C-8759-C0E8D71BB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1319212692570691E-2"/>
                  <c:y val="0.20353269551554856"/>
                </c:manualLayout>
              </c:layout>
              <c:tx>
                <c:rich>
                  <a:bodyPr/>
                  <a:lstStyle/>
                  <a:p>
                    <a:fld id="{96C2E119-D8AB-42E9-B3B0-ABD2655BA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DataUsedForFigures!$BA$101:$BA$105</c:f>
              <c:numCache>
                <c:formatCode>General</c:formatCode>
                <c:ptCount val="5"/>
                <c:pt idx="0">
                  <c:v>679.37246076821395</c:v>
                </c:pt>
                <c:pt idx="1">
                  <c:v>82.658908908101594</c:v>
                </c:pt>
                <c:pt idx="2">
                  <c:v>84.324798058471004</c:v>
                </c:pt>
                <c:pt idx="3">
                  <c:v>70.524514169351207</c:v>
                </c:pt>
                <c:pt idx="4">
                  <c:v>77.387160769832704</c:v>
                </c:pt>
              </c:numCache>
            </c:numRef>
          </c:xVal>
          <c:yVal>
            <c:numRef>
              <c:f>DataUsedForFigures!$BB$101:$BB$105</c:f>
              <c:numCache>
                <c:formatCode>General</c:formatCode>
                <c:ptCount val="5"/>
                <c:pt idx="0">
                  <c:v>56308.871611926697</c:v>
                </c:pt>
                <c:pt idx="1">
                  <c:v>3314.61948952593</c:v>
                </c:pt>
                <c:pt idx="2">
                  <c:v>3314.6194896287402</c:v>
                </c:pt>
                <c:pt idx="3">
                  <c:v>2904.24834933999</c:v>
                </c:pt>
                <c:pt idx="4">
                  <c:v>2904.2483490930999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49703559256877E-2"/>
                  <c:y val="-6.6296573383324259E-2"/>
                </c:manualLayout>
              </c:layout>
              <c:tx>
                <c:rich>
                  <a:bodyPr/>
                  <a:lstStyle/>
                  <a:p>
                    <a:fld id="{4678B2F3-315C-4EA6-9F62-EBA48B6CCD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5.6422139315122827E-2"/>
                  <c:y val="-0.22183084513317847"/>
                </c:manualLayout>
              </c:layout>
              <c:tx>
                <c:rich>
                  <a:bodyPr/>
                  <a:lstStyle/>
                  <a:p>
                    <a:fld id="{56ACD51E-CE7A-4C0A-B21E-D4CD11ECD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7.0758308409453491E-2"/>
                  <c:y val="-0.15778732147147381"/>
                </c:manualLayout>
              </c:layout>
              <c:tx>
                <c:rich>
                  <a:bodyPr/>
                  <a:lstStyle/>
                  <a:p>
                    <a:fld id="{DBD165B6-A449-41D3-812C-6C0B00981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6750268626873888"/>
                  <c:y val="-0.13034009704502897"/>
                </c:manualLayout>
              </c:layout>
              <c:tx>
                <c:rich>
                  <a:bodyPr/>
                  <a:lstStyle/>
                  <a:p>
                    <a:fld id="{936D6E62-87B8-4211-B5B2-C3BC9DB20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5684573229850579"/>
                  <c:y val="-0.217256307728771"/>
                </c:manualLayout>
              </c:layout>
              <c:tx>
                <c:rich>
                  <a:bodyPr/>
                  <a:lstStyle/>
                  <a:p>
                    <a:fld id="{AE098561-F604-41BF-AA30-ADAFEDA33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DataUsedForFigures!$BA$106:$BA$110</c:f>
              <c:numCache>
                <c:formatCode>General</c:formatCode>
                <c:ptCount val="5"/>
                <c:pt idx="0">
                  <c:v>58.133413433530301</c:v>
                </c:pt>
                <c:pt idx="1">
                  <c:v>39.826271097428403</c:v>
                </c:pt>
                <c:pt idx="2">
                  <c:v>40.080893942711903</c:v>
                </c:pt>
                <c:pt idx="3">
                  <c:v>37.466627082510897</c:v>
                </c:pt>
                <c:pt idx="4">
                  <c:v>38.446961327838601</c:v>
                </c:pt>
              </c:numCache>
            </c:numRef>
          </c:xVal>
          <c:yVal>
            <c:numRef>
              <c:f>DataUsedForFigures!$BB$106:$BB$110</c:f>
              <c:numCache>
                <c:formatCode>General</c:formatCode>
                <c:ptCount val="5"/>
                <c:pt idx="0">
                  <c:v>2204.2941078520498</c:v>
                </c:pt>
                <c:pt idx="1">
                  <c:v>1883.32295657952</c:v>
                </c:pt>
                <c:pt idx="2">
                  <c:v>1883.32338948042</c:v>
                </c:pt>
                <c:pt idx="3">
                  <c:v>1883.3245016819301</c:v>
                </c:pt>
                <c:pt idx="4">
                  <c:v>1883.3177585127401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940608642678812"/>
                  <c:y val="-6.6296573383324259E-2"/>
                </c:manualLayout>
              </c:layout>
              <c:tx>
                <c:rich>
                  <a:bodyPr/>
                  <a:lstStyle/>
                  <a:p>
                    <a:fld id="{2AA32AD0-B682-43D2-A8BF-BFD4C7872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3003202530887069E-2"/>
                  <c:y val="0.13498307241060473"/>
                </c:manualLayout>
              </c:layout>
              <c:tx>
                <c:rich>
                  <a:bodyPr/>
                  <a:lstStyle/>
                  <a:p>
                    <a:fld id="{6545C02F-2432-4DE3-A890-AD49B8C48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8739288271075019"/>
                  <c:y val="4.8066861726862573E-2"/>
                </c:manualLayout>
              </c:layout>
              <c:tx>
                <c:rich>
                  <a:bodyPr/>
                  <a:lstStyle/>
                  <a:p>
                    <a:fld id="{FC0EE207-72D6-4C0D-BC5E-58763A13C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2026594607170649"/>
                  <c:y val="-2.9700274148064448E-2"/>
                </c:manualLayout>
              </c:layout>
              <c:tx>
                <c:rich>
                  <a:bodyPr/>
                  <a:lstStyle/>
                  <a:p>
                    <a:fld id="{EA83DB37-E6FD-41C5-821D-472684F70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352156821242104"/>
                  <c:y val="0.13498307241060473"/>
                </c:manualLayout>
              </c:layout>
              <c:tx>
                <c:rich>
                  <a:bodyPr/>
                  <a:lstStyle/>
                  <a:p>
                    <a:fld id="{7CF69811-5D1A-4638-8B51-B5EB23183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DataUsedForFigures!$BA$111:$BA$115</c:f>
              <c:numCache>
                <c:formatCode>General</c:formatCode>
                <c:ptCount val="5"/>
                <c:pt idx="0">
                  <c:v>19.593549494131899</c:v>
                </c:pt>
                <c:pt idx="1">
                  <c:v>18.0530578389412</c:v>
                </c:pt>
                <c:pt idx="2">
                  <c:v>16.9424057218204</c:v>
                </c:pt>
                <c:pt idx="3">
                  <c:v>16.744465588051899</c:v>
                </c:pt>
                <c:pt idx="4">
                  <c:v>17.589461251815901</c:v>
                </c:pt>
              </c:numCache>
            </c:numRef>
          </c:xVal>
          <c:yVal>
            <c:numRef>
              <c:f>DataUsedForFigures!$BB$111:$BB$115</c:f>
              <c:numCache>
                <c:formatCode>General</c:formatCode>
                <c:ptCount val="5"/>
                <c:pt idx="0">
                  <c:v>1983.4805823885999</c:v>
                </c:pt>
                <c:pt idx="1">
                  <c:v>1370.26435932447</c:v>
                </c:pt>
                <c:pt idx="2">
                  <c:v>1257.2380460977399</c:v>
                </c:pt>
                <c:pt idx="3">
                  <c:v>1402.04163965154</c:v>
                </c:pt>
                <c:pt idx="4">
                  <c:v>1402.0418103867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9760"/>
        <c:axId val="493349368"/>
      </c:scatterChart>
      <c:valAx>
        <c:axId val="4933497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9368"/>
        <c:crosses val="autoZero"/>
        <c:crossBetween val="midCat"/>
        <c:majorUnit val="2"/>
      </c:valAx>
      <c:valAx>
        <c:axId val="4933493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978E8C3-3BE9-4235-97C3-C54DC6D30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1262734-E0AD-495C-8228-405C31609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558F30C-1746-4246-9E16-6E5B6350D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A32C7FE-78BA-4A60-8916-9BC3C2AE0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9C589E8-2AB9-4919-8F58-A956AB971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1BCA0B6-7F6D-456F-9F04-69DD1C581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A71AF70-66EC-47BF-8A67-5FCCE26A5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1558FF90-54D7-4AC8-8030-A7802C6075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6476C88-E981-4C61-9601-195236E94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1C62E4A-1D5C-4908-97A7-9562A4545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9099722-5CFF-49F2-B735-C1EAA91C5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E5E8A75-143C-4245-AE9B-15447BA50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5929A47-5DB5-4B02-A71F-989FE720E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0005C15D-EEC1-4B6F-9C4C-F180BC2EE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DataUsedForFigures!$L$91:$L$106</c:f>
              <c:numCache>
                <c:formatCode>General</c:formatCode>
                <c:ptCount val="16"/>
                <c:pt idx="0">
                  <c:v>64.694811918785376</c:v>
                </c:pt>
                <c:pt idx="1">
                  <c:v>3.919460763492117</c:v>
                </c:pt>
                <c:pt idx="2">
                  <c:v>3.0272163723504542</c:v>
                </c:pt>
                <c:pt idx="3">
                  <c:v>2.6455367011065434</c:v>
                </c:pt>
                <c:pt idx="4">
                  <c:v>2.9961688189317801</c:v>
                </c:pt>
                <c:pt idx="5">
                  <c:v>2.7531406780784828</c:v>
                </c:pt>
                <c:pt idx="6">
                  <c:v>18.444644461008501</c:v>
                </c:pt>
                <c:pt idx="7">
                  <c:v>3.8088381857343476</c:v>
                </c:pt>
                <c:pt idx="8">
                  <c:v>76.71254953410498</c:v>
                </c:pt>
                <c:pt idx="9">
                  <c:v>70.015443632281972</c:v>
                </c:pt>
                <c:pt idx="10">
                  <c:v>22.798693856690676</c:v>
                </c:pt>
                <c:pt idx="11">
                  <c:v>13.325531373085692</c:v>
                </c:pt>
                <c:pt idx="12">
                  <c:v>34.711022831945357</c:v>
                </c:pt>
                <c:pt idx="13">
                  <c:v>30.95057530214666</c:v>
                </c:pt>
                <c:pt idx="14">
                  <c:v>32.160802465878206</c:v>
                </c:pt>
                <c:pt idx="15">
                  <c:v>26.195714749613423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27539984"/>
        <c:axId val="491841592"/>
      </c:scatterChart>
      <c:valAx>
        <c:axId val="2275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1592"/>
        <c:crosses val="autoZero"/>
        <c:crossBetween val="midCat"/>
      </c:valAx>
      <c:valAx>
        <c:axId val="4918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</a:t>
                </a:r>
                <a:r>
                  <a:rPr lang="en-US" baseline="0"/>
                  <a:t> (all%sum)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7"/>
              <c:spPr>
                <a:noFill/>
                <a:ln w="12700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7"/>
              <c:spPr>
                <a:noFill/>
                <a:ln w="12700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triangle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/>
        </c:ser>
        <c:ser>
          <c:idx val="1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7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7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x"/>
              <c:size val="7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7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6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2896"/>
        <c:axId val="493350152"/>
      </c:scatterChart>
      <c:valAx>
        <c:axId val="4933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0152"/>
        <c:crosses val="autoZero"/>
        <c:crossBetween val="midCat"/>
      </c:valAx>
      <c:valAx>
        <c:axId val="4933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6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6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6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/>
        </c:ser>
        <c:ser>
          <c:idx val="1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plus"/>
              <c:size val="7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plus"/>
              <c:size val="7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plus"/>
              <c:size val="7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plus"/>
              <c:size val="7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plus"/>
              <c:size val="7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7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x"/>
              <c:size val="7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7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7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/>
        </c:ser>
        <c:ser>
          <c:idx val="4"/>
          <c:order val="4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xVal>
            <c:numRef>
              <c:f>DataUsedForFigures!$AY$91:$AY$95</c:f>
              <c:numCache>
                <c:formatCode>General</c:formatCode>
                <c:ptCount val="5"/>
                <c:pt idx="0">
                  <c:v>6.8554762004081104E-3</c:v>
                </c:pt>
                <c:pt idx="1">
                  <c:v>5.3617007272973747E-3</c:v>
                </c:pt>
                <c:pt idx="2">
                  <c:v>4.9245821793147022E-3</c:v>
                </c:pt>
                <c:pt idx="3">
                  <c:v>5.8798536965682449E-3</c:v>
                </c:pt>
                <c:pt idx="4">
                  <c:v>5.5681952587592221E-3</c:v>
                </c:pt>
              </c:numCache>
            </c:numRef>
          </c:xVal>
          <c:yVal>
            <c:numRef>
              <c:f>DataUsedForFigures!$AZ$91:$AZ$95</c:f>
              <c:numCache>
                <c:formatCode>General</c:formatCode>
                <c:ptCount val="5"/>
                <c:pt idx="0">
                  <c:v>0.27674926145109702</c:v>
                </c:pt>
                <c:pt idx="1">
                  <c:v>0.27833136621375398</c:v>
                </c:pt>
                <c:pt idx="2">
                  <c:v>0.236125535535122</c:v>
                </c:pt>
                <c:pt idx="3">
                  <c:v>0.26487531190175423</c:v>
                </c:pt>
                <c:pt idx="4">
                  <c:v>0.22882925127215775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0544"/>
        <c:axId val="493342704"/>
      </c:scatterChart>
      <c:valAx>
        <c:axId val="4933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2704"/>
        <c:crosses val="autoZero"/>
        <c:crossBetween val="midCat"/>
      </c:valAx>
      <c:valAx>
        <c:axId val="4933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/>
        </c:ser>
        <c:ser>
          <c:idx val="1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x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/>
        </c:ser>
        <c:ser>
          <c:idx val="4"/>
          <c:order val="4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xVal>
            <c:numRef>
              <c:f>DataUsedForFigures!$AY$91:$AY$95</c:f>
              <c:numCache>
                <c:formatCode>General</c:formatCode>
                <c:ptCount val="5"/>
                <c:pt idx="0">
                  <c:v>6.8554762004081104E-3</c:v>
                </c:pt>
                <c:pt idx="1">
                  <c:v>5.3617007272973747E-3</c:v>
                </c:pt>
                <c:pt idx="2">
                  <c:v>4.9245821793147022E-3</c:v>
                </c:pt>
                <c:pt idx="3">
                  <c:v>5.8798536965682449E-3</c:v>
                </c:pt>
                <c:pt idx="4">
                  <c:v>5.5681952587592221E-3</c:v>
                </c:pt>
              </c:numCache>
            </c:numRef>
          </c:xVal>
          <c:yVal>
            <c:numRef>
              <c:f>DataUsedForFigures!$AZ$91:$AZ$95</c:f>
              <c:numCache>
                <c:formatCode>General</c:formatCode>
                <c:ptCount val="5"/>
                <c:pt idx="0">
                  <c:v>0.27674926145109702</c:v>
                </c:pt>
                <c:pt idx="1">
                  <c:v>0.27833136621375398</c:v>
                </c:pt>
                <c:pt idx="2">
                  <c:v>0.236125535535122</c:v>
                </c:pt>
                <c:pt idx="3">
                  <c:v>0.26487531190175423</c:v>
                </c:pt>
                <c:pt idx="4">
                  <c:v>0.22882925127215775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7408"/>
        <c:axId val="493350936"/>
      </c:scatterChart>
      <c:valAx>
        <c:axId val="4933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0936"/>
        <c:crosses val="autoZero"/>
        <c:crossBetween val="midCat"/>
      </c:valAx>
      <c:valAx>
        <c:axId val="49335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</c:ser>
        <c:ser>
          <c:idx val="1"/>
          <c:order val="1"/>
          <c:tx>
            <c:v>Infant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</c:ser>
        <c:ser>
          <c:idx val="2"/>
          <c:order val="2"/>
          <c:tx>
            <c:v>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</c:ser>
        <c:ser>
          <c:idx val="3"/>
          <c:order val="3"/>
          <c:tx>
            <c:v>Trump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2504"/>
        <c:axId val="493353288"/>
      </c:scatterChart>
      <c:valAx>
        <c:axId val="49335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3288"/>
        <c:crosses val="autoZero"/>
        <c:crossBetween val="midCat"/>
      </c:valAx>
      <c:valAx>
        <c:axId val="49335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93012204740871"/>
          <c:y val="7.9997480394318296E-2"/>
          <c:w val="0.70043288948626115"/>
          <c:h val="0.677732125831398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9BD5">
                  <a:alpha val="5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7.0374490983129728E-2"/>
                  <c:y val="-7.2451261377594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DataUsedForFigures!$V$2:$V$65</c:f>
              <c:numCache>
                <c:formatCode>General</c:formatCode>
                <c:ptCount val="64"/>
                <c:pt idx="0">
                  <c:v>5.34470825788455</c:v>
                </c:pt>
                <c:pt idx="1">
                  <c:v>52.750849699479403</c:v>
                </c:pt>
                <c:pt idx="2">
                  <c:v>13.6151822435796</c:v>
                </c:pt>
                <c:pt idx="3">
                  <c:v>7.9031326449188697</c:v>
                </c:pt>
                <c:pt idx="4">
                  <c:v>0.48573974961448102</c:v>
                </c:pt>
                <c:pt idx="5">
                  <c:v>1.49430310950985</c:v>
                </c:pt>
                <c:pt idx="6">
                  <c:v>3.04971151902885</c:v>
                </c:pt>
                <c:pt idx="7">
                  <c:v>1.52892362206107</c:v>
                </c:pt>
                <c:pt idx="8">
                  <c:v>0.46596303723514199</c:v>
                </c:pt>
                <c:pt idx="9">
                  <c:v>1.61471117823564</c:v>
                </c:pt>
                <c:pt idx="10">
                  <c:v>1.90885413807157</c:v>
                </c:pt>
                <c:pt idx="11">
                  <c:v>1.26610578013666</c:v>
                </c:pt>
                <c:pt idx="12">
                  <c:v>0.46596303723645299</c:v>
                </c:pt>
                <c:pt idx="13">
                  <c:v>1.5384303668522501</c:v>
                </c:pt>
                <c:pt idx="14">
                  <c:v>1.56747078684055</c:v>
                </c:pt>
                <c:pt idx="15">
                  <c:v>1.2363235681868201</c:v>
                </c:pt>
                <c:pt idx="16">
                  <c:v>1.2303018131793899</c:v>
                </c:pt>
                <c:pt idx="17">
                  <c:v>2.4408304592688101</c:v>
                </c:pt>
                <c:pt idx="18">
                  <c:v>1.2910407151270999</c:v>
                </c:pt>
                <c:pt idx="19">
                  <c:v>0.47878356937312999</c:v>
                </c:pt>
                <c:pt idx="20">
                  <c:v>1.25957351247865</c:v>
                </c:pt>
                <c:pt idx="21">
                  <c:v>2.1055215721289602</c:v>
                </c:pt>
                <c:pt idx="22">
                  <c:v>1.3802409600460801</c:v>
                </c:pt>
                <c:pt idx="23">
                  <c:v>0.47878356937322297</c:v>
                </c:pt>
                <c:pt idx="24">
                  <c:v>4.5440784711871398</c:v>
                </c:pt>
                <c:pt idx="25">
                  <c:v>3.3206954626472398</c:v>
                </c:pt>
                <c:pt idx="26">
                  <c:v>25.191153103566801</c:v>
                </c:pt>
                <c:pt idx="27">
                  <c:v>7.0808557404324404</c:v>
                </c:pt>
                <c:pt idx="28">
                  <c:v>1.7497001220805499</c:v>
                </c:pt>
                <c:pt idx="29">
                  <c:v>2.4828155414322302</c:v>
                </c:pt>
                <c:pt idx="30">
                  <c:v>0.911956886282834</c:v>
                </c:pt>
                <c:pt idx="31">
                  <c:v>0.764285536888762</c:v>
                </c:pt>
                <c:pt idx="32">
                  <c:v>12.342983979029</c:v>
                </c:pt>
                <c:pt idx="33">
                  <c:v>12.4951069892193</c:v>
                </c:pt>
                <c:pt idx="34">
                  <c:v>58.6948958922641</c:v>
                </c:pt>
                <c:pt idx="35">
                  <c:v>18.1106889557981</c:v>
                </c:pt>
                <c:pt idx="36">
                  <c:v>7.0644217766441599</c:v>
                </c:pt>
                <c:pt idx="37">
                  <c:v>54.257190685842197</c:v>
                </c:pt>
                <c:pt idx="38">
                  <c:v>17.980945799019299</c:v>
                </c:pt>
                <c:pt idx="39">
                  <c:v>10.756277981895201</c:v>
                </c:pt>
                <c:pt idx="40">
                  <c:v>3.5041491489010701</c:v>
                </c:pt>
                <c:pt idx="41">
                  <c:v>4.1756908345403803</c:v>
                </c:pt>
                <c:pt idx="42">
                  <c:v>19.37135117743</c:v>
                </c:pt>
                <c:pt idx="43">
                  <c:v>16.775104726021802</c:v>
                </c:pt>
                <c:pt idx="44">
                  <c:v>2.4985136990326602</c:v>
                </c:pt>
                <c:pt idx="45">
                  <c:v>14.414619068866401</c:v>
                </c:pt>
                <c:pt idx="46">
                  <c:v>7.5019788809768704</c:v>
                </c:pt>
                <c:pt idx="47">
                  <c:v>2.5713219722575502</c:v>
                </c:pt>
                <c:pt idx="48">
                  <c:v>7.7497663703995396</c:v>
                </c:pt>
                <c:pt idx="49">
                  <c:v>35.7384820878057</c:v>
                </c:pt>
                <c:pt idx="50">
                  <c:v>7.6772154998575903</c:v>
                </c:pt>
                <c:pt idx="51">
                  <c:v>5.9367232310952103</c:v>
                </c:pt>
                <c:pt idx="52">
                  <c:v>6.1187256930518004</c:v>
                </c:pt>
                <c:pt idx="53">
                  <c:v>6.5274245330589897</c:v>
                </c:pt>
                <c:pt idx="54">
                  <c:v>3.1514802232980199</c:v>
                </c:pt>
                <c:pt idx="55">
                  <c:v>30.9759871352198</c:v>
                </c:pt>
                <c:pt idx="56">
                  <c:v>5.3222902221748098</c:v>
                </c:pt>
                <c:pt idx="57">
                  <c:v>2.1073344377197798</c:v>
                </c:pt>
                <c:pt idx="58">
                  <c:v>32.529387210406497</c:v>
                </c:pt>
                <c:pt idx="59">
                  <c:v>9.1394624634245503</c:v>
                </c:pt>
                <c:pt idx="60">
                  <c:v>1.25071207699724</c:v>
                </c:pt>
                <c:pt idx="61">
                  <c:v>2.0042851354090798</c:v>
                </c:pt>
                <c:pt idx="62">
                  <c:v>29.979519608645798</c:v>
                </c:pt>
                <c:pt idx="63">
                  <c:v>6.0298140043778004</c:v>
                </c:pt>
              </c:numCache>
            </c:numRef>
          </c:xVal>
          <c:yVal>
            <c:numRef>
              <c:f>DataUsedForFigures!$AP$2:$AP$65</c:f>
              <c:numCache>
                <c:formatCode>General</c:formatCode>
                <c:ptCount val="64"/>
                <c:pt idx="0">
                  <c:v>21039.306171757202</c:v>
                </c:pt>
                <c:pt idx="1">
                  <c:v>204408.07856919101</c:v>
                </c:pt>
                <c:pt idx="2">
                  <c:v>36232.964566644398</c:v>
                </c:pt>
                <c:pt idx="3">
                  <c:v>133058.29886243699</c:v>
                </c:pt>
                <c:pt idx="4">
                  <c:v>32958.3334347809</c:v>
                </c:pt>
                <c:pt idx="5">
                  <c:v>12520.2781267503</c:v>
                </c:pt>
                <c:pt idx="6">
                  <c:v>149461.94136900699</c:v>
                </c:pt>
                <c:pt idx="7">
                  <c:v>22381.364171909099</c:v>
                </c:pt>
                <c:pt idx="8">
                  <c:v>41543.924062753802</c:v>
                </c:pt>
                <c:pt idx="9">
                  <c:v>11535.9039590834</c:v>
                </c:pt>
                <c:pt idx="10">
                  <c:v>18184.9599597823</c:v>
                </c:pt>
                <c:pt idx="11">
                  <c:v>15333.114372509899</c:v>
                </c:pt>
                <c:pt idx="12">
                  <c:v>41543.924062759601</c:v>
                </c:pt>
                <c:pt idx="13">
                  <c:v>10826.1972562432</c:v>
                </c:pt>
                <c:pt idx="14">
                  <c:v>18551.455572863601</c:v>
                </c:pt>
                <c:pt idx="15">
                  <c:v>15431.144167943999</c:v>
                </c:pt>
                <c:pt idx="16">
                  <c:v>10699.713510765199</c:v>
                </c:pt>
                <c:pt idx="17">
                  <c:v>15515.393117257199</c:v>
                </c:pt>
                <c:pt idx="18">
                  <c:v>14424.651426766701</c:v>
                </c:pt>
                <c:pt idx="19">
                  <c:v>48007.231160168303</c:v>
                </c:pt>
                <c:pt idx="20">
                  <c:v>11239.665739910301</c:v>
                </c:pt>
                <c:pt idx="21">
                  <c:v>17025.175369363202</c:v>
                </c:pt>
                <c:pt idx="22">
                  <c:v>14802.0801112178</c:v>
                </c:pt>
                <c:pt idx="23">
                  <c:v>48007.2311601685</c:v>
                </c:pt>
                <c:pt idx="24">
                  <c:v>96560.849269088503</c:v>
                </c:pt>
                <c:pt idx="25">
                  <c:v>18900.978838192699</c:v>
                </c:pt>
                <c:pt idx="26">
                  <c:v>144112.61651064301</c:v>
                </c:pt>
                <c:pt idx="27">
                  <c:v>26532.748801257399</c:v>
                </c:pt>
                <c:pt idx="28">
                  <c:v>13468.862160508599</c:v>
                </c:pt>
                <c:pt idx="29">
                  <c:v>108307.927148634</c:v>
                </c:pt>
                <c:pt idx="30">
                  <c:v>12797.648637800099</c:v>
                </c:pt>
                <c:pt idx="31">
                  <c:v>24936.279885217798</c:v>
                </c:pt>
                <c:pt idx="32">
                  <c:v>352606.09444194299</c:v>
                </c:pt>
                <c:pt idx="33">
                  <c:v>34152.307415874202</c:v>
                </c:pt>
                <c:pt idx="34">
                  <c:v>320000.70740788599</c:v>
                </c:pt>
                <c:pt idx="35">
                  <c:v>56783.461531146197</c:v>
                </c:pt>
                <c:pt idx="36">
                  <c:v>26481.368404789999</c:v>
                </c:pt>
                <c:pt idx="37">
                  <c:v>316139.13007789903</c:v>
                </c:pt>
                <c:pt idx="38">
                  <c:v>43260.344613429901</c:v>
                </c:pt>
                <c:pt idx="39">
                  <c:v>414581.352786879</c:v>
                </c:pt>
                <c:pt idx="40">
                  <c:v>93561.616106547794</c:v>
                </c:pt>
                <c:pt idx="41">
                  <c:v>15293.7483684545</c:v>
                </c:pt>
                <c:pt idx="42">
                  <c:v>119630.002637832</c:v>
                </c:pt>
                <c:pt idx="43">
                  <c:v>36316.744528240997</c:v>
                </c:pt>
                <c:pt idx="44">
                  <c:v>13649.623279621301</c:v>
                </c:pt>
                <c:pt idx="45">
                  <c:v>116927.611959121</c:v>
                </c:pt>
                <c:pt idx="46">
                  <c:v>32373.342468941399</c:v>
                </c:pt>
                <c:pt idx="47">
                  <c:v>23242.088955390798</c:v>
                </c:pt>
                <c:pt idx="48">
                  <c:v>27482.795667410999</c:v>
                </c:pt>
                <c:pt idx="49">
                  <c:v>373283.27011586702</c:v>
                </c:pt>
                <c:pt idx="50">
                  <c:v>40420.197059657701</c:v>
                </c:pt>
                <c:pt idx="51">
                  <c:v>100085.851021461</c:v>
                </c:pt>
                <c:pt idx="52">
                  <c:v>28636.9512871896</c:v>
                </c:pt>
                <c:pt idx="53">
                  <c:v>137402.125314887</c:v>
                </c:pt>
                <c:pt idx="54">
                  <c:v>18788.131989069399</c:v>
                </c:pt>
                <c:pt idx="55">
                  <c:v>353560.404773077</c:v>
                </c:pt>
                <c:pt idx="56">
                  <c:v>163327.40978350001</c:v>
                </c:pt>
                <c:pt idx="57">
                  <c:v>14223.3105103874</c:v>
                </c:pt>
                <c:pt idx="58">
                  <c:v>195984.35025315301</c:v>
                </c:pt>
                <c:pt idx="59">
                  <c:v>33934.176035898199</c:v>
                </c:pt>
                <c:pt idx="60">
                  <c:v>76795.172139326198</c:v>
                </c:pt>
                <c:pt idx="61">
                  <c:v>14115.394854890999</c:v>
                </c:pt>
                <c:pt idx="62">
                  <c:v>190357.973835321</c:v>
                </c:pt>
                <c:pt idx="63">
                  <c:v>29355.614862131599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1920"/>
        <c:axId val="493357208"/>
      </c:scatterChart>
      <c:valAx>
        <c:axId val="49334192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EOPN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57208"/>
        <c:crosses val="autoZero"/>
        <c:crossBetween val="midCat"/>
        <c:majorUnit val="20"/>
      </c:valAx>
      <c:valAx>
        <c:axId val="493357208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EOPS (x10</a:t>
                </a:r>
                <a:r>
                  <a:rPr lang="en-US" sz="8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4</a:t>
                </a:r>
                <a:r>
                  <a:rPr lang="en-US" sz="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6.1257120404743385E-3"/>
              <c:y val="0.107675921445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41920"/>
        <c:crosses val="autoZero"/>
        <c:crossBetween val="midCat"/>
        <c:minorUnit val="100000"/>
        <c:dispUnits>
          <c:builtInUnit val="ten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998172514619883"/>
          <c:y val="9.6716686570780766E-2"/>
          <c:w val="0.50789839181286545"/>
          <c:h val="0.39363760666008968"/>
        </c:manualLayout>
      </c:layout>
      <c:barChart>
        <c:barDir val="col"/>
        <c:grouping val="stacked"/>
        <c:varyColors val="0"/>
        <c:ser>
          <c:idx val="0"/>
          <c:order val="0"/>
          <c:tx>
            <c:v>Friendly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DataUsedForFigures!$BC$2:$BC$7</c:f>
              <c:numCache>
                <c:formatCode>General</c:formatCode>
                <c:ptCount val="6"/>
                <c:pt idx="0">
                  <c:v>6.9499190118249678E-3</c:v>
                </c:pt>
                <c:pt idx="1">
                  <c:v>3.1823658042703089E-2</c:v>
                </c:pt>
                <c:pt idx="2">
                  <c:v>4.7614689463599494E-2</c:v>
                </c:pt>
                <c:pt idx="3">
                  <c:v>4.3434084780330562E-2</c:v>
                </c:pt>
                <c:pt idx="4">
                  <c:v>6.3583686240682363E-2</c:v>
                </c:pt>
                <c:pt idx="5">
                  <c:v>6.8554762004081104E-3</c:v>
                </c:pt>
              </c:numCache>
            </c:numRef>
          </c:val>
        </c:ser>
        <c:ser>
          <c:idx val="1"/>
          <c:order val="1"/>
          <c:tx>
            <c:v>Original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DataUsedForFigures!$BD$2:$BD$7</c:f>
              <c:numCache>
                <c:formatCode>General</c:formatCode>
                <c:ptCount val="6"/>
                <c:pt idx="0">
                  <c:v>4.4529042918258183E-2</c:v>
                </c:pt>
                <c:pt idx="1">
                  <c:v>9.7579724803210727E-2</c:v>
                </c:pt>
                <c:pt idx="2">
                  <c:v>6.8616371762729875E-2</c:v>
                </c:pt>
                <c:pt idx="3">
                  <c:v>2.734697388072499E-2</c:v>
                </c:pt>
                <c:pt idx="4">
                  <c:v>1.1785328160428959E-3</c:v>
                </c:pt>
                <c:pt idx="5">
                  <c:v>9.351004344949615E-2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3356816"/>
        <c:axId val="493356032"/>
      </c:barChart>
      <c:catAx>
        <c:axId val="49335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56032"/>
        <c:crosses val="autoZero"/>
        <c:auto val="1"/>
        <c:lblAlgn val="ctr"/>
        <c:lblOffset val="0"/>
        <c:tickLblSkip val="1"/>
        <c:noMultiLvlLbl val="0"/>
      </c:catAx>
      <c:valAx>
        <c:axId val="493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EOP-NA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998172514619883"/>
          <c:y val="9.6716686570780766E-2"/>
          <c:w val="0.50789839181286545"/>
          <c:h val="0.39363760666008968"/>
        </c:manualLayout>
      </c:layout>
      <c:barChart>
        <c:barDir val="col"/>
        <c:grouping val="stacked"/>
        <c:varyColors val="0"/>
        <c:ser>
          <c:idx val="0"/>
          <c:order val="0"/>
          <c:tx>
            <c:v>Friendly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DataUsedForFigures!$BE$2:$BE$7</c:f>
              <c:numCache>
                <c:formatCode>General</c:formatCode>
                <c:ptCount val="6"/>
                <c:pt idx="0">
                  <c:v>0.31152782708287874</c:v>
                </c:pt>
                <c:pt idx="1">
                  <c:v>0.73904754362448954</c:v>
                </c:pt>
                <c:pt idx="2">
                  <c:v>0.80918484016345882</c:v>
                </c:pt>
                <c:pt idx="3">
                  <c:v>0.57880056805285551</c:v>
                </c:pt>
                <c:pt idx="4">
                  <c:v>0.71670305990155536</c:v>
                </c:pt>
                <c:pt idx="5">
                  <c:v>0.27674926145109702</c:v>
                </c:pt>
              </c:numCache>
            </c:numRef>
          </c:val>
        </c:ser>
        <c:ser>
          <c:idx val="1"/>
          <c:order val="1"/>
          <c:tx>
            <c:v>Original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DataUsedForFigures!$BF$2:$BF$7</c:f>
              <c:numCache>
                <c:formatCode>General</c:formatCode>
                <c:ptCount val="6"/>
                <c:pt idx="0">
                  <c:v>0.44306989900281524</c:v>
                </c:pt>
                <c:pt idx="1">
                  <c:v>0.19575551721438089</c:v>
                </c:pt>
                <c:pt idx="2">
                  <c:v>3.7086450386116798E-3</c:v>
                </c:pt>
                <c:pt idx="3">
                  <c:v>0.36392305026686167</c:v>
                </c:pt>
                <c:pt idx="4">
                  <c:v>4.4780040387247588E-2</c:v>
                </c:pt>
                <c:pt idx="5">
                  <c:v>0.5072402443409304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3355248"/>
        <c:axId val="493356424"/>
      </c:barChart>
      <c:catAx>
        <c:axId val="4933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56424"/>
        <c:crosses val="autoZero"/>
        <c:auto val="1"/>
        <c:lblAlgn val="ctr"/>
        <c:lblOffset val="0"/>
        <c:tickLblSkip val="1"/>
        <c:noMultiLvlLbl val="0"/>
      </c:catAx>
      <c:valAx>
        <c:axId val="4933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EOP-NM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335524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EOP-SA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DataUsedForFigures!$BC$30:$BC$34</c:f>
              <c:numCache>
                <c:formatCode>General</c:formatCode>
                <c:ptCount val="5"/>
                <c:pt idx="0">
                  <c:v>229.70267974950013</c:v>
                </c:pt>
                <c:pt idx="1">
                  <c:v>245.9583779913219</c:v>
                </c:pt>
                <c:pt idx="2">
                  <c:v>514.61946394540735</c:v>
                </c:pt>
                <c:pt idx="3">
                  <c:v>527.44957165578978</c:v>
                </c:pt>
                <c:pt idx="4">
                  <c:v>859.73997716219833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DataUsedForFigures!$BD$30:$BD$34</c:f>
              <c:numCache>
                <c:formatCode>General</c:formatCode>
                <c:ptCount val="5"/>
                <c:pt idx="0">
                  <c:v>318.98714038898436</c:v>
                </c:pt>
                <c:pt idx="1">
                  <c:v>1483.607172000992</c:v>
                </c:pt>
                <c:pt idx="2">
                  <c:v>1430.0264993641381</c:v>
                </c:pt>
                <c:pt idx="3">
                  <c:v>307.18977924039291</c:v>
                </c:pt>
                <c:pt idx="4">
                  <c:v>80.67372980704647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3354856"/>
        <c:axId val="492283560"/>
      </c:barChart>
      <c:catAx>
        <c:axId val="4933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3560"/>
        <c:crosses val="autoZero"/>
        <c:auto val="1"/>
        <c:lblAlgn val="ctr"/>
        <c:lblOffset val="100"/>
        <c:noMultiLvlLbl val="0"/>
      </c:catAx>
      <c:valAx>
        <c:axId val="4922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EOP-SM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DataUsedForFigures!$BE$30:$BE$34</c:f>
              <c:numCache>
                <c:formatCode>General</c:formatCode>
                <c:ptCount val="5"/>
                <c:pt idx="0">
                  <c:v>15875.192358838824</c:v>
                </c:pt>
                <c:pt idx="1">
                  <c:v>16947.99585426012</c:v>
                </c:pt>
                <c:pt idx="2">
                  <c:v>31868.372052028164</c:v>
                </c:pt>
                <c:pt idx="3">
                  <c:v>20913.656857822287</c:v>
                </c:pt>
                <c:pt idx="4">
                  <c:v>34118.504708611479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DataUsedForFigures!$BB$30:$BB$34</c:f>
              <c:strCache>
                <c:ptCount val="5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</c:strCache>
            </c:strRef>
          </c:cat>
          <c:val>
            <c:numRef>
              <c:f>DataUsedForFigures!$BF$30:$BF$34</c:f>
              <c:numCache>
                <c:formatCode>General</c:formatCode>
                <c:ptCount val="5"/>
                <c:pt idx="0">
                  <c:v>6711.4351783395505</c:v>
                </c:pt>
                <c:pt idx="1">
                  <c:v>32910.38645609036</c:v>
                </c:pt>
                <c:pt idx="2">
                  <c:v>17365.198646164092</c:v>
                </c:pt>
                <c:pt idx="3">
                  <c:v>25276.420816999373</c:v>
                </c:pt>
                <c:pt idx="4">
                  <c:v>13280.258620930093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2280424"/>
        <c:axId val="492280032"/>
      </c:barChart>
      <c:catAx>
        <c:axId val="49228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0032"/>
        <c:crosses val="autoZero"/>
        <c:auto val="1"/>
        <c:lblAlgn val="ctr"/>
        <c:lblOffset val="100"/>
        <c:noMultiLvlLbl val="0"/>
      </c:catAx>
      <c:valAx>
        <c:axId val="492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0424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3182470239551"/>
          <c:y val="0.13783462832524626"/>
          <c:w val="0.77212921919454758"/>
          <c:h val="0.58770852863995982"/>
        </c:manualLayout>
      </c:layout>
      <c:scatterChart>
        <c:scatterStyle val="lineMarker"/>
        <c:varyColors val="0"/>
        <c:ser>
          <c:idx val="0"/>
          <c:order val="0"/>
          <c:tx>
            <c:v>Coffee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7"/>
              <c:spPr>
                <a:noFill/>
                <a:ln w="12700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7"/>
              <c:spPr>
                <a:noFill/>
                <a:ln w="12700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triangle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/>
        </c:ser>
        <c:ser>
          <c:idx val="1"/>
          <c:order val="1"/>
          <c:tx>
            <c:v>Infant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7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7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/>
        </c:ser>
        <c:ser>
          <c:idx val="2"/>
          <c:order val="2"/>
          <c:tx>
            <c:v>CES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7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x"/>
              <c:size val="7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7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7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7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/>
        </c:ser>
        <c:ser>
          <c:idx val="3"/>
          <c:order val="3"/>
          <c:tx>
            <c:v>Trump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6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6304"/>
        <c:axId val="492284736"/>
      </c:scatterChart>
      <c:valAx>
        <c:axId val="4922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Average EOPN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4736"/>
        <c:crosses val="autoZero"/>
        <c:crossBetween val="midCat"/>
      </c:valAx>
      <c:valAx>
        <c:axId val="4922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Max EOPN</a:t>
                </a:r>
              </a:p>
            </c:rich>
          </c:tx>
          <c:layout>
            <c:manualLayout>
              <c:xMode val="edge"/>
              <c:yMode val="edge"/>
              <c:x val="8.8017921633734564E-3"/>
              <c:y val="0.29657659435899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1CDD003-6F14-4C09-B2DC-A84E6B266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709CA81-4936-417A-8E3A-D5903BF84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DC1D55B-D8BA-4D05-865A-5449D15CE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16DB7F1-A085-4769-B4DC-060061118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80637D4-4609-4CBD-A3BB-48C091EB8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6E4636E-A0D9-49CD-B562-1CA6E9420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AC45C6F-8A7D-4C64-9CE8-D36DF1FB4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C0C28E6-81A3-4F7E-9BE9-19F726E3D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FCDB3CE-C4A5-40B1-B23B-CAE6C07CA6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277E6F9-5950-460A-9A57-B01BECB3C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38111C1-160E-4ED4-9605-E1940EF10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5FE55B7-2756-435E-98F3-B0B044A73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520F0E69-37E8-4626-8C7C-02C605F41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3A35FDD-0497-461F-8510-ECD362C17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DataUsedForFigures!$L$91:$L$106</c:f>
              <c:numCache>
                <c:formatCode>General</c:formatCode>
                <c:ptCount val="16"/>
                <c:pt idx="0">
                  <c:v>64.694811918785376</c:v>
                </c:pt>
                <c:pt idx="1">
                  <c:v>3.919460763492117</c:v>
                </c:pt>
                <c:pt idx="2">
                  <c:v>3.0272163723504542</c:v>
                </c:pt>
                <c:pt idx="3">
                  <c:v>2.6455367011065434</c:v>
                </c:pt>
                <c:pt idx="4">
                  <c:v>2.9961688189317801</c:v>
                </c:pt>
                <c:pt idx="5">
                  <c:v>2.7531406780784828</c:v>
                </c:pt>
                <c:pt idx="6">
                  <c:v>18.444644461008501</c:v>
                </c:pt>
                <c:pt idx="7">
                  <c:v>3.8088381857343476</c:v>
                </c:pt>
                <c:pt idx="8">
                  <c:v>76.71254953410498</c:v>
                </c:pt>
                <c:pt idx="9">
                  <c:v>70.015443632281972</c:v>
                </c:pt>
                <c:pt idx="10">
                  <c:v>22.798693856690676</c:v>
                </c:pt>
                <c:pt idx="11">
                  <c:v>13.325531373085692</c:v>
                </c:pt>
                <c:pt idx="12">
                  <c:v>34.711022831945357</c:v>
                </c:pt>
                <c:pt idx="13">
                  <c:v>30.95057530214666</c:v>
                </c:pt>
                <c:pt idx="14">
                  <c:v>32.160802465878206</c:v>
                </c:pt>
                <c:pt idx="15">
                  <c:v>26.195714749613423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39632"/>
        <c:axId val="491841984"/>
      </c:scatterChart>
      <c:valAx>
        <c:axId val="4918396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aspect ratio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1984"/>
        <c:crosses val="autoZero"/>
        <c:crossBetween val="midCat"/>
      </c:valAx>
      <c:valAx>
        <c:axId val="4918419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 (all%sum)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92881944444446"/>
          <c:y val="0.14003329658709981"/>
          <c:w val="0.70892534722222234"/>
          <c:h val="0.58042477582530283"/>
        </c:manualLayout>
      </c:layout>
      <c:scatterChart>
        <c:scatterStyle val="lineMarker"/>
        <c:varyColors val="0"/>
        <c:ser>
          <c:idx val="5"/>
          <c:order val="0"/>
          <c:tx>
            <c:v>Infant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6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DataUsedForFigures!$BA$101:$BA$105</c:f>
              <c:numCache>
                <c:formatCode>General</c:formatCode>
                <c:ptCount val="5"/>
                <c:pt idx="0">
                  <c:v>679.37246076821395</c:v>
                </c:pt>
                <c:pt idx="1">
                  <c:v>82.658908908101594</c:v>
                </c:pt>
                <c:pt idx="2">
                  <c:v>84.324798058471004</c:v>
                </c:pt>
                <c:pt idx="3">
                  <c:v>70.524514169351207</c:v>
                </c:pt>
                <c:pt idx="4">
                  <c:v>77.387160769832704</c:v>
                </c:pt>
              </c:numCache>
            </c:numRef>
          </c:xVal>
          <c:yVal>
            <c:numRef>
              <c:f>DataUsedForFigures!$BB$101:$BB$105</c:f>
              <c:numCache>
                <c:formatCode>General</c:formatCode>
                <c:ptCount val="5"/>
                <c:pt idx="0">
                  <c:v>56308.871611926697</c:v>
                </c:pt>
                <c:pt idx="1">
                  <c:v>3314.61948952593</c:v>
                </c:pt>
                <c:pt idx="2">
                  <c:v>3314.6194896287402</c:v>
                </c:pt>
                <c:pt idx="3">
                  <c:v>2904.24834933999</c:v>
                </c:pt>
                <c:pt idx="4">
                  <c:v>2904.2483490930999</c:v>
                </c:pt>
              </c:numCache>
            </c:numRef>
          </c:yVal>
          <c:smooth val="0"/>
        </c:ser>
        <c:ser>
          <c:idx val="6"/>
          <c:order val="1"/>
          <c:tx>
            <c:v>Ces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x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x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x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DataUsedForFigures!$BA$106:$BA$110</c:f>
              <c:numCache>
                <c:formatCode>General</c:formatCode>
                <c:ptCount val="5"/>
                <c:pt idx="0">
                  <c:v>58.133413433530301</c:v>
                </c:pt>
                <c:pt idx="1">
                  <c:v>39.826271097428403</c:v>
                </c:pt>
                <c:pt idx="2">
                  <c:v>40.080893942711903</c:v>
                </c:pt>
                <c:pt idx="3">
                  <c:v>37.466627082510897</c:v>
                </c:pt>
                <c:pt idx="4">
                  <c:v>38.446961327838601</c:v>
                </c:pt>
              </c:numCache>
            </c:numRef>
          </c:xVal>
          <c:yVal>
            <c:numRef>
              <c:f>DataUsedForFigures!$BB$106:$BB$110</c:f>
              <c:numCache>
                <c:formatCode>General</c:formatCode>
                <c:ptCount val="5"/>
                <c:pt idx="0">
                  <c:v>2204.2941078520498</c:v>
                </c:pt>
                <c:pt idx="1">
                  <c:v>1883.32295657952</c:v>
                </c:pt>
                <c:pt idx="2">
                  <c:v>1883.32338948042</c:v>
                </c:pt>
                <c:pt idx="3">
                  <c:v>1883.3245016819301</c:v>
                </c:pt>
                <c:pt idx="4">
                  <c:v>1883.3177585127401</c:v>
                </c:pt>
              </c:numCache>
            </c:numRef>
          </c:yVal>
          <c:smooth val="0"/>
        </c:ser>
        <c:ser>
          <c:idx val="7"/>
          <c:order val="2"/>
          <c:tx>
            <c:v>Trump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6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xVal>
            <c:numRef>
              <c:f>DataUsedForFigures!$BA$111:$BA$115</c:f>
              <c:numCache>
                <c:formatCode>General</c:formatCode>
                <c:ptCount val="5"/>
                <c:pt idx="0">
                  <c:v>19.593549494131899</c:v>
                </c:pt>
                <c:pt idx="1">
                  <c:v>18.0530578389412</c:v>
                </c:pt>
                <c:pt idx="2">
                  <c:v>16.9424057218204</c:v>
                </c:pt>
                <c:pt idx="3">
                  <c:v>16.744465588051899</c:v>
                </c:pt>
                <c:pt idx="4">
                  <c:v>17.589461251815901</c:v>
                </c:pt>
              </c:numCache>
            </c:numRef>
          </c:xVal>
          <c:yVal>
            <c:numRef>
              <c:f>DataUsedForFigures!$BB$111:$BB$115</c:f>
              <c:numCache>
                <c:formatCode>General</c:formatCode>
                <c:ptCount val="5"/>
                <c:pt idx="0">
                  <c:v>1983.4805823885999</c:v>
                </c:pt>
                <c:pt idx="1">
                  <c:v>1370.26435932447</c:v>
                </c:pt>
                <c:pt idx="2">
                  <c:v>1257.2380460977399</c:v>
                </c:pt>
                <c:pt idx="3">
                  <c:v>1402.04163965154</c:v>
                </c:pt>
                <c:pt idx="4">
                  <c:v>1402.0418103867</c:v>
                </c:pt>
              </c:numCache>
            </c:numRef>
          </c:yVal>
          <c:smooth val="0"/>
        </c:ser>
        <c:ser>
          <c:idx val="8"/>
          <c:order val="3"/>
          <c:tx>
            <c:v>Coffee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noFill/>
                <a:ln w="12700">
                  <a:solidFill>
                    <a:srgbClr val="1B9E77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6"/>
              <c:spPr>
                <a:noFill/>
                <a:ln w="12700">
                  <a:solidFill>
                    <a:srgbClr val="7570B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6"/>
              <c:spPr>
                <a:noFill/>
                <a:ln w="12700">
                  <a:solidFill>
                    <a:srgbClr val="E6AB02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6"/>
              <c:spPr>
                <a:noFill/>
                <a:ln w="12700">
                  <a:solidFill>
                    <a:srgbClr val="E7298A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triangle"/>
              <c:size val="6"/>
              <c:spPr>
                <a:noFill/>
                <a:ln w="12700">
                  <a:solidFill>
                    <a:srgbClr val="D95F02"/>
                  </a:solidFill>
                </a:ln>
                <a:effectLst/>
              </c:spPr>
            </c:marker>
            <c:bubble3D val="0"/>
          </c:dPt>
          <c:xVal>
            <c:numRef>
              <c:f>DataUsedForFigures!$BA$96:$BA$100</c:f>
              <c:numCache>
                <c:formatCode>General</c:formatCode>
                <c:ptCount val="5"/>
                <c:pt idx="0">
                  <c:v>491.91542439971499</c:v>
                </c:pt>
                <c:pt idx="1">
                  <c:v>620.05856810080297</c:v>
                </c:pt>
                <c:pt idx="2">
                  <c:v>620.05856810089006</c:v>
                </c:pt>
                <c:pt idx="3">
                  <c:v>716.525838211468</c:v>
                </c:pt>
                <c:pt idx="4">
                  <c:v>716.52583821147005</c:v>
                </c:pt>
              </c:numCache>
            </c:numRef>
          </c:xVal>
          <c:yVal>
            <c:numRef>
              <c:f>DataUsedForFigures!$BB$96:$BB$100</c:f>
              <c:numCache>
                <c:formatCode>General</c:formatCode>
                <c:ptCount val="5"/>
                <c:pt idx="0">
                  <c:v>11537.574586790999</c:v>
                </c:pt>
                <c:pt idx="1">
                  <c:v>20733.5501311921</c:v>
                </c:pt>
                <c:pt idx="2">
                  <c:v>20733.550131197899</c:v>
                </c:pt>
                <c:pt idx="3">
                  <c:v>20733.550131193599</c:v>
                </c:pt>
                <c:pt idx="4">
                  <c:v>20733.550131192598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2776"/>
        <c:axId val="492281992"/>
      </c:scatterChart>
      <c:valAx>
        <c:axId val="49228277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Average EOPS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1992"/>
        <c:crosses val="autoZero"/>
        <c:crossBetween val="midCat"/>
        <c:majorUnit val="2"/>
      </c:valAx>
      <c:valAx>
        <c:axId val="492281992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/>
                  <a:t>Max EOPS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2776"/>
        <c:crosses val="autoZero"/>
        <c:crossBetween val="midCat"/>
        <c:majorUnit val="2"/>
        <c:minorUnit val="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Coffee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triangle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triangle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3.832247865051347E-2"/>
                  <c:y val="2.3564597893627566E-3"/>
                </c:manualLayout>
              </c:layout>
              <c:tx>
                <c:rich>
                  <a:bodyPr/>
                  <a:lstStyle/>
                  <a:p>
                    <a:fld id="{55038595-5C30-4884-864B-906CA54EAE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753894352836E-2"/>
                  <c:y val="7.2027300646719777E-2"/>
                </c:manualLayout>
              </c:layout>
              <c:tx>
                <c:rich>
                  <a:bodyPr/>
                  <a:lstStyle/>
                  <a:p>
                    <a:fld id="{E59BE1A8-8570-4E5A-884B-0EA181B5A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5.9649889260680343E-2"/>
                  <c:y val="-7.6601517396085256E-2"/>
                </c:manualLayout>
              </c:layout>
              <c:tx>
                <c:rich>
                  <a:bodyPr/>
                  <a:lstStyle/>
                  <a:p>
                    <a:fld id="{D0252112-9ED6-4D82-AA64-5B16FD462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6887931021287882E-2"/>
                  <c:y val="-5.3345669289893143E-2"/>
                </c:manualLayout>
              </c:layout>
              <c:tx>
                <c:rich>
                  <a:bodyPr/>
                  <a:lstStyle/>
                  <a:p>
                    <a:fld id="{A3848FE2-260E-4B00-B7D0-CAE8806B50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2.6437058324603312E-2"/>
                  <c:y val="4.8752361179185279E-2"/>
                </c:manualLayout>
              </c:layout>
              <c:tx>
                <c:rich>
                  <a:bodyPr/>
                  <a:lstStyle/>
                  <a:p>
                    <a:fld id="{C38A28F9-B838-40CE-AA43-E4C910328B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DataUsedForFigures!$AY$96:$AY$100</c:f>
              <c:numCache>
                <c:formatCode>General</c:formatCode>
                <c:ptCount val="5"/>
                <c:pt idx="0">
                  <c:v>7.2498470091713601E-3</c:v>
                </c:pt>
                <c:pt idx="1">
                  <c:v>6.9546721975394304E-3</c:v>
                </c:pt>
                <c:pt idx="2">
                  <c:v>6.9546721975590102E-3</c:v>
                </c:pt>
                <c:pt idx="3">
                  <c:v>7.1460234234795496E-3</c:v>
                </c:pt>
                <c:pt idx="4">
                  <c:v>7.14602342348094E-3</c:v>
                </c:pt>
              </c:numCache>
            </c:numRef>
          </c:xVal>
          <c:yVal>
            <c:numRef>
              <c:f>DataUsedForFigures!$AZ$96:$AZ$100</c:f>
              <c:numCache>
                <c:formatCode>General</c:formatCode>
                <c:ptCount val="5"/>
                <c:pt idx="0">
                  <c:v>0.15412708582590501</c:v>
                </c:pt>
                <c:pt idx="1">
                  <c:v>0.15412708582590401</c:v>
                </c:pt>
                <c:pt idx="2">
                  <c:v>0.154127085825884</c:v>
                </c:pt>
                <c:pt idx="3">
                  <c:v>0.15412708582576601</c:v>
                </c:pt>
                <c:pt idx="4">
                  <c:v>0.154127085825848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DataUsedForFigures!$BC$96:$BC$100</c15:f>
                <c15:dlblRangeCache>
                  <c:ptCount val="5"/>
                  <c:pt idx="0">
                    <c:v>APP-F</c:v>
                  </c:pt>
                  <c:pt idx="1">
                    <c:v>APP-3N</c:v>
                  </c:pt>
                  <c:pt idx="2">
                    <c:v>APP-3S</c:v>
                  </c:pt>
                  <c:pt idx="3">
                    <c:v>APP-5N</c:v>
                  </c:pt>
                  <c:pt idx="4">
                    <c:v>APP-5S</c:v>
                  </c:pt>
                </c15:dlblRangeCache>
              </c15:datalabelsRange>
            </c:ext>
          </c:extLst>
        </c:ser>
        <c:ser>
          <c:idx val="1"/>
          <c:order val="1"/>
          <c:tx>
            <c:v>Infant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noFill/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5.3318231165931887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761FE4E9-50C2-48F4-AF5E-D803E7A414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665247922994E-2"/>
                  <c:y val="-5.8008398430001828E-2"/>
                </c:manualLayout>
              </c:layout>
              <c:tx>
                <c:rich>
                  <a:bodyPr/>
                  <a:lstStyle/>
                  <a:p>
                    <a:fld id="{E83DE50E-CF9E-4DF3-AC4D-627108336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5.964977111688613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439043D2-BFEE-4577-B3A2-0DC7BB5415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1975665247923098E-2"/>
                  <c:y val="-5.8008398430001828E-2"/>
                </c:manualLayout>
              </c:layout>
              <c:tx>
                <c:rich>
                  <a:bodyPr/>
                  <a:lstStyle/>
                  <a:p>
                    <a:fld id="{E856DAC4-20FC-40E3-A625-1074BE9B3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9649771116886185E-2"/>
                  <c:y val="-5.8008398430001808E-2"/>
                </c:manualLayout>
              </c:layout>
              <c:tx>
                <c:rich>
                  <a:bodyPr/>
                  <a:lstStyle/>
                  <a:p>
                    <a:fld id="{2E0982F9-A8A0-4555-8724-8FE900FC8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DataUsedForFigures!$AY$101:$AY$105</c:f>
              <c:numCache>
                <c:formatCode>General</c:formatCode>
                <c:ptCount val="5"/>
                <c:pt idx="0">
                  <c:v>1.38623250864947E-2</c:v>
                </c:pt>
                <c:pt idx="1">
                  <c:v>8.6766097185071705E-3</c:v>
                </c:pt>
                <c:pt idx="2">
                  <c:v>7.1248672129116102E-3</c:v>
                </c:pt>
                <c:pt idx="3">
                  <c:v>1.1094683905767301E-2</c:v>
                </c:pt>
                <c:pt idx="4">
                  <c:v>9.5705526005861897E-3</c:v>
                </c:pt>
              </c:numCache>
            </c:numRef>
          </c:xVal>
          <c:yVal>
            <c:numRef>
              <c:f>DataUsedForFigures!$AZ$101:$AZ$105</c:f>
              <c:numCache>
                <c:formatCode>General</c:formatCode>
                <c:ptCount val="5"/>
                <c:pt idx="0">
                  <c:v>0.46059424979409402</c:v>
                </c:pt>
                <c:pt idx="1">
                  <c:v>0.51037447785589696</c:v>
                </c:pt>
                <c:pt idx="2">
                  <c:v>0.366187675174514</c:v>
                </c:pt>
                <c:pt idx="3">
                  <c:v>0.51037447322621898</c:v>
                </c:pt>
                <c:pt idx="4">
                  <c:v>0.36618766419779403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DataUsedForFigures!$BC$101:$BC$105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2"/>
          <c:order val="2"/>
          <c:tx>
            <c:v>CES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A6CEE3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x"/>
              <c:size val="5"/>
              <c:spPr>
                <a:noFill/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x"/>
              <c:size val="5"/>
              <c:spPr>
                <a:noFill/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x"/>
              <c:size val="5"/>
              <c:spPr>
                <a:noFill/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3.3323894478707364E-3"/>
                  <c:y val="6.7364768640986228E-2"/>
                </c:manualLayout>
              </c:layout>
              <c:tx>
                <c:rich>
                  <a:bodyPr/>
                  <a:lstStyle/>
                  <a:p>
                    <a:fld id="{CAC6AE2E-2DB0-4F78-99D6-0ADA81AEE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6.1975665247922994E-2"/>
                  <c:y val="-6.2651849062260623E-2"/>
                </c:manualLayout>
              </c:layout>
              <c:tx>
                <c:rich>
                  <a:bodyPr/>
                  <a:lstStyle/>
                  <a:p>
                    <a:fld id="{DDC1CAC1-8409-48EB-A136-A947FCF91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4018251610709567"/>
                  <c:y val="8.129512053776268E-2"/>
                </c:manualLayout>
              </c:layout>
              <c:tx>
                <c:rich>
                  <a:bodyPr/>
                  <a:lstStyle/>
                  <a:p>
                    <a:fld id="{3D933F94-EF94-4F23-9446-03DE92A09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6.1975665247922994E-2"/>
                  <c:y val="0.12772962686035089"/>
                </c:manualLayout>
              </c:layout>
              <c:tx>
                <c:rich>
                  <a:bodyPr/>
                  <a:lstStyle/>
                  <a:p>
                    <a:fld id="{A62CB21B-1759-42E1-93B2-8BF923BBE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9.7750090470874931E-3"/>
                  <c:y val="-3.4791145268707711E-2"/>
                </c:manualLayout>
              </c:layout>
              <c:tx>
                <c:rich>
                  <a:bodyPr/>
                  <a:lstStyle/>
                  <a:p>
                    <a:fld id="{9D655967-FF03-4CC5-BFC8-64AB529E8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DataUsedForFigures!$AY$106:$AY$110</c:f>
              <c:numCache>
                <c:formatCode>General</c:formatCode>
                <c:ptCount val="5"/>
                <c:pt idx="0">
                  <c:v>3.9712301871716203E-3</c:v>
                </c:pt>
                <c:pt idx="1">
                  <c:v>3.2885864419134199E-3</c:v>
                </c:pt>
                <c:pt idx="2">
                  <c:v>3.2112300472384998E-3</c:v>
                </c:pt>
                <c:pt idx="3">
                  <c:v>3.3533525068236399E-3</c:v>
                </c:pt>
                <c:pt idx="4">
                  <c:v>3.5850414546651499E-3</c:v>
                </c:pt>
              </c:numCache>
            </c:numRef>
          </c:xVal>
          <c:yVal>
            <c:numRef>
              <c:f>DataUsedForFigures!$AZ$106:$AZ$110</c:f>
              <c:numCache>
                <c:formatCode>General</c:formatCode>
                <c:ptCount val="5"/>
                <c:pt idx="0">
                  <c:v>0.160435780183803</c:v>
                </c:pt>
                <c:pt idx="1">
                  <c:v>0.160428017040084</c:v>
                </c:pt>
                <c:pt idx="2">
                  <c:v>0.160423611434138</c:v>
                </c:pt>
                <c:pt idx="3">
                  <c:v>0.16043566697487999</c:v>
                </c:pt>
                <c:pt idx="4">
                  <c:v>0.16043825323410699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DataUsedForFigures!$BC$106:$BC$110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3"/>
          <c:order val="3"/>
          <c:tx>
            <c:v>Trump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A6CEE3"/>
                </a:solidFill>
                <a:ln w="9525">
                  <a:solidFill>
                    <a:srgbClr val="A6CEE3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square"/>
              <c:size val="5"/>
              <c:spPr>
                <a:solidFill>
                  <a:srgbClr val="B2DF8A"/>
                </a:solidFill>
                <a:ln w="9525">
                  <a:solidFill>
                    <a:srgbClr val="B2DF8A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square"/>
              <c:size val="5"/>
              <c:spPr>
                <a:solidFill>
                  <a:srgbClr val="1F78B4"/>
                </a:solidFill>
                <a:ln w="9525">
                  <a:solidFill>
                    <a:srgbClr val="1F78B4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square"/>
              <c:size val="5"/>
              <c:spPr>
                <a:solidFill>
                  <a:srgbClr val="33A02C"/>
                </a:solidFill>
                <a:ln w="9525">
                  <a:solidFill>
                    <a:srgbClr val="33A02C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5.3318231165931783E-2"/>
                  <c:y val="-5.8008398430001849E-2"/>
                </c:manualLayout>
              </c:layout>
              <c:tx>
                <c:rich>
                  <a:bodyPr/>
                  <a:lstStyle/>
                  <a:p>
                    <a:fld id="{38F1F143-E435-4285-8BE9-CDA39CFAF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3003097329168576E-2"/>
                  <c:y val="-4.4078046533225439E-2"/>
                </c:manualLayout>
              </c:layout>
              <c:tx>
                <c:rich>
                  <a:bodyPr/>
                  <a:lstStyle/>
                  <a:p>
                    <a:fld id="{001D886B-C211-41E2-99F4-FA1E0D41E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3185154248741884"/>
                  <c:y val="-4.8721497165484171E-2"/>
                </c:manualLayout>
              </c:layout>
              <c:tx>
                <c:rich>
                  <a:bodyPr/>
                  <a:lstStyle/>
                  <a:p>
                    <a:fld id="{62DA7E36-517B-44AC-BDF6-A99DA43B9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2306947179221986"/>
                  <c:y val="-2.2869908428959774E-3"/>
                </c:manualLayout>
              </c:layout>
              <c:tx>
                <c:rich>
                  <a:bodyPr/>
                  <a:lstStyle/>
                  <a:p>
                    <a:fld id="{1BA5DDE3-F317-451A-AD18-04D3D6036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9.5750656802152528E-2"/>
                  <c:y val="5.8077867376468591E-2"/>
                </c:manualLayout>
              </c:layout>
              <c:tx>
                <c:rich>
                  <a:bodyPr/>
                  <a:lstStyle/>
                  <a:p>
                    <a:fld id="{32C4F63F-CBBD-4C67-9F84-55D603DFD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DataUsedForFigures!$AY$111:$AY$115</c:f>
              <c:numCache>
                <c:formatCode>General</c:formatCode>
                <c:ptCount val="5"/>
                <c:pt idx="0">
                  <c:v>2.3385025187947599E-3</c:v>
                </c:pt>
                <c:pt idx="1">
                  <c:v>2.5269345512294798E-3</c:v>
                </c:pt>
                <c:pt idx="2">
                  <c:v>2.40755925954969E-3</c:v>
                </c:pt>
                <c:pt idx="3">
                  <c:v>1.92535495020249E-3</c:v>
                </c:pt>
                <c:pt idx="4">
                  <c:v>1.9711635563046102E-3</c:v>
                </c:pt>
              </c:numCache>
            </c:numRef>
          </c:xVal>
          <c:yVal>
            <c:numRef>
              <c:f>DataUsedForFigures!$AZ$111:$AZ$115</c:f>
              <c:numCache>
                <c:formatCode>General</c:formatCode>
                <c:ptCount val="5"/>
                <c:pt idx="0">
                  <c:v>0.33183993000058598</c:v>
                </c:pt>
                <c:pt idx="1">
                  <c:v>0.288395884133131</c:v>
                </c:pt>
                <c:pt idx="2">
                  <c:v>0.263763769705952</c:v>
                </c:pt>
                <c:pt idx="3">
                  <c:v>0.23456402158015199</c:v>
                </c:pt>
                <c:pt idx="4">
                  <c:v>0.234564001830882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8072"/>
        <c:axId val="492283168"/>
      </c:scatterChart>
      <c:valAx>
        <c:axId val="49227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3168"/>
        <c:crosses val="autoZero"/>
        <c:crossBetween val="midCat"/>
      </c:valAx>
      <c:valAx>
        <c:axId val="4922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Coffee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4806359055185614"/>
                  <c:y val="-8.466316096212248E-2"/>
                </c:manualLayout>
              </c:layout>
              <c:tx>
                <c:rich>
                  <a:bodyPr/>
                  <a:lstStyle/>
                  <a:p>
                    <a:fld id="{1E2D8E85-3A49-4F2B-9FD9-D1D87D537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6795378699386748"/>
                  <c:y val="-3.891778691804771E-2"/>
                </c:manualLayout>
              </c:layout>
              <c:tx>
                <c:rich>
                  <a:bodyPr/>
                  <a:lstStyle/>
                  <a:p>
                    <a:fld id="{297EDEEB-7FA3-47D9-8D9C-5D7F0BC6C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5.2419741024888604E-2"/>
                  <c:y val="0.15358851796044168"/>
                </c:manualLayout>
              </c:layout>
              <c:tx>
                <c:rich>
                  <a:bodyPr/>
                  <a:lstStyle/>
                  <a:p>
                    <a:fld id="{01B879C0-F1BE-4ED4-9513-0B3C26A1D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24080535145841322"/>
                  <c:y val="4.7998541401682512E-2"/>
                </c:manualLayout>
              </c:layout>
              <c:tx>
                <c:rich>
                  <a:bodyPr/>
                  <a:lstStyle/>
                  <a:p>
                    <a:fld id="{0D53A112-9467-4239-A646-AC79C1E72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DataUsedForFigures!$BA$96:$BA$100</c:f>
              <c:numCache>
                <c:formatCode>General</c:formatCode>
                <c:ptCount val="5"/>
                <c:pt idx="0">
                  <c:v>491.91542439971499</c:v>
                </c:pt>
                <c:pt idx="1">
                  <c:v>620.05856810080297</c:v>
                </c:pt>
                <c:pt idx="2">
                  <c:v>620.05856810089006</c:v>
                </c:pt>
                <c:pt idx="3">
                  <c:v>716.525838211468</c:v>
                </c:pt>
                <c:pt idx="4">
                  <c:v>716.52583821147005</c:v>
                </c:pt>
              </c:numCache>
            </c:numRef>
          </c:xVal>
          <c:yVal>
            <c:numRef>
              <c:f>DataUsedForFigures!$BB$96:$BB$100</c:f>
              <c:numCache>
                <c:formatCode>General</c:formatCode>
                <c:ptCount val="5"/>
                <c:pt idx="0">
                  <c:v>11537.574586790999</c:v>
                </c:pt>
                <c:pt idx="1">
                  <c:v>20733.5501311921</c:v>
                </c:pt>
                <c:pt idx="2">
                  <c:v>20733.550131197899</c:v>
                </c:pt>
                <c:pt idx="3">
                  <c:v>20733.550131193599</c:v>
                </c:pt>
                <c:pt idx="4">
                  <c:v>20733.550131192598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0"/>
          <c:order val="1"/>
          <c:tx>
            <c:v>Infant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5219311921610368E-2"/>
                  <c:y val="0.24470353215521584"/>
                </c:manualLayout>
              </c:layout>
              <c:tx>
                <c:rich>
                  <a:bodyPr/>
                  <a:lstStyle/>
                  <a:p>
                    <a:fld id="{1D0B941E-15C3-4046-BCEC-6A23BD9D2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4.0322238544162607E-2"/>
                  <c:y val="7.544564819213917E-2"/>
                </c:manualLayout>
              </c:layout>
              <c:tx>
                <c:rich>
                  <a:bodyPr/>
                  <a:lstStyle/>
                  <a:p>
                    <a:fld id="{B081F7F8-885A-4078-BF1C-DCB524F67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8.6969289727367324E-2"/>
                  <c:y val="0.11204194742739904"/>
                </c:manualLayout>
              </c:layout>
              <c:tx>
                <c:rich>
                  <a:bodyPr/>
                  <a:lstStyle/>
                  <a:p>
                    <a:fld id="{4E280522-10C0-428A-A96B-43EA26D81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5.1319212692570691E-2"/>
                  <c:y val="0.20353269551554856"/>
                </c:manualLayout>
              </c:layout>
              <c:tx>
                <c:rich>
                  <a:bodyPr/>
                  <a:lstStyle/>
                  <a:p>
                    <a:fld id="{303928B1-A92F-420F-81A2-03DBA38CF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DataUsedForFigures!$BA$101:$BA$105</c:f>
              <c:numCache>
                <c:formatCode>General</c:formatCode>
                <c:ptCount val="5"/>
                <c:pt idx="0">
                  <c:v>679.37246076821395</c:v>
                </c:pt>
                <c:pt idx="1">
                  <c:v>82.658908908101594</c:v>
                </c:pt>
                <c:pt idx="2">
                  <c:v>84.324798058471004</c:v>
                </c:pt>
                <c:pt idx="3">
                  <c:v>70.524514169351207</c:v>
                </c:pt>
                <c:pt idx="4">
                  <c:v>77.387160769832704</c:v>
                </c:pt>
              </c:numCache>
            </c:numRef>
          </c:xVal>
          <c:yVal>
            <c:numRef>
              <c:f>DataUsedForFigures!$BB$101:$BB$105</c:f>
              <c:numCache>
                <c:formatCode>General</c:formatCode>
                <c:ptCount val="5"/>
                <c:pt idx="0">
                  <c:v>56308.871611926697</c:v>
                </c:pt>
                <c:pt idx="1">
                  <c:v>3314.61948952593</c:v>
                </c:pt>
                <c:pt idx="2">
                  <c:v>3314.6194896287402</c:v>
                </c:pt>
                <c:pt idx="3">
                  <c:v>2904.24834933999</c:v>
                </c:pt>
                <c:pt idx="4">
                  <c:v>2904.2483490930999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2"/>
          <c:order val="2"/>
          <c:tx>
            <c:v>Ces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6422139315122827E-2"/>
                  <c:y val="-0.22183084513317847"/>
                </c:manualLayout>
              </c:layout>
              <c:tx>
                <c:rich>
                  <a:bodyPr/>
                  <a:lstStyle/>
                  <a:p>
                    <a:fld id="{3B926AEF-0A1B-4EC1-8FEC-FC9BDC328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7.0758308409453491E-2"/>
                  <c:y val="-0.15778732147147381"/>
                </c:manualLayout>
              </c:layout>
              <c:tx>
                <c:rich>
                  <a:bodyPr/>
                  <a:lstStyle/>
                  <a:p>
                    <a:fld id="{D830E718-C55F-4AEE-8EBA-48D172E0AF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16750268626873888"/>
                  <c:y val="-0.13034009704502897"/>
                </c:manualLayout>
              </c:layout>
              <c:tx>
                <c:rich>
                  <a:bodyPr/>
                  <a:lstStyle/>
                  <a:p>
                    <a:fld id="{9663BDD6-F2DE-4B66-B485-E9365F217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5684573229850579"/>
                  <c:y val="-0.217256307728771"/>
                </c:manualLayout>
              </c:layout>
              <c:tx>
                <c:rich>
                  <a:bodyPr/>
                  <a:lstStyle/>
                  <a:p>
                    <a:fld id="{6C95B07A-D0DF-4EF5-9D0A-CFDC907A9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DataUsedForFigures!$BA$106:$BA$110</c:f>
              <c:numCache>
                <c:formatCode>General</c:formatCode>
                <c:ptCount val="5"/>
                <c:pt idx="0">
                  <c:v>58.133413433530301</c:v>
                </c:pt>
                <c:pt idx="1">
                  <c:v>39.826271097428403</c:v>
                </c:pt>
                <c:pt idx="2">
                  <c:v>40.080893942711903</c:v>
                </c:pt>
                <c:pt idx="3">
                  <c:v>37.466627082510897</c:v>
                </c:pt>
                <c:pt idx="4">
                  <c:v>38.446961327838601</c:v>
                </c:pt>
              </c:numCache>
            </c:numRef>
          </c:xVal>
          <c:yVal>
            <c:numRef>
              <c:f>DataUsedForFigures!$BB$106:$BB$110</c:f>
              <c:numCache>
                <c:formatCode>General</c:formatCode>
                <c:ptCount val="5"/>
                <c:pt idx="0">
                  <c:v>2204.2941078520498</c:v>
                </c:pt>
                <c:pt idx="1">
                  <c:v>1883.32295657952</c:v>
                </c:pt>
                <c:pt idx="2">
                  <c:v>1883.32338948042</c:v>
                </c:pt>
                <c:pt idx="3">
                  <c:v>1883.3245016819301</c:v>
                </c:pt>
                <c:pt idx="4">
                  <c:v>1883.3177585127401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ser>
          <c:idx val="3"/>
          <c:order val="3"/>
          <c:tx>
            <c:v>Trump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003202530887069E-2"/>
                  <c:y val="0.13498307241060473"/>
                </c:manualLayout>
              </c:layout>
              <c:tx>
                <c:rich>
                  <a:bodyPr/>
                  <a:lstStyle/>
                  <a:p>
                    <a:fld id="{D67E7EB8-1377-4861-95F6-A717C233EB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18739288271075019"/>
                  <c:y val="4.8066861726862573E-2"/>
                </c:manualLayout>
              </c:layout>
              <c:tx>
                <c:rich>
                  <a:bodyPr/>
                  <a:lstStyle/>
                  <a:p>
                    <a:fld id="{15513C3C-2261-413F-80AB-4E6DB290D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22026594607170649"/>
                  <c:y val="-2.9700274148064448E-2"/>
                </c:manualLayout>
              </c:layout>
              <c:tx>
                <c:rich>
                  <a:bodyPr/>
                  <a:lstStyle/>
                  <a:p>
                    <a:fld id="{95378A4E-FB19-4040-9147-4926BE28D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12352156821242104"/>
                  <c:y val="0.13498307241060473"/>
                </c:manualLayout>
              </c:layout>
              <c:tx>
                <c:rich>
                  <a:bodyPr/>
                  <a:lstStyle/>
                  <a:p>
                    <a:fld id="{1B087B1C-927B-4ECB-9EA9-3C0C749A3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DataUsedForFigures!$BA$111:$BA$115</c:f>
              <c:numCache>
                <c:formatCode>General</c:formatCode>
                <c:ptCount val="5"/>
                <c:pt idx="0">
                  <c:v>19.593549494131899</c:v>
                </c:pt>
                <c:pt idx="1">
                  <c:v>18.0530578389412</c:v>
                </c:pt>
                <c:pt idx="2">
                  <c:v>16.9424057218204</c:v>
                </c:pt>
                <c:pt idx="3">
                  <c:v>16.744465588051899</c:v>
                </c:pt>
                <c:pt idx="4">
                  <c:v>17.589461251815901</c:v>
                </c:pt>
              </c:numCache>
            </c:numRef>
          </c:xVal>
          <c:yVal>
            <c:numRef>
              <c:f>DataUsedForFigures!$BB$111:$BB$115</c:f>
              <c:numCache>
                <c:formatCode>General</c:formatCode>
                <c:ptCount val="5"/>
                <c:pt idx="0">
                  <c:v>1983.4805823885999</c:v>
                </c:pt>
                <c:pt idx="1">
                  <c:v>1370.26435932447</c:v>
                </c:pt>
                <c:pt idx="2">
                  <c:v>1257.2380460977399</c:v>
                </c:pt>
                <c:pt idx="3">
                  <c:v>1402.04163965154</c:v>
                </c:pt>
                <c:pt idx="4">
                  <c:v>1402.0418103867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DataUsedForFigures!$BC$111:$BC$115</c15:f>
                <c15:dlblRangeCache>
                  <c:ptCount val="5"/>
                  <c:pt idx="0">
                    <c:v>APP-F</c:v>
                  </c:pt>
                  <c:pt idx="1">
                    <c:v>APP-3S</c:v>
                  </c:pt>
                  <c:pt idx="2">
                    <c:v>APP-3N</c:v>
                  </c:pt>
                  <c:pt idx="3">
                    <c:v>APP-5S</c:v>
                  </c:pt>
                  <c:pt idx="4">
                    <c:v>APP-5N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80816"/>
        <c:axId val="492277680"/>
      </c:scatterChart>
      <c:valAx>
        <c:axId val="49228081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680"/>
        <c:crosses val="autoZero"/>
        <c:crossBetween val="midCat"/>
        <c:majorUnit val="2"/>
      </c:valAx>
      <c:valAx>
        <c:axId val="4922776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3341845059366"/>
          <c:y val="9.6716943914049364E-2"/>
          <c:w val="0.23981196917783926"/>
          <c:h val="0.39363760666008968"/>
        </c:manualLayout>
      </c:layout>
      <c:barChart>
        <c:barDir val="bar"/>
        <c:grouping val="stacked"/>
        <c:varyColors val="0"/>
        <c:ser>
          <c:idx val="0"/>
          <c:order val="0"/>
          <c:tx>
            <c:v>Friendly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DataUsedForFigures!$BC$2:$BC$7</c:f>
              <c:numCache>
                <c:formatCode>General</c:formatCode>
                <c:ptCount val="6"/>
                <c:pt idx="0">
                  <c:v>6.9499190118249678E-3</c:v>
                </c:pt>
                <c:pt idx="1">
                  <c:v>3.1823658042703089E-2</c:v>
                </c:pt>
                <c:pt idx="2">
                  <c:v>4.7614689463599494E-2</c:v>
                </c:pt>
                <c:pt idx="3">
                  <c:v>4.3434084780330562E-2</c:v>
                </c:pt>
                <c:pt idx="4">
                  <c:v>6.3583686240682363E-2</c:v>
                </c:pt>
                <c:pt idx="5">
                  <c:v>6.8554762004081104E-3</c:v>
                </c:pt>
              </c:numCache>
            </c:numRef>
          </c:val>
        </c:ser>
        <c:ser>
          <c:idx val="1"/>
          <c:order val="1"/>
          <c:tx>
            <c:v>Original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DataUsedForFigures!$BD$2:$BD$7</c:f>
              <c:numCache>
                <c:formatCode>General</c:formatCode>
                <c:ptCount val="6"/>
                <c:pt idx="0">
                  <c:v>4.4529042918258183E-2</c:v>
                </c:pt>
                <c:pt idx="1">
                  <c:v>9.7579724803210727E-2</c:v>
                </c:pt>
                <c:pt idx="2">
                  <c:v>6.8616371762729875E-2</c:v>
                </c:pt>
                <c:pt idx="3">
                  <c:v>2.734697388072499E-2</c:v>
                </c:pt>
                <c:pt idx="4">
                  <c:v>1.1785328160428959E-3</c:v>
                </c:pt>
                <c:pt idx="5">
                  <c:v>9.351004344949615E-2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2284344"/>
        <c:axId val="492288264"/>
      </c:barChart>
      <c:catAx>
        <c:axId val="4922843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8264"/>
        <c:crosses val="autoZero"/>
        <c:auto val="1"/>
        <c:lblAlgn val="ctr"/>
        <c:lblOffset val="0"/>
        <c:tickLblSkip val="1"/>
        <c:noMultiLvlLbl val="0"/>
      </c:catAx>
      <c:valAx>
        <c:axId val="49228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228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DataUsedForFigures!$BQ$91:$BQ$100</c:f>
              <c:strCache>
                <c:ptCount val="10"/>
                <c:pt idx="0">
                  <c:v>STRL</c:v>
                </c:pt>
                <c:pt idx="1">
                  <c:v>STR</c:v>
                </c:pt>
                <c:pt idx="2">
                  <c:v>SQRL</c:v>
                </c:pt>
                <c:pt idx="3">
                  <c:v>SQR</c:v>
                </c:pt>
                <c:pt idx="4">
                  <c:v>SPL</c:v>
                </c:pt>
                <c:pt idx="5">
                  <c:v>APP-5N</c:v>
                </c:pt>
                <c:pt idx="6">
                  <c:v>APP-5S</c:v>
                </c:pt>
                <c:pt idx="7">
                  <c:v>APP-3N</c:v>
                </c:pt>
                <c:pt idx="8">
                  <c:v>APP-3S</c:v>
                </c:pt>
                <c:pt idx="9">
                  <c:v>APP</c:v>
                </c:pt>
              </c:strCache>
            </c:strRef>
          </c:cat>
          <c:val>
            <c:numRef>
              <c:f>DataUsedForFigures!$BR$91:$BR$100</c:f>
              <c:numCache>
                <c:formatCode>General</c:formatCode>
                <c:ptCount val="10"/>
                <c:pt idx="0">
                  <c:v>5.8640000000000008</c:v>
                </c:pt>
                <c:pt idx="1">
                  <c:v>13.0915</c:v>
                </c:pt>
                <c:pt idx="2">
                  <c:v>5.6587500000000004</c:v>
                </c:pt>
                <c:pt idx="3">
                  <c:v>62.372</c:v>
                </c:pt>
                <c:pt idx="4">
                  <c:v>5.2015000000000002</c:v>
                </c:pt>
                <c:pt idx="5">
                  <c:v>2.4039999999999999</c:v>
                </c:pt>
                <c:pt idx="6">
                  <c:v>2.4032499999999999</c:v>
                </c:pt>
                <c:pt idx="7">
                  <c:v>2.2105000000000001</c:v>
                </c:pt>
                <c:pt idx="8">
                  <c:v>2.2164999999999999</c:v>
                </c:pt>
                <c:pt idx="9">
                  <c:v>2.2402500000000001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642728"/>
        <c:axId val="679643120"/>
      </c:barChart>
      <c:catAx>
        <c:axId val="679642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3120"/>
        <c:crosses val="autoZero"/>
        <c:auto val="1"/>
        <c:lblAlgn val="ctr"/>
        <c:lblOffset val="100"/>
        <c:noMultiLvlLbl val="0"/>
      </c:catAx>
      <c:valAx>
        <c:axId val="6796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DataUsedForFigures!$BQ$91:$BQ$100</c:f>
              <c:strCache>
                <c:ptCount val="10"/>
                <c:pt idx="0">
                  <c:v>STRL</c:v>
                </c:pt>
                <c:pt idx="1">
                  <c:v>STR</c:v>
                </c:pt>
                <c:pt idx="2">
                  <c:v>SQRL</c:v>
                </c:pt>
                <c:pt idx="3">
                  <c:v>SQR</c:v>
                </c:pt>
                <c:pt idx="4">
                  <c:v>SPL</c:v>
                </c:pt>
                <c:pt idx="5">
                  <c:v>APP-5N</c:v>
                </c:pt>
                <c:pt idx="6">
                  <c:v>APP-5S</c:v>
                </c:pt>
                <c:pt idx="7">
                  <c:v>APP-3N</c:v>
                </c:pt>
                <c:pt idx="8">
                  <c:v>APP-3S</c:v>
                </c:pt>
                <c:pt idx="9">
                  <c:v>APP</c:v>
                </c:pt>
              </c:strCache>
            </c:strRef>
          </c:cat>
          <c:val>
            <c:numRef>
              <c:f>DataUsedForFigures!$BS$91:$BS$100</c:f>
              <c:numCache>
                <c:formatCode>General</c:formatCode>
                <c:ptCount val="10"/>
                <c:pt idx="0">
                  <c:v>230.09900000000005</c:v>
                </c:pt>
                <c:pt idx="1">
                  <c:v>762.56099999999992</c:v>
                </c:pt>
                <c:pt idx="2">
                  <c:v>306.36375000000004</c:v>
                </c:pt>
                <c:pt idx="3">
                  <c:v>5958.2610000000004</c:v>
                </c:pt>
                <c:pt idx="4">
                  <c:v>142.04050000000001</c:v>
                </c:pt>
                <c:pt idx="5">
                  <c:v>21.502500000000001</c:v>
                </c:pt>
                <c:pt idx="6">
                  <c:v>21.31775</c:v>
                </c:pt>
                <c:pt idx="7">
                  <c:v>21.4495</c:v>
                </c:pt>
                <c:pt idx="8">
                  <c:v>21.254249999999999</c:v>
                </c:pt>
                <c:pt idx="9">
                  <c:v>37.372749999999996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072224"/>
        <c:axId val="684070656"/>
      </c:barChart>
      <c:catAx>
        <c:axId val="68407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0656"/>
        <c:crosses val="autoZero"/>
        <c:auto val="1"/>
        <c:lblAlgn val="ctr"/>
        <c:lblOffset val="100"/>
        <c:noMultiLvlLbl val="0"/>
      </c:catAx>
      <c:valAx>
        <c:axId val="6840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440716374269008"/>
          <c:y val="0.11854950422863811"/>
          <c:w val="0.48230628654970759"/>
          <c:h val="0.7740511081948089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DataUsedForFigures!$BQ$91:$BQ$100</c:f>
              <c:strCache>
                <c:ptCount val="10"/>
                <c:pt idx="0">
                  <c:v>STRL</c:v>
                </c:pt>
                <c:pt idx="1">
                  <c:v>STR</c:v>
                </c:pt>
                <c:pt idx="2">
                  <c:v>SQRL</c:v>
                </c:pt>
                <c:pt idx="3">
                  <c:v>SQR</c:v>
                </c:pt>
                <c:pt idx="4">
                  <c:v>SPL</c:v>
                </c:pt>
                <c:pt idx="5">
                  <c:v>APP-5N</c:v>
                </c:pt>
                <c:pt idx="6">
                  <c:v>APP-5S</c:v>
                </c:pt>
                <c:pt idx="7">
                  <c:v>APP-3N</c:v>
                </c:pt>
                <c:pt idx="8">
                  <c:v>APP-3S</c:v>
                </c:pt>
                <c:pt idx="9">
                  <c:v>APP</c:v>
                </c:pt>
              </c:strCache>
            </c:strRef>
          </c:cat>
          <c:val>
            <c:numRef>
              <c:f>DataUsedForFigures!$BR$91:$BR$100</c:f>
              <c:numCache>
                <c:formatCode>General</c:formatCode>
                <c:ptCount val="10"/>
                <c:pt idx="0">
                  <c:v>5.8640000000000008</c:v>
                </c:pt>
                <c:pt idx="1">
                  <c:v>13.0915</c:v>
                </c:pt>
                <c:pt idx="2">
                  <c:v>5.6587500000000004</c:v>
                </c:pt>
                <c:pt idx="3">
                  <c:v>62.372</c:v>
                </c:pt>
                <c:pt idx="4">
                  <c:v>5.2015000000000002</c:v>
                </c:pt>
                <c:pt idx="5">
                  <c:v>2.4039999999999999</c:v>
                </c:pt>
                <c:pt idx="6">
                  <c:v>2.4032499999999999</c:v>
                </c:pt>
                <c:pt idx="7">
                  <c:v>2.2105000000000001</c:v>
                </c:pt>
                <c:pt idx="8">
                  <c:v>2.2164999999999999</c:v>
                </c:pt>
                <c:pt idx="9">
                  <c:v>2.2402500000000001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180144"/>
        <c:axId val="664180536"/>
      </c:barChart>
      <c:catAx>
        <c:axId val="66418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80536"/>
        <c:crosses val="autoZero"/>
        <c:auto val="1"/>
        <c:lblAlgn val="ctr"/>
        <c:lblOffset val="100"/>
        <c:noMultiLvlLbl val="0"/>
      </c:catAx>
      <c:valAx>
        <c:axId val="66418053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80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440716374269008"/>
          <c:y val="0.16021617089530477"/>
          <c:w val="0.45705482456140351"/>
          <c:h val="0.73238444152814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DataUsedForFigures!$BQ$91:$BQ$100</c:f>
              <c:strCache>
                <c:ptCount val="10"/>
                <c:pt idx="0">
                  <c:v>STRL</c:v>
                </c:pt>
                <c:pt idx="1">
                  <c:v>STR</c:v>
                </c:pt>
                <c:pt idx="2">
                  <c:v>SQRL</c:v>
                </c:pt>
                <c:pt idx="3">
                  <c:v>SQR</c:v>
                </c:pt>
                <c:pt idx="4">
                  <c:v>SPL</c:v>
                </c:pt>
                <c:pt idx="5">
                  <c:v>APP-5N</c:v>
                </c:pt>
                <c:pt idx="6">
                  <c:v>APP-5S</c:v>
                </c:pt>
                <c:pt idx="7">
                  <c:v>APP-3N</c:v>
                </c:pt>
                <c:pt idx="8">
                  <c:v>APP-3S</c:v>
                </c:pt>
                <c:pt idx="9">
                  <c:v>APP</c:v>
                </c:pt>
              </c:strCache>
            </c:strRef>
          </c:cat>
          <c:val>
            <c:numRef>
              <c:f>DataUsedForFigures!$BS$91:$BS$100</c:f>
              <c:numCache>
                <c:formatCode>General</c:formatCode>
                <c:ptCount val="10"/>
                <c:pt idx="0">
                  <c:v>230.09900000000005</c:v>
                </c:pt>
                <c:pt idx="1">
                  <c:v>762.56099999999992</c:v>
                </c:pt>
                <c:pt idx="2">
                  <c:v>306.36375000000004</c:v>
                </c:pt>
                <c:pt idx="3">
                  <c:v>5958.2610000000004</c:v>
                </c:pt>
                <c:pt idx="4">
                  <c:v>142.04050000000001</c:v>
                </c:pt>
                <c:pt idx="5">
                  <c:v>21.502500000000001</c:v>
                </c:pt>
                <c:pt idx="6">
                  <c:v>21.31775</c:v>
                </c:pt>
                <c:pt idx="7">
                  <c:v>21.4495</c:v>
                </c:pt>
                <c:pt idx="8">
                  <c:v>21.254249999999999</c:v>
                </c:pt>
                <c:pt idx="9">
                  <c:v>37.372749999999996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177792"/>
        <c:axId val="664184848"/>
      </c:barChart>
      <c:catAx>
        <c:axId val="66417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84848"/>
        <c:crosses val="autoZero"/>
        <c:auto val="1"/>
        <c:lblAlgn val="ctr"/>
        <c:lblOffset val="100"/>
        <c:noMultiLvlLbl val="0"/>
      </c:catAx>
      <c:valAx>
        <c:axId val="664184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7779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58134067011678"/>
          <c:y val="9.6716686570780766E-2"/>
          <c:w val="0.63724242084756133"/>
          <c:h val="0.55712191358024687"/>
        </c:manualLayout>
      </c:layout>
      <c:barChart>
        <c:barDir val="bar"/>
        <c:grouping val="stacked"/>
        <c:varyColors val="0"/>
        <c:ser>
          <c:idx val="0"/>
          <c:order val="0"/>
          <c:tx>
            <c:v>Friendly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DataUsedForFigures!$BC$2:$BC$7</c:f>
              <c:numCache>
                <c:formatCode>General</c:formatCode>
                <c:ptCount val="6"/>
                <c:pt idx="0">
                  <c:v>6.9499190118249678E-3</c:v>
                </c:pt>
                <c:pt idx="1">
                  <c:v>3.1823658042703089E-2</c:v>
                </c:pt>
                <c:pt idx="2">
                  <c:v>4.7614689463599494E-2</c:v>
                </c:pt>
                <c:pt idx="3">
                  <c:v>4.3434084780330562E-2</c:v>
                </c:pt>
                <c:pt idx="4">
                  <c:v>6.3583686240682363E-2</c:v>
                </c:pt>
                <c:pt idx="5">
                  <c:v>6.8554762004081104E-3</c:v>
                </c:pt>
              </c:numCache>
            </c:numRef>
          </c:val>
        </c:ser>
        <c:ser>
          <c:idx val="1"/>
          <c:order val="1"/>
          <c:tx>
            <c:v>Original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DataUsedForFigures!$BD$2:$BD$7</c:f>
              <c:numCache>
                <c:formatCode>General</c:formatCode>
                <c:ptCount val="6"/>
                <c:pt idx="0">
                  <c:v>4.4529042918258183E-2</c:v>
                </c:pt>
                <c:pt idx="1">
                  <c:v>9.7579724803210727E-2</c:v>
                </c:pt>
                <c:pt idx="2">
                  <c:v>6.8616371762729875E-2</c:v>
                </c:pt>
                <c:pt idx="3">
                  <c:v>2.734697388072499E-2</c:v>
                </c:pt>
                <c:pt idx="4">
                  <c:v>1.1785328160428959E-3</c:v>
                </c:pt>
                <c:pt idx="5">
                  <c:v>9.351004344949615E-2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40193368"/>
        <c:axId val="740192584"/>
      </c:barChart>
      <c:catAx>
        <c:axId val="7401933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192584"/>
        <c:crosses val="autoZero"/>
        <c:auto val="1"/>
        <c:lblAlgn val="ctr"/>
        <c:lblOffset val="0"/>
        <c:tickLblSkip val="1"/>
        <c:noMultiLvlLbl val="0"/>
      </c:catAx>
      <c:valAx>
        <c:axId val="7401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1933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59694883040935676"/>
          <c:y val="0.86339583333333314"/>
          <c:w val="0.39090423976608185"/>
          <c:h val="0.11535108024691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63743883790941"/>
          <c:y val="9.6716686570780766E-2"/>
          <c:w val="0.63724242084756133"/>
          <c:h val="0.55712191358024687"/>
        </c:manualLayout>
      </c:layout>
      <c:barChart>
        <c:barDir val="bar"/>
        <c:grouping val="stacked"/>
        <c:varyColors val="0"/>
        <c:ser>
          <c:idx val="0"/>
          <c:order val="0"/>
          <c:tx>
            <c:v>Friendly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DataUsedForFigures!$BE$2:$BE$7</c:f>
              <c:numCache>
                <c:formatCode>General</c:formatCode>
                <c:ptCount val="6"/>
                <c:pt idx="0">
                  <c:v>0.31152782708287874</c:v>
                </c:pt>
                <c:pt idx="1">
                  <c:v>0.73904754362448954</c:v>
                </c:pt>
                <c:pt idx="2">
                  <c:v>0.80918484016345882</c:v>
                </c:pt>
                <c:pt idx="3">
                  <c:v>0.57880056805285551</c:v>
                </c:pt>
                <c:pt idx="4">
                  <c:v>0.71670305990155536</c:v>
                </c:pt>
                <c:pt idx="5">
                  <c:v>0.27674926145109702</c:v>
                </c:pt>
              </c:numCache>
            </c:numRef>
          </c:val>
        </c:ser>
        <c:ser>
          <c:idx val="1"/>
          <c:order val="1"/>
          <c:tx>
            <c:v>Original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DataUsedForFigures!$BB$2:$BB$7</c:f>
              <c:strCache>
                <c:ptCount val="6"/>
                <c:pt idx="0">
                  <c:v>SPL</c:v>
                </c:pt>
                <c:pt idx="1">
                  <c:v>SQR</c:v>
                </c:pt>
                <c:pt idx="2">
                  <c:v>SQRL</c:v>
                </c:pt>
                <c:pt idx="3">
                  <c:v>STR</c:v>
                </c:pt>
                <c:pt idx="4">
                  <c:v>STRL</c:v>
                </c:pt>
                <c:pt idx="5">
                  <c:v>APP</c:v>
                </c:pt>
              </c:strCache>
            </c:strRef>
          </c:cat>
          <c:val>
            <c:numRef>
              <c:f>DataUsedForFigures!$BF$2:$BF$7</c:f>
              <c:numCache>
                <c:formatCode>General</c:formatCode>
                <c:ptCount val="6"/>
                <c:pt idx="0">
                  <c:v>0.44306989900281524</c:v>
                </c:pt>
                <c:pt idx="1">
                  <c:v>0.19575551721438089</c:v>
                </c:pt>
                <c:pt idx="2">
                  <c:v>3.7086450386116798E-3</c:v>
                </c:pt>
                <c:pt idx="3">
                  <c:v>0.36392305026686167</c:v>
                </c:pt>
                <c:pt idx="4">
                  <c:v>4.4780040387247588E-2</c:v>
                </c:pt>
                <c:pt idx="5">
                  <c:v>0.5072402443409304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40191408"/>
        <c:axId val="740190624"/>
      </c:barChart>
      <c:catAx>
        <c:axId val="7401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190624"/>
        <c:crosses val="autoZero"/>
        <c:auto val="1"/>
        <c:lblAlgn val="ctr"/>
        <c:lblOffset val="0"/>
        <c:tickLblSkip val="1"/>
        <c:noMultiLvlLbl val="0"/>
      </c:catAx>
      <c:valAx>
        <c:axId val="7401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1914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5.9641812865497065E-3"/>
          <c:y val="0.85359645061728395"/>
          <c:w val="0.38667958772733629"/>
          <c:h val="0.14474922839506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BAB607F-ED04-4DE9-904D-2C2A1C9A9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69DC7B9-6B95-4ED3-B21E-B6AAFDE19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C953A16-0989-4663-B1F8-FCF8DA0C3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3982C97-5529-462A-9389-151B45463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B228DC8-E7FD-4BAE-A02F-E642B2BEBD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7EE36F7-F3EE-486C-8CE4-0C91A2786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BB221A2-8516-4E9E-8FD1-3A86A766E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5C54270-FB51-4067-BE1B-F33A6211B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F309C5B7-4E7A-4963-A342-46C0FB94B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6B5645E-F8C1-4792-9345-9C1C01FB8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A57B148-9369-4A2D-B9E7-9205B58B5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50C8C439-6421-4176-B570-30940A8EB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782BAA6-639C-401B-87B1-B5C042C9CC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ADF9C65-0BE2-4843-8D22-364D17B1B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DataUsedForFigures!$K$91:$K$106</c:f>
              <c:numCache>
                <c:formatCode>General</c:formatCode>
                <c:ptCount val="16"/>
                <c:pt idx="0">
                  <c:v>0.33159371890167921</c:v>
                </c:pt>
                <c:pt idx="1">
                  <c:v>1.5385398548868622E-2</c:v>
                </c:pt>
                <c:pt idx="2">
                  <c:v>1.1553384533841339E-2</c:v>
                </c:pt>
                <c:pt idx="3">
                  <c:v>9.9251648438744185E-3</c:v>
                </c:pt>
                <c:pt idx="4">
                  <c:v>1.2568038681097593E-2</c:v>
                </c:pt>
                <c:pt idx="5">
                  <c:v>1.1197300112590101E-2</c:v>
                </c:pt>
                <c:pt idx="6">
                  <c:v>9.628210947936397E-2</c:v>
                </c:pt>
                <c:pt idx="7">
                  <c:v>1.5025714154466777E-2</c:v>
                </c:pt>
                <c:pt idx="8">
                  <c:v>0.38146161444350046</c:v>
                </c:pt>
                <c:pt idx="9">
                  <c:v>0.35133874884643929</c:v>
                </c:pt>
                <c:pt idx="10">
                  <c:v>9.8265982247549163E-2</c:v>
                </c:pt>
                <c:pt idx="11">
                  <c:v>6.3099516680288528E-2</c:v>
                </c:pt>
                <c:pt idx="12">
                  <c:v>0.17621678639879759</c:v>
                </c:pt>
                <c:pt idx="13">
                  <c:v>0.16984136231017435</c:v>
                </c:pt>
                <c:pt idx="14">
                  <c:v>0.18010689261809096</c:v>
                </c:pt>
                <c:pt idx="15">
                  <c:v>0.11488064043094651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38064"/>
        <c:axId val="491838456"/>
      </c:scatterChart>
      <c:valAx>
        <c:axId val="4918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8456"/>
        <c:crosses val="autoZero"/>
        <c:crossBetween val="midCat"/>
      </c:valAx>
      <c:valAx>
        <c:axId val="4918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</a:t>
                </a:r>
                <a:r>
                  <a:rPr lang="en-US" baseline="0"/>
                  <a:t> (Allmean%)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4F8EC77-2BC6-488E-8482-BF84D1CBB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24A073E-DDFE-4284-8D60-66F915F7E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A522380-BFDD-414B-8661-7249701BA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49E6384-DB19-4ADE-8245-E1D29617B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96BAAE0-5718-4B97-AC3A-391CC93CF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41455B8-FD6A-4BCB-97AA-CDFF9D0C86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C2B54AF-E626-4C80-B9FA-9DF4058748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7F636B7-5BD9-41C0-8892-B59AFC4C4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14360C6-6D33-4228-B005-20F3DFEB18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42EA9A3-F52F-4F88-878D-4BB3054F22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2FD8852-A814-46BE-B6CB-BC3B7A27ED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DE087C0-6ED7-4EEF-8B5C-ECF9E2A73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A1653D9-ED46-46B4-AAB1-E33D18563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7D564D6-6202-4296-97A7-AC7E879EA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DataUsedForFigures!$K$91:$K$106</c:f>
              <c:numCache>
                <c:formatCode>General</c:formatCode>
                <c:ptCount val="16"/>
                <c:pt idx="0">
                  <c:v>0.33159371890167921</c:v>
                </c:pt>
                <c:pt idx="1">
                  <c:v>1.5385398548868622E-2</c:v>
                </c:pt>
                <c:pt idx="2">
                  <c:v>1.1553384533841339E-2</c:v>
                </c:pt>
                <c:pt idx="3">
                  <c:v>9.9251648438744185E-3</c:v>
                </c:pt>
                <c:pt idx="4">
                  <c:v>1.2568038681097593E-2</c:v>
                </c:pt>
                <c:pt idx="5">
                  <c:v>1.1197300112590101E-2</c:v>
                </c:pt>
                <c:pt idx="6">
                  <c:v>9.628210947936397E-2</c:v>
                </c:pt>
                <c:pt idx="7">
                  <c:v>1.5025714154466777E-2</c:v>
                </c:pt>
                <c:pt idx="8">
                  <c:v>0.38146161444350046</c:v>
                </c:pt>
                <c:pt idx="9">
                  <c:v>0.35133874884643929</c:v>
                </c:pt>
                <c:pt idx="10">
                  <c:v>9.8265982247549163E-2</c:v>
                </c:pt>
                <c:pt idx="11">
                  <c:v>6.3099516680288528E-2</c:v>
                </c:pt>
                <c:pt idx="12">
                  <c:v>0.17621678639879759</c:v>
                </c:pt>
                <c:pt idx="13">
                  <c:v>0.16984136231017435</c:v>
                </c:pt>
                <c:pt idx="14">
                  <c:v>0.18010689261809096</c:v>
                </c:pt>
                <c:pt idx="15">
                  <c:v>0.11488064043094651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38848"/>
        <c:axId val="491843160"/>
      </c:scatterChart>
      <c:valAx>
        <c:axId val="491838848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3160"/>
        <c:crosses val="autoZero"/>
        <c:crossBetween val="midCat"/>
        <c:minorUnit val="0.15000000000000002"/>
      </c:valAx>
      <c:valAx>
        <c:axId val="491843160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 (AllMean%)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5624992204051"/>
          <c:y val="5.0925907361509419E-2"/>
          <c:w val="0.8248995936477842"/>
          <c:h val="0.637600015456395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96A9F14-36ED-4B52-A099-1C4E9066C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480B8B6-C226-4364-98B8-0DD918985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3D9BCCE-A057-45B8-A876-BBF563457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4F71AE1-9104-43A3-9F15-E2743A749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FCF96D8-2647-4536-979C-4E51C6A55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C45962E-BF50-494C-BF55-815376F02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D5F0945-6933-422B-90BB-6A65624C6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8903B61-BCDB-4085-8A5D-EDEFA446D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9673C35-8E69-415A-B7CA-C380CE052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A6C3A2B-B626-4DC0-B329-6B021854E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4E69D8C-91D8-4CEC-A2EC-3D1661548A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5675BB9-C566-4E9B-986E-1BE72C1DE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FC156C8-452F-41D5-A642-DE8115A1A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F2720C5-5A82-41FD-929B-7EF0032BE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DataUsedForFigures!$J$91:$J$106</c:f>
              <c:numCache>
                <c:formatCode>General</c:formatCode>
                <c:ptCount val="16"/>
                <c:pt idx="0">
                  <c:v>1.8467196627433899</c:v>
                </c:pt>
                <c:pt idx="1">
                  <c:v>0.53191006275337827</c:v>
                </c:pt>
                <c:pt idx="2">
                  <c:v>0.6451899060295142</c:v>
                </c:pt>
                <c:pt idx="3">
                  <c:v>0.52364487405919025</c:v>
                </c:pt>
                <c:pt idx="4">
                  <c:v>0.68659509192485557</c:v>
                </c:pt>
                <c:pt idx="5">
                  <c:v>0.57842972085784894</c:v>
                </c:pt>
                <c:pt idx="6">
                  <c:v>1.7037129694718383</c:v>
                </c:pt>
                <c:pt idx="7">
                  <c:v>0.64158776031051146</c:v>
                </c:pt>
                <c:pt idx="8">
                  <c:v>2.2564821524324854</c:v>
                </c:pt>
                <c:pt idx="9">
                  <c:v>2.3785176440588867</c:v>
                </c:pt>
                <c:pt idx="10">
                  <c:v>2.3135907383031658</c:v>
                </c:pt>
                <c:pt idx="11">
                  <c:v>1.744548432815749</c:v>
                </c:pt>
                <c:pt idx="12">
                  <c:v>1.6165953068109886</c:v>
                </c:pt>
                <c:pt idx="13">
                  <c:v>1.866314553229353</c:v>
                </c:pt>
                <c:pt idx="14">
                  <c:v>1.8214808269174609</c:v>
                </c:pt>
                <c:pt idx="15">
                  <c:v>1.5088782872078432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42376"/>
        <c:axId val="491843552"/>
      </c:scatterChart>
      <c:valAx>
        <c:axId val="4918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3552"/>
        <c:crosses val="autoZero"/>
        <c:crossBetween val="midCat"/>
      </c:valAx>
      <c:valAx>
        <c:axId val="491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</a:t>
                </a:r>
                <a:r>
                  <a:rPr lang="en-US" baseline="0"/>
                  <a:t> (Allmax%)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5624992204051"/>
          <c:y val="5.0925907361509419E-2"/>
          <c:w val="0.8248995936477842"/>
          <c:h val="0.637600015456395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01D8F552-828B-4871-B22E-98C7AB186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1E96033-1A3A-4163-A37E-E83318031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376C139-3A8D-4334-AF3F-3BA78BD10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8C9ED61-8304-4358-B9EF-7F5A02DCE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374388F-FD37-4212-B497-B31BB6FA3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3A613AC-CA51-4904-A6D1-9DF78974E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15AEBCE-B717-4586-8569-9EE5CD846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B524E25-70C4-4029-9B5D-C1292A5E4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99941B9B-6E38-4005-A25B-83B9D77750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AFB2528-D103-4B7B-A0B0-8E152ED8DB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59EFFD5-6682-4862-BF40-54B7F9183F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8D0F152-F955-4BD1-A67B-9C738BC2C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D9C1D5C-895B-4CB3-A925-FD135DF5D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CBE3B3B-3C11-4589-84E1-BAFE2E60C0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DataUsedForFigures!$J$91:$J$106</c:f>
              <c:numCache>
                <c:formatCode>General</c:formatCode>
                <c:ptCount val="16"/>
                <c:pt idx="0">
                  <c:v>1.8467196627433899</c:v>
                </c:pt>
                <c:pt idx="1">
                  <c:v>0.53191006275337827</c:v>
                </c:pt>
                <c:pt idx="2">
                  <c:v>0.6451899060295142</c:v>
                </c:pt>
                <c:pt idx="3">
                  <c:v>0.52364487405919025</c:v>
                </c:pt>
                <c:pt idx="4">
                  <c:v>0.68659509192485557</c:v>
                </c:pt>
                <c:pt idx="5">
                  <c:v>0.57842972085784894</c:v>
                </c:pt>
                <c:pt idx="6">
                  <c:v>1.7037129694718383</c:v>
                </c:pt>
                <c:pt idx="7">
                  <c:v>0.64158776031051146</c:v>
                </c:pt>
                <c:pt idx="8">
                  <c:v>2.2564821524324854</c:v>
                </c:pt>
                <c:pt idx="9">
                  <c:v>2.3785176440588867</c:v>
                </c:pt>
                <c:pt idx="10">
                  <c:v>2.3135907383031658</c:v>
                </c:pt>
                <c:pt idx="11">
                  <c:v>1.744548432815749</c:v>
                </c:pt>
                <c:pt idx="12">
                  <c:v>1.6165953068109886</c:v>
                </c:pt>
                <c:pt idx="13">
                  <c:v>1.866314553229353</c:v>
                </c:pt>
                <c:pt idx="14">
                  <c:v>1.8214808269174609</c:v>
                </c:pt>
                <c:pt idx="15">
                  <c:v>1.5088782872078432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42768"/>
        <c:axId val="491840024"/>
      </c:scatterChart>
      <c:valAx>
        <c:axId val="4918427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0024"/>
        <c:crosses val="autoZero"/>
        <c:crossBetween val="midCat"/>
      </c:valAx>
      <c:valAx>
        <c:axId val="4918400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</a:t>
                </a:r>
                <a:r>
                  <a:rPr lang="en-US" baseline="0"/>
                  <a:t> (Allmax%)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2825C16-251D-4061-9EE9-86E588DC0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EE1D268-6725-4254-BBAD-EF6101066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221DA78-02FF-44A4-87C1-92913486F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2A259CD-676E-4C16-BA8A-58680CC95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7671C49-2FDE-48BC-8B31-154521833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3FE13B5-A349-4A85-99D2-A8C9100013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C58010D-33B1-441F-9652-A38C45BD2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D6228E5-AAAD-4DA3-B036-F80F7A47A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DC6EA63-ECA2-4ABC-9B34-6D03CAA38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24E2651-9D02-4742-AA51-9B8C2B995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F50EDA4-B40E-443B-9775-508148FFE1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00EF0C93-F0B5-4B2E-B768-668E0FA38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DC5EAA7-1B52-4074-B344-6DA8FE816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5CE85148-2410-4EA5-ACF0-1D7F39292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DataUsedForFigures!$C$91:$C$106</c:f>
              <c:numCache>
                <c:formatCode>General</c:formatCode>
                <c:ptCount val="16"/>
                <c:pt idx="0">
                  <c:v>2.2402500000000001</c:v>
                </c:pt>
                <c:pt idx="1">
                  <c:v>2.2402500000000001</c:v>
                </c:pt>
                <c:pt idx="2">
                  <c:v>2.2164999999999999</c:v>
                </c:pt>
                <c:pt idx="3">
                  <c:v>2.2105000000000001</c:v>
                </c:pt>
                <c:pt idx="4">
                  <c:v>2.4032499999999999</c:v>
                </c:pt>
                <c:pt idx="5">
                  <c:v>2.4039999999999999</c:v>
                </c:pt>
                <c:pt idx="6">
                  <c:v>5.2015000000000002</c:v>
                </c:pt>
                <c:pt idx="7">
                  <c:v>5.2014999999999993</c:v>
                </c:pt>
                <c:pt idx="8">
                  <c:v>62.372</c:v>
                </c:pt>
                <c:pt idx="9">
                  <c:v>5.6587500000000004</c:v>
                </c:pt>
                <c:pt idx="10">
                  <c:v>5.6602500000000004</c:v>
                </c:pt>
                <c:pt idx="11">
                  <c:v>62.367249999999999</c:v>
                </c:pt>
                <c:pt idx="12">
                  <c:v>13.0915</c:v>
                </c:pt>
                <c:pt idx="13">
                  <c:v>5.8640000000000008</c:v>
                </c:pt>
                <c:pt idx="14">
                  <c:v>5.8602499999999997</c:v>
                </c:pt>
                <c:pt idx="15">
                  <c:v>13.103999999999999</c:v>
                </c:pt>
              </c:numCache>
            </c:numRef>
          </c:xVal>
          <c:yVal>
            <c:numRef>
              <c:f>DataUsedForFigures!$K$91:$K$106</c:f>
              <c:numCache>
                <c:formatCode>General</c:formatCode>
                <c:ptCount val="16"/>
                <c:pt idx="0">
                  <c:v>0.33159371890167921</c:v>
                </c:pt>
                <c:pt idx="1">
                  <c:v>1.5385398548868622E-2</c:v>
                </c:pt>
                <c:pt idx="2">
                  <c:v>1.1553384533841339E-2</c:v>
                </c:pt>
                <c:pt idx="3">
                  <c:v>9.9251648438744185E-3</c:v>
                </c:pt>
                <c:pt idx="4">
                  <c:v>1.2568038681097593E-2</c:v>
                </c:pt>
                <c:pt idx="5">
                  <c:v>1.1197300112590101E-2</c:v>
                </c:pt>
                <c:pt idx="6">
                  <c:v>9.628210947936397E-2</c:v>
                </c:pt>
                <c:pt idx="7">
                  <c:v>1.5025714154466777E-2</c:v>
                </c:pt>
                <c:pt idx="8">
                  <c:v>0.38146161444350046</c:v>
                </c:pt>
                <c:pt idx="9">
                  <c:v>0.35133874884643929</c:v>
                </c:pt>
                <c:pt idx="10">
                  <c:v>9.8265982247549163E-2</c:v>
                </c:pt>
                <c:pt idx="11">
                  <c:v>6.3099516680288528E-2</c:v>
                </c:pt>
                <c:pt idx="12">
                  <c:v>0.17621678639879759</c:v>
                </c:pt>
                <c:pt idx="13">
                  <c:v>0.16984136231017435</c:v>
                </c:pt>
                <c:pt idx="14">
                  <c:v>0.18010689261809096</c:v>
                </c:pt>
                <c:pt idx="15">
                  <c:v>0.11488064043094651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DataUsedForFigures!$A$91:$A$104</c15:f>
                <c15:dlblRangeCache>
                  <c:ptCount val="14"/>
                  <c:pt idx="0">
                    <c:v>a</c:v>
                  </c:pt>
                  <c:pt idx="1">
                    <c:v>au</c:v>
                  </c:pt>
                  <c:pt idx="2">
                    <c:v>au3A</c:v>
                  </c:pt>
                  <c:pt idx="3">
                    <c:v>au3P</c:v>
                  </c:pt>
                  <c:pt idx="4">
                    <c:v>au5A</c:v>
                  </c:pt>
                  <c:pt idx="5">
                    <c:v>au5P</c:v>
                  </c:pt>
                  <c:pt idx="6">
                    <c:v>spl</c:v>
                  </c:pt>
                  <c:pt idx="7">
                    <c:v>splu</c:v>
                  </c:pt>
                  <c:pt idx="8">
                    <c:v>sqr</c:v>
                  </c:pt>
                  <c:pt idx="9">
                    <c:v>sqrl</c:v>
                  </c:pt>
                  <c:pt idx="10">
                    <c:v>sqrlu</c:v>
                  </c:pt>
                  <c:pt idx="11">
                    <c:v>sqru</c:v>
                  </c:pt>
                  <c:pt idx="12">
                    <c:v>str</c:v>
                  </c:pt>
                  <c:pt idx="13">
                    <c:v>strl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1836496"/>
        <c:axId val="491837672"/>
      </c:scatterChart>
      <c:valAx>
        <c:axId val="49183649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Aspect 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7672"/>
        <c:crosses val="autoZero"/>
        <c:crossBetween val="midCat"/>
        <c:minorUnit val="0.15000000000000002"/>
      </c:valAx>
      <c:valAx>
        <c:axId val="49183767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Mask Quality (AllMean%)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0</xdr:rowOff>
    </xdr:from>
    <xdr:to>
      <xdr:col>12</xdr:col>
      <xdr:colOff>441960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10</xdr:row>
      <xdr:rowOff>99060</xdr:rowOff>
    </xdr:from>
    <xdr:to>
      <xdr:col>6</xdr:col>
      <xdr:colOff>76200</xdr:colOff>
      <xdr:row>25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0.1227</cdr:x>
      <cdr:y>0.05278</cdr:y>
    </cdr:from>
    <cdr:to>
      <cdr:x>1</cdr:x>
      <cdr:y>0.14306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7850" y="98425"/>
          <a:ext cx="1200150" cy="16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Average Max </a:t>
          </a:r>
          <a:r>
            <a:rPr lang="el-GR" sz="800">
              <a:latin typeface="Times New Roman" panose="02020603050405020304" pitchFamily="18" charset="0"/>
              <a:cs typeface="Times New Roman" panose="02020603050405020304" pitchFamily="18" charset="0"/>
            </a:rPr>
            <a:t>ρ</a:t>
          </a:r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(R</a:t>
          </a:r>
          <a:r>
            <a:rPr lang="el-GR" sz="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μ</a:t>
          </a:r>
          <a:r>
            <a:rPr lang="en-US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(u))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0.18281</cdr:x>
      <cdr:y>0.78978</cdr:y>
    </cdr:from>
    <cdr:to>
      <cdr:x>0.90564</cdr:x>
      <cdr:y>0.90077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0081" y="1023554"/>
          <a:ext cx="988836" cy="143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Average Mean EOPN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0.2254</cdr:x>
      <cdr:y>0.7964</cdr:y>
    </cdr:from>
    <cdr:to>
      <cdr:x>0.94824</cdr:x>
      <cdr:y>0.90738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350" y="1032128"/>
          <a:ext cx="988836" cy="143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Max Mean EOPN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1517452</xdr:colOff>
      <xdr:row>111</xdr:row>
      <xdr:rowOff>89666</xdr:rowOff>
    </xdr:from>
    <xdr:to>
      <xdr:col>20</xdr:col>
      <xdr:colOff>548640</xdr:colOff>
      <xdr:row>126</xdr:row>
      <xdr:rowOff>89665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550374</xdr:colOff>
      <xdr:row>112</xdr:row>
      <xdr:rowOff>29038</xdr:rowOff>
    </xdr:from>
    <xdr:to>
      <xdr:col>39</xdr:col>
      <xdr:colOff>601979</xdr:colOff>
      <xdr:row>127</xdr:row>
      <xdr:rowOff>29038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1194352</xdr:colOff>
      <xdr:row>127</xdr:row>
      <xdr:rowOff>76863</xdr:rowOff>
    </xdr:from>
    <xdr:to>
      <xdr:col>20</xdr:col>
      <xdr:colOff>312420</xdr:colOff>
      <xdr:row>142</xdr:row>
      <xdr:rowOff>76863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335280</xdr:colOff>
      <xdr:row>127</xdr:row>
      <xdr:rowOff>15240</xdr:rowOff>
    </xdr:from>
    <xdr:to>
      <xdr:col>39</xdr:col>
      <xdr:colOff>152400</xdr:colOff>
      <xdr:row>142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1119808</xdr:colOff>
      <xdr:row>142</xdr:row>
      <xdr:rowOff>152401</xdr:rowOff>
    </xdr:from>
    <xdr:to>
      <xdr:col>20</xdr:col>
      <xdr:colOff>91440</xdr:colOff>
      <xdr:row>157</xdr:row>
      <xdr:rowOff>152402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129540</xdr:colOff>
      <xdr:row>141</xdr:row>
      <xdr:rowOff>167640</xdr:rowOff>
    </xdr:from>
    <xdr:to>
      <xdr:col>39</xdr:col>
      <xdr:colOff>274320</xdr:colOff>
      <xdr:row>156</xdr:row>
      <xdr:rowOff>167641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396240</xdr:colOff>
      <xdr:row>126</xdr:row>
      <xdr:rowOff>144780</xdr:rowOff>
    </xdr:from>
    <xdr:to>
      <xdr:col>42</xdr:col>
      <xdr:colOff>396240</xdr:colOff>
      <xdr:row>141</xdr:row>
      <xdr:rowOff>144780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499110</xdr:colOff>
      <xdr:row>72</xdr:row>
      <xdr:rowOff>175260</xdr:rowOff>
    </xdr:from>
    <xdr:to>
      <xdr:col>5</xdr:col>
      <xdr:colOff>361950</xdr:colOff>
      <xdr:row>87</xdr:row>
      <xdr:rowOff>121920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506730</xdr:colOff>
      <xdr:row>73</xdr:row>
      <xdr:rowOff>60960</xdr:rowOff>
    </xdr:from>
    <xdr:to>
      <xdr:col>13</xdr:col>
      <xdr:colOff>201930</xdr:colOff>
      <xdr:row>88</xdr:row>
      <xdr:rowOff>7620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331470</xdr:colOff>
      <xdr:row>73</xdr:row>
      <xdr:rowOff>22860</xdr:rowOff>
    </xdr:from>
    <xdr:to>
      <xdr:col>21</xdr:col>
      <xdr:colOff>26670</xdr:colOff>
      <xdr:row>87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583516</xdr:colOff>
      <xdr:row>73</xdr:row>
      <xdr:rowOff>38100</xdr:rowOff>
    </xdr:from>
    <xdr:to>
      <xdr:col>28</xdr:col>
      <xdr:colOff>278716</xdr:colOff>
      <xdr:row>87</xdr:row>
      <xdr:rowOff>167640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255270</xdr:colOff>
      <xdr:row>73</xdr:row>
      <xdr:rowOff>15240</xdr:rowOff>
    </xdr:from>
    <xdr:to>
      <xdr:col>35</xdr:col>
      <xdr:colOff>560070</xdr:colOff>
      <xdr:row>88</xdr:row>
      <xdr:rowOff>83820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560070</xdr:colOff>
      <xdr:row>73</xdr:row>
      <xdr:rowOff>38100</xdr:rowOff>
    </xdr:from>
    <xdr:to>
      <xdr:col>43</xdr:col>
      <xdr:colOff>255270</xdr:colOff>
      <xdr:row>88</xdr:row>
      <xdr:rowOff>106680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54</xdr:col>
      <xdr:colOff>38100</xdr:colOff>
      <xdr:row>12</xdr:row>
      <xdr:rowOff>160020</xdr:rowOff>
    </xdr:from>
    <xdr:to>
      <xdr:col>55</xdr:col>
      <xdr:colOff>868500</xdr:colOff>
      <xdr:row>22</xdr:row>
      <xdr:rowOff>131220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1363980</xdr:colOff>
      <xdr:row>13</xdr:row>
      <xdr:rowOff>30480</xdr:rowOff>
    </xdr:from>
    <xdr:to>
      <xdr:col>57</xdr:col>
      <xdr:colOff>967560</xdr:colOff>
      <xdr:row>23</xdr:row>
      <xdr:rowOff>1680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464820</xdr:colOff>
      <xdr:row>37</xdr:row>
      <xdr:rowOff>137160</xdr:rowOff>
    </xdr:from>
    <xdr:to>
      <xdr:col>57</xdr:col>
      <xdr:colOff>1303020</xdr:colOff>
      <xdr:row>52</xdr:row>
      <xdr:rowOff>137160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59</xdr:col>
      <xdr:colOff>167640</xdr:colOff>
      <xdr:row>36</xdr:row>
      <xdr:rowOff>160020</xdr:rowOff>
    </xdr:from>
    <xdr:to>
      <xdr:col>65</xdr:col>
      <xdr:colOff>175260</xdr:colOff>
      <xdr:row>51</xdr:row>
      <xdr:rowOff>160020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861060</xdr:colOff>
      <xdr:row>86</xdr:row>
      <xdr:rowOff>38100</xdr:rowOff>
    </xdr:from>
    <xdr:to>
      <xdr:col>60</xdr:col>
      <xdr:colOff>594360</xdr:colOff>
      <xdr:row>101</xdr:row>
      <xdr:rowOff>38100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800100</xdr:colOff>
      <xdr:row>101</xdr:row>
      <xdr:rowOff>53340</xdr:rowOff>
    </xdr:from>
    <xdr:to>
      <xdr:col>60</xdr:col>
      <xdr:colOff>533400</xdr:colOff>
      <xdr:row>116</xdr:row>
      <xdr:rowOff>53340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571500</xdr:colOff>
      <xdr:row>85</xdr:row>
      <xdr:rowOff>137160</xdr:rowOff>
    </xdr:from>
    <xdr:to>
      <xdr:col>66</xdr:col>
      <xdr:colOff>579120</xdr:colOff>
      <xdr:row>100</xdr:row>
      <xdr:rowOff>137160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60</xdr:col>
      <xdr:colOff>533400</xdr:colOff>
      <xdr:row>101</xdr:row>
      <xdr:rowOff>45720</xdr:rowOff>
    </xdr:from>
    <xdr:to>
      <xdr:col>66</xdr:col>
      <xdr:colOff>541020</xdr:colOff>
      <xdr:row>116</xdr:row>
      <xdr:rowOff>45720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55</xdr:col>
      <xdr:colOff>233530</xdr:colOff>
      <xdr:row>129</xdr:row>
      <xdr:rowOff>94578</xdr:rowOff>
    </xdr:from>
    <xdr:to>
      <xdr:col>59</xdr:col>
      <xdr:colOff>571948</xdr:colOff>
      <xdr:row>144</xdr:row>
      <xdr:rowOff>94579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457199</xdr:colOff>
      <xdr:row>130</xdr:row>
      <xdr:rowOff>44823</xdr:rowOff>
    </xdr:from>
    <xdr:to>
      <xdr:col>65</xdr:col>
      <xdr:colOff>459440</xdr:colOff>
      <xdr:row>145</xdr:row>
      <xdr:rowOff>44823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542333</xdr:colOff>
      <xdr:row>115</xdr:row>
      <xdr:rowOff>86973</xdr:rowOff>
    </xdr:from>
    <xdr:to>
      <xdr:col>49</xdr:col>
      <xdr:colOff>780392</xdr:colOff>
      <xdr:row>130</xdr:row>
      <xdr:rowOff>86973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49</xdr:col>
      <xdr:colOff>869577</xdr:colOff>
      <xdr:row>116</xdr:row>
      <xdr:rowOff>67235</xdr:rowOff>
    </xdr:from>
    <xdr:to>
      <xdr:col>55</xdr:col>
      <xdr:colOff>8965</xdr:colOff>
      <xdr:row>131</xdr:row>
      <xdr:rowOff>121024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49</xdr:col>
      <xdr:colOff>869577</xdr:colOff>
      <xdr:row>148</xdr:row>
      <xdr:rowOff>80683</xdr:rowOff>
    </xdr:from>
    <xdr:to>
      <xdr:col>55</xdr:col>
      <xdr:colOff>8965</xdr:colOff>
      <xdr:row>163</xdr:row>
      <xdr:rowOff>134472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49</xdr:col>
      <xdr:colOff>425951</xdr:colOff>
      <xdr:row>132</xdr:row>
      <xdr:rowOff>136520</xdr:rowOff>
    </xdr:from>
    <xdr:to>
      <xdr:col>54</xdr:col>
      <xdr:colOff>388299</xdr:colOff>
      <xdr:row>148</xdr:row>
      <xdr:rowOff>7429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343853</xdr:colOff>
      <xdr:row>133</xdr:row>
      <xdr:rowOff>147638</xdr:rowOff>
    </xdr:from>
    <xdr:to>
      <xdr:col>49</xdr:col>
      <xdr:colOff>107273</xdr:colOff>
      <xdr:row>145</xdr:row>
      <xdr:rowOff>113078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44</xdr:col>
      <xdr:colOff>0</xdr:colOff>
      <xdr:row>150</xdr:row>
      <xdr:rowOff>0</xdr:rowOff>
    </xdr:from>
    <xdr:to>
      <xdr:col>49</xdr:col>
      <xdr:colOff>847659</xdr:colOff>
      <xdr:row>165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44</xdr:col>
      <xdr:colOff>0</xdr:colOff>
      <xdr:row>166</xdr:row>
      <xdr:rowOff>0</xdr:rowOff>
    </xdr:from>
    <xdr:to>
      <xdr:col>49</xdr:col>
      <xdr:colOff>847659</xdr:colOff>
      <xdr:row>181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0.40209</cdr:x>
      <cdr:y>0.50175</cdr:y>
    </cdr:from>
    <cdr:to>
      <cdr:x>0.48438</cdr:x>
      <cdr:y>0.63158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1838325" y="1362075"/>
          <a:ext cx="376238" cy="3524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B2DF8A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0.40313</cdr:x>
      <cdr:y>0.40526</cdr:y>
    </cdr:from>
    <cdr:to>
      <cdr:x>0.49167</cdr:x>
      <cdr:y>0.49298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>
          <a:off x="1843088" y="1100138"/>
          <a:ext cx="404812" cy="2381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B2DF8A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0.24896</cdr:x>
      <cdr:y>0.49649</cdr:y>
    </cdr:from>
    <cdr:to>
      <cdr:x>0.40209</cdr:x>
      <cdr:y>0.50877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1138238" y="1347788"/>
          <a:ext cx="700087" cy="3333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B2DF8A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0.29375</cdr:x>
      <cdr:y>0.5</cdr:y>
    </cdr:from>
    <cdr:to>
      <cdr:x>0.40209</cdr:x>
      <cdr:y>0.6193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1343025" y="1357313"/>
          <a:ext cx="495300" cy="3238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B2DF8A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0.42709</cdr:x>
      <cdr:y>0.40877</cdr:y>
    </cdr:from>
    <cdr:to>
      <cdr:x>0.61876</cdr:x>
      <cdr:y>0.51053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>
          <a:off x="1952625" y="1109663"/>
          <a:ext cx="876300" cy="2762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3A02C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0.23334</cdr:x>
      <cdr:y>0.50877</cdr:y>
    </cdr:from>
    <cdr:to>
      <cdr:x>0.42917</cdr:x>
      <cdr:y>0.54561</cdr:y>
    </cdr:to>
    <cdr:cxnSp macro="">
      <cdr:nvCxnSpPr>
        <cdr:cNvPr id="16" name="Straight Connector 15"/>
        <cdr:cNvCxnSpPr/>
      </cdr:nvCxnSpPr>
      <cdr:spPr>
        <a:xfrm xmlns:a="http://schemas.openxmlformats.org/drawingml/2006/main" flipV="1">
          <a:off x="1066800" y="1381125"/>
          <a:ext cx="895350" cy="10001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3A02C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0.3125</cdr:x>
      <cdr:y>0.51404</cdr:y>
    </cdr:from>
    <cdr:to>
      <cdr:x>0.42813</cdr:x>
      <cdr:y>0.62456</cdr:y>
    </cdr:to>
    <cdr:cxnSp macro="">
      <cdr:nvCxnSpPr>
        <cdr:cNvPr id="18" name="Straight Connector 17"/>
        <cdr:cNvCxnSpPr/>
      </cdr:nvCxnSpPr>
      <cdr:spPr>
        <a:xfrm xmlns:a="http://schemas.openxmlformats.org/drawingml/2006/main" flipV="1">
          <a:off x="1428750" y="1395413"/>
          <a:ext cx="528638" cy="30003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3A02C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0.42917</cdr:x>
      <cdr:y>0.51404</cdr:y>
    </cdr:from>
    <cdr:to>
      <cdr:x>0.4948</cdr:x>
      <cdr:y>0.62807</cdr:y>
    </cdr:to>
    <cdr:cxnSp macro="">
      <cdr:nvCxnSpPr>
        <cdr:cNvPr id="20" name="Straight Connector 19"/>
        <cdr:cNvCxnSpPr/>
      </cdr:nvCxnSpPr>
      <cdr:spPr>
        <a:xfrm xmlns:a="http://schemas.openxmlformats.org/drawingml/2006/main" flipH="1" flipV="1">
          <a:off x="1962150" y="1395413"/>
          <a:ext cx="300038" cy="30956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33A02C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0.41146</cdr:x>
      <cdr:y>0.25263</cdr:y>
    </cdr:from>
    <cdr:to>
      <cdr:x>0.68959</cdr:x>
      <cdr:y>0.55088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1881188" y="685800"/>
          <a:ext cx="1271587" cy="8096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F78B4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</cdr:x>
      <cdr:y>0.54386</cdr:y>
    </cdr:from>
    <cdr:to>
      <cdr:x>0.41355</cdr:x>
      <cdr:y>0.54912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1028700" y="1476375"/>
          <a:ext cx="862013" cy="142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F78B4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0.30209</cdr:x>
      <cdr:y>0.54912</cdr:y>
    </cdr:from>
    <cdr:to>
      <cdr:x>0.41563</cdr:x>
      <cdr:y>0.62281</cdr:y>
    </cdr:to>
    <cdr:cxnSp macro="">
      <cdr:nvCxnSpPr>
        <cdr:cNvPr id="26" name="Straight Connector 25"/>
        <cdr:cNvCxnSpPr/>
      </cdr:nvCxnSpPr>
      <cdr:spPr>
        <a:xfrm xmlns:a="http://schemas.openxmlformats.org/drawingml/2006/main" flipV="1">
          <a:off x="1381125" y="1490663"/>
          <a:ext cx="519113" cy="2000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1F78B4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0.41251</cdr:x>
      <cdr:y>0.55088</cdr:y>
    </cdr:from>
    <cdr:to>
      <cdr:x>0.49376</cdr:x>
      <cdr:y>0.63158</cdr:y>
    </cdr:to>
    <cdr:cxnSp macro="">
      <cdr:nvCxnSpPr>
        <cdr:cNvPr id="28" name="Straight Connector 27"/>
        <cdr:cNvCxnSpPr/>
      </cdr:nvCxnSpPr>
      <cdr:spPr>
        <a:xfrm xmlns:a="http://schemas.openxmlformats.org/drawingml/2006/main" flipH="1" flipV="1">
          <a:off x="1885950" y="1495425"/>
          <a:ext cx="371475" cy="2190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1"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0.38021</cdr:x>
      <cdr:y>0.25263</cdr:y>
    </cdr:from>
    <cdr:to>
      <cdr:x>0.5698</cdr:x>
      <cdr:y>0.53684</cdr:y>
    </cdr:to>
    <cdr:cxnSp macro="">
      <cdr:nvCxnSpPr>
        <cdr:cNvPr id="30" name="Straight Connector 29"/>
        <cdr:cNvCxnSpPr/>
      </cdr:nvCxnSpPr>
      <cdr:spPr>
        <a:xfrm xmlns:a="http://schemas.openxmlformats.org/drawingml/2006/main" flipH="1">
          <a:off x="1738313" y="685800"/>
          <a:ext cx="866775" cy="7715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A6CEE3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0.25625</cdr:x>
      <cdr:y>0.48421</cdr:y>
    </cdr:from>
    <cdr:to>
      <cdr:x>0.3823</cdr:x>
      <cdr:y>0.54211</cdr:y>
    </cdr:to>
    <cdr:cxnSp macro="">
      <cdr:nvCxnSpPr>
        <cdr:cNvPr id="32" name="Straight Connector 31"/>
        <cdr:cNvCxnSpPr/>
      </cdr:nvCxnSpPr>
      <cdr:spPr>
        <a:xfrm xmlns:a="http://schemas.openxmlformats.org/drawingml/2006/main">
          <a:off x="1171575" y="1314450"/>
          <a:ext cx="576263" cy="1571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A6CEE3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0.29792</cdr:x>
      <cdr:y>0.54211</cdr:y>
    </cdr:from>
    <cdr:to>
      <cdr:x>0.38126</cdr:x>
      <cdr:y>0.62105</cdr:y>
    </cdr:to>
    <cdr:cxnSp macro="">
      <cdr:nvCxnSpPr>
        <cdr:cNvPr id="34" name="Straight Connector 33"/>
        <cdr:cNvCxnSpPr/>
      </cdr:nvCxnSpPr>
      <cdr:spPr>
        <a:xfrm xmlns:a="http://schemas.openxmlformats.org/drawingml/2006/main" flipV="1">
          <a:off x="1362075" y="1471613"/>
          <a:ext cx="381000" cy="2143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1"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0.38126</cdr:x>
      <cdr:y>0.54211</cdr:y>
    </cdr:from>
    <cdr:to>
      <cdr:x>0.4823</cdr:x>
      <cdr:y>0.63158</cdr:y>
    </cdr:to>
    <cdr:cxnSp macro="">
      <cdr:nvCxnSpPr>
        <cdr:cNvPr id="36" name="Straight Connector 35"/>
        <cdr:cNvCxnSpPr/>
      </cdr:nvCxnSpPr>
      <cdr:spPr>
        <a:xfrm xmlns:a="http://schemas.openxmlformats.org/drawingml/2006/main" flipH="1" flipV="1">
          <a:off x="1743075" y="1471613"/>
          <a:ext cx="461963" cy="2428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A6CEE3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0.47917</cdr:x>
      <cdr:y>0.30526</cdr:y>
    </cdr:from>
    <cdr:to>
      <cdr:x>0.8323</cdr:x>
      <cdr:y>0.49474</cdr:y>
    </cdr:to>
    <cdr:cxnSp macro="">
      <cdr:nvCxnSpPr>
        <cdr:cNvPr id="38" name="Straight Connector 37"/>
        <cdr:cNvCxnSpPr/>
      </cdr:nvCxnSpPr>
      <cdr:spPr>
        <a:xfrm xmlns:a="http://schemas.openxmlformats.org/drawingml/2006/main" flipH="1">
          <a:off x="2190750" y="828675"/>
          <a:ext cx="1614488" cy="5143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0.24688</cdr:x>
      <cdr:y>0.43684</cdr:y>
    </cdr:from>
    <cdr:to>
      <cdr:x>0.47917</cdr:x>
      <cdr:y>0.49825</cdr:y>
    </cdr:to>
    <cdr:cxnSp macro="">
      <cdr:nvCxnSpPr>
        <cdr:cNvPr id="40" name="Straight Connector 39"/>
        <cdr:cNvCxnSpPr/>
      </cdr:nvCxnSpPr>
      <cdr:spPr>
        <a:xfrm xmlns:a="http://schemas.openxmlformats.org/drawingml/2006/main">
          <a:off x="1128713" y="1185863"/>
          <a:ext cx="1062037" cy="1666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0.3323</cdr:x>
      <cdr:y>0.49649</cdr:y>
    </cdr:from>
    <cdr:to>
      <cdr:x>0.47917</cdr:x>
      <cdr:y>0.62281</cdr:y>
    </cdr:to>
    <cdr:cxnSp macro="">
      <cdr:nvCxnSpPr>
        <cdr:cNvPr id="42" name="Straight Connector 41"/>
        <cdr:cNvCxnSpPr/>
      </cdr:nvCxnSpPr>
      <cdr:spPr>
        <a:xfrm xmlns:a="http://schemas.openxmlformats.org/drawingml/2006/main" flipV="1">
          <a:off x="1519238" y="1347788"/>
          <a:ext cx="671512" cy="3429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0.47605</cdr:x>
      <cdr:y>0.50175</cdr:y>
    </cdr:from>
    <cdr:to>
      <cdr:x>0.49897</cdr:x>
      <cdr:y>0.62982</cdr:y>
    </cdr:to>
    <cdr:cxnSp macro="">
      <cdr:nvCxnSpPr>
        <cdr:cNvPr id="44" name="Straight Connector 43"/>
        <cdr:cNvCxnSpPr/>
      </cdr:nvCxnSpPr>
      <cdr:spPr>
        <a:xfrm xmlns:a="http://schemas.openxmlformats.org/drawingml/2006/main" flipH="1" flipV="1">
          <a:off x="2176463" y="1362075"/>
          <a:ext cx="104775" cy="34766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C000">
              <a:alpha val="50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33132</xdr:colOff>
      <xdr:row>3</xdr:row>
      <xdr:rowOff>175260</xdr:rowOff>
    </xdr:from>
    <xdr:to>
      <xdr:col>9</xdr:col>
      <xdr:colOff>267890</xdr:colOff>
      <xdr:row>13</xdr:row>
      <xdr:rowOff>16565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252248</xdr:colOff>
      <xdr:row>11</xdr:row>
      <xdr:rowOff>117716</xdr:rowOff>
    </xdr:from>
    <xdr:to>
      <xdr:col>14</xdr:col>
      <xdr:colOff>401048</xdr:colOff>
      <xdr:row>19</xdr:row>
      <xdr:rowOff>86267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418505</xdr:colOff>
      <xdr:row>11</xdr:row>
      <xdr:rowOff>121699</xdr:rowOff>
    </xdr:from>
    <xdr:to>
      <xdr:col>16</xdr:col>
      <xdr:colOff>567305</xdr:colOff>
      <xdr:row>19</xdr:row>
      <xdr:rowOff>90250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246994</xdr:colOff>
      <xdr:row>21</xdr:row>
      <xdr:rowOff>63062</xdr:rowOff>
    </xdr:from>
    <xdr:to>
      <xdr:col>14</xdr:col>
      <xdr:colOff>467794</xdr:colOff>
      <xdr:row>31</xdr:row>
      <xdr:rowOff>23752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503971</xdr:colOff>
      <xdr:row>21</xdr:row>
      <xdr:rowOff>42041</xdr:rowOff>
    </xdr:from>
    <xdr:to>
      <xdr:col>17</xdr:col>
      <xdr:colOff>115171</xdr:colOff>
      <xdr:row>31</xdr:row>
      <xdr:rowOff>2731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13321</xdr:colOff>
      <xdr:row>6</xdr:row>
      <xdr:rowOff>88151</xdr:rowOff>
    </xdr:from>
    <xdr:to>
      <xdr:col>23</xdr:col>
      <xdr:colOff>456010</xdr:colOff>
      <xdr:row>17</xdr:row>
      <xdr:rowOff>39414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558164</xdr:colOff>
      <xdr:row>6</xdr:row>
      <xdr:rowOff>88152</xdr:rowOff>
    </xdr:from>
    <xdr:to>
      <xdr:col>28</xdr:col>
      <xdr:colOff>390164</xdr:colOff>
      <xdr:row>17</xdr:row>
      <xdr:rowOff>45984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593952</xdr:colOff>
      <xdr:row>20</xdr:row>
      <xdr:rowOff>166008</xdr:rowOff>
    </xdr:from>
    <xdr:to>
      <xdr:col>37</xdr:col>
      <xdr:colOff>287783</xdr:colOff>
      <xdr:row>35</xdr:row>
      <xdr:rowOff>175128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159833</xdr:colOff>
      <xdr:row>22</xdr:row>
      <xdr:rowOff>70625</xdr:rowOff>
    </xdr:from>
    <xdr:to>
      <xdr:col>29</xdr:col>
      <xdr:colOff>465891</xdr:colOff>
      <xdr:row>37</xdr:row>
      <xdr:rowOff>114813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283519</xdr:colOff>
      <xdr:row>2</xdr:row>
      <xdr:rowOff>138637</xdr:rowOff>
    </xdr:from>
    <xdr:to>
      <xdr:col>17</xdr:col>
      <xdr:colOff>125258</xdr:colOff>
      <xdr:row>10</xdr:row>
      <xdr:rowOff>110538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35379</xdr:colOff>
      <xdr:row>41</xdr:row>
      <xdr:rowOff>144235</xdr:rowOff>
    </xdr:from>
    <xdr:to>
      <xdr:col>7</xdr:col>
      <xdr:colOff>184179</xdr:colOff>
      <xdr:row>56</xdr:row>
      <xdr:rowOff>29935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161925</xdr:colOff>
      <xdr:row>41</xdr:row>
      <xdr:rowOff>144235</xdr:rowOff>
    </xdr:from>
    <xdr:to>
      <xdr:col>9</xdr:col>
      <xdr:colOff>310725</xdr:colOff>
      <xdr:row>56</xdr:row>
      <xdr:rowOff>29935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35379</xdr:colOff>
      <xdr:row>27</xdr:row>
      <xdr:rowOff>57150</xdr:rowOff>
    </xdr:from>
    <xdr:to>
      <xdr:col>7</xdr:col>
      <xdr:colOff>184179</xdr:colOff>
      <xdr:row>37</xdr:row>
      <xdr:rowOff>16950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161925</xdr:colOff>
      <xdr:row>27</xdr:row>
      <xdr:rowOff>57150</xdr:rowOff>
    </xdr:from>
    <xdr:to>
      <xdr:col>9</xdr:col>
      <xdr:colOff>310725</xdr:colOff>
      <xdr:row>37</xdr:row>
      <xdr:rowOff>16950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391017</xdr:colOff>
      <xdr:row>14</xdr:row>
      <xdr:rowOff>104080</xdr:rowOff>
    </xdr:from>
    <xdr:to>
      <xdr:col>6</xdr:col>
      <xdr:colOff>539817</xdr:colOff>
      <xdr:row>21</xdr:row>
      <xdr:rowOff>66580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537880</xdr:colOff>
      <xdr:row>14</xdr:row>
      <xdr:rowOff>104078</xdr:rowOff>
    </xdr:from>
    <xdr:to>
      <xdr:col>9</xdr:col>
      <xdr:colOff>77080</xdr:colOff>
      <xdr:row>21</xdr:row>
      <xdr:rowOff>66578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0.28595</cdr:x>
      <cdr:y>0.03476</cdr:y>
    </cdr:from>
    <cdr:to>
      <cdr:x>0.87623</cdr:x>
      <cdr:y>0.09815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5362" y="71143"/>
          <a:ext cx="1703751" cy="129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Coffee</a:t>
          </a:r>
          <a:r>
            <a:rPr lang="en-US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Infant          CES          S&amp;P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0.24155</cdr:x>
      <cdr:y>0.04417</cdr:y>
    </cdr:from>
    <cdr:to>
      <cdr:x>0.27322</cdr:x>
      <cdr:y>0.08585</cdr:y>
    </cdr:to>
    <cdr:sp macro="" textlink="">
      <cdr:nvSpPr>
        <cdr:cNvPr id="4" name="Isosceles Triangle 3"/>
        <cdr:cNvSpPr/>
      </cdr:nvSpPr>
      <cdr:spPr>
        <a:xfrm xmlns:a="http://schemas.openxmlformats.org/drawingml/2006/main">
          <a:off x="697196" y="90405"/>
          <a:ext cx="91411" cy="85310"/>
        </a:xfrm>
        <a:prstGeom xmlns:a="http://schemas.openxmlformats.org/drawingml/2006/main" prst="triangle">
          <a:avLst/>
        </a:prstGeom>
        <a:noFill xmlns:a="http://schemas.openxmlformats.org/drawingml/2006/main"/>
        <a:ln xmlns:a="http://schemas.openxmlformats.org/drawingml/2006/main" cap="rnd">
          <a:solidFill>
            <a:schemeClr val="bg2">
              <a:lumMod val="50000"/>
            </a:schemeClr>
          </a:solidFill>
          <a:beve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0.4372</cdr:x>
      <cdr:y>0.04512</cdr:y>
    </cdr:from>
    <cdr:to>
      <cdr:x>0.46762</cdr:x>
      <cdr:y>0.0849</cdr:y>
    </cdr:to>
    <cdr:sp macro="" textlink="">
      <cdr:nvSpPr>
        <cdr:cNvPr id="5" name="Oval 4"/>
        <cdr:cNvSpPr/>
      </cdr:nvSpPr>
      <cdr:spPr>
        <a:xfrm xmlns:a="http://schemas.openxmlformats.org/drawingml/2006/main">
          <a:off x="1261910" y="92350"/>
          <a:ext cx="87802" cy="8142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0.6111</cdr:x>
      <cdr:y>0.04495</cdr:y>
    </cdr:from>
    <cdr:to>
      <cdr:x>0.64254</cdr:x>
      <cdr:y>0.08507</cdr:y>
    </cdr:to>
    <cdr:grpSp>
      <cdr:nvGrpSpPr>
        <cdr:cNvPr id="15" name="Group 14"/>
        <cdr:cNvGrpSpPr/>
      </cdr:nvGrpSpPr>
      <cdr:grpSpPr>
        <a:xfrm xmlns:a="http://schemas.openxmlformats.org/drawingml/2006/main">
          <a:off x="1749677" y="92012"/>
          <a:ext cx="90017" cy="82096"/>
          <a:chOff x="1751111" y="111610"/>
          <a:chExt cx="90589" cy="88367"/>
        </a:xfrm>
      </cdr:grpSpPr>
      <cdr:cxnSp macro="">
        <cdr:nvCxnSpPr>
          <cdr:cNvPr id="8" name="Straight Connector 7"/>
          <cdr:cNvCxnSpPr/>
        </cdr:nvCxnSpPr>
        <cdr:spPr>
          <a:xfrm xmlns:a="http://schemas.openxmlformats.org/drawingml/2006/main" flipV="1">
            <a:off x="1751111" y="111610"/>
            <a:ext cx="87629" cy="87630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bg2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Straight Connector 13"/>
          <cdr:cNvCxnSpPr/>
        </cdr:nvCxnSpPr>
        <cdr:spPr>
          <a:xfrm xmlns:a="http://schemas.openxmlformats.org/drawingml/2006/main" rot="5400000" flipV="1">
            <a:off x="1754070" y="112347"/>
            <a:ext cx="87433" cy="87827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bg2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0.76318</cdr:x>
      <cdr:y>0.04771</cdr:y>
    </cdr:from>
    <cdr:to>
      <cdr:x>0.78897</cdr:x>
      <cdr:y>0.08231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2202800" y="97661"/>
          <a:ext cx="74439" cy="70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0.02309</cdr:x>
      <cdr:y>0.90627</cdr:y>
    </cdr:from>
    <cdr:to>
      <cdr:x>0.24519</cdr:x>
      <cdr:y>0.96269</cdr:y>
    </cdr:to>
    <cdr:grpSp>
      <cdr:nvGrpSpPr>
        <cdr:cNvPr id="10" name="Group 9"/>
        <cdr:cNvGrpSpPr/>
      </cdr:nvGrpSpPr>
      <cdr:grpSpPr>
        <a:xfrm xmlns:a="http://schemas.openxmlformats.org/drawingml/2006/main">
          <a:off x="66119" y="1854911"/>
          <a:ext cx="635903" cy="115488"/>
          <a:chOff x="24888" y="2142911"/>
          <a:chExt cx="641053" cy="129465"/>
        </a:xfrm>
      </cdr:grpSpPr>
      <cdr:sp macro="" textlink="">
        <cdr:nvSpPr>
          <cdr:cNvPr id="6" name="Rectangle 5"/>
          <cdr:cNvSpPr/>
        </cdr:nvSpPr>
        <cdr:spPr>
          <a:xfrm xmlns:a="http://schemas.openxmlformats.org/drawingml/2006/main">
            <a:off x="24888" y="2183045"/>
            <a:ext cx="64687" cy="6469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1B9E7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117088" y="2142911"/>
            <a:ext cx="548853" cy="1294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lIns="0" tIns="0" rIns="0" bIns="0" rtlCol="0"/>
          <a:lstStyle xmlns:a="http://schemas.openxmlformats.org/drawingml/2006/main"/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APP-F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0.19429</cdr:x>
      <cdr:y>0.90627</cdr:y>
    </cdr:from>
    <cdr:to>
      <cdr:x>0.4185</cdr:x>
      <cdr:y>0.96269</cdr:y>
    </cdr:to>
    <cdr:grpSp>
      <cdr:nvGrpSpPr>
        <cdr:cNvPr id="37" name="Group 36"/>
        <cdr:cNvGrpSpPr/>
      </cdr:nvGrpSpPr>
      <cdr:grpSpPr>
        <a:xfrm xmlns:a="http://schemas.openxmlformats.org/drawingml/2006/main">
          <a:off x="556290" y="1854911"/>
          <a:ext cx="641932" cy="115488"/>
          <a:chOff x="0" y="6594"/>
          <a:chExt cx="647240" cy="129465"/>
        </a:xfrm>
      </cdr:grpSpPr>
      <cdr:sp macro="" textlink="">
        <cdr:nvSpPr>
          <cdr:cNvPr id="38" name="Rectangle 37"/>
          <cdr:cNvSpPr/>
        </cdr:nvSpPr>
        <cdr:spPr>
          <a:xfrm xmlns:a="http://schemas.openxmlformats.org/drawingml/2006/main">
            <a:off x="0" y="46728"/>
            <a:ext cx="64647" cy="6469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6AB0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39" name="TextBox 3"/>
          <cdr:cNvSpPr txBox="1"/>
        </cdr:nvSpPr>
        <cdr:spPr>
          <a:xfrm xmlns:a="http://schemas.openxmlformats.org/drawingml/2006/main">
            <a:off x="98724" y="6594"/>
            <a:ext cx="548516" cy="1294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APP-3N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0.39482</cdr:x>
      <cdr:y>0.90661</cdr:y>
    </cdr:from>
    <cdr:to>
      <cdr:x>0.61885</cdr:x>
      <cdr:y>0.9659</cdr:y>
    </cdr:to>
    <cdr:grpSp>
      <cdr:nvGrpSpPr>
        <cdr:cNvPr id="40" name="Group 39"/>
        <cdr:cNvGrpSpPr/>
      </cdr:nvGrpSpPr>
      <cdr:grpSpPr>
        <a:xfrm xmlns:a="http://schemas.openxmlformats.org/drawingml/2006/main">
          <a:off x="1130429" y="1855621"/>
          <a:ext cx="641443" cy="121348"/>
          <a:chOff x="0" y="7390"/>
          <a:chExt cx="646746" cy="136034"/>
        </a:xfrm>
      </cdr:grpSpPr>
      <cdr:sp macro="" textlink="">
        <cdr:nvSpPr>
          <cdr:cNvPr id="41" name="Rectangle 40"/>
          <cdr:cNvSpPr/>
        </cdr:nvSpPr>
        <cdr:spPr>
          <a:xfrm xmlns:a="http://schemas.openxmlformats.org/drawingml/2006/main">
            <a:off x="0" y="46728"/>
            <a:ext cx="64596" cy="6469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7298A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TextBox 3"/>
          <cdr:cNvSpPr txBox="1"/>
        </cdr:nvSpPr>
        <cdr:spPr>
          <a:xfrm xmlns:a="http://schemas.openxmlformats.org/drawingml/2006/main">
            <a:off x="98662" y="7390"/>
            <a:ext cx="548084" cy="13603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APP-5N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0.60385</cdr:x>
      <cdr:y>0.90661</cdr:y>
    </cdr:from>
    <cdr:to>
      <cdr:x>0.82788</cdr:x>
      <cdr:y>0.9659</cdr:y>
    </cdr:to>
    <cdr:grpSp>
      <cdr:nvGrpSpPr>
        <cdr:cNvPr id="43" name="Group 42"/>
        <cdr:cNvGrpSpPr/>
      </cdr:nvGrpSpPr>
      <cdr:grpSpPr>
        <a:xfrm xmlns:a="http://schemas.openxmlformats.org/drawingml/2006/main">
          <a:off x="1728920" y="1855621"/>
          <a:ext cx="641443" cy="121348"/>
          <a:chOff x="0" y="7390"/>
          <a:chExt cx="646746" cy="136034"/>
        </a:xfrm>
      </cdr:grpSpPr>
      <cdr:sp macro="" textlink="">
        <cdr:nvSpPr>
          <cdr:cNvPr id="44" name="Rectangle 43"/>
          <cdr:cNvSpPr/>
        </cdr:nvSpPr>
        <cdr:spPr>
          <a:xfrm xmlns:a="http://schemas.openxmlformats.org/drawingml/2006/main">
            <a:off x="0" y="46728"/>
            <a:ext cx="64596" cy="6469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570B3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5" name="TextBox 3"/>
          <cdr:cNvSpPr txBox="1"/>
        </cdr:nvSpPr>
        <cdr:spPr>
          <a:xfrm xmlns:a="http://schemas.openxmlformats.org/drawingml/2006/main">
            <a:off x="98662" y="7390"/>
            <a:ext cx="548084" cy="13603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APP-3S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0.80421</cdr:x>
      <cdr:y>0.90661</cdr:y>
    </cdr:from>
    <cdr:to>
      <cdr:x>1</cdr:x>
      <cdr:y>0.96304</cdr:y>
    </cdr:to>
    <cdr:grpSp>
      <cdr:nvGrpSpPr>
        <cdr:cNvPr id="46" name="Group 45"/>
        <cdr:cNvGrpSpPr/>
      </cdr:nvGrpSpPr>
      <cdr:grpSpPr>
        <a:xfrm xmlns:a="http://schemas.openxmlformats.org/drawingml/2006/main">
          <a:off x="2302570" y="1855620"/>
          <a:ext cx="560590" cy="115488"/>
          <a:chOff x="0" y="7389"/>
          <a:chExt cx="565224" cy="129465"/>
        </a:xfrm>
      </cdr:grpSpPr>
      <cdr:sp macro="" textlink="">
        <cdr:nvSpPr>
          <cdr:cNvPr id="47" name="Rectangle 46"/>
          <cdr:cNvSpPr/>
        </cdr:nvSpPr>
        <cdr:spPr>
          <a:xfrm xmlns:a="http://schemas.openxmlformats.org/drawingml/2006/main">
            <a:off x="0" y="46728"/>
            <a:ext cx="64596" cy="6469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D95F0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8" name="TextBox 3"/>
          <cdr:cNvSpPr txBox="1"/>
        </cdr:nvSpPr>
        <cdr:spPr>
          <a:xfrm xmlns:a="http://schemas.openxmlformats.org/drawingml/2006/main">
            <a:off x="92091" y="7389"/>
            <a:ext cx="473133" cy="1294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APP-5S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0.10022</cdr:x>
      <cdr:y>0.64578</cdr:y>
    </cdr:from>
    <cdr:to>
      <cdr:x>0.19573</cdr:x>
      <cdr:y>0.70507</cdr:y>
    </cdr:to>
    <cdr:sp macro="" textlink="">
      <cdr:nvSpPr>
        <cdr:cNvPr id="15" name="Rectangle 14"/>
        <cdr:cNvSpPr/>
      </cdr:nvSpPr>
      <cdr:spPr>
        <a:xfrm xmlns:a="http://schemas.openxmlformats.org/drawingml/2006/main">
          <a:off x="288632" y="1417032"/>
          <a:ext cx="275063" cy="1300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0.11451</cdr:x>
      <cdr:y>0.5781</cdr:y>
    </cdr:from>
    <cdr:to>
      <cdr:x>0.2106</cdr:x>
      <cdr:y>0.68277</cdr:y>
    </cdr:to>
    <cdr:sp macro="" textlink="">
      <cdr:nvSpPr>
        <cdr:cNvPr id="11" name="Rectangle 10"/>
        <cdr:cNvSpPr/>
      </cdr:nvSpPr>
      <cdr:spPr>
        <a:xfrm xmlns:a="http://schemas.openxmlformats.org/drawingml/2006/main">
          <a:off x="328946" y="1331365"/>
          <a:ext cx="276036" cy="241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0.14333</cdr:x>
      <cdr:y>0.62963</cdr:y>
    </cdr:from>
    <cdr:to>
      <cdr:x>0.20488</cdr:x>
      <cdr:y>0.7248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13722" y="1292841"/>
          <a:ext cx="177683" cy="1954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2</a:t>
          </a:r>
        </a:p>
      </cdr:txBody>
    </cdr:sp>
  </cdr:relSizeAnchor>
  <cdr:relSizeAnchor xmlns:cdr="http://schemas.openxmlformats.org/drawingml/2006/chartDrawing">
    <cdr:from>
      <cdr:x>0.11442</cdr:x>
      <cdr:y>0.51651</cdr:y>
    </cdr:from>
    <cdr:to>
      <cdr:x>0.95334</cdr:x>
      <cdr:y>0.58426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328691" y="1189520"/>
          <a:ext cx="2409943" cy="156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0.09248</cdr:x>
      <cdr:y>0.58328</cdr:y>
    </cdr:from>
    <cdr:to>
      <cdr:x>0.40998</cdr:x>
      <cdr:y>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66329" y="15396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0.14512</cdr:x>
      <cdr:y>0.5491</cdr:y>
    </cdr:from>
    <cdr:to>
      <cdr:x>0.21869</cdr:x>
      <cdr:y>0.66768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18896" y="1127494"/>
          <a:ext cx="212366" cy="2434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cdr:txBody>
    </cdr:sp>
  </cdr:relSizeAnchor>
  <cdr:relSizeAnchor xmlns:cdr="http://schemas.openxmlformats.org/drawingml/2006/chartDrawing">
    <cdr:from>
      <cdr:x>0.1996</cdr:x>
      <cdr:y>0.50032</cdr:y>
    </cdr:from>
    <cdr:to>
      <cdr:x>0.95594</cdr:x>
      <cdr:y>0.59104</cdr:y>
    </cdr:to>
    <cdr:grpSp>
      <cdr:nvGrpSpPr>
        <cdr:cNvPr id="16" name="Group 15"/>
        <cdr:cNvGrpSpPr/>
      </cdr:nvGrpSpPr>
      <cdr:grpSpPr>
        <a:xfrm xmlns:a="http://schemas.openxmlformats.org/drawingml/2006/main">
          <a:off x="570377" y="1027320"/>
          <a:ext cx="2161309" cy="186278"/>
          <a:chOff x="573386" y="1313426"/>
          <a:chExt cx="2172717" cy="208928"/>
        </a:xfrm>
      </cdr:grpSpPr>
      <cdr:grpSp>
        <cdr:nvGrpSpPr>
          <cdr:cNvPr id="24" name="Group 23"/>
          <cdr:cNvGrpSpPr/>
        </cdr:nvGrpSpPr>
        <cdr:grpSpPr>
          <a:xfrm xmlns:a="http://schemas.openxmlformats.org/drawingml/2006/main">
            <a:off x="573386" y="1313426"/>
            <a:ext cx="140871" cy="208928"/>
            <a:chOff x="574848" y="1258848"/>
            <a:chExt cx="141248" cy="199071"/>
          </a:xfrm>
        </cdr:grpSpPr>
        <cdr:cxnSp macro="">
          <cdr:nvCxnSpPr>
            <cdr:cNvPr id="17" name="Curved Connector 16"/>
            <cdr:cNvCxnSpPr/>
          </cdr:nvCxnSpPr>
          <cdr:spPr>
            <a:xfrm xmlns:a="http://schemas.openxmlformats.org/drawingml/2006/main">
              <a:off x="574848" y="1417031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23" name="Curved Connector 22"/>
            <cdr:cNvCxnSpPr/>
          </cdr:nvCxnSpPr>
          <cdr:spPr>
            <a:xfrm xmlns:a="http://schemas.openxmlformats.org/drawingml/2006/main">
              <a:off x="574848" y="1258848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25" name="Group 24"/>
          <cdr:cNvGrpSpPr/>
        </cdr:nvGrpSpPr>
        <cdr:grpSpPr>
          <a:xfrm xmlns:a="http://schemas.openxmlformats.org/drawingml/2006/main">
            <a:off x="776571" y="1313426"/>
            <a:ext cx="140878" cy="208928"/>
            <a:chOff x="0" y="0"/>
            <a:chExt cx="141248" cy="199071"/>
          </a:xfrm>
        </cdr:grpSpPr>
        <cdr:cxnSp macro="">
          <cdr:nvCxnSpPr>
            <cdr:cNvPr id="26" name="Curved Connector 25"/>
            <cdr:cNvCxnSpPr/>
          </cdr:nvCxnSpPr>
          <cdr:spPr>
            <a:xfrm xmlns:a="http://schemas.openxmlformats.org/drawingml/2006/main">
              <a:off x="0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27" name="Curved Connector 26"/>
            <cdr:cNvCxnSpPr/>
          </cdr:nvCxnSpPr>
          <cdr:spPr>
            <a:xfrm xmlns:a="http://schemas.openxmlformats.org/drawingml/2006/main">
              <a:off x="0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31" name="Group 30"/>
          <cdr:cNvGrpSpPr/>
        </cdr:nvGrpSpPr>
        <cdr:grpSpPr>
          <a:xfrm xmlns:a="http://schemas.openxmlformats.org/drawingml/2006/main">
            <a:off x="979753" y="1313426"/>
            <a:ext cx="140878" cy="208928"/>
            <a:chOff x="0" y="0"/>
            <a:chExt cx="141248" cy="199071"/>
          </a:xfrm>
        </cdr:grpSpPr>
        <cdr:cxnSp macro="">
          <cdr:nvCxnSpPr>
            <cdr:cNvPr id="35" name="Curved Connector 34"/>
            <cdr:cNvCxnSpPr/>
          </cdr:nvCxnSpPr>
          <cdr:spPr>
            <a:xfrm xmlns:a="http://schemas.openxmlformats.org/drawingml/2006/main">
              <a:off x="0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6" name="Curved Connector 35"/>
            <cdr:cNvCxnSpPr/>
          </cdr:nvCxnSpPr>
          <cdr:spPr>
            <a:xfrm xmlns:a="http://schemas.openxmlformats.org/drawingml/2006/main">
              <a:off x="0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32" name="Group 31"/>
          <cdr:cNvGrpSpPr/>
        </cdr:nvGrpSpPr>
        <cdr:grpSpPr>
          <a:xfrm xmlns:a="http://schemas.openxmlformats.org/drawingml/2006/main">
            <a:off x="1182939" y="1313426"/>
            <a:ext cx="140876" cy="208928"/>
            <a:chOff x="208216" y="7434"/>
            <a:chExt cx="141248" cy="199071"/>
          </a:xfrm>
        </cdr:grpSpPr>
        <cdr:cxnSp macro="">
          <cdr:nvCxnSpPr>
            <cdr:cNvPr id="33" name="Curved Connector 32"/>
            <cdr:cNvCxnSpPr/>
          </cdr:nvCxnSpPr>
          <cdr:spPr>
            <a:xfrm xmlns:a="http://schemas.openxmlformats.org/drawingml/2006/main">
              <a:off x="208216" y="165617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4" name="Curved Connector 33"/>
            <cdr:cNvCxnSpPr/>
          </cdr:nvCxnSpPr>
          <cdr:spPr>
            <a:xfrm xmlns:a="http://schemas.openxmlformats.org/drawingml/2006/main">
              <a:off x="208216" y="7434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37" name="Group 36"/>
          <cdr:cNvGrpSpPr/>
        </cdr:nvGrpSpPr>
        <cdr:grpSpPr>
          <a:xfrm xmlns:a="http://schemas.openxmlformats.org/drawingml/2006/main">
            <a:off x="1386122" y="1313426"/>
            <a:ext cx="140876" cy="208928"/>
            <a:chOff x="0" y="0"/>
            <a:chExt cx="141248" cy="199071"/>
          </a:xfrm>
        </cdr:grpSpPr>
        <cdr:cxnSp macro="">
          <cdr:nvCxnSpPr>
            <cdr:cNvPr id="47" name="Curved Connector 46"/>
            <cdr:cNvCxnSpPr/>
          </cdr:nvCxnSpPr>
          <cdr:spPr>
            <a:xfrm xmlns:a="http://schemas.openxmlformats.org/drawingml/2006/main">
              <a:off x="0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8" name="Curved Connector 47"/>
            <cdr:cNvCxnSpPr/>
          </cdr:nvCxnSpPr>
          <cdr:spPr>
            <a:xfrm xmlns:a="http://schemas.openxmlformats.org/drawingml/2006/main">
              <a:off x="0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38" name="Group 37"/>
          <cdr:cNvGrpSpPr/>
        </cdr:nvGrpSpPr>
        <cdr:grpSpPr>
          <a:xfrm xmlns:a="http://schemas.openxmlformats.org/drawingml/2006/main">
            <a:off x="1589306" y="1313426"/>
            <a:ext cx="140876" cy="208928"/>
            <a:chOff x="208216" y="7434"/>
            <a:chExt cx="141248" cy="199071"/>
          </a:xfrm>
        </cdr:grpSpPr>
        <cdr:cxnSp macro="">
          <cdr:nvCxnSpPr>
            <cdr:cNvPr id="45" name="Curved Connector 44"/>
            <cdr:cNvCxnSpPr/>
          </cdr:nvCxnSpPr>
          <cdr:spPr>
            <a:xfrm xmlns:a="http://schemas.openxmlformats.org/drawingml/2006/main">
              <a:off x="208216" y="165617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6" name="Curved Connector 45"/>
            <cdr:cNvCxnSpPr/>
          </cdr:nvCxnSpPr>
          <cdr:spPr>
            <a:xfrm xmlns:a="http://schemas.openxmlformats.org/drawingml/2006/main">
              <a:off x="208216" y="7434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39" name="Group 38"/>
          <cdr:cNvGrpSpPr/>
        </cdr:nvGrpSpPr>
        <cdr:grpSpPr>
          <a:xfrm xmlns:a="http://schemas.openxmlformats.org/drawingml/2006/main">
            <a:off x="1792491" y="1313426"/>
            <a:ext cx="140876" cy="208928"/>
            <a:chOff x="401503" y="3718"/>
            <a:chExt cx="141248" cy="199071"/>
          </a:xfrm>
        </cdr:grpSpPr>
        <cdr:cxnSp macro="">
          <cdr:nvCxnSpPr>
            <cdr:cNvPr id="43" name="Curved Connector 42"/>
            <cdr:cNvCxnSpPr/>
          </cdr:nvCxnSpPr>
          <cdr:spPr>
            <a:xfrm xmlns:a="http://schemas.openxmlformats.org/drawingml/2006/main">
              <a:off x="401503" y="161901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4" name="Curved Connector 43"/>
            <cdr:cNvCxnSpPr/>
          </cdr:nvCxnSpPr>
          <cdr:spPr>
            <a:xfrm xmlns:a="http://schemas.openxmlformats.org/drawingml/2006/main">
              <a:off x="401503" y="3718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40" name="Group 39"/>
          <cdr:cNvGrpSpPr/>
        </cdr:nvGrpSpPr>
        <cdr:grpSpPr>
          <a:xfrm xmlns:a="http://schemas.openxmlformats.org/drawingml/2006/main">
            <a:off x="1995674" y="1313426"/>
            <a:ext cx="140876" cy="208928"/>
            <a:chOff x="609719" y="11152"/>
            <a:chExt cx="141248" cy="199071"/>
          </a:xfrm>
        </cdr:grpSpPr>
        <cdr:cxnSp macro="">
          <cdr:nvCxnSpPr>
            <cdr:cNvPr id="41" name="Curved Connector 40"/>
            <cdr:cNvCxnSpPr/>
          </cdr:nvCxnSpPr>
          <cdr:spPr>
            <a:xfrm xmlns:a="http://schemas.openxmlformats.org/drawingml/2006/main">
              <a:off x="609719" y="169335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2" name="Curved Connector 41"/>
            <cdr:cNvCxnSpPr/>
          </cdr:nvCxnSpPr>
          <cdr:spPr>
            <a:xfrm xmlns:a="http://schemas.openxmlformats.org/drawingml/2006/main">
              <a:off x="609719" y="11152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49" name="Group 48"/>
          <cdr:cNvGrpSpPr/>
        </cdr:nvGrpSpPr>
        <cdr:grpSpPr>
          <a:xfrm xmlns:a="http://schemas.openxmlformats.org/drawingml/2006/main">
            <a:off x="2198859" y="1313426"/>
            <a:ext cx="140876" cy="208928"/>
            <a:chOff x="0" y="0"/>
            <a:chExt cx="141248" cy="199071"/>
          </a:xfrm>
        </cdr:grpSpPr>
        <cdr:cxnSp macro="">
          <cdr:nvCxnSpPr>
            <cdr:cNvPr id="53" name="Curved Connector 52"/>
            <cdr:cNvCxnSpPr/>
          </cdr:nvCxnSpPr>
          <cdr:spPr>
            <a:xfrm xmlns:a="http://schemas.openxmlformats.org/drawingml/2006/main">
              <a:off x="0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4" name="Curved Connector 53"/>
            <cdr:cNvCxnSpPr/>
          </cdr:nvCxnSpPr>
          <cdr:spPr>
            <a:xfrm xmlns:a="http://schemas.openxmlformats.org/drawingml/2006/main">
              <a:off x="0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50" name="Group 49"/>
          <cdr:cNvGrpSpPr/>
        </cdr:nvGrpSpPr>
        <cdr:grpSpPr>
          <a:xfrm xmlns:a="http://schemas.openxmlformats.org/drawingml/2006/main">
            <a:off x="2402043" y="1313426"/>
            <a:ext cx="140876" cy="208928"/>
            <a:chOff x="189631" y="0"/>
            <a:chExt cx="141248" cy="199071"/>
          </a:xfrm>
        </cdr:grpSpPr>
        <cdr:cxnSp macro="">
          <cdr:nvCxnSpPr>
            <cdr:cNvPr id="51" name="Curved Connector 50"/>
            <cdr:cNvCxnSpPr/>
          </cdr:nvCxnSpPr>
          <cdr:spPr>
            <a:xfrm xmlns:a="http://schemas.openxmlformats.org/drawingml/2006/main">
              <a:off x="189631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2" name="Curved Connector 51"/>
            <cdr:cNvCxnSpPr/>
          </cdr:nvCxnSpPr>
          <cdr:spPr>
            <a:xfrm xmlns:a="http://schemas.openxmlformats.org/drawingml/2006/main">
              <a:off x="189631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55" name="Group 54"/>
          <cdr:cNvGrpSpPr/>
        </cdr:nvGrpSpPr>
        <cdr:grpSpPr>
          <a:xfrm xmlns:a="http://schemas.openxmlformats.org/drawingml/2006/main">
            <a:off x="2605227" y="1313426"/>
            <a:ext cx="140876" cy="208928"/>
            <a:chOff x="0" y="0"/>
            <a:chExt cx="141248" cy="199071"/>
          </a:xfrm>
        </cdr:grpSpPr>
        <cdr:cxnSp macro="">
          <cdr:nvCxnSpPr>
            <cdr:cNvPr id="56" name="Curved Connector 55"/>
            <cdr:cNvCxnSpPr/>
          </cdr:nvCxnSpPr>
          <cdr:spPr>
            <a:xfrm xmlns:a="http://schemas.openxmlformats.org/drawingml/2006/main">
              <a:off x="0" y="158183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57" name="Curved Connector 56"/>
            <cdr:cNvCxnSpPr/>
          </cdr:nvCxnSpPr>
          <cdr:spPr>
            <a:xfrm xmlns:a="http://schemas.openxmlformats.org/drawingml/2006/main">
              <a:off x="0" y="0"/>
              <a:ext cx="141248" cy="40888"/>
            </a:xfrm>
            <a:prstGeom xmlns:a="http://schemas.openxmlformats.org/drawingml/2006/main" prst="curvedConnector3">
              <a:avLst/>
            </a:prstGeom>
            <a:ln xmlns:a="http://schemas.openxmlformats.org/drawingml/2006/main" w="9525">
              <a:solidFill>
                <a:schemeClr val="bg1">
                  <a:lumMod val="7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0.17898</cdr:x>
      <cdr:y>0.68993</cdr:y>
    </cdr:from>
    <cdr:to>
      <cdr:x>0.20704</cdr:x>
      <cdr:y>0.7762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642" y="1416658"/>
          <a:ext cx="80986" cy="1771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0.10329</cdr:x>
      <cdr:y>0.69664</cdr:y>
    </cdr:from>
    <cdr:to>
      <cdr:x>0.1753</cdr:x>
      <cdr:y>0.77618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298151" y="1430437"/>
          <a:ext cx="207857" cy="1633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0.3055</cdr:x>
      <cdr:y>0.03632</cdr:y>
    </cdr:from>
    <cdr:to>
      <cdr:x>0.89573</cdr:x>
      <cdr:y>0.09265</cdr:y>
    </cdr:to>
    <cdr:sp macro="" textlink="">
      <cdr:nvSpPr>
        <cdr:cNvPr id="74" name="TextBox 1"/>
        <cdr:cNvSpPr txBox="1"/>
      </cdr:nvSpPr>
      <cdr:spPr>
        <a:xfrm xmlns:a="http://schemas.openxmlformats.org/drawingml/2006/main">
          <a:off x="881846" y="83644"/>
          <a:ext cx="1703751" cy="129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Coffee</a:t>
          </a:r>
          <a:r>
            <a:rPr lang="en-US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Infant          CES          S&amp;P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0.2611</cdr:x>
      <cdr:y>0.04468</cdr:y>
    </cdr:from>
    <cdr:to>
      <cdr:x>0.29277</cdr:x>
      <cdr:y>0.08173</cdr:y>
    </cdr:to>
    <cdr:sp macro="" textlink="">
      <cdr:nvSpPr>
        <cdr:cNvPr id="75" name="Isosceles Triangle 74"/>
        <cdr:cNvSpPr/>
      </cdr:nvSpPr>
      <cdr:spPr>
        <a:xfrm xmlns:a="http://schemas.openxmlformats.org/drawingml/2006/main">
          <a:off x="753680" y="102906"/>
          <a:ext cx="91411" cy="85310"/>
        </a:xfrm>
        <a:prstGeom xmlns:a="http://schemas.openxmlformats.org/drawingml/2006/main" prst="triangle">
          <a:avLst/>
        </a:prstGeom>
        <a:noFill xmlns:a="http://schemas.openxmlformats.org/drawingml/2006/main"/>
        <a:ln xmlns:a="http://schemas.openxmlformats.org/drawingml/2006/main" cap="rnd">
          <a:solidFill>
            <a:schemeClr val="bg2">
              <a:lumMod val="50000"/>
            </a:schemeClr>
          </a:solidFill>
          <a:beve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0.45673</cdr:x>
      <cdr:y>0.04553</cdr:y>
    </cdr:from>
    <cdr:to>
      <cdr:x>0.48715</cdr:x>
      <cdr:y>0.08088</cdr:y>
    </cdr:to>
    <cdr:sp macro="" textlink="">
      <cdr:nvSpPr>
        <cdr:cNvPr id="76" name="Oval 75"/>
        <cdr:cNvSpPr/>
      </cdr:nvSpPr>
      <cdr:spPr>
        <a:xfrm xmlns:a="http://schemas.openxmlformats.org/drawingml/2006/main">
          <a:off x="1318394" y="104851"/>
          <a:ext cx="87802" cy="8142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0.63062</cdr:x>
      <cdr:y>0.04538</cdr:y>
    </cdr:from>
    <cdr:to>
      <cdr:x>0.662</cdr:x>
      <cdr:y>0.08375</cdr:y>
    </cdr:to>
    <cdr:grpSp>
      <cdr:nvGrpSpPr>
        <cdr:cNvPr id="77" name="Group 76"/>
        <cdr:cNvGrpSpPr/>
      </cdr:nvGrpSpPr>
      <cdr:grpSpPr>
        <a:xfrm xmlns:a="http://schemas.openxmlformats.org/drawingml/2006/main">
          <a:off x="1802056" y="93183"/>
          <a:ext cx="89679" cy="78788"/>
          <a:chOff x="1066649" y="20869"/>
          <a:chExt cx="90432" cy="95118"/>
        </a:xfrm>
      </cdr:grpSpPr>
      <cdr:cxnSp macro="">
        <cdr:nvCxnSpPr>
          <cdr:cNvPr id="79" name="Straight Connector 78"/>
          <cdr:cNvCxnSpPr/>
        </cdr:nvCxnSpPr>
        <cdr:spPr>
          <a:xfrm xmlns:a="http://schemas.openxmlformats.org/drawingml/2006/main" flipV="1">
            <a:off x="1066649" y="20869"/>
            <a:ext cx="87477" cy="943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bg2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/>
          <cdr:cNvCxnSpPr/>
        </cdr:nvCxnSpPr>
        <cdr:spPr>
          <a:xfrm xmlns:a="http://schemas.openxmlformats.org/drawingml/2006/main" rot="5400000" flipV="1">
            <a:off x="1066188" y="25093"/>
            <a:ext cx="94112" cy="87675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bg2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0.78269</cdr:x>
      <cdr:y>0.04783</cdr:y>
    </cdr:from>
    <cdr:to>
      <cdr:x>0.80848</cdr:x>
      <cdr:y>0.07858</cdr:y>
    </cdr:to>
    <cdr:sp macro="" textlink="">
      <cdr:nvSpPr>
        <cdr:cNvPr id="78" name="Rectangle 77"/>
        <cdr:cNvSpPr/>
      </cdr:nvSpPr>
      <cdr:spPr>
        <a:xfrm xmlns:a="http://schemas.openxmlformats.org/drawingml/2006/main">
          <a:off x="2259284" y="110162"/>
          <a:ext cx="74439" cy="70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0.02314</cdr:x>
      <cdr:y>0.89811</cdr:y>
    </cdr:from>
    <cdr:to>
      <cdr:x>0.24522</cdr:x>
      <cdr:y>0.96117</cdr:y>
    </cdr:to>
    <cdr:grpSp>
      <cdr:nvGrpSpPr>
        <cdr:cNvPr id="96" name="Group 95"/>
        <cdr:cNvGrpSpPr/>
      </cdr:nvGrpSpPr>
      <cdr:grpSpPr>
        <a:xfrm xmlns:a="http://schemas.openxmlformats.org/drawingml/2006/main">
          <a:off x="66113" y="1844128"/>
          <a:ext cx="634617" cy="129465"/>
          <a:chOff x="0" y="0"/>
          <a:chExt cx="641053" cy="145134"/>
        </a:xfrm>
      </cdr:grpSpPr>
      <cdr:sp macro="" textlink="">
        <cdr:nvSpPr>
          <cdr:cNvPr id="109" name="Rectangle 108"/>
          <cdr:cNvSpPr/>
        </cdr:nvSpPr>
        <cdr:spPr>
          <a:xfrm xmlns:a="http://schemas.openxmlformats.org/drawingml/2006/main">
            <a:off x="0" y="44991"/>
            <a:ext cx="64687" cy="7252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1B9E77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0" name="TextBox 3"/>
          <cdr:cNvSpPr txBox="1"/>
        </cdr:nvSpPr>
        <cdr:spPr>
          <a:xfrm xmlns:a="http://schemas.openxmlformats.org/drawingml/2006/main">
            <a:off x="92200" y="0"/>
            <a:ext cx="548853" cy="14513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APP-F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0.19432</cdr:x>
      <cdr:y>0.89811</cdr:y>
    </cdr:from>
    <cdr:to>
      <cdr:x>0.41855</cdr:x>
      <cdr:y>0.96117</cdr:y>
    </cdr:to>
    <cdr:grpSp>
      <cdr:nvGrpSpPr>
        <cdr:cNvPr id="97" name="Group 96"/>
        <cdr:cNvGrpSpPr/>
      </cdr:nvGrpSpPr>
      <cdr:grpSpPr>
        <a:xfrm xmlns:a="http://schemas.openxmlformats.org/drawingml/2006/main">
          <a:off x="555292" y="1844128"/>
          <a:ext cx="640742" cy="129465"/>
          <a:chOff x="494140" y="0"/>
          <a:chExt cx="647350" cy="145134"/>
        </a:xfrm>
      </cdr:grpSpPr>
      <cdr:sp macro="" textlink="">
        <cdr:nvSpPr>
          <cdr:cNvPr id="107" name="Rectangle 106"/>
          <cdr:cNvSpPr/>
        </cdr:nvSpPr>
        <cdr:spPr>
          <a:xfrm xmlns:a="http://schemas.openxmlformats.org/drawingml/2006/main">
            <a:off x="494140" y="44991"/>
            <a:ext cx="64658" cy="7252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6AB0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8" name="TextBox 3"/>
          <cdr:cNvSpPr txBox="1"/>
        </cdr:nvSpPr>
        <cdr:spPr>
          <a:xfrm xmlns:a="http://schemas.openxmlformats.org/drawingml/2006/main">
            <a:off x="592881" y="0"/>
            <a:ext cx="548609" cy="14513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APP-3N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0.39483</cdr:x>
      <cdr:y>0.89846</cdr:y>
    </cdr:from>
    <cdr:to>
      <cdr:x>0.61889</cdr:x>
      <cdr:y>0.96471</cdr:y>
    </cdr:to>
    <cdr:grpSp>
      <cdr:nvGrpSpPr>
        <cdr:cNvPr id="98" name="Group 97"/>
        <cdr:cNvGrpSpPr/>
      </cdr:nvGrpSpPr>
      <cdr:grpSpPr>
        <a:xfrm xmlns:a="http://schemas.openxmlformats.org/drawingml/2006/main">
          <a:off x="1128269" y="1844838"/>
          <a:ext cx="640253" cy="136034"/>
          <a:chOff x="1072930" y="710"/>
          <a:chExt cx="646856" cy="152499"/>
        </a:xfrm>
      </cdr:grpSpPr>
      <cdr:sp macro="" textlink="">
        <cdr:nvSpPr>
          <cdr:cNvPr id="105" name="Rectangle 104"/>
          <cdr:cNvSpPr/>
        </cdr:nvSpPr>
        <cdr:spPr>
          <a:xfrm xmlns:a="http://schemas.openxmlformats.org/drawingml/2006/main">
            <a:off x="1072930" y="44809"/>
            <a:ext cx="64607" cy="7252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E7298A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6" name="TextBox 3"/>
          <cdr:cNvSpPr txBox="1"/>
        </cdr:nvSpPr>
        <cdr:spPr>
          <a:xfrm xmlns:a="http://schemas.openxmlformats.org/drawingml/2006/main">
            <a:off x="1171609" y="710"/>
            <a:ext cx="548177" cy="1524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APP-5N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0.60385</cdr:x>
      <cdr:y>0.89846</cdr:y>
    </cdr:from>
    <cdr:to>
      <cdr:x>0.8279</cdr:x>
      <cdr:y>0.96471</cdr:y>
    </cdr:to>
    <cdr:grpSp>
      <cdr:nvGrpSpPr>
        <cdr:cNvPr id="99" name="Group 98"/>
        <cdr:cNvGrpSpPr/>
      </cdr:nvGrpSpPr>
      <cdr:grpSpPr>
        <a:xfrm xmlns:a="http://schemas.openxmlformats.org/drawingml/2006/main">
          <a:off x="1725550" y="1844838"/>
          <a:ext cx="640253" cy="136034"/>
          <a:chOff x="1676269" y="710"/>
          <a:chExt cx="646856" cy="152499"/>
        </a:xfrm>
      </cdr:grpSpPr>
      <cdr:sp macro="" textlink="">
        <cdr:nvSpPr>
          <cdr:cNvPr id="103" name="Rectangle 102"/>
          <cdr:cNvSpPr/>
        </cdr:nvSpPr>
        <cdr:spPr>
          <a:xfrm xmlns:a="http://schemas.openxmlformats.org/drawingml/2006/main">
            <a:off x="1676269" y="44809"/>
            <a:ext cx="64607" cy="72529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7570B3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4" name="TextBox 3"/>
          <cdr:cNvSpPr txBox="1"/>
        </cdr:nvSpPr>
        <cdr:spPr>
          <a:xfrm xmlns:a="http://schemas.openxmlformats.org/drawingml/2006/main">
            <a:off x="1774948" y="710"/>
            <a:ext cx="548177" cy="15249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APP-3S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  <cdr:relSizeAnchor xmlns:cdr="http://schemas.openxmlformats.org/drawingml/2006/chartDrawing">
    <cdr:from>
      <cdr:x>0.80419</cdr:x>
      <cdr:y>0.89846</cdr:y>
    </cdr:from>
    <cdr:to>
      <cdr:x>1</cdr:x>
      <cdr:y>0.96151</cdr:y>
    </cdr:to>
    <cdr:grpSp>
      <cdr:nvGrpSpPr>
        <cdr:cNvPr id="100" name="Group 99"/>
        <cdr:cNvGrpSpPr/>
      </cdr:nvGrpSpPr>
      <cdr:grpSpPr>
        <a:xfrm xmlns:a="http://schemas.openxmlformats.org/drawingml/2006/main">
          <a:off x="2298039" y="1844837"/>
          <a:ext cx="559549" cy="129465"/>
          <a:chOff x="2254565" y="709"/>
          <a:chExt cx="565320" cy="145134"/>
        </a:xfrm>
      </cdr:grpSpPr>
      <cdr:sp macro="" textlink="">
        <cdr:nvSpPr>
          <cdr:cNvPr id="101" name="Rectangle 100"/>
          <cdr:cNvSpPr/>
        </cdr:nvSpPr>
        <cdr:spPr>
          <a:xfrm xmlns:a="http://schemas.openxmlformats.org/drawingml/2006/main">
            <a:off x="2254565" y="44809"/>
            <a:ext cx="64607" cy="72528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D95F02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2" name="TextBox 3"/>
          <cdr:cNvSpPr txBox="1"/>
        </cdr:nvSpPr>
        <cdr:spPr>
          <a:xfrm xmlns:a="http://schemas.openxmlformats.org/drawingml/2006/main">
            <a:off x="2346672" y="709"/>
            <a:ext cx="473213" cy="14513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lIns="0" tIns="0" rIns="0" bIns="0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800">
                <a:latin typeface="Times New Roman" panose="02020603050405020304" pitchFamily="18" charset="0"/>
                <a:cs typeface="Times New Roman" panose="02020603050405020304" pitchFamily="18" charset="0"/>
              </a:rPr>
              <a:t>APP-5S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0.12854</cdr:x>
      <cdr:y>0.64965</cdr:y>
    </cdr:from>
    <cdr:to>
      <cdr:x>0.98549</cdr:x>
      <cdr:y>0.78534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846" y="926123"/>
          <a:ext cx="1172309" cy="193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lIns="0" tIns="0" rIns="0" bIns="0" rtlCol="0" anchor="t" anchorCtr="0">
          <a:no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Average Mean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EOPN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0.1227</cdr:x>
      <cdr:y>0.03819</cdr:y>
    </cdr:from>
    <cdr:to>
      <cdr:x>1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850" y="104775"/>
          <a:ext cx="12001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Average Mean </a:t>
          </a:r>
          <a:r>
            <a:rPr lang="el-GR" sz="800">
              <a:latin typeface="Times New Roman" panose="02020603050405020304" pitchFamily="18" charset="0"/>
              <a:cs typeface="Times New Roman" panose="02020603050405020304" pitchFamily="18" charset="0"/>
            </a:rPr>
            <a:t>ρ</a:t>
          </a:r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(R</a:t>
          </a:r>
          <a:r>
            <a:rPr lang="el-GR" sz="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μ</a:t>
          </a:r>
          <a:r>
            <a:rPr lang="en-US" sz="800" baseline="0">
              <a:latin typeface="Times New Roman" panose="02020603050405020304" pitchFamily="18" charset="0"/>
              <a:cs typeface="Times New Roman" panose="02020603050405020304" pitchFamily="18" charset="0"/>
            </a:rPr>
            <a:t>(u))</a:t>
          </a:r>
        </a:p>
      </cdr:txBody>
    </cdr:sp>
  </cdr:relSizeAnchor>
  <cdr:relSizeAnchor xmlns:cdr="http://schemas.openxmlformats.org/drawingml/2006/chartDrawing">
    <cdr:from>
      <cdr:x>0.87337</cdr:x>
      <cdr:y>0.60834</cdr:y>
    </cdr:from>
    <cdr:to>
      <cdr:x>0.90679</cdr:x>
      <cdr:y>0.63536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194775" y="1134428"/>
          <a:ext cx="45719" cy="5040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0.8744</cdr:x>
      <cdr:y>0.76404</cdr:y>
    </cdr:from>
    <cdr:to>
      <cdr:x>0.90782</cdr:x>
      <cdr:y>0.79043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196181" y="1424783"/>
          <a:ext cx="45719" cy="49211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0.91585</cdr:x>
      <cdr:y>0.76617</cdr:y>
    </cdr:from>
    <cdr:to>
      <cdr:x>0.97329</cdr:x>
      <cdr:y>0.80192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2877" y="1428750"/>
          <a:ext cx="78582" cy="66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0.90888</cdr:x>
      <cdr:y>0.74318</cdr:y>
    </cdr:from>
    <cdr:to>
      <cdr:x>0.9907</cdr:x>
      <cdr:y>0.80448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43353" y="1385887"/>
          <a:ext cx="111918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13</a:t>
          </a:r>
        </a:p>
      </cdr:txBody>
    </cdr:sp>
  </cdr:relSizeAnchor>
  <cdr:relSizeAnchor xmlns:cdr="http://schemas.openxmlformats.org/drawingml/2006/chartDrawing">
    <cdr:from>
      <cdr:x>0.90949</cdr:x>
      <cdr:y>0.58782</cdr:y>
    </cdr:from>
    <cdr:to>
      <cdr:x>0.9913</cdr:x>
      <cdr:y>0.64911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244177" y="1096167"/>
          <a:ext cx="111918" cy="114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62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="70" zoomScaleNormal="70" workbookViewId="0">
      <selection activeCell="A40" sqref="A40"/>
    </sheetView>
  </sheetViews>
  <sheetFormatPr defaultRowHeight="15" x14ac:dyDescent="0.25"/>
  <cols>
    <col min="2" max="2" width="9.85546875" bestFit="1" customWidth="1"/>
    <col min="3" max="3" width="9.85546875" customWidth="1"/>
    <col min="4" max="4" width="20.28515625" bestFit="1" customWidth="1"/>
    <col min="5" max="5" width="15.28515625" bestFit="1" customWidth="1"/>
    <col min="6" max="6" width="12.7109375" bestFit="1" customWidth="1"/>
    <col min="7" max="7" width="17" bestFit="1" customWidth="1"/>
    <col min="8" max="8" width="15.42578125" bestFit="1" customWidth="1"/>
    <col min="15" max="15" width="20.28515625" bestFit="1" customWidth="1"/>
    <col min="16" max="16" width="15.28515625" bestFit="1" customWidth="1"/>
    <col min="17" max="17" width="12.7109375" bestFit="1" customWidth="1"/>
    <col min="18" max="18" width="16.7109375" bestFit="1" customWidth="1"/>
    <col min="19" max="19" width="15.28515625" bestFit="1" customWidth="1"/>
    <col min="22" max="22" width="20.28515625" bestFit="1" customWidth="1"/>
    <col min="23" max="23" width="15.28515625" bestFit="1" customWidth="1"/>
    <col min="24" max="24" width="12.7109375" bestFit="1" customWidth="1"/>
    <col min="25" max="26" width="12" bestFit="1" customWidth="1"/>
  </cols>
  <sheetData>
    <row r="1" spans="1:26" x14ac:dyDescent="0.25">
      <c r="A1" t="s">
        <v>18</v>
      </c>
      <c r="B1" t="s">
        <v>0</v>
      </c>
      <c r="C1" t="s">
        <v>10</v>
      </c>
      <c r="D1" t="s">
        <v>6</v>
      </c>
      <c r="E1" t="s">
        <v>7</v>
      </c>
      <c r="F1" t="s">
        <v>8</v>
      </c>
      <c r="G1" t="s">
        <v>16</v>
      </c>
      <c r="H1" t="s">
        <v>9</v>
      </c>
      <c r="J1" t="s">
        <v>17</v>
      </c>
      <c r="K1" t="s">
        <v>15</v>
      </c>
      <c r="O1" s="16" t="s">
        <v>19</v>
      </c>
      <c r="P1" s="16"/>
      <c r="Q1" s="16"/>
      <c r="R1" s="16"/>
      <c r="S1" s="16"/>
    </row>
    <row r="2" spans="1:26" x14ac:dyDescent="0.25">
      <c r="A2">
        <v>1</v>
      </c>
      <c r="B2" t="s">
        <v>1</v>
      </c>
      <c r="C2" t="s">
        <v>11</v>
      </c>
      <c r="D2" s="2">
        <v>3.2160000000000002</v>
      </c>
      <c r="E2" s="2">
        <v>4.5060000000000002</v>
      </c>
      <c r="F2" s="2">
        <v>1.5289999999999999</v>
      </c>
      <c r="G2" s="2">
        <v>75970.096999999994</v>
      </c>
      <c r="H2" s="2">
        <v>22381.454000000002</v>
      </c>
      <c r="I2" s="2"/>
      <c r="J2" s="2">
        <f>G2/MIN(G$2:G$6)</f>
        <v>2.6978951508441784</v>
      </c>
      <c r="K2" s="2">
        <f>H2/MIN(H$2:H$6)</f>
        <v>1.7901915076528516</v>
      </c>
      <c r="L2" s="1"/>
      <c r="O2" t="s">
        <v>6</v>
      </c>
      <c r="P2" t="s">
        <v>7</v>
      </c>
      <c r="Q2" t="s">
        <v>8</v>
      </c>
      <c r="R2" t="s">
        <v>21</v>
      </c>
      <c r="S2" t="s">
        <v>22</v>
      </c>
    </row>
    <row r="3" spans="1:26" x14ac:dyDescent="0.25">
      <c r="A3">
        <v>2</v>
      </c>
      <c r="B3" t="s">
        <v>2</v>
      </c>
      <c r="C3" t="s">
        <v>11</v>
      </c>
      <c r="D3" s="2">
        <v>3.22</v>
      </c>
      <c r="E3" s="2">
        <v>2.359</v>
      </c>
      <c r="F3" s="2">
        <v>1.2310000000000001</v>
      </c>
      <c r="G3" s="2">
        <v>34425.667999999998</v>
      </c>
      <c r="H3" s="2">
        <v>14535.841</v>
      </c>
      <c r="I3" s="2"/>
      <c r="J3" s="2">
        <f t="shared" ref="J3:K6" si="0">G3/MIN(G$2:G$6)</f>
        <v>1.2225447436479067</v>
      </c>
      <c r="K3" s="2">
        <f t="shared" si="0"/>
        <v>1.1626563276359139</v>
      </c>
      <c r="L3" s="1"/>
      <c r="M3">
        <v>3</v>
      </c>
      <c r="N3">
        <v>4</v>
      </c>
      <c r="O3">
        <f ca="1">INDIRECT("D"&amp;$M3)/INDIRECT("D"&amp;$N3)</f>
        <v>0.97163548581774295</v>
      </c>
      <c r="P3">
        <f ca="1">INDIRECT("E"&amp;$M3)/INDIRECT("E"&amp;$N3)</f>
        <v>0.85719476744186052</v>
      </c>
      <c r="Q3">
        <f ca="1">INDIRECT("F"&amp;$M3)/INDIRECT("F"&amp;$N3)</f>
        <v>1.1356088560885609</v>
      </c>
      <c r="R3">
        <f ca="1">INDIRECT("G"&amp;$M3)/INDIRECT("G"&amp;$N3)</f>
        <v>1.2141506021876152</v>
      </c>
      <c r="S3">
        <f ca="1">INDIRECT("H"&amp;$M3)/INDIRECT("H"&amp;$N3)</f>
        <v>1.1448362014146161</v>
      </c>
    </row>
    <row r="4" spans="1:26" x14ac:dyDescent="0.25">
      <c r="A4">
        <v>3</v>
      </c>
      <c r="B4" t="s">
        <v>4</v>
      </c>
      <c r="C4" t="s">
        <v>11</v>
      </c>
      <c r="D4" s="2">
        <v>3.3140000000000001</v>
      </c>
      <c r="E4" s="2">
        <v>2.7519999999999998</v>
      </c>
      <c r="F4" s="2">
        <v>1.0840000000000001</v>
      </c>
      <c r="G4" s="2">
        <v>28353.705000000002</v>
      </c>
      <c r="H4" s="2">
        <v>12696.874</v>
      </c>
      <c r="I4" s="2"/>
      <c r="J4" s="2">
        <f t="shared" si="0"/>
        <v>1.0069135916460177</v>
      </c>
      <c r="K4" s="2">
        <f t="shared" si="0"/>
        <v>1.0155656557674175</v>
      </c>
      <c r="L4" s="1"/>
      <c r="M4">
        <v>8</v>
      </c>
      <c r="N4">
        <v>9</v>
      </c>
      <c r="O4">
        <f ca="1">INDIRECT("D"&amp;$M4)/INDIRECT("D"&amp;$N4)</f>
        <v>0.87325301204819272</v>
      </c>
      <c r="P4">
        <f ca="1">INDIRECT("E"&amp;$M4)/INDIRECT("E"&amp;$N4)</f>
        <v>0.89109506618531897</v>
      </c>
      <c r="Q4">
        <f ca="1">INDIRECT("F"&amp;$M4)/INDIRECT("F"&amp;$N4)</f>
        <v>0.97509578544061304</v>
      </c>
      <c r="R4">
        <f ca="1">INDIRECT("G"&amp;$M4)/INDIRECT("G"&amp;$N4)</f>
        <v>0.77877529545940305</v>
      </c>
      <c r="S4">
        <f ca="1">INDIRECT("H"&amp;$M4)/INDIRECT("H"&amp;$N4)</f>
        <v>0.86680861944490251</v>
      </c>
    </row>
    <row r="5" spans="1:26" x14ac:dyDescent="0.25">
      <c r="A5">
        <v>4</v>
      </c>
      <c r="B5" t="s">
        <v>3</v>
      </c>
      <c r="C5" t="s">
        <v>11</v>
      </c>
      <c r="D5" s="2">
        <v>3.15</v>
      </c>
      <c r="E5" s="2">
        <v>2.95</v>
      </c>
      <c r="F5" s="2">
        <v>1.351</v>
      </c>
      <c r="G5" s="2">
        <v>39605.81</v>
      </c>
      <c r="H5" s="2">
        <v>16393.866000000002</v>
      </c>
      <c r="I5" s="2"/>
      <c r="J5" s="2">
        <f t="shared" si="0"/>
        <v>1.4065050192611426</v>
      </c>
      <c r="K5" s="2">
        <f t="shared" si="0"/>
        <v>1.3112713629239112</v>
      </c>
      <c r="L5" s="1"/>
      <c r="M5">
        <v>13</v>
      </c>
      <c r="N5">
        <v>14</v>
      </c>
      <c r="O5">
        <f ca="1">INDIRECT("D"&amp;$M5)/INDIRECT("D"&amp;$N5)</f>
        <v>0.998113919275745</v>
      </c>
      <c r="P5">
        <f ca="1">INDIRECT("E"&amp;$M5)/INDIRECT("E"&amp;$N5)</f>
        <v>0.81672240802675589</v>
      </c>
      <c r="Q5">
        <f ca="1">INDIRECT("F"&amp;$M5)/INDIRECT("F"&amp;$N5)</f>
        <v>0.7244796828543113</v>
      </c>
      <c r="R5">
        <f ca="1">INDIRECT("G"&amp;$M5)/INDIRECT("G"&amp;$N5)</f>
        <v>1.1620761348648174</v>
      </c>
      <c r="S5">
        <f ca="1">INDIRECT("H"&amp;$M5)/INDIRECT("H"&amp;$N5)</f>
        <v>1.0975874486056421</v>
      </c>
    </row>
    <row r="6" spans="1:26" x14ac:dyDescent="0.25">
      <c r="A6">
        <v>5</v>
      </c>
      <c r="B6" t="s">
        <v>5</v>
      </c>
      <c r="C6" t="s">
        <v>11</v>
      </c>
      <c r="D6" s="2">
        <v>3.3250000000000002</v>
      </c>
      <c r="E6" s="2">
        <v>2.7149999999999999</v>
      </c>
      <c r="F6" s="2">
        <v>1.0469999999999999</v>
      </c>
      <c r="G6" s="2">
        <v>28159.025000000001</v>
      </c>
      <c r="H6" s="2">
        <v>12502.268</v>
      </c>
      <c r="I6" s="2"/>
      <c r="J6" s="2">
        <f t="shared" si="0"/>
        <v>1</v>
      </c>
      <c r="K6" s="2">
        <f t="shared" si="0"/>
        <v>1</v>
      </c>
      <c r="L6" s="1"/>
      <c r="M6">
        <v>18</v>
      </c>
      <c r="N6">
        <v>19</v>
      </c>
      <c r="O6">
        <f ca="1">INDIRECT("D"&amp;$M6)/INDIRECT("D"&amp;$N6)</f>
        <v>0.89167092488502808</v>
      </c>
      <c r="P6">
        <f ca="1">INDIRECT("E"&amp;$M6)/INDIRECT("E"&amp;$N6)</f>
        <v>1.2040256175663313</v>
      </c>
      <c r="Q6">
        <f ca="1">INDIRECT("F"&amp;$M6)/INDIRECT("F"&amp;$N6)</f>
        <v>1.1812961443806398</v>
      </c>
      <c r="R6">
        <f ca="1">INDIRECT("G"&amp;$M6)/INDIRECT("G"&amp;$N6)</f>
        <v>1.0682035627584463</v>
      </c>
      <c r="S6">
        <f ca="1">INDIRECT("H"&amp;$M6)/INDIRECT("H"&amp;$N6)</f>
        <v>1.1279127751178584</v>
      </c>
    </row>
    <row r="7" spans="1:26" x14ac:dyDescent="0.25">
      <c r="A7">
        <v>1</v>
      </c>
      <c r="B7" t="s">
        <v>1</v>
      </c>
      <c r="C7" t="s">
        <v>14</v>
      </c>
      <c r="D7" s="2">
        <v>2.298</v>
      </c>
      <c r="E7" s="2">
        <v>0.82</v>
      </c>
      <c r="F7" s="2">
        <v>0.48599999999999999</v>
      </c>
      <c r="G7" s="2">
        <v>52025.446000000004</v>
      </c>
      <c r="H7" s="2">
        <v>32958.332999999999</v>
      </c>
      <c r="I7" s="2"/>
      <c r="J7" s="2">
        <f>G7/MIN(G$7:G$11)</f>
        <v>1</v>
      </c>
      <c r="K7" s="2">
        <f>H7/MIN(H$7:H$11)</f>
        <v>1</v>
      </c>
      <c r="L7" s="1"/>
    </row>
    <row r="8" spans="1:26" x14ac:dyDescent="0.25">
      <c r="A8">
        <v>2</v>
      </c>
      <c r="B8" t="s">
        <v>2</v>
      </c>
      <c r="C8" t="s">
        <v>14</v>
      </c>
      <c r="D8" s="2">
        <v>1.8120000000000001</v>
      </c>
      <c r="E8" s="2">
        <v>1.4810000000000001</v>
      </c>
      <c r="F8" s="2">
        <v>0.50900000000000001</v>
      </c>
      <c r="G8" s="2">
        <v>72808.626000000004</v>
      </c>
      <c r="H8" s="2">
        <v>42063.159</v>
      </c>
      <c r="I8" s="2"/>
      <c r="J8" s="2">
        <f t="shared" ref="J8:K11" si="1">G8/MIN(G$7:G$11)</f>
        <v>1.3994810539442564</v>
      </c>
      <c r="K8" s="2">
        <f t="shared" si="1"/>
        <v>1.2762526247914299</v>
      </c>
      <c r="L8" s="1"/>
      <c r="N8" t="s">
        <v>20</v>
      </c>
      <c r="O8">
        <f ca="1">AVERAGE(O3:O6)</f>
        <v>0.93366833550667716</v>
      </c>
      <c r="P8">
        <f ca="1">AVERAGE(P3:P6)</f>
        <v>0.94225946480506662</v>
      </c>
      <c r="Q8">
        <f ca="1">AVERAGE(Q3:Q6)</f>
        <v>1.0041201171910312</v>
      </c>
      <c r="R8">
        <f ca="1">AVERAGE(R3:R6)</f>
        <v>1.0558013988175705</v>
      </c>
      <c r="S8">
        <f ca="1">AVERAGE(S3:S6)</f>
        <v>1.0592862611457547</v>
      </c>
    </row>
    <row r="9" spans="1:26" x14ac:dyDescent="0.25">
      <c r="A9">
        <v>3</v>
      </c>
      <c r="B9" t="s">
        <v>4</v>
      </c>
      <c r="C9" t="s">
        <v>14</v>
      </c>
      <c r="D9" s="2">
        <v>2.0750000000000002</v>
      </c>
      <c r="E9" s="2">
        <v>1.6619999999999999</v>
      </c>
      <c r="F9" s="2">
        <v>0.52200000000000002</v>
      </c>
      <c r="G9" s="2">
        <v>93491.186000000002</v>
      </c>
      <c r="H9" s="2">
        <v>48526.466</v>
      </c>
      <c r="I9" s="2"/>
      <c r="J9" s="2">
        <f t="shared" si="1"/>
        <v>1.7970280543101926</v>
      </c>
      <c r="K9" s="2">
        <f t="shared" si="1"/>
        <v>1.4723580224764403</v>
      </c>
      <c r="L9" s="1"/>
      <c r="V9" s="16" t="s">
        <v>26</v>
      </c>
      <c r="W9" s="16"/>
      <c r="X9" s="16"/>
      <c r="Y9" s="16"/>
      <c r="Z9" s="16"/>
    </row>
    <row r="10" spans="1:26" x14ac:dyDescent="0.25">
      <c r="A10">
        <v>4</v>
      </c>
      <c r="B10" t="s">
        <v>3</v>
      </c>
      <c r="C10" t="s">
        <v>14</v>
      </c>
      <c r="D10" s="2">
        <v>1.8120000000000001</v>
      </c>
      <c r="E10" s="2">
        <v>1.4810000000000001</v>
      </c>
      <c r="F10" s="2">
        <v>0.50900000000000001</v>
      </c>
      <c r="G10" s="2">
        <v>72808.626000000004</v>
      </c>
      <c r="H10" s="2">
        <v>42063.159</v>
      </c>
      <c r="I10" s="2"/>
      <c r="J10" s="2">
        <f t="shared" si="1"/>
        <v>1.3994810539442564</v>
      </c>
      <c r="K10" s="2">
        <f t="shared" si="1"/>
        <v>1.2762526247914299</v>
      </c>
      <c r="L10" s="1"/>
      <c r="O10" s="16" t="s">
        <v>25</v>
      </c>
      <c r="P10" s="16"/>
      <c r="Q10" s="16"/>
      <c r="R10" s="16"/>
      <c r="S10" s="16"/>
      <c r="V10" t="s">
        <v>6</v>
      </c>
      <c r="W10" t="s">
        <v>7</v>
      </c>
      <c r="X10" t="s">
        <v>8</v>
      </c>
      <c r="Y10" t="s">
        <v>21</v>
      </c>
      <c r="Z10" t="s">
        <v>22</v>
      </c>
    </row>
    <row r="11" spans="1:26" x14ac:dyDescent="0.25">
      <c r="A11">
        <v>5</v>
      </c>
      <c r="B11" t="s">
        <v>5</v>
      </c>
      <c r="C11" t="s">
        <v>14</v>
      </c>
      <c r="D11" s="2">
        <v>2.0750000000000002</v>
      </c>
      <c r="E11" s="2">
        <v>1.6619999999999999</v>
      </c>
      <c r="F11" s="2">
        <v>0.52200000000000002</v>
      </c>
      <c r="G11" s="2">
        <v>93491.186000000002</v>
      </c>
      <c r="H11" s="2">
        <v>48526.466</v>
      </c>
      <c r="I11" s="2"/>
      <c r="J11" s="2">
        <f t="shared" si="1"/>
        <v>1.7970280543101926</v>
      </c>
      <c r="K11" s="2">
        <f t="shared" si="1"/>
        <v>1.4723580224764403</v>
      </c>
      <c r="L11" s="1"/>
      <c r="O11" t="s">
        <v>6</v>
      </c>
      <c r="P11" t="s">
        <v>7</v>
      </c>
      <c r="Q11" t="s">
        <v>8</v>
      </c>
      <c r="R11" t="s">
        <v>21</v>
      </c>
      <c r="S11" t="s">
        <v>22</v>
      </c>
      <c r="V11">
        <f ca="1">AVERAGE(O8,O17)</f>
        <v>0.92959481634907659</v>
      </c>
      <c r="W11">
        <f ca="1">AVERAGE(P8,P17)</f>
        <v>0.98263462566242543</v>
      </c>
      <c r="X11">
        <f ca="1">AVERAGE(Q8,Q17)</f>
        <v>1.0488683602919591</v>
      </c>
      <c r="Y11">
        <f ca="1">AVERAGE(R8,R17)</f>
        <v>1.0727039746710869</v>
      </c>
      <c r="Z11">
        <f ca="1">AVERAGE(S8,S17)</f>
        <v>1.0736098756393284</v>
      </c>
    </row>
    <row r="12" spans="1:26" x14ac:dyDescent="0.25">
      <c r="A12">
        <v>1</v>
      </c>
      <c r="B12" t="s">
        <v>1</v>
      </c>
      <c r="C12" t="s">
        <v>12</v>
      </c>
      <c r="D12" s="2">
        <v>1.8560000000000001</v>
      </c>
      <c r="E12" s="2">
        <v>7.3029999999999999</v>
      </c>
      <c r="F12" s="2">
        <v>3.05</v>
      </c>
      <c r="G12" s="2">
        <v>368892.98100000003</v>
      </c>
      <c r="H12" s="2">
        <v>149461.94099999999</v>
      </c>
      <c r="I12" s="2"/>
      <c r="J12" s="2">
        <f>G12/MIN(G$12:G$16)</f>
        <v>18.584672477077675</v>
      </c>
      <c r="K12" s="2">
        <f>H12/MIN(H$12:H$16)</f>
        <v>8.60144937086101</v>
      </c>
      <c r="L12" s="1"/>
      <c r="M12">
        <v>5</v>
      </c>
      <c r="N12">
        <v>6</v>
      </c>
      <c r="O12">
        <f ca="1">INDIRECT("D"&amp;$M12)/INDIRECT("D"&amp;$N12)</f>
        <v>0.94736842105263153</v>
      </c>
      <c r="P12">
        <f ca="1">INDIRECT("E"&amp;$M12)/INDIRECT("E"&amp;$N12)</f>
        <v>1.0865561694290977</v>
      </c>
      <c r="Q12">
        <f ca="1">INDIRECT("F"&amp;$M12)/INDIRECT("F"&amp;$N12)</f>
        <v>1.2903533906399236</v>
      </c>
      <c r="R12">
        <f ca="1">INDIRECT("G"&amp;$M12)/INDIRECT("G"&amp;$N12)</f>
        <v>1.4065050192611426</v>
      </c>
      <c r="S12">
        <f ca="1">INDIRECT("H"&amp;$M12)/INDIRECT("H"&amp;$N12)</f>
        <v>1.3112713629239112</v>
      </c>
      <c r="V12" t="s">
        <v>28</v>
      </c>
      <c r="W12" t="s">
        <v>28</v>
      </c>
      <c r="X12" t="s">
        <v>29</v>
      </c>
      <c r="Y12" t="s">
        <v>29</v>
      </c>
      <c r="Z12" t="s">
        <v>29</v>
      </c>
    </row>
    <row r="13" spans="1:26" x14ac:dyDescent="0.25">
      <c r="A13">
        <v>2</v>
      </c>
      <c r="B13" t="s">
        <v>2</v>
      </c>
      <c r="C13" t="s">
        <v>12</v>
      </c>
      <c r="D13" s="2">
        <v>2.6459999999999999</v>
      </c>
      <c r="E13" s="2">
        <v>2.4420000000000002</v>
      </c>
      <c r="F13" s="2">
        <v>1.462</v>
      </c>
      <c r="G13" s="2">
        <v>23288.911</v>
      </c>
      <c r="H13" s="2">
        <v>19282.233</v>
      </c>
      <c r="I13" s="2"/>
      <c r="J13" s="2">
        <f t="shared" ref="J13:K16" si="2">G13/MIN(G$12:G$16)</f>
        <v>1.1732854935583918</v>
      </c>
      <c r="K13" s="2">
        <f t="shared" si="2"/>
        <v>1.1096815001662892</v>
      </c>
      <c r="L13" s="1"/>
      <c r="M13">
        <f t="shared" ref="M13:N15" si="3">M12+5</f>
        <v>10</v>
      </c>
      <c r="N13">
        <f t="shared" si="3"/>
        <v>11</v>
      </c>
      <c r="O13">
        <f ca="1">INDIRECT("D"&amp;$M13)/INDIRECT("D"&amp;$N13)</f>
        <v>0.87325301204819272</v>
      </c>
      <c r="P13">
        <f ca="1">INDIRECT("E"&amp;$M13)/INDIRECT("E"&amp;$N13)</f>
        <v>0.89109506618531897</v>
      </c>
      <c r="Q13">
        <f ca="1">INDIRECT("F"&amp;$M13)/INDIRECT("F"&amp;$N13)</f>
        <v>0.97509578544061304</v>
      </c>
      <c r="R13">
        <f ca="1">INDIRECT("G"&amp;$M13)/INDIRECT("G"&amp;$N13)</f>
        <v>0.77877529545940305</v>
      </c>
      <c r="S13">
        <f ca="1">INDIRECT("H"&amp;$M13)/INDIRECT("H"&amp;$N13)</f>
        <v>0.86680861944490251</v>
      </c>
    </row>
    <row r="14" spans="1:26" x14ac:dyDescent="0.25">
      <c r="A14">
        <v>3</v>
      </c>
      <c r="B14" t="s">
        <v>4</v>
      </c>
      <c r="C14" t="s">
        <v>12</v>
      </c>
      <c r="D14" s="2">
        <v>2.6509999999999998</v>
      </c>
      <c r="E14" s="2">
        <v>2.99</v>
      </c>
      <c r="F14" s="2">
        <v>2.0179999999999998</v>
      </c>
      <c r="G14" s="2">
        <v>20040.778999999999</v>
      </c>
      <c r="H14" s="2">
        <v>17567.832999999999</v>
      </c>
      <c r="I14" s="2"/>
      <c r="J14" s="2">
        <f t="shared" si="2"/>
        <v>1.0096459761604848</v>
      </c>
      <c r="K14" s="2">
        <f t="shared" si="2"/>
        <v>1.011018758984545</v>
      </c>
      <c r="L14" s="1"/>
      <c r="M14">
        <f t="shared" si="3"/>
        <v>15</v>
      </c>
      <c r="N14">
        <f t="shared" si="3"/>
        <v>16</v>
      </c>
      <c r="O14">
        <f ca="1">INDIRECT("D"&amp;$M14)/INDIRECT("D"&amp;$N14)</f>
        <v>0.99548532731376971</v>
      </c>
      <c r="P14">
        <f ca="1">INDIRECT("E"&amp;$M14)/INDIRECT("E"&amp;$N14)</f>
        <v>0.90177252584933532</v>
      </c>
      <c r="Q14">
        <f ca="1">INDIRECT("F"&amp;$M14)/INDIRECT("F"&amp;$N14)</f>
        <v>0.84216589861751145</v>
      </c>
      <c r="R14">
        <f ca="1">INDIRECT("G"&amp;$M14)/INDIRECT("G"&amp;$N14)</f>
        <v>1.1732854935583918</v>
      </c>
      <c r="S14">
        <f ca="1">INDIRECT("H"&amp;$M14)/INDIRECT("H"&amp;$N14)</f>
        <v>1.1096815001662892</v>
      </c>
      <c r="V14" s="16" t="s">
        <v>27</v>
      </c>
      <c r="W14" s="16"/>
      <c r="X14" s="16"/>
      <c r="Y14" s="16"/>
      <c r="Z14" s="16"/>
    </row>
    <row r="15" spans="1:26" x14ac:dyDescent="0.25">
      <c r="A15">
        <v>4</v>
      </c>
      <c r="B15" t="s">
        <v>3</v>
      </c>
      <c r="C15" t="s">
        <v>12</v>
      </c>
      <c r="D15" s="2">
        <v>2.6459999999999999</v>
      </c>
      <c r="E15" s="2">
        <v>2.4420000000000002</v>
      </c>
      <c r="F15" s="2">
        <v>1.462</v>
      </c>
      <c r="G15" s="2">
        <v>23288.911</v>
      </c>
      <c r="H15" s="2">
        <v>19282.233</v>
      </c>
      <c r="I15" s="2"/>
      <c r="J15" s="2">
        <f t="shared" si="2"/>
        <v>1.1732854935583918</v>
      </c>
      <c r="K15" s="2">
        <f t="shared" si="2"/>
        <v>1.1096815001662892</v>
      </c>
      <c r="L15" s="1"/>
      <c r="M15">
        <f t="shared" si="3"/>
        <v>20</v>
      </c>
      <c r="N15">
        <f t="shared" si="3"/>
        <v>21</v>
      </c>
      <c r="O15">
        <f ca="1">INDIRECT("D"&amp;$M15)/INDIRECT("D"&amp;$N15)</f>
        <v>0.88597842835130969</v>
      </c>
      <c r="P15">
        <f ca="1">INDIRECT("E"&amp;$M15)/INDIRECT("E"&amp;$N15)</f>
        <v>1.2126153846153847</v>
      </c>
      <c r="Q15">
        <f ca="1">INDIRECT("F"&amp;$M15)/INDIRECT("F"&amp;$N15)</f>
        <v>1.2668513388734997</v>
      </c>
      <c r="R15">
        <f ca="1">INDIRECT("G"&amp;$M15)/INDIRECT("G"&amp;$N15)</f>
        <v>0.99986039381947533</v>
      </c>
      <c r="S15">
        <f ca="1">INDIRECT("H"&amp;$M15)/INDIRECT("H"&amp;$N15)</f>
        <v>1.0639724779965056</v>
      </c>
      <c r="V15" t="s">
        <v>6</v>
      </c>
      <c r="W15" t="s">
        <v>7</v>
      </c>
      <c r="X15" t="s">
        <v>8</v>
      </c>
      <c r="Y15" t="s">
        <v>21</v>
      </c>
      <c r="Z15" t="s">
        <v>22</v>
      </c>
    </row>
    <row r="16" spans="1:26" x14ac:dyDescent="0.25">
      <c r="A16">
        <v>5</v>
      </c>
      <c r="B16" t="s">
        <v>5</v>
      </c>
      <c r="C16" t="s">
        <v>12</v>
      </c>
      <c r="D16" s="2">
        <v>2.6579999999999999</v>
      </c>
      <c r="E16" s="2">
        <v>2.7080000000000002</v>
      </c>
      <c r="F16" s="2">
        <v>1.736</v>
      </c>
      <c r="G16" s="2">
        <v>19849.312999999998</v>
      </c>
      <c r="H16" s="2">
        <v>17376.366999999998</v>
      </c>
      <c r="I16" s="2"/>
      <c r="J16" s="2">
        <f t="shared" si="2"/>
        <v>1</v>
      </c>
      <c r="K16" s="2">
        <f t="shared" si="2"/>
        <v>1</v>
      </c>
      <c r="L16" s="1"/>
      <c r="V16">
        <f ca="1">AVERAGE(O26,O35)</f>
        <v>1.004126337776017</v>
      </c>
      <c r="W16">
        <f ca="1">AVERAGE(P26,P35)</f>
        <v>0.9910155223860595</v>
      </c>
      <c r="X16">
        <f ca="1">AVERAGE(Q26,Q35)</f>
        <v>1.0355122686454223</v>
      </c>
      <c r="Y16">
        <f ca="1">AVERAGE(R26,R35)</f>
        <v>0.97236584998081366</v>
      </c>
      <c r="Z16">
        <f ca="1">AVERAGE(S26,S35)</f>
        <v>1.0010819090446565</v>
      </c>
    </row>
    <row r="17" spans="1:19" x14ac:dyDescent="0.25">
      <c r="A17">
        <v>1</v>
      </c>
      <c r="B17" t="s">
        <v>1</v>
      </c>
      <c r="C17" t="s">
        <v>13</v>
      </c>
      <c r="D17" s="2">
        <v>1.593</v>
      </c>
      <c r="E17" s="2">
        <v>3.0529999999999999</v>
      </c>
      <c r="F17" s="2">
        <v>1.498</v>
      </c>
      <c r="G17" s="2">
        <v>25159.585999999999</v>
      </c>
      <c r="H17" s="2">
        <v>12525.441999999999</v>
      </c>
      <c r="I17" s="2"/>
      <c r="J17" s="2">
        <f>G17/MIN(G$17:G$21)</f>
        <v>1.0638964028630955</v>
      </c>
      <c r="K17" s="2">
        <f>H17/MIN(H$17:H$21)</f>
        <v>1.2357515718895924</v>
      </c>
      <c r="L17" s="1"/>
      <c r="N17" t="s">
        <v>20</v>
      </c>
      <c r="O17">
        <f ca="1">AVERAGE(O12:O15)</f>
        <v>0.92552129719147591</v>
      </c>
      <c r="P17">
        <f ca="1">AVERAGE(P12:P15)</f>
        <v>1.0230097865197842</v>
      </c>
      <c r="Q17">
        <f ca="1">AVERAGE(Q12:Q15)</f>
        <v>1.0936166033928869</v>
      </c>
      <c r="R17">
        <f ca="1">AVERAGE(R12:R15)</f>
        <v>1.0896065505246033</v>
      </c>
      <c r="S17">
        <f ca="1">AVERAGE(S12:S15)</f>
        <v>1.0879334901329023</v>
      </c>
    </row>
    <row r="18" spans="1:19" x14ac:dyDescent="0.25">
      <c r="A18">
        <v>2</v>
      </c>
      <c r="B18" t="s">
        <v>2</v>
      </c>
      <c r="C18" t="s">
        <v>13</v>
      </c>
      <c r="D18" s="2">
        <v>1.7450000000000001</v>
      </c>
      <c r="E18" s="2">
        <v>3.948</v>
      </c>
      <c r="F18" s="2">
        <v>1.44</v>
      </c>
      <c r="G18" s="2">
        <v>25261.444</v>
      </c>
      <c r="H18" s="2">
        <v>11628.36</v>
      </c>
      <c r="I18" s="2"/>
      <c r="J18" s="2">
        <f t="shared" ref="J18:K21" si="4">G18/MIN(G$17:G$21)</f>
        <v>1.0682035627584463</v>
      </c>
      <c r="K18" s="2">
        <f t="shared" si="4"/>
        <v>1.1472460731124747</v>
      </c>
      <c r="L18" s="1"/>
    </row>
    <row r="19" spans="1:19" x14ac:dyDescent="0.25">
      <c r="A19">
        <v>3</v>
      </c>
      <c r="B19" t="s">
        <v>4</v>
      </c>
      <c r="C19" t="s">
        <v>13</v>
      </c>
      <c r="D19" s="2">
        <v>1.9570000000000001</v>
      </c>
      <c r="E19" s="2">
        <v>3.2789999999999999</v>
      </c>
      <c r="F19" s="2">
        <v>1.2190000000000001</v>
      </c>
      <c r="G19" s="2">
        <v>23648.53</v>
      </c>
      <c r="H19" s="2">
        <v>10309.627</v>
      </c>
      <c r="I19" s="2"/>
      <c r="J19" s="2">
        <f t="shared" si="4"/>
        <v>1</v>
      </c>
      <c r="K19" s="2">
        <f t="shared" si="4"/>
        <v>1.0171407740218177</v>
      </c>
      <c r="L19" s="1"/>
      <c r="O19" s="16" t="s">
        <v>23</v>
      </c>
      <c r="P19" s="16"/>
      <c r="Q19" s="16"/>
      <c r="R19" s="16"/>
      <c r="S19" s="16"/>
    </row>
    <row r="20" spans="1:19" x14ac:dyDescent="0.25">
      <c r="A20">
        <v>4</v>
      </c>
      <c r="B20" t="s">
        <v>3</v>
      </c>
      <c r="C20" t="s">
        <v>13</v>
      </c>
      <c r="D20" s="2">
        <v>1.7250000000000001</v>
      </c>
      <c r="E20" s="2">
        <v>3.9409999999999998</v>
      </c>
      <c r="F20" s="2">
        <v>1.3720000000000001</v>
      </c>
      <c r="G20" s="2">
        <v>25833.358</v>
      </c>
      <c r="H20" s="2">
        <v>10784.308000000001</v>
      </c>
      <c r="I20" s="2"/>
      <c r="J20" s="2">
        <f t="shared" si="4"/>
        <v>1.0923874760925945</v>
      </c>
      <c r="K20" s="2">
        <f t="shared" si="4"/>
        <v>1.0639724779965056</v>
      </c>
      <c r="L20" s="1"/>
      <c r="O20" t="s">
        <v>6</v>
      </c>
      <c r="P20" t="s">
        <v>7</v>
      </c>
      <c r="Q20" t="s">
        <v>8</v>
      </c>
      <c r="R20" t="s">
        <v>21</v>
      </c>
      <c r="S20" t="s">
        <v>22</v>
      </c>
    </row>
    <row r="21" spans="1:19" x14ac:dyDescent="0.25">
      <c r="A21">
        <v>5</v>
      </c>
      <c r="B21" t="s">
        <v>5</v>
      </c>
      <c r="C21" t="s">
        <v>13</v>
      </c>
      <c r="D21" s="2">
        <v>1.9470000000000001</v>
      </c>
      <c r="E21" s="2">
        <v>3.25</v>
      </c>
      <c r="F21" s="2">
        <v>1.083</v>
      </c>
      <c r="G21" s="2">
        <v>25836.965</v>
      </c>
      <c r="H21" s="2">
        <v>10135.89</v>
      </c>
      <c r="I21" s="2"/>
      <c r="J21" s="2">
        <f t="shared" si="4"/>
        <v>1.0925400014292643</v>
      </c>
      <c r="K21" s="2">
        <f t="shared" si="4"/>
        <v>1</v>
      </c>
      <c r="L21" s="1"/>
      <c r="M21">
        <v>3</v>
      </c>
      <c r="N21">
        <v>5</v>
      </c>
      <c r="O21">
        <f ca="1">INDIRECT("D"&amp;$M21)/INDIRECT("D"&amp;$N21)</f>
        <v>1.0222222222222224</v>
      </c>
      <c r="P21">
        <f ca="1">INDIRECT("E"&amp;$M21)/INDIRECT("E"&amp;$N21)</f>
        <v>0.79966101694915248</v>
      </c>
      <c r="Q21">
        <f ca="1">INDIRECT("F"&amp;$M21)/INDIRECT("F"&amp;$N21)</f>
        <v>0.91117690599555889</v>
      </c>
      <c r="R21">
        <f ca="1">INDIRECT("G"&amp;$M21)/INDIRECT("G"&amp;$N21)</f>
        <v>0.86920752283566471</v>
      </c>
      <c r="S21">
        <f ca="1">INDIRECT("H"&amp;$M21)/INDIRECT("H"&amp;$N21)</f>
        <v>0.88666340203097904</v>
      </c>
    </row>
    <row r="22" spans="1:19" x14ac:dyDescent="0.25">
      <c r="M22">
        <v>8</v>
      </c>
      <c r="N22">
        <v>10</v>
      </c>
      <c r="O22">
        <f ca="1">INDIRECT("D"&amp;$M22)/INDIRECT("D"&amp;$N22)</f>
        <v>1</v>
      </c>
      <c r="P22">
        <f ca="1">INDIRECT("E"&amp;$M22)/INDIRECT("E"&amp;$N22)</f>
        <v>1</v>
      </c>
      <c r="Q22">
        <f ca="1">INDIRECT("F"&amp;$M22)/INDIRECT("F"&amp;$N22)</f>
        <v>1</v>
      </c>
      <c r="R22">
        <f ca="1">INDIRECT("G"&amp;$M22)/INDIRECT("G"&amp;$N22)</f>
        <v>1</v>
      </c>
      <c r="S22">
        <f ca="1">INDIRECT("H"&amp;$M22)/INDIRECT("H"&amp;$N22)</f>
        <v>1</v>
      </c>
    </row>
    <row r="23" spans="1:19" x14ac:dyDescent="0.25">
      <c r="M23">
        <v>13</v>
      </c>
      <c r="N23">
        <v>15</v>
      </c>
      <c r="O23">
        <f ca="1">INDIRECT("D"&amp;$M23)/INDIRECT("D"&amp;$N23)</f>
        <v>1</v>
      </c>
      <c r="P23">
        <f ca="1">INDIRECT("E"&amp;$M23)/INDIRECT("E"&amp;$N23)</f>
        <v>1</v>
      </c>
      <c r="Q23">
        <f ca="1">INDIRECT("F"&amp;$M23)/INDIRECT("F"&amp;$N23)</f>
        <v>1</v>
      </c>
      <c r="R23">
        <f ca="1">INDIRECT("G"&amp;$M23)/INDIRECT("G"&amp;$N23)</f>
        <v>1</v>
      </c>
      <c r="S23">
        <f ca="1">INDIRECT("H"&amp;$M23)/INDIRECT("H"&amp;$N23)</f>
        <v>1</v>
      </c>
    </row>
    <row r="24" spans="1:19" x14ac:dyDescent="0.25">
      <c r="M24">
        <v>18</v>
      </c>
      <c r="N24">
        <v>20</v>
      </c>
      <c r="O24">
        <f ca="1">INDIRECT("D"&amp;$M24)/INDIRECT("D"&amp;$N24)</f>
        <v>1.0115942028985507</v>
      </c>
      <c r="P24">
        <f ca="1">INDIRECT("E"&amp;$M24)/INDIRECT("E"&amp;$N24)</f>
        <v>1.0017761989342806</v>
      </c>
      <c r="Q24">
        <f ca="1">INDIRECT("F"&amp;$M24)/INDIRECT("F"&amp;$N24)</f>
        <v>1.0495626822157433</v>
      </c>
      <c r="R24">
        <f ca="1">INDIRECT("G"&amp;$M24)/INDIRECT("G"&amp;$N24)</f>
        <v>0.97786141468716525</v>
      </c>
      <c r="S24">
        <f ca="1">INDIRECT("H"&amp;$M24)/INDIRECT("H"&amp;$N24)</f>
        <v>1.0782666815524926</v>
      </c>
    </row>
    <row r="26" spans="1:19" x14ac:dyDescent="0.25">
      <c r="N26" t="s">
        <v>20</v>
      </c>
      <c r="O26">
        <f ca="1">AVERAGE(O21:O24)</f>
        <v>1.0084541062801933</v>
      </c>
      <c r="P26">
        <f ca="1">AVERAGE(P21:P24)</f>
        <v>0.95035930397085833</v>
      </c>
      <c r="Q26">
        <f ca="1">AVERAGE(Q21:Q24)</f>
        <v>0.99018489705282553</v>
      </c>
      <c r="R26">
        <f ca="1">AVERAGE(R21:R24)</f>
        <v>0.96176723438070755</v>
      </c>
      <c r="S26">
        <f ca="1">AVERAGE(S21:S24)</f>
        <v>0.99123252089586789</v>
      </c>
    </row>
    <row r="28" spans="1:19" x14ac:dyDescent="0.25">
      <c r="O28" s="16" t="s">
        <v>24</v>
      </c>
      <c r="P28" s="16"/>
      <c r="Q28" s="16"/>
      <c r="R28" s="16"/>
      <c r="S28" s="16"/>
    </row>
    <row r="29" spans="1:19" x14ac:dyDescent="0.25">
      <c r="O29" t="s">
        <v>6</v>
      </c>
      <c r="P29" t="s">
        <v>7</v>
      </c>
      <c r="Q29" t="s">
        <v>8</v>
      </c>
      <c r="R29" t="s">
        <v>21</v>
      </c>
      <c r="S29" t="s">
        <v>22</v>
      </c>
    </row>
    <row r="30" spans="1:19" x14ac:dyDescent="0.25">
      <c r="M30">
        <v>4</v>
      </c>
      <c r="N30">
        <v>6</v>
      </c>
      <c r="O30">
        <f ca="1">INDIRECT("D"&amp;$M30)/INDIRECT("D"&amp;$N30)</f>
        <v>0.99669172932330818</v>
      </c>
      <c r="P30">
        <f ca="1">INDIRECT("E"&amp;$M30)/INDIRECT("E"&amp;$N30)</f>
        <v>1.0136279926335174</v>
      </c>
      <c r="Q30">
        <f ca="1">INDIRECT("F"&amp;$M30)/INDIRECT("F"&amp;$N30)</f>
        <v>1.0353390639923592</v>
      </c>
      <c r="R30">
        <f ca="1">INDIRECT("G"&amp;$M30)/INDIRECT("G"&amp;$N30)</f>
        <v>1.0069135916460177</v>
      </c>
      <c r="S30">
        <f ca="1">INDIRECT("H"&amp;$M30)/INDIRECT("H"&amp;$N30)</f>
        <v>1.0155656557674175</v>
      </c>
    </row>
    <row r="31" spans="1:19" x14ac:dyDescent="0.25">
      <c r="B31" t="s">
        <v>1</v>
      </c>
      <c r="D31">
        <f>AVERAGEIF($B$2:$B$21,$B31,D$2:D$21)</f>
        <v>2.2407500000000002</v>
      </c>
      <c r="E31">
        <f t="shared" ref="E31:K31" si="5">AVERAGEIF($B$2:$B$21,$B31,E$2:E$21)</f>
        <v>3.9205000000000005</v>
      </c>
      <c r="F31">
        <f t="shared" si="5"/>
        <v>1.6407499999999999</v>
      </c>
      <c r="G31">
        <f t="shared" si="5"/>
        <v>130512.02750000001</v>
      </c>
      <c r="H31">
        <f t="shared" si="5"/>
        <v>54331.792500000003</v>
      </c>
      <c r="J31">
        <f>AVERAGEIF($B$2:$B$21,$B31,J$2:J$21)</f>
        <v>5.8366160076962377</v>
      </c>
      <c r="K31">
        <f t="shared" si="5"/>
        <v>3.1568481126008634</v>
      </c>
      <c r="M31">
        <f t="shared" ref="M31:N33" si="6">M30+5</f>
        <v>9</v>
      </c>
      <c r="N31">
        <f t="shared" si="6"/>
        <v>11</v>
      </c>
      <c r="O31">
        <f ca="1">INDIRECT("D"&amp;$M31)/INDIRECT("D"&amp;$N31)</f>
        <v>1</v>
      </c>
      <c r="P31">
        <f ca="1">INDIRECT("E"&amp;$M31)/INDIRECT("E"&amp;$N31)</f>
        <v>1</v>
      </c>
      <c r="Q31">
        <f ca="1">INDIRECT("F"&amp;$M31)/INDIRECT("F"&amp;$N31)</f>
        <v>1</v>
      </c>
      <c r="R31">
        <f ca="1">INDIRECT("G"&amp;$M31)/INDIRECT("G"&amp;$N31)</f>
        <v>1</v>
      </c>
      <c r="S31">
        <f ca="1">INDIRECT("H"&amp;$M31)/INDIRECT("H"&amp;$N31)</f>
        <v>1</v>
      </c>
    </row>
    <row r="32" spans="1:19" x14ac:dyDescent="0.25">
      <c r="B32" t="s">
        <v>2</v>
      </c>
      <c r="D32">
        <f t="shared" ref="D32:K35" si="7">AVERAGEIF($B$2:$B$21,$B32,D$2:D$21)</f>
        <v>2.35575</v>
      </c>
      <c r="E32">
        <f t="shared" si="7"/>
        <v>2.5575000000000001</v>
      </c>
      <c r="F32">
        <f t="shared" si="7"/>
        <v>1.1604999999999999</v>
      </c>
      <c r="G32">
        <f t="shared" si="7"/>
        <v>38946.162249999994</v>
      </c>
      <c r="H32">
        <f t="shared" si="7"/>
        <v>21877.398250000002</v>
      </c>
      <c r="J32">
        <f t="shared" si="7"/>
        <v>1.2158787134772502</v>
      </c>
      <c r="K32">
        <f t="shared" si="7"/>
        <v>1.173959131426527</v>
      </c>
      <c r="M32">
        <f t="shared" si="6"/>
        <v>14</v>
      </c>
      <c r="N32">
        <f t="shared" si="6"/>
        <v>16</v>
      </c>
      <c r="O32">
        <f ca="1">INDIRECT("D"&amp;$M32)/INDIRECT("D"&amp;$N32)</f>
        <v>0.99736644093303228</v>
      </c>
      <c r="P32">
        <f ca="1">INDIRECT("E"&amp;$M32)/INDIRECT("E"&amp;$N32)</f>
        <v>1.1041358936484491</v>
      </c>
      <c r="Q32">
        <f ca="1">INDIRECT("F"&amp;$M32)/INDIRECT("F"&amp;$N32)</f>
        <v>1.1624423963133639</v>
      </c>
      <c r="R32">
        <f ca="1">INDIRECT("G"&amp;$M32)/INDIRECT("G"&amp;$N32)</f>
        <v>1.0096459761604848</v>
      </c>
      <c r="S32">
        <f ca="1">INDIRECT("H"&amp;$M32)/INDIRECT("H"&amp;$N32)</f>
        <v>1.011018758984545</v>
      </c>
    </row>
    <row r="33" spans="2:19" x14ac:dyDescent="0.25">
      <c r="B33" t="s">
        <v>4</v>
      </c>
      <c r="D33">
        <f t="shared" si="7"/>
        <v>2.49925</v>
      </c>
      <c r="E33">
        <f t="shared" si="7"/>
        <v>2.67075</v>
      </c>
      <c r="F33">
        <f t="shared" si="7"/>
        <v>1.21075</v>
      </c>
      <c r="G33">
        <f t="shared" si="7"/>
        <v>41383.550000000003</v>
      </c>
      <c r="H33">
        <f t="shared" si="7"/>
        <v>22275.199999999997</v>
      </c>
      <c r="J33">
        <f t="shared" si="7"/>
        <v>1.2033969055291738</v>
      </c>
      <c r="K33">
        <f t="shared" si="7"/>
        <v>1.1290208028125552</v>
      </c>
      <c r="M33">
        <f t="shared" si="6"/>
        <v>19</v>
      </c>
      <c r="N33">
        <f t="shared" si="6"/>
        <v>21</v>
      </c>
      <c r="O33">
        <f ca="1">INDIRECT("D"&amp;$M33)/INDIRECT("D"&amp;$N33)</f>
        <v>1.0051361068310221</v>
      </c>
      <c r="P33">
        <f ca="1">INDIRECT("E"&amp;$M33)/INDIRECT("E"&amp;$N33)</f>
        <v>1.0089230769230768</v>
      </c>
      <c r="Q33">
        <f ca="1">INDIRECT("F"&amp;$M33)/INDIRECT("F"&amp;$N33)</f>
        <v>1.1255771006463529</v>
      </c>
      <c r="R33">
        <f ca="1">INDIRECT("G"&amp;$M33)/INDIRECT("G"&amp;$N33)</f>
        <v>0.91529829451717715</v>
      </c>
      <c r="S33">
        <f ca="1">INDIRECT("H"&amp;$M33)/INDIRECT("H"&amp;$N33)</f>
        <v>1.0171407740218177</v>
      </c>
    </row>
    <row r="34" spans="2:19" x14ac:dyDescent="0.25">
      <c r="B34" t="s">
        <v>3</v>
      </c>
      <c r="D34">
        <f t="shared" si="7"/>
        <v>2.33325</v>
      </c>
      <c r="E34">
        <f t="shared" si="7"/>
        <v>2.7035</v>
      </c>
      <c r="F34">
        <f t="shared" si="7"/>
        <v>1.1735</v>
      </c>
      <c r="G34">
        <f t="shared" si="7"/>
        <v>40384.176250000004</v>
      </c>
      <c r="H34">
        <f t="shared" si="7"/>
        <v>22130.891500000002</v>
      </c>
      <c r="J34">
        <f t="shared" si="7"/>
        <v>1.2679147607140964</v>
      </c>
      <c r="K34">
        <f t="shared" si="7"/>
        <v>1.1902944914695341</v>
      </c>
    </row>
    <row r="35" spans="2:19" x14ac:dyDescent="0.25">
      <c r="B35" t="s">
        <v>5</v>
      </c>
      <c r="D35">
        <f t="shared" si="7"/>
        <v>2.5012499999999998</v>
      </c>
      <c r="E35">
        <f t="shared" si="7"/>
        <v>2.5837500000000002</v>
      </c>
      <c r="F35">
        <f t="shared" si="7"/>
        <v>1.097</v>
      </c>
      <c r="G35">
        <f t="shared" si="7"/>
        <v>41834.12225</v>
      </c>
      <c r="H35">
        <f t="shared" si="7"/>
        <v>22135.247749999999</v>
      </c>
      <c r="J35">
        <f t="shared" si="7"/>
        <v>1.2223920139348643</v>
      </c>
      <c r="K35">
        <f t="shared" si="7"/>
        <v>1.11808950561911</v>
      </c>
      <c r="N35" t="s">
        <v>20</v>
      </c>
      <c r="O35">
        <f ca="1">AVERAGE(O30:O33)</f>
        <v>0.99979856927184063</v>
      </c>
      <c r="P35">
        <f ca="1">AVERAGE(P30:P33)</f>
        <v>1.0316717408012608</v>
      </c>
      <c r="Q35">
        <f ca="1">AVERAGE(Q30:Q33)</f>
        <v>1.0808396402380192</v>
      </c>
      <c r="R35">
        <f ca="1">AVERAGE(R30:R33)</f>
        <v>0.98296446558091988</v>
      </c>
      <c r="S35">
        <f ca="1">AVERAGE(S30:S33)</f>
        <v>1.0109312971934452</v>
      </c>
    </row>
    <row r="38" spans="2:19" x14ac:dyDescent="0.25">
      <c r="O38" s="16" t="s">
        <v>31</v>
      </c>
      <c r="P38" s="16"/>
      <c r="Q38" s="16"/>
      <c r="R38" s="16"/>
      <c r="S38" s="16"/>
    </row>
    <row r="39" spans="2:19" x14ac:dyDescent="0.25">
      <c r="O39" t="s">
        <v>6</v>
      </c>
      <c r="P39" t="s">
        <v>7</v>
      </c>
      <c r="Q39" t="s">
        <v>8</v>
      </c>
      <c r="R39" t="s">
        <v>21</v>
      </c>
      <c r="S39" t="s">
        <v>22</v>
      </c>
    </row>
    <row r="40" spans="2:19" x14ac:dyDescent="0.25">
      <c r="M40">
        <v>2</v>
      </c>
      <c r="N40">
        <v>3</v>
      </c>
      <c r="O40">
        <f ca="1">INDIRECT("D"&amp;$M40)/INDIRECT("D"&amp;$N40)</f>
        <v>0.99875776397515525</v>
      </c>
      <c r="P40">
        <f ca="1">INDIRECT("E"&amp;$M40)/INDIRECT("E"&amp;$N40)</f>
        <v>1.9101314116150911</v>
      </c>
      <c r="Q40">
        <f ca="1">INDIRECT("F"&amp;$M40)/INDIRECT("F"&amp;$N40)</f>
        <v>1.2420796100731111</v>
      </c>
      <c r="R40">
        <f ca="1">INDIRECT("G"&amp;$M40)/INDIRECT("G"&amp;$N40)</f>
        <v>2.2067864304041973</v>
      </c>
      <c r="S40">
        <f ca="1">INDIRECT("H"&amp;$M40)/INDIRECT("H"&amp;$N40)</f>
        <v>1.5397426265188234</v>
      </c>
    </row>
    <row r="41" spans="2:19" x14ac:dyDescent="0.25">
      <c r="M41">
        <f t="shared" ref="M41:N43" si="8">M40+5</f>
        <v>7</v>
      </c>
      <c r="N41">
        <f t="shared" si="8"/>
        <v>8</v>
      </c>
      <c r="O41">
        <f ca="1">INDIRECT("D"&amp;$M41)/INDIRECT("D"&amp;$N41)</f>
        <v>1.2682119205298013</v>
      </c>
      <c r="P41">
        <f ca="1">INDIRECT("E"&amp;$M41)/INDIRECT("E"&amp;$N41)</f>
        <v>0.55367994598244419</v>
      </c>
      <c r="Q41">
        <f ca="1">INDIRECT("F"&amp;$M41)/INDIRECT("F"&amp;$N41)</f>
        <v>0.95481335952848723</v>
      </c>
      <c r="R41">
        <f ca="1">INDIRECT("G"&amp;$M41)/INDIRECT("G"&amp;$N41)</f>
        <v>0.71455058086111944</v>
      </c>
      <c r="S41">
        <f ca="1">INDIRECT("H"&amp;$M41)/INDIRECT("H"&amp;$N41)</f>
        <v>0.78354393211408579</v>
      </c>
    </row>
    <row r="42" spans="2:19" x14ac:dyDescent="0.25">
      <c r="M42">
        <f t="shared" si="8"/>
        <v>12</v>
      </c>
      <c r="N42">
        <f t="shared" si="8"/>
        <v>13</v>
      </c>
      <c r="O42">
        <f ca="1">INDIRECT("D"&amp;$M42)/INDIRECT("D"&amp;$N42)</f>
        <v>0.70143613000755867</v>
      </c>
      <c r="P42">
        <f ca="1">INDIRECT("E"&amp;$M42)/INDIRECT("E"&amp;$N42)</f>
        <v>2.9905814905814903</v>
      </c>
      <c r="Q42">
        <f ca="1">INDIRECT("F"&amp;$M42)/INDIRECT("F"&amp;$N42)</f>
        <v>2.0861833105335155</v>
      </c>
      <c r="R42">
        <f ca="1">INDIRECT("G"&amp;$M42)/INDIRECT("G"&amp;$N42)</f>
        <v>15.839855328572471</v>
      </c>
      <c r="S42">
        <f ca="1">INDIRECT("H"&amp;$M42)/INDIRECT("H"&amp;$N42)</f>
        <v>7.751277613956848</v>
      </c>
    </row>
    <row r="43" spans="2:19" x14ac:dyDescent="0.25">
      <c r="M43">
        <f t="shared" si="8"/>
        <v>17</v>
      </c>
      <c r="N43">
        <f t="shared" si="8"/>
        <v>18</v>
      </c>
      <c r="O43">
        <f ca="1">INDIRECT("D"&amp;$M43)/INDIRECT("D"&amp;$N43)</f>
        <v>0.91289398280802281</v>
      </c>
      <c r="P43">
        <f ca="1">INDIRECT("E"&amp;$M43)/INDIRECT("E"&amp;$N43)</f>
        <v>0.77330293819655516</v>
      </c>
      <c r="Q43">
        <f ca="1">INDIRECT("F"&amp;$M43)/INDIRECT("F"&amp;$N43)</f>
        <v>1.0402777777777779</v>
      </c>
      <c r="R43">
        <f ca="1">INDIRECT("G"&amp;$M43)/INDIRECT("G"&amp;$N43)</f>
        <v>0.99596784728537291</v>
      </c>
      <c r="S43">
        <f ca="1">INDIRECT("H"&amp;$M43)/INDIRECT("H"&amp;$N43)</f>
        <v>1.0771460463900324</v>
      </c>
    </row>
    <row r="45" spans="2:19" x14ac:dyDescent="0.25">
      <c r="N45" t="s">
        <v>20</v>
      </c>
      <c r="O45">
        <f ca="1">AVERAGE(O40:O43)</f>
        <v>0.97032494933013447</v>
      </c>
      <c r="P45">
        <f ca="1">AVERAGE(P40:P43)</f>
        <v>1.5569239465938953</v>
      </c>
      <c r="Q45">
        <f ca="1">AVERAGE(Q40:Q43)</f>
        <v>1.3308385144782229</v>
      </c>
      <c r="R45">
        <f ca="1">AVERAGE(R40:R43)</f>
        <v>4.9392900467807905</v>
      </c>
      <c r="S45">
        <f ca="1">AVERAGE(S40:S43)</f>
        <v>2.7879275547449471</v>
      </c>
    </row>
    <row r="47" spans="2:19" x14ac:dyDescent="0.25">
      <c r="O47" s="16" t="s">
        <v>32</v>
      </c>
      <c r="P47" s="16"/>
      <c r="Q47" s="16"/>
      <c r="R47" s="16"/>
      <c r="S47" s="16"/>
    </row>
    <row r="48" spans="2:19" x14ac:dyDescent="0.25">
      <c r="O48" t="s">
        <v>6</v>
      </c>
      <c r="P48" t="s">
        <v>7</v>
      </c>
      <c r="Q48" t="s">
        <v>8</v>
      </c>
      <c r="R48" t="s">
        <v>21</v>
      </c>
      <c r="S48" t="s">
        <v>22</v>
      </c>
    </row>
    <row r="49" spans="13:19" x14ac:dyDescent="0.25">
      <c r="M49">
        <v>2</v>
      </c>
      <c r="N49">
        <v>5</v>
      </c>
      <c r="O49">
        <f ca="1">INDIRECT("D"&amp;$M49)/INDIRECT("D"&amp;$N49)</f>
        <v>1.0209523809523811</v>
      </c>
      <c r="P49">
        <f ca="1">INDIRECT("E"&amp;$M49)/INDIRECT("E"&amp;$N49)</f>
        <v>1.527457627118644</v>
      </c>
      <c r="Q49">
        <f ca="1">INDIRECT("F"&amp;$M49)/INDIRECT("F"&amp;$N49)</f>
        <v>1.1317542561065876</v>
      </c>
      <c r="R49">
        <f ca="1">INDIRECT("G"&amp;$M49)/INDIRECT("G"&amp;$N49)</f>
        <v>1.9181553665989914</v>
      </c>
      <c r="S49">
        <f ca="1">INDIRECT("H"&amp;$M49)/INDIRECT("H"&amp;$N49)</f>
        <v>1.3652334354812952</v>
      </c>
    </row>
    <row r="50" spans="13:19" x14ac:dyDescent="0.25">
      <c r="M50">
        <f t="shared" ref="M50:N52" si="9">M49+5</f>
        <v>7</v>
      </c>
      <c r="N50">
        <f t="shared" si="9"/>
        <v>10</v>
      </c>
      <c r="O50">
        <f ca="1">INDIRECT("D"&amp;$M50)/INDIRECT("D"&amp;$N50)</f>
        <v>1.2682119205298013</v>
      </c>
      <c r="P50">
        <f ca="1">INDIRECT("E"&amp;$M50)/INDIRECT("E"&amp;$N50)</f>
        <v>0.55367994598244419</v>
      </c>
      <c r="Q50">
        <f ca="1">INDIRECT("F"&amp;$M50)/INDIRECT("F"&amp;$N50)</f>
        <v>0.95481335952848723</v>
      </c>
      <c r="R50">
        <f ca="1">INDIRECT("G"&amp;$M50)/INDIRECT("G"&amp;$N50)</f>
        <v>0.71455058086111944</v>
      </c>
      <c r="S50">
        <f ca="1">INDIRECT("H"&amp;$M50)/INDIRECT("H"&amp;$N50)</f>
        <v>0.78354393211408579</v>
      </c>
    </row>
    <row r="51" spans="13:19" x14ac:dyDescent="0.25">
      <c r="M51">
        <f t="shared" si="9"/>
        <v>12</v>
      </c>
      <c r="N51">
        <f t="shared" si="9"/>
        <v>15</v>
      </c>
      <c r="O51">
        <f ca="1">INDIRECT("D"&amp;$M51)/INDIRECT("D"&amp;$N51)</f>
        <v>0.70143613000755867</v>
      </c>
      <c r="P51">
        <f ca="1">INDIRECT("E"&amp;$M51)/INDIRECT("E"&amp;$N51)</f>
        <v>2.9905814905814903</v>
      </c>
      <c r="Q51">
        <f ca="1">INDIRECT("F"&amp;$M51)/INDIRECT("F"&amp;$N51)</f>
        <v>2.0861833105335155</v>
      </c>
      <c r="R51">
        <f ca="1">INDIRECT("G"&amp;$M51)/INDIRECT("G"&amp;$N51)</f>
        <v>15.839855328572471</v>
      </c>
      <c r="S51">
        <f ca="1">INDIRECT("H"&amp;$M51)/INDIRECT("H"&amp;$N51)</f>
        <v>7.751277613956848</v>
      </c>
    </row>
    <row r="52" spans="13:19" x14ac:dyDescent="0.25">
      <c r="M52">
        <f t="shared" si="9"/>
        <v>17</v>
      </c>
      <c r="N52">
        <f t="shared" si="9"/>
        <v>20</v>
      </c>
      <c r="O52">
        <f ca="1">INDIRECT("D"&amp;$M52)/INDIRECT("D"&amp;$N52)</f>
        <v>0.92347826086956519</v>
      </c>
      <c r="P52">
        <f ca="1">INDIRECT("E"&amp;$M52)/INDIRECT("E"&amp;$N52)</f>
        <v>0.77467647805125606</v>
      </c>
      <c r="Q52">
        <f ca="1">INDIRECT("F"&amp;$M52)/INDIRECT("F"&amp;$N52)</f>
        <v>1.0918367346938775</v>
      </c>
      <c r="R52">
        <f ca="1">INDIRECT("G"&amp;$M52)/INDIRECT("G"&amp;$N52)</f>
        <v>0.97391852812940538</v>
      </c>
      <c r="S52">
        <f ca="1">INDIRECT("H"&amp;$M52)/INDIRECT("H"&amp;$N52)</f>
        <v>1.1614506929883677</v>
      </c>
    </row>
    <row r="54" spans="13:19" x14ac:dyDescent="0.25">
      <c r="N54" t="s">
        <v>20</v>
      </c>
      <c r="O54">
        <f ca="1">AVERAGE(O49:O52)</f>
        <v>0.97851967308982657</v>
      </c>
      <c r="P54">
        <f ca="1">AVERAGE(P49:P52)</f>
        <v>1.4615988854334587</v>
      </c>
      <c r="Q54">
        <f ca="1">AVERAGE(Q49:Q52)</f>
        <v>1.3161469152156169</v>
      </c>
      <c r="R54">
        <f ca="1">AVERAGE(R49:R52)</f>
        <v>4.8616199510404972</v>
      </c>
      <c r="S54">
        <f ca="1">AVERAGE(S49:S52)</f>
        <v>2.765376418635149</v>
      </c>
    </row>
    <row r="56" spans="13:19" x14ac:dyDescent="0.25">
      <c r="O56" s="16" t="s">
        <v>30</v>
      </c>
      <c r="P56" s="16"/>
      <c r="Q56" s="16"/>
      <c r="R56" s="16"/>
      <c r="S56" s="16"/>
    </row>
    <row r="57" spans="13:19" x14ac:dyDescent="0.25">
      <c r="O57" t="s">
        <v>6</v>
      </c>
      <c r="P57" t="s">
        <v>7</v>
      </c>
      <c r="Q57" t="s">
        <v>8</v>
      </c>
      <c r="R57" t="s">
        <v>21</v>
      </c>
      <c r="S57" t="s">
        <v>22</v>
      </c>
    </row>
    <row r="58" spans="13:19" x14ac:dyDescent="0.25">
      <c r="M58">
        <v>2</v>
      </c>
      <c r="N58">
        <v>4</v>
      </c>
      <c r="O58">
        <f ca="1">INDIRECT("D"&amp;$M58)/INDIRECT("D"&amp;$N58)</f>
        <v>0.97042848521424263</v>
      </c>
      <c r="P58">
        <f ca="1">INDIRECT("E"&amp;$M58)/INDIRECT("E"&amp;$N58)</f>
        <v>1.637354651162791</v>
      </c>
      <c r="Q58">
        <f ca="1">INDIRECT("F"&amp;$M58)/INDIRECT("F"&amp;$N58)</f>
        <v>1.4105166051660516</v>
      </c>
      <c r="R58">
        <f ca="1">INDIRECT("G"&amp;$M58)/INDIRECT("G"&amp;$N58)</f>
        <v>2.6793710733747136</v>
      </c>
      <c r="S58">
        <f ca="1">INDIRECT("H"&amp;$M58)/INDIRECT("H"&amp;$N58)</f>
        <v>1.7627530996999736</v>
      </c>
    </row>
    <row r="59" spans="13:19" x14ac:dyDescent="0.25">
      <c r="M59">
        <f t="shared" ref="M59:N61" si="10">M58+5</f>
        <v>7</v>
      </c>
      <c r="N59">
        <f t="shared" si="10"/>
        <v>9</v>
      </c>
      <c r="O59">
        <f ca="1">INDIRECT("D"&amp;$M59)/INDIRECT("D"&amp;$N59)</f>
        <v>1.1074698795180722</v>
      </c>
      <c r="P59">
        <f ca="1">INDIRECT("E"&amp;$M59)/INDIRECT("E"&amp;$N59)</f>
        <v>0.49338146811070999</v>
      </c>
      <c r="Q59">
        <f ca="1">INDIRECT("F"&amp;$M59)/INDIRECT("F"&amp;$N59)</f>
        <v>0.93103448275862066</v>
      </c>
      <c r="R59">
        <f ca="1">INDIRECT("G"&amp;$M59)/INDIRECT("G"&amp;$N59)</f>
        <v>0.55647433973080629</v>
      </c>
      <c r="S59">
        <f ca="1">INDIRECT("H"&amp;$M59)/INDIRECT("H"&amp;$N59)</f>
        <v>0.67918263407024115</v>
      </c>
    </row>
    <row r="60" spans="13:19" x14ac:dyDescent="0.25">
      <c r="M60">
        <f t="shared" si="10"/>
        <v>12</v>
      </c>
      <c r="N60">
        <f t="shared" si="10"/>
        <v>14</v>
      </c>
      <c r="O60">
        <f ca="1">INDIRECT("D"&amp;$M60)/INDIRECT("D"&amp;$N60)</f>
        <v>0.70011316484345543</v>
      </c>
      <c r="P60">
        <f ca="1">INDIRECT("E"&amp;$M60)/INDIRECT("E"&amp;$N60)</f>
        <v>2.4424749163879595</v>
      </c>
      <c r="Q60">
        <f ca="1">INDIRECT("F"&amp;$M60)/INDIRECT("F"&amp;$N60)</f>
        <v>1.5113974231912786</v>
      </c>
      <c r="R60">
        <f ca="1">INDIRECT("G"&amp;$M60)/INDIRECT("G"&amp;$N60)</f>
        <v>18.407117857045382</v>
      </c>
      <c r="S60">
        <f ca="1">INDIRECT("H"&amp;$M60)/INDIRECT("H"&amp;$N60)</f>
        <v>8.5077050197369246</v>
      </c>
    </row>
    <row r="61" spans="13:19" x14ac:dyDescent="0.25">
      <c r="M61">
        <f t="shared" si="10"/>
        <v>17</v>
      </c>
      <c r="N61">
        <f t="shared" si="10"/>
        <v>19</v>
      </c>
      <c r="O61">
        <f ca="1">INDIRECT("D"&amp;$M61)/INDIRECT("D"&amp;$N61)</f>
        <v>0.81400102197240665</v>
      </c>
      <c r="P61">
        <f ca="1">INDIRECT("E"&amp;$M61)/INDIRECT("E"&amp;$N61)</f>
        <v>0.93107654772796589</v>
      </c>
      <c r="Q61">
        <f ca="1">INDIRECT("F"&amp;$M61)/INDIRECT("F"&amp;$N61)</f>
        <v>1.2288761279737488</v>
      </c>
      <c r="R61">
        <f ca="1">INDIRECT("G"&amp;$M61)/INDIRECT("G"&amp;$N61)</f>
        <v>1.0638964028630955</v>
      </c>
      <c r="S61">
        <f ca="1">INDIRECT("H"&amp;$M61)/INDIRECT("H"&amp;$N61)</f>
        <v>1.2149267863910109</v>
      </c>
    </row>
    <row r="63" spans="13:19" x14ac:dyDescent="0.25">
      <c r="N63" t="s">
        <v>20</v>
      </c>
      <c r="O63">
        <f ca="1">AVERAGE(O58:O61)</f>
        <v>0.89800313788704422</v>
      </c>
      <c r="P63">
        <f ca="1">AVERAGE(P58:P61)</f>
        <v>1.3760718958473566</v>
      </c>
      <c r="Q63">
        <f ca="1">AVERAGE(Q58:Q61)</f>
        <v>1.2704561597724249</v>
      </c>
      <c r="R63">
        <f ca="1">AVERAGE(R58:R61)</f>
        <v>5.6767149182534986</v>
      </c>
      <c r="S63">
        <f ca="1">AVERAGE(S58:S61)</f>
        <v>3.0411418849745377</v>
      </c>
    </row>
    <row r="65" spans="13:19" x14ac:dyDescent="0.25">
      <c r="O65" s="16" t="s">
        <v>33</v>
      </c>
      <c r="P65" s="16"/>
      <c r="Q65" s="16"/>
      <c r="R65" s="16"/>
      <c r="S65" s="16"/>
    </row>
    <row r="66" spans="13:19" x14ac:dyDescent="0.25">
      <c r="O66" t="s">
        <v>6</v>
      </c>
      <c r="P66" t="s">
        <v>7</v>
      </c>
      <c r="Q66" t="s">
        <v>8</v>
      </c>
      <c r="R66" t="s">
        <v>21</v>
      </c>
      <c r="S66" t="s">
        <v>22</v>
      </c>
    </row>
    <row r="67" spans="13:19" x14ac:dyDescent="0.25">
      <c r="M67">
        <v>2</v>
      </c>
      <c r="N67">
        <v>6</v>
      </c>
      <c r="O67">
        <f ca="1">INDIRECT("D"&amp;$M67)/INDIRECT("D"&amp;$N67)</f>
        <v>0.96721804511278198</v>
      </c>
      <c r="P67">
        <f ca="1">INDIRECT("E"&amp;$M67)/INDIRECT("E"&amp;$N67)</f>
        <v>1.6596685082872931</v>
      </c>
      <c r="Q67">
        <f ca="1">INDIRECT("F"&amp;$M67)/INDIRECT("F"&amp;$N67)</f>
        <v>1.4603629417382999</v>
      </c>
      <c r="R67">
        <f ca="1">INDIRECT("G"&amp;$M67)/INDIRECT("G"&amp;$N67)</f>
        <v>2.6978951508441784</v>
      </c>
      <c r="S67">
        <f ca="1">INDIRECT("H"&amp;$M67)/INDIRECT("H"&amp;$N67)</f>
        <v>1.7901915076528516</v>
      </c>
    </row>
    <row r="68" spans="13:19" x14ac:dyDescent="0.25">
      <c r="M68">
        <f t="shared" ref="M68:N70" si="11">M67+5</f>
        <v>7</v>
      </c>
      <c r="N68">
        <f t="shared" si="11"/>
        <v>11</v>
      </c>
      <c r="O68">
        <f ca="1">INDIRECT("D"&amp;$M68)/INDIRECT("D"&amp;$N68)</f>
        <v>1.1074698795180722</v>
      </c>
      <c r="P68">
        <f ca="1">INDIRECT("E"&amp;$M68)/INDIRECT("E"&amp;$N68)</f>
        <v>0.49338146811070999</v>
      </c>
      <c r="Q68">
        <f ca="1">INDIRECT("F"&amp;$M68)/INDIRECT("F"&amp;$N68)</f>
        <v>0.93103448275862066</v>
      </c>
      <c r="R68">
        <f ca="1">INDIRECT("G"&amp;$M68)/INDIRECT("G"&amp;$N68)</f>
        <v>0.55647433973080629</v>
      </c>
      <c r="S68">
        <f ca="1">INDIRECT("H"&amp;$M68)/INDIRECT("H"&amp;$N68)</f>
        <v>0.67918263407024115</v>
      </c>
    </row>
    <row r="69" spans="13:19" x14ac:dyDescent="0.25">
      <c r="M69">
        <f t="shared" si="11"/>
        <v>12</v>
      </c>
      <c r="N69">
        <f t="shared" si="11"/>
        <v>16</v>
      </c>
      <c r="O69">
        <f ca="1">INDIRECT("D"&amp;$M69)/INDIRECT("D"&amp;$N69)</f>
        <v>0.69826937547027845</v>
      </c>
      <c r="P69">
        <f ca="1">INDIRECT("E"&amp;$M69)/INDIRECT("E"&amp;$N69)</f>
        <v>2.6968242245199407</v>
      </c>
      <c r="Q69">
        <f ca="1">INDIRECT("F"&amp;$M69)/INDIRECT("F"&amp;$N69)</f>
        <v>1.7569124423963132</v>
      </c>
      <c r="R69">
        <f ca="1">INDIRECT("G"&amp;$M69)/INDIRECT("G"&amp;$N69)</f>
        <v>18.584672477077675</v>
      </c>
      <c r="S69">
        <f ca="1">INDIRECT("H"&amp;$M69)/INDIRECT("H"&amp;$N69)</f>
        <v>8.60144937086101</v>
      </c>
    </row>
    <row r="70" spans="13:19" x14ac:dyDescent="0.25">
      <c r="M70">
        <f t="shared" si="11"/>
        <v>17</v>
      </c>
      <c r="N70">
        <f t="shared" si="11"/>
        <v>21</v>
      </c>
      <c r="O70">
        <f ca="1">INDIRECT("D"&amp;$M70)/INDIRECT("D"&amp;$N70)</f>
        <v>0.81818181818181812</v>
      </c>
      <c r="P70">
        <f ca="1">INDIRECT("E"&amp;$M70)/INDIRECT("E"&amp;$N70)</f>
        <v>0.93938461538461537</v>
      </c>
      <c r="Q70">
        <f ca="1">INDIRECT("F"&amp;$M70)/INDIRECT("F"&amp;$N70)</f>
        <v>1.3831948291782088</v>
      </c>
      <c r="R70">
        <f ca="1">INDIRECT("G"&amp;$M70)/INDIRECT("G"&amp;$N70)</f>
        <v>0.97378256308355104</v>
      </c>
      <c r="S70">
        <f ca="1">INDIRECT("H"&amp;$M70)/INDIRECT("H"&amp;$N70)</f>
        <v>1.2357515718895924</v>
      </c>
    </row>
    <row r="72" spans="13:19" x14ac:dyDescent="0.25">
      <c r="N72" t="s">
        <v>20</v>
      </c>
      <c r="O72">
        <f ca="1">AVERAGE(O67:O70)</f>
        <v>0.89778477957073766</v>
      </c>
      <c r="P72">
        <f ca="1">AVERAGE(P67:P70)</f>
        <v>1.4473147040756398</v>
      </c>
      <c r="Q72">
        <f ca="1">AVERAGE(Q67:Q70)</f>
        <v>1.3828761740178606</v>
      </c>
      <c r="R72">
        <f ca="1">AVERAGE(R67:R70)</f>
        <v>5.703206132684052</v>
      </c>
      <c r="S72">
        <f ca="1">AVERAGE(S67:S70)</f>
        <v>3.0766437711184236</v>
      </c>
    </row>
  </sheetData>
  <sortState ref="A2:H21">
    <sortCondition ref="C2:C21"/>
    <sortCondition ref="A2:A21"/>
  </sortState>
  <mergeCells count="10">
    <mergeCell ref="O65:S65"/>
    <mergeCell ref="O1:S1"/>
    <mergeCell ref="O19:S19"/>
    <mergeCell ref="O28:S28"/>
    <mergeCell ref="O10:S10"/>
    <mergeCell ref="V9:Z9"/>
    <mergeCell ref="V14:Z14"/>
    <mergeCell ref="O38:S38"/>
    <mergeCell ref="O47:S47"/>
    <mergeCell ref="O56:S56"/>
  </mergeCells>
  <conditionalFormatting sqref="O8:S8">
    <cfRule type="cellIs" dxfId="35" priority="35" operator="lessThan">
      <formula>1</formula>
    </cfRule>
    <cfRule type="cellIs" dxfId="34" priority="36" operator="greaterThan">
      <formula>1</formula>
    </cfRule>
  </conditionalFormatting>
  <conditionalFormatting sqref="O30:S33">
    <cfRule type="cellIs" dxfId="33" priority="25" operator="lessThan">
      <formula>1</formula>
    </cfRule>
    <cfRule type="cellIs" dxfId="32" priority="26" operator="greaterThan">
      <formula>1</formula>
    </cfRule>
  </conditionalFormatting>
  <conditionalFormatting sqref="O26:S26">
    <cfRule type="cellIs" dxfId="31" priority="33" operator="lessThan">
      <formula>1</formula>
    </cfRule>
    <cfRule type="cellIs" dxfId="30" priority="34" operator="greaterThan">
      <formula>1</formula>
    </cfRule>
  </conditionalFormatting>
  <conditionalFormatting sqref="O35:S35">
    <cfRule type="cellIs" dxfId="29" priority="31" operator="lessThan">
      <formula>1</formula>
    </cfRule>
    <cfRule type="cellIs" dxfId="28" priority="32" operator="greaterThan">
      <formula>1</formula>
    </cfRule>
  </conditionalFormatting>
  <conditionalFormatting sqref="O3:S6">
    <cfRule type="cellIs" dxfId="27" priority="29" operator="lessThan">
      <formula>1</formula>
    </cfRule>
    <cfRule type="cellIs" dxfId="26" priority="30" operator="greaterThan">
      <formula>1</formula>
    </cfRule>
  </conditionalFormatting>
  <conditionalFormatting sqref="O21:S24">
    <cfRule type="cellIs" dxfId="25" priority="27" operator="lessThan">
      <formula>1</formula>
    </cfRule>
    <cfRule type="cellIs" dxfId="24" priority="28" operator="greaterThan">
      <formula>1</formula>
    </cfRule>
  </conditionalFormatting>
  <conditionalFormatting sqref="O12:S15">
    <cfRule type="cellIs" dxfId="23" priority="21" operator="lessThan">
      <formula>1</formula>
    </cfRule>
    <cfRule type="cellIs" dxfId="22" priority="22" operator="greaterThan">
      <formula>1</formula>
    </cfRule>
  </conditionalFormatting>
  <conditionalFormatting sqref="V16:Z16">
    <cfRule type="cellIs" dxfId="21" priority="17" operator="lessThan">
      <formula>1</formula>
    </cfRule>
    <cfRule type="cellIs" dxfId="20" priority="18" operator="greaterThan">
      <formula>1</formula>
    </cfRule>
  </conditionalFormatting>
  <conditionalFormatting sqref="O17:S17">
    <cfRule type="cellIs" dxfId="19" priority="23" operator="lessThan">
      <formula>1</formula>
    </cfRule>
    <cfRule type="cellIs" dxfId="18" priority="24" operator="greaterThan">
      <formula>1</formula>
    </cfRule>
  </conditionalFormatting>
  <conditionalFormatting sqref="V11:Z11">
    <cfRule type="cellIs" dxfId="17" priority="19" operator="lessThan">
      <formula>1</formula>
    </cfRule>
    <cfRule type="cellIs" dxfId="16" priority="20" operator="greaterThan">
      <formula>1</formula>
    </cfRule>
  </conditionalFormatting>
  <conditionalFormatting sqref="O45:S45">
    <cfRule type="cellIs" dxfId="15" priority="15" operator="lessThan">
      <formula>1</formula>
    </cfRule>
    <cfRule type="cellIs" dxfId="14" priority="16" operator="greaterThan">
      <formula>1</formula>
    </cfRule>
  </conditionalFormatting>
  <conditionalFormatting sqref="O40:S43">
    <cfRule type="cellIs" dxfId="13" priority="13" operator="lessThan">
      <formula>1</formula>
    </cfRule>
    <cfRule type="cellIs" dxfId="12" priority="14" operator="greaterThan">
      <formula>1</formula>
    </cfRule>
  </conditionalFormatting>
  <conditionalFormatting sqref="O54:S54">
    <cfRule type="cellIs" dxfId="11" priority="11" operator="lessThan">
      <formula>1</formula>
    </cfRule>
    <cfRule type="cellIs" dxfId="10" priority="12" operator="greaterThan">
      <formula>1</formula>
    </cfRule>
  </conditionalFormatting>
  <conditionalFormatting sqref="O49:S52">
    <cfRule type="cellIs" dxfId="9" priority="9" operator="lessThan">
      <formula>1</formula>
    </cfRule>
    <cfRule type="cellIs" dxfId="8" priority="10" operator="greaterThan">
      <formula>1</formula>
    </cfRule>
  </conditionalFormatting>
  <conditionalFormatting sqref="O63:S63">
    <cfRule type="cellIs" dxfId="7" priority="7" operator="lessThan">
      <formula>1</formula>
    </cfRule>
    <cfRule type="cellIs" dxfId="6" priority="8" operator="greaterThan">
      <formula>1</formula>
    </cfRule>
  </conditionalFormatting>
  <conditionalFormatting sqref="O58:S61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O72:S72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O67:S7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76"/>
  <sheetViews>
    <sheetView zoomScale="85" zoomScaleNormal="85" workbookViewId="0">
      <pane xSplit="1" topLeftCell="B1" activePane="topRight" state="frozen"/>
      <selection pane="topRight" activeCell="AU69" sqref="AU69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0" hidden="1" customWidth="1"/>
    <col min="4" max="4" width="23.28515625" hidden="1" customWidth="1"/>
    <col min="5" max="19" width="0" hidden="1" customWidth="1"/>
    <col min="20" max="21" width="12.28515625" bestFit="1" customWidth="1"/>
    <col min="22" max="38" width="0" hidden="1" customWidth="1"/>
    <col min="39" max="39" width="12.28515625" hidden="1" customWidth="1"/>
    <col min="40" max="40" width="12.28515625" bestFit="1" customWidth="1"/>
    <col min="41" max="41" width="13.28515625" bestFit="1" customWidth="1"/>
    <col min="42" max="45" width="0" hidden="1" customWidth="1"/>
  </cols>
  <sheetData>
    <row r="1" spans="1:52" x14ac:dyDescent="0.25">
      <c r="A1" t="s">
        <v>0</v>
      </c>
      <c r="B1" t="s">
        <v>10</v>
      </c>
      <c r="C1" t="s">
        <v>6</v>
      </c>
      <c r="D1" t="s">
        <v>101</v>
      </c>
      <c r="E1" t="s">
        <v>67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55</v>
      </c>
      <c r="M1" t="s">
        <v>56</v>
      </c>
      <c r="N1" t="s">
        <v>66</v>
      </c>
      <c r="O1" t="s">
        <v>68</v>
      </c>
      <c r="P1" s="3" t="s">
        <v>40</v>
      </c>
      <c r="Q1" s="3">
        <v>0.25</v>
      </c>
      <c r="R1" s="3">
        <v>0.5</v>
      </c>
      <c r="S1" s="3">
        <v>0.75</v>
      </c>
      <c r="T1" t="s">
        <v>41</v>
      </c>
      <c r="U1" t="s">
        <v>42</v>
      </c>
      <c r="V1" t="s">
        <v>57</v>
      </c>
      <c r="W1" t="s">
        <v>58</v>
      </c>
      <c r="X1" t="s">
        <v>59</v>
      </c>
      <c r="Y1" t="s">
        <v>69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60</v>
      </c>
      <c r="AG1" t="s">
        <v>61</v>
      </c>
      <c r="AH1" t="s">
        <v>62</v>
      </c>
      <c r="AI1" t="s">
        <v>70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63</v>
      </c>
      <c r="AQ1" t="s">
        <v>64</v>
      </c>
      <c r="AR1" t="s">
        <v>65</v>
      </c>
      <c r="AS1" t="s">
        <v>71</v>
      </c>
      <c r="AW1" s="3"/>
      <c r="AX1" s="3"/>
      <c r="AY1" s="3"/>
    </row>
    <row r="2" spans="1:52" hidden="1" x14ac:dyDescent="0.25">
      <c r="A2" t="s">
        <v>73</v>
      </c>
      <c r="B2" t="s">
        <v>13</v>
      </c>
      <c r="C2">
        <v>1.593</v>
      </c>
      <c r="D2">
        <v>6.8630000000000004</v>
      </c>
      <c r="E2">
        <v>49.016568762930298</v>
      </c>
      <c r="F2">
        <v>0</v>
      </c>
      <c r="G2">
        <v>0</v>
      </c>
      <c r="H2">
        <v>0</v>
      </c>
      <c r="I2">
        <v>1.18210569013201E-2</v>
      </c>
      <c r="J2">
        <v>0.49859737825674</v>
      </c>
      <c r="K2">
        <v>2.1355483220546201E-2</v>
      </c>
      <c r="L2">
        <v>13.667509261149499</v>
      </c>
      <c r="M2">
        <v>129</v>
      </c>
      <c r="N2">
        <v>640</v>
      </c>
      <c r="O2">
        <v>216</v>
      </c>
      <c r="P2">
        <v>0</v>
      </c>
      <c r="Q2">
        <v>0</v>
      </c>
      <c r="R2">
        <v>0</v>
      </c>
      <c r="S2">
        <v>1.13793109954638E-3</v>
      </c>
      <c r="T2">
        <v>0.47848223578086502</v>
      </c>
      <c r="U2">
        <v>8.3641756774406103E-3</v>
      </c>
      <c r="V2">
        <v>5.34470825788455</v>
      </c>
      <c r="W2">
        <v>112</v>
      </c>
      <c r="X2">
        <v>639</v>
      </c>
      <c r="Y2">
        <v>186</v>
      </c>
      <c r="Z2">
        <v>0</v>
      </c>
      <c r="AA2">
        <v>0</v>
      </c>
      <c r="AB2">
        <v>0</v>
      </c>
      <c r="AC2">
        <v>29.008451765991101</v>
      </c>
      <c r="AD2">
        <v>1752.9888085821599</v>
      </c>
      <c r="AE2">
        <v>67.077774163419207</v>
      </c>
      <c r="AF2">
        <v>42929.775464588201</v>
      </c>
      <c r="AG2">
        <v>119</v>
      </c>
      <c r="AH2">
        <v>640</v>
      </c>
      <c r="AI2">
        <v>216</v>
      </c>
      <c r="AJ2">
        <v>0</v>
      </c>
      <c r="AK2">
        <v>0</v>
      </c>
      <c r="AL2">
        <v>0</v>
      </c>
      <c r="AM2">
        <v>4.18939429422021</v>
      </c>
      <c r="AN2">
        <v>1752.9888085821599</v>
      </c>
      <c r="AO2">
        <v>32.925361771138</v>
      </c>
      <c r="AP2">
        <v>21039.306171757202</v>
      </c>
      <c r="AQ2">
        <v>97</v>
      </c>
      <c r="AR2">
        <v>639</v>
      </c>
      <c r="AS2">
        <v>186</v>
      </c>
    </row>
    <row r="3" spans="1:52" hidden="1" x14ac:dyDescent="0.25">
      <c r="A3" t="s">
        <v>73</v>
      </c>
      <c r="B3" t="s">
        <v>12</v>
      </c>
      <c r="C3">
        <v>1.8560000000000001</v>
      </c>
      <c r="D3">
        <v>14.885</v>
      </c>
      <c r="E3">
        <v>8.4502397096464001</v>
      </c>
      <c r="F3">
        <v>0</v>
      </c>
      <c r="G3">
        <v>0</v>
      </c>
      <c r="H3">
        <v>0.739781803085796</v>
      </c>
      <c r="I3">
        <v>1.39412496179808</v>
      </c>
      <c r="J3">
        <v>2.6582323732342301</v>
      </c>
      <c r="K3">
        <v>0.82165473525427102</v>
      </c>
      <c r="L3">
        <v>181.585696491194</v>
      </c>
      <c r="M3">
        <v>101</v>
      </c>
      <c r="N3">
        <v>221</v>
      </c>
      <c r="O3">
        <v>163</v>
      </c>
      <c r="P3">
        <v>0</v>
      </c>
      <c r="Q3">
        <v>0</v>
      </c>
      <c r="R3">
        <v>2.4845301303432502E-2</v>
      </c>
      <c r="S3">
        <v>0.49022918338124299</v>
      </c>
      <c r="T3">
        <v>0.96505415775258097</v>
      </c>
      <c r="U3">
        <v>0.239776589543088</v>
      </c>
      <c r="V3">
        <v>52.750849699479403</v>
      </c>
      <c r="W3">
        <v>86</v>
      </c>
      <c r="X3">
        <v>220</v>
      </c>
      <c r="Y3">
        <v>113</v>
      </c>
      <c r="Z3">
        <v>0</v>
      </c>
      <c r="AA3">
        <v>0</v>
      </c>
      <c r="AB3">
        <v>144.08534486326101</v>
      </c>
      <c r="AC3">
        <v>1180.7109470248899</v>
      </c>
      <c r="AD3">
        <v>66146.013752180297</v>
      </c>
      <c r="AE3">
        <v>1961.6192832587601</v>
      </c>
      <c r="AF3">
        <v>433517.86160018703</v>
      </c>
      <c r="AG3">
        <v>40</v>
      </c>
      <c r="AH3">
        <v>221</v>
      </c>
      <c r="AI3">
        <v>163</v>
      </c>
      <c r="AJ3">
        <v>0</v>
      </c>
      <c r="AK3">
        <v>0</v>
      </c>
      <c r="AL3">
        <v>0.51227387231092003</v>
      </c>
      <c r="AM3">
        <v>155.515035653209</v>
      </c>
      <c r="AN3">
        <v>48569.318352178903</v>
      </c>
      <c r="AO3">
        <v>929.12762985996096</v>
      </c>
      <c r="AP3">
        <v>204408.07856919101</v>
      </c>
      <c r="AQ3">
        <v>22</v>
      </c>
      <c r="AR3">
        <v>220</v>
      </c>
      <c r="AS3">
        <v>113</v>
      </c>
    </row>
    <row r="4" spans="1:52" x14ac:dyDescent="0.25">
      <c r="A4" t="s">
        <v>73</v>
      </c>
      <c r="B4" t="s">
        <v>11</v>
      </c>
      <c r="C4">
        <v>3.214</v>
      </c>
      <c r="D4">
        <v>111.149</v>
      </c>
      <c r="E4" t="s">
        <v>72</v>
      </c>
      <c r="F4">
        <v>0</v>
      </c>
      <c r="G4">
        <v>0</v>
      </c>
      <c r="H4">
        <v>0</v>
      </c>
      <c r="I4">
        <v>2.3384344986732201E-2</v>
      </c>
      <c r="J4">
        <v>1.9613398615664099</v>
      </c>
      <c r="K4">
        <v>9.6406431565499495E-2</v>
      </c>
      <c r="L4">
        <v>37.212882584282802</v>
      </c>
      <c r="M4">
        <v>59</v>
      </c>
      <c r="N4">
        <v>386</v>
      </c>
      <c r="O4">
        <v>140</v>
      </c>
      <c r="P4">
        <v>0</v>
      </c>
      <c r="Q4">
        <v>0</v>
      </c>
      <c r="R4">
        <v>0</v>
      </c>
      <c r="S4">
        <v>6.8544211622788903E-3</v>
      </c>
      <c r="T4">
        <v>0.93618528366260401</v>
      </c>
      <c r="U4">
        <v>3.5364109723583399E-2</v>
      </c>
      <c r="V4">
        <v>13.6151822435796</v>
      </c>
      <c r="W4">
        <v>59</v>
      </c>
      <c r="X4">
        <v>385</v>
      </c>
      <c r="Y4">
        <v>120</v>
      </c>
      <c r="Z4">
        <v>0</v>
      </c>
      <c r="AA4">
        <v>0</v>
      </c>
      <c r="AB4">
        <v>0</v>
      </c>
      <c r="AC4">
        <v>83.8047215016758</v>
      </c>
      <c r="AD4">
        <v>6485.6613550992697</v>
      </c>
      <c r="AE4">
        <v>240.69490211516799</v>
      </c>
      <c r="AF4">
        <v>92908.232216455101</v>
      </c>
      <c r="AG4">
        <v>61</v>
      </c>
      <c r="AH4">
        <v>386</v>
      </c>
      <c r="AI4">
        <v>140</v>
      </c>
      <c r="AJ4">
        <v>0</v>
      </c>
      <c r="AK4">
        <v>0</v>
      </c>
      <c r="AL4">
        <v>0</v>
      </c>
      <c r="AM4">
        <v>23.307632506867598</v>
      </c>
      <c r="AN4">
        <v>3935.2058028532701</v>
      </c>
      <c r="AO4">
        <v>94.111596276998498</v>
      </c>
      <c r="AP4">
        <v>36232.964566644398</v>
      </c>
      <c r="AQ4">
        <v>61</v>
      </c>
      <c r="AR4">
        <v>385</v>
      </c>
      <c r="AS4">
        <v>120</v>
      </c>
    </row>
    <row r="5" spans="1:52" hidden="1" x14ac:dyDescent="0.25">
      <c r="A5" t="s">
        <v>73</v>
      </c>
      <c r="B5" t="s">
        <v>14</v>
      </c>
      <c r="C5">
        <v>2.298</v>
      </c>
      <c r="D5">
        <v>16.742999999999999</v>
      </c>
      <c r="E5">
        <v>3.3652969521446701</v>
      </c>
      <c r="F5">
        <v>0</v>
      </c>
      <c r="G5">
        <v>0</v>
      </c>
      <c r="H5">
        <v>0.105249356120296</v>
      </c>
      <c r="I5">
        <v>0.54927237148271302</v>
      </c>
      <c r="J5">
        <v>2.2687090379161798</v>
      </c>
      <c r="K5">
        <v>0.38695822556640003</v>
      </c>
      <c r="L5">
        <v>26.313159338515199</v>
      </c>
      <c r="M5">
        <v>22</v>
      </c>
      <c r="N5">
        <v>68</v>
      </c>
      <c r="O5">
        <v>40</v>
      </c>
      <c r="P5">
        <v>0</v>
      </c>
      <c r="Q5">
        <v>0</v>
      </c>
      <c r="R5">
        <v>0</v>
      </c>
      <c r="S5">
        <v>0.172473665533487</v>
      </c>
      <c r="T5">
        <v>0.75623634597206002</v>
      </c>
      <c r="U5">
        <v>0.11795720365550499</v>
      </c>
      <c r="V5">
        <v>7.9031326449188697</v>
      </c>
      <c r="W5">
        <v>18</v>
      </c>
      <c r="X5">
        <v>67</v>
      </c>
      <c r="Y5">
        <v>31</v>
      </c>
      <c r="Z5">
        <v>0</v>
      </c>
      <c r="AA5">
        <v>0</v>
      </c>
      <c r="AB5">
        <v>1434.7397061121501</v>
      </c>
      <c r="AC5">
        <v>7804.5367097991002</v>
      </c>
      <c r="AD5">
        <v>30119.513393358699</v>
      </c>
      <c r="AE5">
        <v>4791.6749506332899</v>
      </c>
      <c r="AF5">
        <v>325833.896643063</v>
      </c>
      <c r="AG5">
        <v>21</v>
      </c>
      <c r="AH5">
        <v>68</v>
      </c>
      <c r="AI5">
        <v>40</v>
      </c>
      <c r="AJ5">
        <v>0</v>
      </c>
      <c r="AK5">
        <v>0</v>
      </c>
      <c r="AL5">
        <v>0</v>
      </c>
      <c r="AM5">
        <v>1181.11667094725</v>
      </c>
      <c r="AN5">
        <v>23330.632498720799</v>
      </c>
      <c r="AO5">
        <v>1985.94475914085</v>
      </c>
      <c r="AP5">
        <v>133058.29886243699</v>
      </c>
      <c r="AQ5">
        <v>13</v>
      </c>
      <c r="AR5">
        <v>67</v>
      </c>
      <c r="AS5">
        <v>31</v>
      </c>
    </row>
    <row r="6" spans="1:52" hidden="1" x14ac:dyDescent="0.25">
      <c r="A6" t="s">
        <v>1</v>
      </c>
      <c r="B6" t="s">
        <v>14</v>
      </c>
      <c r="C6">
        <v>2.298</v>
      </c>
      <c r="D6">
        <v>16.742999999999999</v>
      </c>
      <c r="E6">
        <v>3.3652969521443898</v>
      </c>
      <c r="F6">
        <v>0</v>
      </c>
      <c r="G6">
        <v>0</v>
      </c>
      <c r="H6" s="4">
        <v>0</v>
      </c>
      <c r="I6">
        <v>0</v>
      </c>
      <c r="J6">
        <v>0.32191323665518001</v>
      </c>
      <c r="K6">
        <v>1.2058611946269299E-2</v>
      </c>
      <c r="L6">
        <v>0.81998561234631795</v>
      </c>
      <c r="M6">
        <v>8</v>
      </c>
      <c r="N6">
        <v>68</v>
      </c>
      <c r="O6">
        <v>12</v>
      </c>
      <c r="P6">
        <v>0</v>
      </c>
      <c r="Q6">
        <v>0</v>
      </c>
      <c r="R6">
        <v>0</v>
      </c>
      <c r="S6">
        <v>0</v>
      </c>
      <c r="T6">
        <v>0.15412708582590501</v>
      </c>
      <c r="U6">
        <v>7.2498470091713601E-3</v>
      </c>
      <c r="V6">
        <v>0.48573974961448102</v>
      </c>
      <c r="W6">
        <v>8</v>
      </c>
      <c r="X6">
        <v>67</v>
      </c>
      <c r="Y6">
        <v>12</v>
      </c>
      <c r="Z6">
        <v>0</v>
      </c>
      <c r="AA6">
        <v>0</v>
      </c>
      <c r="AB6" s="4">
        <v>0</v>
      </c>
      <c r="AC6">
        <v>0</v>
      </c>
      <c r="AD6">
        <v>24852.919265951899</v>
      </c>
      <c r="AE6">
        <v>765.08008898506205</v>
      </c>
      <c r="AF6">
        <v>52025.446050984203</v>
      </c>
      <c r="AG6">
        <v>6</v>
      </c>
      <c r="AH6">
        <v>68</v>
      </c>
      <c r="AI6">
        <v>12</v>
      </c>
      <c r="AJ6">
        <v>0</v>
      </c>
      <c r="AK6">
        <v>0</v>
      </c>
      <c r="AL6">
        <v>0</v>
      </c>
      <c r="AM6">
        <v>0</v>
      </c>
      <c r="AN6">
        <v>11537.574586790999</v>
      </c>
      <c r="AO6">
        <v>491.91542439971499</v>
      </c>
      <c r="AP6">
        <v>32958.3334347809</v>
      </c>
      <c r="AQ6">
        <v>6</v>
      </c>
      <c r="AR6">
        <v>67</v>
      </c>
      <c r="AS6">
        <v>12</v>
      </c>
    </row>
    <row r="7" spans="1:52" hidden="1" x14ac:dyDescent="0.25">
      <c r="A7" t="s">
        <v>1</v>
      </c>
      <c r="B7" t="s">
        <v>13</v>
      </c>
      <c r="C7">
        <v>1.593</v>
      </c>
      <c r="D7">
        <v>6.8630000000000004</v>
      </c>
      <c r="E7">
        <v>49.016570007697197</v>
      </c>
      <c r="F7">
        <v>0</v>
      </c>
      <c r="G7">
        <v>0</v>
      </c>
      <c r="H7">
        <v>0</v>
      </c>
      <c r="I7">
        <v>0</v>
      </c>
      <c r="J7">
        <v>0.52011841069789</v>
      </c>
      <c r="K7">
        <v>4.76411163767268E-3</v>
      </c>
      <c r="L7">
        <v>3.0490314481105099</v>
      </c>
      <c r="M7">
        <v>72</v>
      </c>
      <c r="N7">
        <v>640</v>
      </c>
      <c r="O7">
        <v>127</v>
      </c>
      <c r="P7">
        <v>0</v>
      </c>
      <c r="Q7">
        <v>0</v>
      </c>
      <c r="R7">
        <v>0</v>
      </c>
      <c r="S7">
        <v>0</v>
      </c>
      <c r="T7">
        <v>0.33183993000058598</v>
      </c>
      <c r="U7">
        <v>2.3385025187947599E-3</v>
      </c>
      <c r="V7">
        <v>1.49430310950985</v>
      </c>
      <c r="W7">
        <v>77</v>
      </c>
      <c r="X7">
        <v>639</v>
      </c>
      <c r="Y7">
        <v>116</v>
      </c>
      <c r="Z7">
        <v>0</v>
      </c>
      <c r="AA7">
        <v>0</v>
      </c>
      <c r="AB7">
        <v>0</v>
      </c>
      <c r="AC7">
        <v>0</v>
      </c>
      <c r="AD7">
        <v>3108.8626620680202</v>
      </c>
      <c r="AE7">
        <v>39.303786415720303</v>
      </c>
      <c r="AF7">
        <v>25154.423306060999</v>
      </c>
      <c r="AG7">
        <v>65</v>
      </c>
      <c r="AH7">
        <v>640</v>
      </c>
      <c r="AI7">
        <v>127</v>
      </c>
      <c r="AJ7">
        <v>0</v>
      </c>
      <c r="AK7">
        <v>0</v>
      </c>
      <c r="AL7">
        <v>0</v>
      </c>
      <c r="AM7">
        <v>0</v>
      </c>
      <c r="AN7">
        <v>1983.4805823885999</v>
      </c>
      <c r="AO7">
        <v>19.593549494131899</v>
      </c>
      <c r="AP7">
        <v>12520.2781267503</v>
      </c>
      <c r="AQ7">
        <v>65</v>
      </c>
      <c r="AR7">
        <v>639</v>
      </c>
      <c r="AS7">
        <v>116</v>
      </c>
    </row>
    <row r="8" spans="1:52" hidden="1" x14ac:dyDescent="0.25">
      <c r="A8" t="s">
        <v>1</v>
      </c>
      <c r="B8" t="s">
        <v>12</v>
      </c>
      <c r="C8">
        <v>1.8560000000000001</v>
      </c>
      <c r="D8">
        <v>14.885</v>
      </c>
      <c r="E8">
        <v>8.4502402952320903</v>
      </c>
      <c r="F8">
        <v>0</v>
      </c>
      <c r="G8">
        <v>0</v>
      </c>
      <c r="H8">
        <v>0</v>
      </c>
      <c r="I8">
        <v>0</v>
      </c>
      <c r="J8">
        <v>0.88430366862196297</v>
      </c>
      <c r="K8">
        <v>3.3046412500242102E-2</v>
      </c>
      <c r="L8">
        <v>7.3032571625535203</v>
      </c>
      <c r="M8">
        <v>22</v>
      </c>
      <c r="N8">
        <v>221</v>
      </c>
      <c r="O8">
        <v>34</v>
      </c>
      <c r="P8">
        <v>0</v>
      </c>
      <c r="Q8">
        <v>0</v>
      </c>
      <c r="R8">
        <v>0</v>
      </c>
      <c r="S8">
        <v>0</v>
      </c>
      <c r="T8">
        <v>0.46059424979409402</v>
      </c>
      <c r="U8">
        <v>1.38623250864947E-2</v>
      </c>
      <c r="V8">
        <v>3.04971151902885</v>
      </c>
      <c r="W8">
        <v>22</v>
      </c>
      <c r="X8">
        <v>220</v>
      </c>
      <c r="Y8">
        <v>31</v>
      </c>
      <c r="Z8">
        <v>0</v>
      </c>
      <c r="AA8">
        <v>0</v>
      </c>
      <c r="AB8">
        <v>0</v>
      </c>
      <c r="AC8">
        <v>0</v>
      </c>
      <c r="AD8">
        <v>104856.150981439</v>
      </c>
      <c r="AE8">
        <v>1669.1990090957299</v>
      </c>
      <c r="AF8">
        <v>368892.98101015599</v>
      </c>
      <c r="AG8">
        <v>14</v>
      </c>
      <c r="AH8">
        <v>221</v>
      </c>
      <c r="AI8">
        <v>34</v>
      </c>
      <c r="AJ8">
        <v>0</v>
      </c>
      <c r="AK8">
        <v>0</v>
      </c>
      <c r="AL8">
        <v>0</v>
      </c>
      <c r="AM8">
        <v>0</v>
      </c>
      <c r="AN8">
        <v>56308.871611926697</v>
      </c>
      <c r="AO8">
        <v>679.37246076821395</v>
      </c>
      <c r="AP8">
        <v>149461.94136900699</v>
      </c>
      <c r="AQ8">
        <v>14</v>
      </c>
      <c r="AR8">
        <v>220</v>
      </c>
      <c r="AS8">
        <v>31</v>
      </c>
    </row>
    <row r="9" spans="1:52" x14ac:dyDescent="0.25">
      <c r="A9" t="s">
        <v>1</v>
      </c>
      <c r="B9" t="s">
        <v>11</v>
      </c>
      <c r="C9">
        <v>3.214</v>
      </c>
      <c r="D9">
        <v>111</v>
      </c>
      <c r="E9" t="s">
        <v>72</v>
      </c>
      <c r="F9">
        <v>0</v>
      </c>
      <c r="G9">
        <v>0</v>
      </c>
      <c r="H9">
        <v>0</v>
      </c>
      <c r="I9" s="4">
        <v>4.2106236193191102E-17</v>
      </c>
      <c r="J9">
        <v>0.40130493503848003</v>
      </c>
      <c r="K9">
        <v>1.1672458111290401E-2</v>
      </c>
      <c r="L9">
        <v>4.5055688309581203</v>
      </c>
      <c r="M9">
        <v>56</v>
      </c>
      <c r="N9">
        <v>386</v>
      </c>
      <c r="O9">
        <v>98</v>
      </c>
      <c r="P9">
        <v>0</v>
      </c>
      <c r="Q9">
        <v>0</v>
      </c>
      <c r="R9">
        <v>0</v>
      </c>
      <c r="S9">
        <v>0</v>
      </c>
      <c r="T9">
        <v>0.160435780183803</v>
      </c>
      <c r="U9">
        <v>3.9712301871716203E-3</v>
      </c>
      <c r="V9">
        <v>1.52892362206107</v>
      </c>
      <c r="W9">
        <v>54</v>
      </c>
      <c r="X9">
        <v>385</v>
      </c>
      <c r="Y9">
        <v>79</v>
      </c>
      <c r="Z9">
        <v>0</v>
      </c>
      <c r="AA9">
        <v>0</v>
      </c>
      <c r="AB9">
        <v>0</v>
      </c>
      <c r="AC9" s="4">
        <v>8.6401996668428102E-12</v>
      </c>
      <c r="AD9">
        <v>10154.1611754021</v>
      </c>
      <c r="AE9">
        <v>196.81376028558401</v>
      </c>
      <c r="AF9">
        <v>75970.111470235701</v>
      </c>
      <c r="AG9">
        <v>52</v>
      </c>
      <c r="AH9">
        <v>386</v>
      </c>
      <c r="AI9">
        <v>98</v>
      </c>
      <c r="AJ9">
        <v>0</v>
      </c>
      <c r="AK9">
        <v>0</v>
      </c>
      <c r="AL9">
        <v>0</v>
      </c>
      <c r="AM9">
        <v>0</v>
      </c>
      <c r="AN9">
        <v>2204.2941078520498</v>
      </c>
      <c r="AO9">
        <v>58.133413433530301</v>
      </c>
      <c r="AP9">
        <v>22381.364171909099</v>
      </c>
      <c r="AQ9">
        <v>54</v>
      </c>
      <c r="AR9">
        <v>385</v>
      </c>
      <c r="AS9">
        <v>79</v>
      </c>
    </row>
    <row r="10" spans="1:52" hidden="1" x14ac:dyDescent="0.25">
      <c r="A10" t="s">
        <v>74</v>
      </c>
      <c r="B10" t="s">
        <v>14</v>
      </c>
      <c r="C10">
        <v>1.8120000000000001</v>
      </c>
      <c r="D10">
        <v>6.9980000000000002</v>
      </c>
      <c r="E10">
        <v>3.4316019868950201</v>
      </c>
      <c r="F10">
        <v>0</v>
      </c>
      <c r="G10">
        <v>0</v>
      </c>
      <c r="H10">
        <v>0</v>
      </c>
      <c r="I10">
        <v>0</v>
      </c>
      <c r="J10">
        <v>0.38519419516297998</v>
      </c>
      <c r="K10">
        <v>1.34357491805567E-2</v>
      </c>
      <c r="L10">
        <v>0.91363094427785596</v>
      </c>
      <c r="M10">
        <v>11</v>
      </c>
      <c r="N10">
        <v>68</v>
      </c>
      <c r="O10">
        <v>16</v>
      </c>
      <c r="P10">
        <v>0</v>
      </c>
      <c r="Q10">
        <v>0</v>
      </c>
      <c r="R10">
        <v>0</v>
      </c>
      <c r="S10">
        <v>0</v>
      </c>
      <c r="T10">
        <v>0.15412708582590401</v>
      </c>
      <c r="U10">
        <v>6.9546721975394304E-3</v>
      </c>
      <c r="V10">
        <v>0.46596303723514199</v>
      </c>
      <c r="W10">
        <v>8</v>
      </c>
      <c r="X10">
        <v>67</v>
      </c>
      <c r="Y10">
        <v>12</v>
      </c>
      <c r="Z10">
        <v>0</v>
      </c>
      <c r="AA10">
        <v>0</v>
      </c>
      <c r="AB10">
        <v>0</v>
      </c>
      <c r="AC10">
        <v>0</v>
      </c>
      <c r="AD10">
        <v>20733.5501311921</v>
      </c>
      <c r="AE10">
        <v>996.04853511462204</v>
      </c>
      <c r="AF10">
        <v>67731.300387794297</v>
      </c>
      <c r="AG10">
        <v>8</v>
      </c>
      <c r="AH10">
        <v>68</v>
      </c>
      <c r="AI10">
        <v>16</v>
      </c>
      <c r="AJ10">
        <v>0</v>
      </c>
      <c r="AK10">
        <v>0</v>
      </c>
      <c r="AL10">
        <v>0</v>
      </c>
      <c r="AM10">
        <v>0</v>
      </c>
      <c r="AN10">
        <v>20733.5501311921</v>
      </c>
      <c r="AO10">
        <v>620.05856810080297</v>
      </c>
      <c r="AP10">
        <v>41543.924062753802</v>
      </c>
      <c r="AQ10">
        <v>6</v>
      </c>
      <c r="AR10">
        <v>67</v>
      </c>
      <c r="AS10">
        <v>12</v>
      </c>
    </row>
    <row r="11" spans="1:52" hidden="1" x14ac:dyDescent="0.25">
      <c r="A11" t="s">
        <v>74</v>
      </c>
      <c r="B11" t="s">
        <v>13</v>
      </c>
      <c r="C11">
        <v>1.742</v>
      </c>
      <c r="D11">
        <v>7.367</v>
      </c>
      <c r="E11">
        <v>57.907396625547797</v>
      </c>
      <c r="F11">
        <v>0</v>
      </c>
      <c r="G11">
        <v>0</v>
      </c>
      <c r="H11" s="4">
        <v>0</v>
      </c>
      <c r="I11">
        <v>0</v>
      </c>
      <c r="J11">
        <v>0.43961394688216698</v>
      </c>
      <c r="K11">
        <v>7.0576246018396903E-3</v>
      </c>
      <c r="L11">
        <v>4.5168797451774001</v>
      </c>
      <c r="M11">
        <v>66</v>
      </c>
      <c r="N11">
        <v>640</v>
      </c>
      <c r="O11">
        <v>128</v>
      </c>
      <c r="P11">
        <v>0</v>
      </c>
      <c r="Q11">
        <v>0</v>
      </c>
      <c r="R11">
        <v>0</v>
      </c>
      <c r="S11">
        <v>0</v>
      </c>
      <c r="T11">
        <v>0.288395884133131</v>
      </c>
      <c r="U11">
        <v>2.5269345512294798E-3</v>
      </c>
      <c r="V11">
        <v>1.61471117823564</v>
      </c>
      <c r="W11">
        <v>71</v>
      </c>
      <c r="X11">
        <v>639</v>
      </c>
      <c r="Y11">
        <v>113</v>
      </c>
      <c r="Z11">
        <v>0</v>
      </c>
      <c r="AA11">
        <v>0</v>
      </c>
      <c r="AB11" s="4">
        <v>0</v>
      </c>
      <c r="AC11">
        <v>0</v>
      </c>
      <c r="AD11">
        <v>2197.41844156256</v>
      </c>
      <c r="AE11">
        <v>39.939357271070897</v>
      </c>
      <c r="AF11">
        <v>25561.1886534853</v>
      </c>
      <c r="AG11">
        <v>65</v>
      </c>
      <c r="AH11">
        <v>640</v>
      </c>
      <c r="AI11">
        <v>128</v>
      </c>
      <c r="AJ11">
        <v>0</v>
      </c>
      <c r="AK11">
        <v>0</v>
      </c>
      <c r="AL11">
        <v>0</v>
      </c>
      <c r="AM11">
        <v>0</v>
      </c>
      <c r="AN11">
        <v>1370.26435932447</v>
      </c>
      <c r="AO11">
        <v>18.0530578389412</v>
      </c>
      <c r="AP11">
        <v>11535.9039590834</v>
      </c>
      <c r="AQ11">
        <v>63</v>
      </c>
      <c r="AR11">
        <v>639</v>
      </c>
      <c r="AS11">
        <v>113</v>
      </c>
    </row>
    <row r="12" spans="1:52" hidden="1" x14ac:dyDescent="0.25">
      <c r="A12" t="s">
        <v>74</v>
      </c>
      <c r="B12" t="s">
        <v>12</v>
      </c>
      <c r="C12">
        <v>2.6459999999999999</v>
      </c>
      <c r="D12">
        <v>23.98</v>
      </c>
      <c r="E12">
        <v>17.5075968659085</v>
      </c>
      <c r="F12">
        <v>0</v>
      </c>
      <c r="G12">
        <v>0</v>
      </c>
      <c r="H12">
        <v>0</v>
      </c>
      <c r="I12">
        <v>0</v>
      </c>
      <c r="J12">
        <v>1.53112343356769</v>
      </c>
      <c r="K12">
        <v>1.9694719032117999E-2</v>
      </c>
      <c r="L12">
        <v>4.35253290609809</v>
      </c>
      <c r="M12">
        <v>15</v>
      </c>
      <c r="N12">
        <v>221</v>
      </c>
      <c r="O12">
        <v>25</v>
      </c>
      <c r="P12">
        <v>0</v>
      </c>
      <c r="Q12">
        <v>0</v>
      </c>
      <c r="R12">
        <v>0</v>
      </c>
      <c r="S12">
        <v>0</v>
      </c>
      <c r="T12">
        <v>0.51037447785589696</v>
      </c>
      <c r="U12">
        <v>8.6766097185071705E-3</v>
      </c>
      <c r="V12">
        <v>1.90885413807157</v>
      </c>
      <c r="W12">
        <v>19</v>
      </c>
      <c r="X12">
        <v>220</v>
      </c>
      <c r="Y12">
        <v>25</v>
      </c>
      <c r="Z12">
        <v>0</v>
      </c>
      <c r="AA12">
        <v>0</v>
      </c>
      <c r="AB12">
        <v>0</v>
      </c>
      <c r="AC12">
        <v>0</v>
      </c>
      <c r="AD12">
        <v>3468.1662567929202</v>
      </c>
      <c r="AE12">
        <v>101.877951573209</v>
      </c>
      <c r="AF12">
        <v>22515.0272976792</v>
      </c>
      <c r="AG12">
        <v>18</v>
      </c>
      <c r="AH12">
        <v>221</v>
      </c>
      <c r="AI12">
        <v>25</v>
      </c>
      <c r="AJ12">
        <v>0</v>
      </c>
      <c r="AK12">
        <v>0</v>
      </c>
      <c r="AL12">
        <v>0</v>
      </c>
      <c r="AM12">
        <v>0</v>
      </c>
      <c r="AN12">
        <v>3314.61948952593</v>
      </c>
      <c r="AO12">
        <v>82.658908908101594</v>
      </c>
      <c r="AP12">
        <v>18184.9599597823</v>
      </c>
      <c r="AQ12">
        <v>18</v>
      </c>
      <c r="AR12">
        <v>220</v>
      </c>
      <c r="AS12">
        <v>25</v>
      </c>
    </row>
    <row r="13" spans="1:52" x14ac:dyDescent="0.25">
      <c r="A13" t="s">
        <v>74</v>
      </c>
      <c r="B13" t="s">
        <v>11</v>
      </c>
      <c r="C13">
        <v>2.6659999999999999</v>
      </c>
      <c r="D13">
        <v>46.671999999999997</v>
      </c>
      <c r="E13" t="s">
        <v>72</v>
      </c>
      <c r="F13">
        <v>0</v>
      </c>
      <c r="G13">
        <v>0</v>
      </c>
      <c r="H13">
        <v>0</v>
      </c>
      <c r="I13">
        <v>0</v>
      </c>
      <c r="J13">
        <v>0.22482804850522001</v>
      </c>
      <c r="K13">
        <v>6.0254453208509699E-3</v>
      </c>
      <c r="L13">
        <v>2.3258218938484698</v>
      </c>
      <c r="M13">
        <v>52</v>
      </c>
      <c r="N13">
        <v>386</v>
      </c>
      <c r="O13">
        <v>84</v>
      </c>
      <c r="P13">
        <v>0</v>
      </c>
      <c r="Q13">
        <v>0</v>
      </c>
      <c r="R13">
        <v>0</v>
      </c>
      <c r="S13">
        <v>0</v>
      </c>
      <c r="T13">
        <v>0.160428017040084</v>
      </c>
      <c r="U13">
        <v>3.2885864419134199E-3</v>
      </c>
      <c r="V13">
        <v>1.26610578013666</v>
      </c>
      <c r="W13">
        <v>43</v>
      </c>
      <c r="X13">
        <v>385</v>
      </c>
      <c r="Y13">
        <v>66</v>
      </c>
      <c r="Z13">
        <v>0</v>
      </c>
      <c r="AA13">
        <v>0</v>
      </c>
      <c r="AB13">
        <v>0</v>
      </c>
      <c r="AC13">
        <v>0</v>
      </c>
      <c r="AD13">
        <v>4625.5552944783603</v>
      </c>
      <c r="AE13">
        <v>82.220181373043701</v>
      </c>
      <c r="AF13">
        <v>31736.990009994799</v>
      </c>
      <c r="AG13">
        <v>48</v>
      </c>
      <c r="AH13">
        <v>386</v>
      </c>
      <c r="AI13">
        <v>84</v>
      </c>
      <c r="AJ13">
        <v>0</v>
      </c>
      <c r="AK13">
        <v>0</v>
      </c>
      <c r="AL13">
        <v>0</v>
      </c>
      <c r="AM13">
        <v>0</v>
      </c>
      <c r="AN13">
        <v>1883.32295657952</v>
      </c>
      <c r="AO13">
        <v>39.826271097428403</v>
      </c>
      <c r="AP13">
        <v>15333.114372509899</v>
      </c>
      <c r="AQ13">
        <v>44</v>
      </c>
      <c r="AR13">
        <v>385</v>
      </c>
      <c r="AS13">
        <v>66</v>
      </c>
    </row>
    <row r="14" spans="1:52" hidden="1" x14ac:dyDescent="0.25">
      <c r="A14" t="s">
        <v>75</v>
      </c>
      <c r="B14" t="s">
        <v>14</v>
      </c>
      <c r="C14">
        <v>1.8120000000000001</v>
      </c>
      <c r="D14">
        <v>6.9980000000000002</v>
      </c>
      <c r="E14">
        <v>3.4316019868997198</v>
      </c>
      <c r="F14">
        <v>0</v>
      </c>
      <c r="G14">
        <v>0</v>
      </c>
      <c r="H14">
        <v>0</v>
      </c>
      <c r="I14" s="4">
        <v>3.4818881053201599E-16</v>
      </c>
      <c r="J14">
        <v>0.38519419516213599</v>
      </c>
      <c r="K14">
        <v>1.3435749180561601E-2</v>
      </c>
      <c r="L14">
        <v>0.91363094427819302</v>
      </c>
      <c r="M14">
        <v>11</v>
      </c>
      <c r="N14">
        <v>68</v>
      </c>
      <c r="O14">
        <v>18</v>
      </c>
      <c r="P14">
        <v>0</v>
      </c>
      <c r="Q14">
        <v>0</v>
      </c>
      <c r="R14">
        <v>0</v>
      </c>
      <c r="S14">
        <v>0</v>
      </c>
      <c r="T14">
        <v>0.154127085825884</v>
      </c>
      <c r="U14">
        <v>6.9546721975590102E-3</v>
      </c>
      <c r="V14">
        <v>0.46596303723645299</v>
      </c>
      <c r="W14">
        <v>8</v>
      </c>
      <c r="X14">
        <v>67</v>
      </c>
      <c r="Y14">
        <v>14</v>
      </c>
      <c r="Z14">
        <v>0</v>
      </c>
      <c r="AA14">
        <v>0</v>
      </c>
      <c r="AB14">
        <v>0</v>
      </c>
      <c r="AC14" s="4">
        <v>2.0463630789890801E-12</v>
      </c>
      <c r="AD14">
        <v>20733.550131197899</v>
      </c>
      <c r="AE14">
        <v>996.04853511459305</v>
      </c>
      <c r="AF14">
        <v>67731.300387792304</v>
      </c>
      <c r="AG14">
        <v>8</v>
      </c>
      <c r="AH14">
        <v>68</v>
      </c>
      <c r="AI14">
        <v>18</v>
      </c>
      <c r="AJ14">
        <v>0</v>
      </c>
      <c r="AK14">
        <v>0</v>
      </c>
      <c r="AL14">
        <v>0</v>
      </c>
      <c r="AM14">
        <v>0</v>
      </c>
      <c r="AN14">
        <v>20733.550131197899</v>
      </c>
      <c r="AO14">
        <v>620.05856810089006</v>
      </c>
      <c r="AP14">
        <v>41543.924062759601</v>
      </c>
      <c r="AQ14">
        <v>6</v>
      </c>
      <c r="AR14">
        <v>67</v>
      </c>
      <c r="AS14">
        <v>14</v>
      </c>
    </row>
    <row r="15" spans="1:52" hidden="1" x14ac:dyDescent="0.25">
      <c r="A15" t="s">
        <v>75</v>
      </c>
      <c r="B15" t="s">
        <v>13</v>
      </c>
      <c r="C15">
        <v>1.718</v>
      </c>
      <c r="D15">
        <v>7.9980000000000002</v>
      </c>
      <c r="E15">
        <v>57.0191063147657</v>
      </c>
      <c r="F15">
        <v>0</v>
      </c>
      <c r="G15">
        <v>0</v>
      </c>
      <c r="H15" s="4">
        <v>0</v>
      </c>
      <c r="I15">
        <v>0</v>
      </c>
      <c r="J15">
        <v>0.38601335401827802</v>
      </c>
      <c r="K15">
        <v>6.9406006561317096E-3</v>
      </c>
      <c r="L15">
        <v>4.4419844199243004</v>
      </c>
      <c r="M15">
        <v>70</v>
      </c>
      <c r="N15">
        <v>640</v>
      </c>
      <c r="O15">
        <v>135</v>
      </c>
      <c r="P15">
        <v>0</v>
      </c>
      <c r="Q15">
        <v>0</v>
      </c>
      <c r="R15">
        <v>0</v>
      </c>
      <c r="S15">
        <v>0</v>
      </c>
      <c r="T15">
        <v>0.263763769705952</v>
      </c>
      <c r="U15">
        <v>2.40755925954969E-3</v>
      </c>
      <c r="V15">
        <v>1.5384303668522501</v>
      </c>
      <c r="W15">
        <v>71</v>
      </c>
      <c r="X15">
        <v>639</v>
      </c>
      <c r="Y15">
        <v>113</v>
      </c>
      <c r="Z15">
        <v>0</v>
      </c>
      <c r="AA15">
        <v>0</v>
      </c>
      <c r="AB15" s="4">
        <v>0</v>
      </c>
      <c r="AC15">
        <v>0</v>
      </c>
      <c r="AD15">
        <v>3025.5183760953801</v>
      </c>
      <c r="AE15">
        <v>41.044775378160899</v>
      </c>
      <c r="AF15">
        <v>26268.656242023</v>
      </c>
      <c r="AG15">
        <v>68</v>
      </c>
      <c r="AH15">
        <v>640</v>
      </c>
      <c r="AI15">
        <v>135</v>
      </c>
      <c r="AJ15">
        <v>0</v>
      </c>
      <c r="AK15">
        <v>0</v>
      </c>
      <c r="AL15">
        <v>0</v>
      </c>
      <c r="AM15">
        <v>0</v>
      </c>
      <c r="AN15">
        <v>1257.2380460977399</v>
      </c>
      <c r="AO15">
        <v>16.9424057218204</v>
      </c>
      <c r="AP15">
        <v>10826.1972562432</v>
      </c>
      <c r="AQ15">
        <v>63</v>
      </c>
      <c r="AR15">
        <v>639</v>
      </c>
      <c r="AS15">
        <v>113</v>
      </c>
      <c r="AZ15">
        <f>1873/1400</f>
        <v>1.3378571428571429</v>
      </c>
    </row>
    <row r="16" spans="1:52" hidden="1" x14ac:dyDescent="0.25">
      <c r="A16" t="s">
        <v>75</v>
      </c>
      <c r="B16" t="s">
        <v>12</v>
      </c>
      <c r="C16">
        <v>2.6459999999999999</v>
      </c>
      <c r="D16">
        <v>23.98</v>
      </c>
      <c r="E16">
        <v>17.507597825686901</v>
      </c>
      <c r="F16">
        <v>0</v>
      </c>
      <c r="G16">
        <v>0</v>
      </c>
      <c r="H16">
        <v>0</v>
      </c>
      <c r="I16">
        <v>0</v>
      </c>
      <c r="J16">
        <v>1.0985630255235399</v>
      </c>
      <c r="K16">
        <v>1.35312244954836E-2</v>
      </c>
      <c r="L16">
        <v>2.9904006135018699</v>
      </c>
      <c r="M16">
        <v>16</v>
      </c>
      <c r="N16">
        <v>221</v>
      </c>
      <c r="O16">
        <v>24</v>
      </c>
      <c r="P16">
        <v>0</v>
      </c>
      <c r="Q16">
        <v>0</v>
      </c>
      <c r="R16">
        <v>0</v>
      </c>
      <c r="S16">
        <v>0</v>
      </c>
      <c r="T16">
        <v>0.366187675174514</v>
      </c>
      <c r="U16">
        <v>7.1248672129116102E-3</v>
      </c>
      <c r="V16">
        <v>1.56747078684055</v>
      </c>
      <c r="W16">
        <v>18</v>
      </c>
      <c r="X16">
        <v>220</v>
      </c>
      <c r="Y16">
        <v>24</v>
      </c>
      <c r="Z16">
        <v>0</v>
      </c>
      <c r="AA16">
        <v>0</v>
      </c>
      <c r="AB16">
        <v>0</v>
      </c>
      <c r="AC16">
        <v>0</v>
      </c>
      <c r="AD16">
        <v>3468.1662584768401</v>
      </c>
      <c r="AE16">
        <v>100.07904808403801</v>
      </c>
      <c r="AF16">
        <v>22117.4696265725</v>
      </c>
      <c r="AG16">
        <v>17</v>
      </c>
      <c r="AH16">
        <v>221</v>
      </c>
      <c r="AI16">
        <v>24</v>
      </c>
      <c r="AJ16">
        <v>0</v>
      </c>
      <c r="AK16">
        <v>0</v>
      </c>
      <c r="AL16">
        <v>0</v>
      </c>
      <c r="AM16">
        <v>0</v>
      </c>
      <c r="AN16">
        <v>3314.6194896287402</v>
      </c>
      <c r="AO16">
        <v>84.324798058471004</v>
      </c>
      <c r="AP16">
        <v>18551.455572863601</v>
      </c>
      <c r="AQ16">
        <v>17</v>
      </c>
      <c r="AR16">
        <v>220</v>
      </c>
      <c r="AS16">
        <v>24</v>
      </c>
    </row>
    <row r="17" spans="1:45" x14ac:dyDescent="0.25">
      <c r="A17" t="s">
        <v>75</v>
      </c>
      <c r="B17" t="s">
        <v>11</v>
      </c>
      <c r="C17">
        <v>2.6659999999999999</v>
      </c>
      <c r="D17">
        <v>46.822000000000003</v>
      </c>
      <c r="E17" t="s">
        <v>72</v>
      </c>
      <c r="F17">
        <v>0</v>
      </c>
      <c r="G17">
        <v>0</v>
      </c>
      <c r="H17">
        <v>0</v>
      </c>
      <c r="I17">
        <v>0</v>
      </c>
      <c r="J17">
        <v>0.22480892153280699</v>
      </c>
      <c r="K17">
        <v>5.7930850433207696E-3</v>
      </c>
      <c r="L17">
        <v>2.2361308267218098</v>
      </c>
      <c r="M17">
        <v>49</v>
      </c>
      <c r="N17">
        <v>386</v>
      </c>
      <c r="O17">
        <v>76</v>
      </c>
      <c r="P17">
        <v>0</v>
      </c>
      <c r="Q17">
        <v>0</v>
      </c>
      <c r="R17">
        <v>0</v>
      </c>
      <c r="S17">
        <v>0</v>
      </c>
      <c r="T17">
        <v>0.160423611434138</v>
      </c>
      <c r="U17">
        <v>3.2112300472384998E-3</v>
      </c>
      <c r="V17">
        <v>1.2363235681868201</v>
      </c>
      <c r="W17">
        <v>42</v>
      </c>
      <c r="X17">
        <v>385</v>
      </c>
      <c r="Y17">
        <v>61</v>
      </c>
      <c r="Z17">
        <v>0</v>
      </c>
      <c r="AA17">
        <v>0</v>
      </c>
      <c r="AB17">
        <v>0</v>
      </c>
      <c r="AC17">
        <v>0</v>
      </c>
      <c r="AD17">
        <v>4625.5563577091598</v>
      </c>
      <c r="AE17">
        <v>81.562504111290096</v>
      </c>
      <c r="AF17">
        <v>31483.1265869579</v>
      </c>
      <c r="AG17">
        <v>49</v>
      </c>
      <c r="AH17">
        <v>386</v>
      </c>
      <c r="AI17">
        <v>76</v>
      </c>
      <c r="AJ17">
        <v>0</v>
      </c>
      <c r="AK17">
        <v>0</v>
      </c>
      <c r="AL17">
        <v>0</v>
      </c>
      <c r="AM17">
        <v>0</v>
      </c>
      <c r="AN17">
        <v>1883.32338948042</v>
      </c>
      <c r="AO17">
        <v>40.080893942711903</v>
      </c>
      <c r="AP17">
        <v>15431.144167943999</v>
      </c>
      <c r="AQ17">
        <v>43</v>
      </c>
      <c r="AR17">
        <v>385</v>
      </c>
      <c r="AS17">
        <v>61</v>
      </c>
    </row>
    <row r="18" spans="1:45" hidden="1" x14ac:dyDescent="0.25">
      <c r="A18" t="s">
        <v>76</v>
      </c>
      <c r="B18" t="s">
        <v>13</v>
      </c>
      <c r="C18">
        <v>2.0030000000000001</v>
      </c>
      <c r="D18">
        <v>7.367</v>
      </c>
      <c r="E18">
        <v>76.213825139823896</v>
      </c>
      <c r="F18">
        <v>0</v>
      </c>
      <c r="G18">
        <v>0</v>
      </c>
      <c r="H18">
        <v>0</v>
      </c>
      <c r="I18">
        <v>0</v>
      </c>
      <c r="J18">
        <v>0.34843426335657601</v>
      </c>
      <c r="K18">
        <v>5.4349963316128701E-3</v>
      </c>
      <c r="L18">
        <v>3.4783976522322302</v>
      </c>
      <c r="M18">
        <v>85</v>
      </c>
      <c r="N18">
        <v>640</v>
      </c>
      <c r="O18">
        <v>132</v>
      </c>
      <c r="P18">
        <v>0</v>
      </c>
      <c r="Q18">
        <v>0</v>
      </c>
      <c r="R18">
        <v>0</v>
      </c>
      <c r="S18">
        <v>0</v>
      </c>
      <c r="T18">
        <v>0.23456402158015199</v>
      </c>
      <c r="U18">
        <v>1.92535495020249E-3</v>
      </c>
      <c r="V18">
        <v>1.2303018131793899</v>
      </c>
      <c r="W18">
        <v>83</v>
      </c>
      <c r="X18">
        <v>639</v>
      </c>
      <c r="Y18">
        <v>118</v>
      </c>
      <c r="Z18">
        <v>0</v>
      </c>
      <c r="AA18">
        <v>0</v>
      </c>
      <c r="AB18">
        <v>0</v>
      </c>
      <c r="AC18">
        <v>0</v>
      </c>
      <c r="AD18">
        <v>2197.4185839229299</v>
      </c>
      <c r="AE18">
        <v>37.860266222240703</v>
      </c>
      <c r="AF18">
        <v>24230.570382234</v>
      </c>
      <c r="AG18">
        <v>63</v>
      </c>
      <c r="AH18">
        <v>640</v>
      </c>
      <c r="AI18">
        <v>132</v>
      </c>
      <c r="AJ18">
        <v>0</v>
      </c>
      <c r="AK18">
        <v>0</v>
      </c>
      <c r="AL18">
        <v>0</v>
      </c>
      <c r="AM18">
        <v>0</v>
      </c>
      <c r="AN18">
        <v>1402.04163965154</v>
      </c>
      <c r="AO18">
        <v>16.744465588051899</v>
      </c>
      <c r="AP18">
        <v>10699.713510765199</v>
      </c>
      <c r="AQ18">
        <v>65</v>
      </c>
      <c r="AR18">
        <v>639</v>
      </c>
      <c r="AS18">
        <v>118</v>
      </c>
    </row>
    <row r="19" spans="1:45" hidden="1" x14ac:dyDescent="0.25">
      <c r="A19" t="s">
        <v>76</v>
      </c>
      <c r="B19" t="s">
        <v>12</v>
      </c>
      <c r="C19">
        <v>2.6869999999999998</v>
      </c>
      <c r="D19">
        <v>23.98</v>
      </c>
      <c r="E19">
        <v>19.023452030224199</v>
      </c>
      <c r="F19">
        <v>0</v>
      </c>
      <c r="G19">
        <v>0</v>
      </c>
      <c r="H19">
        <v>0</v>
      </c>
      <c r="I19">
        <v>0</v>
      </c>
      <c r="J19">
        <v>1.5311234196786501</v>
      </c>
      <c r="K19">
        <v>2.2315489315173302E-2</v>
      </c>
      <c r="L19">
        <v>4.9317231386533003</v>
      </c>
      <c r="M19">
        <v>15</v>
      </c>
      <c r="N19">
        <v>221</v>
      </c>
      <c r="O19">
        <v>24</v>
      </c>
      <c r="P19">
        <v>0</v>
      </c>
      <c r="Q19">
        <v>0</v>
      </c>
      <c r="R19">
        <v>0</v>
      </c>
      <c r="S19">
        <v>0</v>
      </c>
      <c r="T19">
        <v>0.51037447322621898</v>
      </c>
      <c r="U19">
        <v>1.1094683905767301E-2</v>
      </c>
      <c r="V19">
        <v>2.4408304592688101</v>
      </c>
      <c r="W19">
        <v>17</v>
      </c>
      <c r="X19">
        <v>220</v>
      </c>
      <c r="Y19">
        <v>24</v>
      </c>
      <c r="Z19">
        <v>0</v>
      </c>
      <c r="AA19">
        <v>0</v>
      </c>
      <c r="AB19">
        <v>0</v>
      </c>
      <c r="AC19">
        <v>0</v>
      </c>
      <c r="AD19">
        <v>3021.2417855482199</v>
      </c>
      <c r="AE19">
        <v>85.298213915241206</v>
      </c>
      <c r="AF19">
        <v>18850.905275268298</v>
      </c>
      <c r="AG19">
        <v>16</v>
      </c>
      <c r="AH19">
        <v>221</v>
      </c>
      <c r="AI19">
        <v>24</v>
      </c>
      <c r="AJ19">
        <v>0</v>
      </c>
      <c r="AK19">
        <v>0</v>
      </c>
      <c r="AL19">
        <v>0</v>
      </c>
      <c r="AM19">
        <v>0</v>
      </c>
      <c r="AN19">
        <v>2904.24834933999</v>
      </c>
      <c r="AO19">
        <v>70.524514169351207</v>
      </c>
      <c r="AP19">
        <v>15515.393117257199</v>
      </c>
      <c r="AQ19">
        <v>16</v>
      </c>
      <c r="AR19">
        <v>220</v>
      </c>
      <c r="AS19">
        <v>24</v>
      </c>
    </row>
    <row r="20" spans="1:45" x14ac:dyDescent="0.25">
      <c r="A20" t="s">
        <v>76</v>
      </c>
      <c r="B20" t="s">
        <v>11</v>
      </c>
      <c r="C20">
        <v>2.8479999999999999</v>
      </c>
      <c r="D20">
        <v>46.926000000000002</v>
      </c>
      <c r="E20" t="s">
        <v>72</v>
      </c>
      <c r="F20">
        <v>0</v>
      </c>
      <c r="G20">
        <v>0</v>
      </c>
      <c r="H20">
        <v>0</v>
      </c>
      <c r="I20">
        <v>0</v>
      </c>
      <c r="J20">
        <v>0.48162848950082598</v>
      </c>
      <c r="K20">
        <v>6.4247829797625996E-3</v>
      </c>
      <c r="L20">
        <v>2.47996623018836</v>
      </c>
      <c r="M20">
        <v>47</v>
      </c>
      <c r="N20">
        <v>386</v>
      </c>
      <c r="O20">
        <v>74</v>
      </c>
      <c r="P20">
        <v>0</v>
      </c>
      <c r="Q20">
        <v>0</v>
      </c>
      <c r="R20">
        <v>0</v>
      </c>
      <c r="S20">
        <v>0</v>
      </c>
      <c r="T20">
        <v>0.16043566697487999</v>
      </c>
      <c r="U20">
        <v>3.3533525068236399E-3</v>
      </c>
      <c r="V20">
        <v>1.2910407151270999</v>
      </c>
      <c r="W20">
        <v>41</v>
      </c>
      <c r="X20">
        <v>385</v>
      </c>
      <c r="Y20">
        <v>59</v>
      </c>
      <c r="Z20">
        <v>0</v>
      </c>
      <c r="AA20">
        <v>0</v>
      </c>
      <c r="AB20">
        <v>0</v>
      </c>
      <c r="AC20">
        <v>0</v>
      </c>
      <c r="AD20">
        <v>4625.5590893435101</v>
      </c>
      <c r="AE20">
        <v>69.2399437839115</v>
      </c>
      <c r="AF20">
        <v>26726.618300589798</v>
      </c>
      <c r="AG20">
        <v>45</v>
      </c>
      <c r="AH20">
        <v>386</v>
      </c>
      <c r="AI20">
        <v>74</v>
      </c>
      <c r="AJ20">
        <v>0</v>
      </c>
      <c r="AK20">
        <v>0</v>
      </c>
      <c r="AL20">
        <v>0</v>
      </c>
      <c r="AM20">
        <v>0</v>
      </c>
      <c r="AN20">
        <v>1883.3245016819301</v>
      </c>
      <c r="AO20">
        <v>37.466627082510897</v>
      </c>
      <c r="AP20">
        <v>14424.651426766701</v>
      </c>
      <c r="AQ20">
        <v>40</v>
      </c>
      <c r="AR20">
        <v>385</v>
      </c>
      <c r="AS20">
        <v>59</v>
      </c>
    </row>
    <row r="21" spans="1:45" hidden="1" x14ac:dyDescent="0.25">
      <c r="A21" t="s">
        <v>76</v>
      </c>
      <c r="B21" t="s">
        <v>14</v>
      </c>
      <c r="C21">
        <v>2.0750000000000002</v>
      </c>
      <c r="D21">
        <v>6.9980000000000002</v>
      </c>
      <c r="E21">
        <v>4.2654870972324197</v>
      </c>
      <c r="F21">
        <v>0</v>
      </c>
      <c r="G21">
        <v>0</v>
      </c>
      <c r="H21">
        <v>0</v>
      </c>
      <c r="I21">
        <v>0</v>
      </c>
      <c r="J21">
        <v>0.38519419516337</v>
      </c>
      <c r="K21">
        <v>1.6096886097841601E-2</v>
      </c>
      <c r="L21">
        <v>1.09458825465323</v>
      </c>
      <c r="M21">
        <v>10</v>
      </c>
      <c r="N21">
        <v>68</v>
      </c>
      <c r="O21">
        <v>13</v>
      </c>
      <c r="P21">
        <v>0</v>
      </c>
      <c r="Q21">
        <v>0</v>
      </c>
      <c r="R21">
        <v>0</v>
      </c>
      <c r="S21">
        <v>0</v>
      </c>
      <c r="T21">
        <v>0.15412708582576601</v>
      </c>
      <c r="U21">
        <v>7.1460234234795496E-3</v>
      </c>
      <c r="V21">
        <v>0.47878356937312999</v>
      </c>
      <c r="W21">
        <v>8</v>
      </c>
      <c r="X21">
        <v>67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20733.550131193599</v>
      </c>
      <c r="AE21">
        <v>1300.2038211352999</v>
      </c>
      <c r="AF21">
        <v>88413.859837200507</v>
      </c>
      <c r="AG21">
        <v>10</v>
      </c>
      <c r="AH21">
        <v>68</v>
      </c>
      <c r="AI21">
        <v>13</v>
      </c>
      <c r="AJ21">
        <v>0</v>
      </c>
      <c r="AK21">
        <v>0</v>
      </c>
      <c r="AL21">
        <v>0</v>
      </c>
      <c r="AM21">
        <v>0</v>
      </c>
      <c r="AN21">
        <v>20733.550131193599</v>
      </c>
      <c r="AO21">
        <v>716.525838211468</v>
      </c>
      <c r="AP21">
        <v>48007.231160168303</v>
      </c>
      <c r="AQ21">
        <v>8</v>
      </c>
      <c r="AR21">
        <v>67</v>
      </c>
      <c r="AS21">
        <v>10</v>
      </c>
    </row>
    <row r="22" spans="1:45" hidden="1" x14ac:dyDescent="0.25">
      <c r="A22" t="s">
        <v>77</v>
      </c>
      <c r="B22" t="s">
        <v>13</v>
      </c>
      <c r="C22">
        <v>2.0219999999999998</v>
      </c>
      <c r="D22">
        <v>7.9980000000000002</v>
      </c>
      <c r="E22">
        <v>77.818237116283498</v>
      </c>
      <c r="F22">
        <v>0</v>
      </c>
      <c r="G22">
        <v>0</v>
      </c>
      <c r="H22">
        <v>0</v>
      </c>
      <c r="I22">
        <v>0</v>
      </c>
      <c r="J22">
        <v>0.34843426120281001</v>
      </c>
      <c r="K22">
        <v>5.7898596617643001E-3</v>
      </c>
      <c r="L22">
        <v>3.70551018352915</v>
      </c>
      <c r="M22">
        <v>88</v>
      </c>
      <c r="N22">
        <v>640</v>
      </c>
      <c r="O22">
        <v>143</v>
      </c>
      <c r="P22">
        <v>0</v>
      </c>
      <c r="Q22">
        <v>0</v>
      </c>
      <c r="R22">
        <v>0</v>
      </c>
      <c r="S22">
        <v>0</v>
      </c>
      <c r="T22">
        <v>0.234564001830882</v>
      </c>
      <c r="U22">
        <v>1.9711635563046102E-3</v>
      </c>
      <c r="V22">
        <v>1.25957351247865</v>
      </c>
      <c r="W22">
        <v>84</v>
      </c>
      <c r="X22">
        <v>639</v>
      </c>
      <c r="Y22">
        <v>121</v>
      </c>
      <c r="Z22">
        <v>0</v>
      </c>
      <c r="AA22">
        <v>0</v>
      </c>
      <c r="AB22">
        <v>0</v>
      </c>
      <c r="AC22">
        <v>0</v>
      </c>
      <c r="AD22">
        <v>3025.5181005688601</v>
      </c>
      <c r="AE22">
        <v>42.568874229308797</v>
      </c>
      <c r="AF22">
        <v>27244.0795067576</v>
      </c>
      <c r="AG22">
        <v>67</v>
      </c>
      <c r="AH22">
        <v>640</v>
      </c>
      <c r="AI22">
        <v>143</v>
      </c>
      <c r="AJ22">
        <v>0</v>
      </c>
      <c r="AK22">
        <v>0</v>
      </c>
      <c r="AL22">
        <v>0</v>
      </c>
      <c r="AM22">
        <v>0</v>
      </c>
      <c r="AN22">
        <v>1402.0418103867</v>
      </c>
      <c r="AO22">
        <v>17.589461251815901</v>
      </c>
      <c r="AP22">
        <v>11239.665739910301</v>
      </c>
      <c r="AQ22">
        <v>60</v>
      </c>
      <c r="AR22">
        <v>639</v>
      </c>
      <c r="AS22">
        <v>121</v>
      </c>
    </row>
    <row r="23" spans="1:45" hidden="1" x14ac:dyDescent="0.25">
      <c r="A23" t="s">
        <v>77</v>
      </c>
      <c r="B23" t="s">
        <v>12</v>
      </c>
      <c r="C23">
        <v>2.6589999999999998</v>
      </c>
      <c r="D23">
        <v>23.98</v>
      </c>
      <c r="E23">
        <v>18.678177737939301</v>
      </c>
      <c r="F23">
        <v>0</v>
      </c>
      <c r="G23">
        <v>0</v>
      </c>
      <c r="H23">
        <v>0</v>
      </c>
      <c r="I23">
        <v>0</v>
      </c>
      <c r="J23">
        <v>1.09856299259338</v>
      </c>
      <c r="K23">
        <v>1.59265650697041E-2</v>
      </c>
      <c r="L23">
        <v>3.5197708804046099</v>
      </c>
      <c r="M23">
        <v>16</v>
      </c>
      <c r="N23">
        <v>221</v>
      </c>
      <c r="O23">
        <v>24</v>
      </c>
      <c r="P23">
        <v>0</v>
      </c>
      <c r="Q23">
        <v>0</v>
      </c>
      <c r="R23">
        <v>0</v>
      </c>
      <c r="S23">
        <v>0</v>
      </c>
      <c r="T23">
        <v>0.36618766419779403</v>
      </c>
      <c r="U23">
        <v>9.5705526005861897E-3</v>
      </c>
      <c r="V23">
        <v>2.1055215721289602</v>
      </c>
      <c r="W23">
        <v>18</v>
      </c>
      <c r="X23">
        <v>220</v>
      </c>
      <c r="Y23">
        <v>24</v>
      </c>
      <c r="Z23">
        <v>0</v>
      </c>
      <c r="AA23">
        <v>0</v>
      </c>
      <c r="AB23">
        <v>0</v>
      </c>
      <c r="AC23">
        <v>0</v>
      </c>
      <c r="AD23">
        <v>2904.2483490930999</v>
      </c>
      <c r="AE23">
        <v>86.232835623045105</v>
      </c>
      <c r="AF23">
        <v>19057.456672692901</v>
      </c>
      <c r="AG23">
        <v>16</v>
      </c>
      <c r="AH23">
        <v>221</v>
      </c>
      <c r="AI23">
        <v>24</v>
      </c>
      <c r="AJ23">
        <v>0</v>
      </c>
      <c r="AK23">
        <v>0</v>
      </c>
      <c r="AL23">
        <v>0</v>
      </c>
      <c r="AM23">
        <v>0</v>
      </c>
      <c r="AN23">
        <v>2904.2483490930999</v>
      </c>
      <c r="AO23">
        <v>77.387160769832704</v>
      </c>
      <c r="AP23">
        <v>17025.175369363202</v>
      </c>
      <c r="AQ23">
        <v>16</v>
      </c>
      <c r="AR23">
        <v>220</v>
      </c>
      <c r="AS23">
        <v>24</v>
      </c>
    </row>
    <row r="24" spans="1:45" x14ac:dyDescent="0.25">
      <c r="A24" t="s">
        <v>77</v>
      </c>
      <c r="B24" t="s">
        <v>11</v>
      </c>
      <c r="C24">
        <v>2.86</v>
      </c>
      <c r="D24">
        <v>47.033999999999999</v>
      </c>
      <c r="E24" t="s">
        <v>72</v>
      </c>
      <c r="F24">
        <v>0</v>
      </c>
      <c r="G24">
        <v>0</v>
      </c>
      <c r="H24">
        <v>0</v>
      </c>
      <c r="I24">
        <v>0</v>
      </c>
      <c r="J24">
        <v>0.48152743447212398</v>
      </c>
      <c r="K24">
        <v>6.9758896210550996E-3</v>
      </c>
      <c r="L24">
        <v>2.6926933937272599</v>
      </c>
      <c r="M24">
        <v>46</v>
      </c>
      <c r="N24">
        <v>386</v>
      </c>
      <c r="O24">
        <v>81</v>
      </c>
      <c r="P24">
        <v>0</v>
      </c>
      <c r="Q24">
        <v>0</v>
      </c>
      <c r="R24">
        <v>0</v>
      </c>
      <c r="S24">
        <v>0</v>
      </c>
      <c r="T24">
        <v>0.16043825323410699</v>
      </c>
      <c r="U24">
        <v>3.5850414546651499E-3</v>
      </c>
      <c r="V24">
        <v>1.3802409600460801</v>
      </c>
      <c r="W24">
        <v>41</v>
      </c>
      <c r="X24">
        <v>385</v>
      </c>
      <c r="Y24">
        <v>64</v>
      </c>
      <c r="Z24">
        <v>0</v>
      </c>
      <c r="AA24">
        <v>0</v>
      </c>
      <c r="AB24">
        <v>0</v>
      </c>
      <c r="AC24">
        <v>0</v>
      </c>
      <c r="AD24">
        <v>4625.54252771142</v>
      </c>
      <c r="AE24">
        <v>71.029965236891798</v>
      </c>
      <c r="AF24">
        <v>27417.566581440198</v>
      </c>
      <c r="AG24">
        <v>46</v>
      </c>
      <c r="AH24">
        <v>386</v>
      </c>
      <c r="AI24">
        <v>81</v>
      </c>
      <c r="AJ24">
        <v>0</v>
      </c>
      <c r="AK24">
        <v>0</v>
      </c>
      <c r="AL24">
        <v>0</v>
      </c>
      <c r="AM24">
        <v>0</v>
      </c>
      <c r="AN24">
        <v>1883.3177585127401</v>
      </c>
      <c r="AO24">
        <v>38.446961327838601</v>
      </c>
      <c r="AP24">
        <v>14802.0801112178</v>
      </c>
      <c r="AQ24">
        <v>42</v>
      </c>
      <c r="AR24">
        <v>385</v>
      </c>
      <c r="AS24">
        <v>64</v>
      </c>
    </row>
    <row r="25" spans="1:45" hidden="1" x14ac:dyDescent="0.25">
      <c r="A25" t="s">
        <v>77</v>
      </c>
      <c r="B25" t="s">
        <v>14</v>
      </c>
      <c r="C25">
        <v>2.0750000000000002</v>
      </c>
      <c r="D25">
        <v>6.9980000000000002</v>
      </c>
      <c r="E25">
        <v>4.2654870972295802</v>
      </c>
      <c r="F25">
        <v>0</v>
      </c>
      <c r="G25">
        <v>0</v>
      </c>
      <c r="H25">
        <v>0</v>
      </c>
      <c r="I25">
        <v>0</v>
      </c>
      <c r="J25">
        <v>0.38519419516308201</v>
      </c>
      <c r="K25">
        <v>1.60968860978369E-2</v>
      </c>
      <c r="L25">
        <v>1.09458825465291</v>
      </c>
      <c r="M25">
        <v>10</v>
      </c>
      <c r="N25">
        <v>68</v>
      </c>
      <c r="O25">
        <v>15</v>
      </c>
      <c r="P25">
        <v>0</v>
      </c>
      <c r="Q25">
        <v>0</v>
      </c>
      <c r="R25">
        <v>0</v>
      </c>
      <c r="S25">
        <v>0</v>
      </c>
      <c r="T25">
        <v>0.154127085825848</v>
      </c>
      <c r="U25">
        <v>7.14602342348094E-3</v>
      </c>
      <c r="V25">
        <v>0.47878356937322297</v>
      </c>
      <c r="W25">
        <v>8</v>
      </c>
      <c r="X25">
        <v>67</v>
      </c>
      <c r="Y25">
        <v>12</v>
      </c>
      <c r="Z25">
        <v>0</v>
      </c>
      <c r="AA25">
        <v>0</v>
      </c>
      <c r="AB25">
        <v>0</v>
      </c>
      <c r="AC25">
        <v>0</v>
      </c>
      <c r="AD25">
        <v>20733.550131192598</v>
      </c>
      <c r="AE25">
        <v>1300.2038211353999</v>
      </c>
      <c r="AF25">
        <v>88413.859837207201</v>
      </c>
      <c r="AG25">
        <v>10</v>
      </c>
      <c r="AH25">
        <v>68</v>
      </c>
      <c r="AI25">
        <v>15</v>
      </c>
      <c r="AJ25">
        <v>0</v>
      </c>
      <c r="AK25">
        <v>0</v>
      </c>
      <c r="AL25">
        <v>0</v>
      </c>
      <c r="AM25">
        <v>0</v>
      </c>
      <c r="AN25">
        <v>20733.550131192598</v>
      </c>
      <c r="AO25">
        <v>716.52583821147005</v>
      </c>
      <c r="AP25">
        <v>48007.2311601685</v>
      </c>
      <c r="AQ25">
        <v>8</v>
      </c>
      <c r="AR25">
        <v>67</v>
      </c>
      <c r="AS25">
        <v>12</v>
      </c>
    </row>
    <row r="26" spans="1:45" hidden="1" x14ac:dyDescent="0.25">
      <c r="A26" t="s">
        <v>83</v>
      </c>
      <c r="B26" t="s">
        <v>14</v>
      </c>
      <c r="C26">
        <v>3.9319999999999999</v>
      </c>
      <c r="D26">
        <v>32.545000000000002</v>
      </c>
      <c r="E26">
        <v>5.8726394300521498</v>
      </c>
      <c r="F26">
        <v>0</v>
      </c>
      <c r="G26">
        <v>0</v>
      </c>
      <c r="H26">
        <v>0</v>
      </c>
      <c r="I26">
        <v>2.9996983661785999E-2</v>
      </c>
      <c r="J26">
        <v>2.14504658723641</v>
      </c>
      <c r="K26">
        <v>0.14110987008688</v>
      </c>
      <c r="L26">
        <v>9.5954711659078598</v>
      </c>
      <c r="M26">
        <v>12</v>
      </c>
      <c r="N26">
        <v>68</v>
      </c>
      <c r="O26">
        <v>28</v>
      </c>
      <c r="P26">
        <v>0</v>
      </c>
      <c r="Q26">
        <v>0</v>
      </c>
      <c r="R26" s="4">
        <v>0</v>
      </c>
      <c r="S26">
        <v>1.23081859464374E-2</v>
      </c>
      <c r="T26">
        <v>0.75623634597230904</v>
      </c>
      <c r="U26">
        <v>6.7822066734136405E-2</v>
      </c>
      <c r="V26">
        <v>4.5440784711871398</v>
      </c>
      <c r="W26">
        <v>12</v>
      </c>
      <c r="X26">
        <v>67</v>
      </c>
      <c r="Y26">
        <v>23</v>
      </c>
      <c r="Z26">
        <v>0</v>
      </c>
      <c r="AA26">
        <v>0</v>
      </c>
      <c r="AB26">
        <v>0</v>
      </c>
      <c r="AC26">
        <v>744.06206408366404</v>
      </c>
      <c r="AD26">
        <v>67687.396600156702</v>
      </c>
      <c r="AE26">
        <v>3122.13477003458</v>
      </c>
      <c r="AF26">
        <v>212305.164362351</v>
      </c>
      <c r="AG26">
        <v>12</v>
      </c>
      <c r="AH26">
        <v>68</v>
      </c>
      <c r="AI26">
        <v>28</v>
      </c>
      <c r="AJ26">
        <v>0</v>
      </c>
      <c r="AK26">
        <v>0</v>
      </c>
      <c r="AL26" s="4">
        <v>0</v>
      </c>
      <c r="AM26">
        <v>298.127409709343</v>
      </c>
      <c r="AN26">
        <v>38320.287348801401</v>
      </c>
      <c r="AO26">
        <v>1441.20670550878</v>
      </c>
      <c r="AP26">
        <v>96560.849269088503</v>
      </c>
      <c r="AQ26">
        <v>9</v>
      </c>
      <c r="AR26">
        <v>67</v>
      </c>
      <c r="AS26">
        <v>23</v>
      </c>
    </row>
    <row r="27" spans="1:45" hidden="1" x14ac:dyDescent="0.25">
      <c r="A27" t="s">
        <v>83</v>
      </c>
      <c r="B27" t="s">
        <v>13</v>
      </c>
      <c r="C27">
        <v>1.9990000000000001</v>
      </c>
      <c r="D27">
        <v>21.56</v>
      </c>
      <c r="E27">
        <v>53.753709941741398</v>
      </c>
      <c r="F27">
        <v>0</v>
      </c>
      <c r="G27">
        <v>0</v>
      </c>
      <c r="H27">
        <v>0</v>
      </c>
      <c r="I27" s="4">
        <v>9.9113756818084594E-16</v>
      </c>
      <c r="J27">
        <v>0.84123136997192305</v>
      </c>
      <c r="K27">
        <v>1.1607645799409099E-2</v>
      </c>
      <c r="L27">
        <v>7.4288933116218496</v>
      </c>
      <c r="M27">
        <v>97</v>
      </c>
      <c r="N27">
        <v>640</v>
      </c>
      <c r="O27">
        <v>171</v>
      </c>
      <c r="P27">
        <v>0</v>
      </c>
      <c r="Q27">
        <v>0</v>
      </c>
      <c r="R27">
        <v>0</v>
      </c>
      <c r="S27">
        <v>0</v>
      </c>
      <c r="T27">
        <v>0.54779155448773897</v>
      </c>
      <c r="U27">
        <v>5.1967065143149298E-3</v>
      </c>
      <c r="V27">
        <v>3.3206954626472398</v>
      </c>
      <c r="W27">
        <v>92</v>
      </c>
      <c r="X27">
        <v>639</v>
      </c>
      <c r="Y27">
        <v>145</v>
      </c>
      <c r="Z27">
        <v>0</v>
      </c>
      <c r="AA27">
        <v>0</v>
      </c>
      <c r="AB27">
        <v>0</v>
      </c>
      <c r="AC27" s="4">
        <v>2.5863755581667598E-12</v>
      </c>
      <c r="AD27">
        <v>2588.2574998312198</v>
      </c>
      <c r="AE27">
        <v>57.338980480482903</v>
      </c>
      <c r="AF27">
        <v>36696.947507509001</v>
      </c>
      <c r="AG27">
        <v>85</v>
      </c>
      <c r="AH27">
        <v>640</v>
      </c>
      <c r="AI27">
        <v>171</v>
      </c>
      <c r="AJ27">
        <v>0</v>
      </c>
      <c r="AK27">
        <v>0</v>
      </c>
      <c r="AL27">
        <v>0</v>
      </c>
      <c r="AM27">
        <v>0</v>
      </c>
      <c r="AN27">
        <v>1752.9888003553999</v>
      </c>
      <c r="AO27">
        <v>29.578996616889999</v>
      </c>
      <c r="AP27">
        <v>18900.978838192699</v>
      </c>
      <c r="AQ27">
        <v>78</v>
      </c>
      <c r="AR27">
        <v>639</v>
      </c>
      <c r="AS27">
        <v>145</v>
      </c>
    </row>
    <row r="28" spans="1:45" hidden="1" x14ac:dyDescent="0.25">
      <c r="A28" t="s">
        <v>83</v>
      </c>
      <c r="B28" t="s">
        <v>12</v>
      </c>
      <c r="C28">
        <v>11.525</v>
      </c>
      <c r="D28">
        <v>450.404</v>
      </c>
      <c r="E28">
        <v>27.438823139721599</v>
      </c>
      <c r="F28">
        <v>0</v>
      </c>
      <c r="G28">
        <v>0</v>
      </c>
      <c r="H28">
        <v>0</v>
      </c>
      <c r="I28">
        <v>7.2024375028015106E-2</v>
      </c>
      <c r="J28">
        <v>2.6128260393388398</v>
      </c>
      <c r="K28">
        <v>0.19973577295470399</v>
      </c>
      <c r="L28">
        <v>44.141605822989703</v>
      </c>
      <c r="M28">
        <v>46</v>
      </c>
      <c r="N28">
        <v>221</v>
      </c>
      <c r="O28">
        <v>63</v>
      </c>
      <c r="P28">
        <v>0</v>
      </c>
      <c r="Q28">
        <v>0</v>
      </c>
      <c r="R28">
        <v>0</v>
      </c>
      <c r="S28">
        <v>2.83767228652895E-2</v>
      </c>
      <c r="T28">
        <v>0.97584163815619296</v>
      </c>
      <c r="U28">
        <v>0.11450524137984899</v>
      </c>
      <c r="V28">
        <v>25.191153103566801</v>
      </c>
      <c r="W28">
        <v>44</v>
      </c>
      <c r="X28">
        <v>220</v>
      </c>
      <c r="Y28">
        <v>58</v>
      </c>
      <c r="Z28">
        <v>0</v>
      </c>
      <c r="AA28">
        <v>0</v>
      </c>
      <c r="AB28">
        <v>0</v>
      </c>
      <c r="AC28">
        <v>9.3107888605731297</v>
      </c>
      <c r="AD28">
        <v>55178.806249353103</v>
      </c>
      <c r="AE28">
        <v>1526.34372889922</v>
      </c>
      <c r="AF28">
        <v>337321.964086728</v>
      </c>
      <c r="AG28">
        <v>27</v>
      </c>
      <c r="AH28">
        <v>221</v>
      </c>
      <c r="AI28">
        <v>63</v>
      </c>
      <c r="AJ28">
        <v>0</v>
      </c>
      <c r="AK28">
        <v>0</v>
      </c>
      <c r="AL28">
        <v>0</v>
      </c>
      <c r="AM28">
        <v>1.58354737338701</v>
      </c>
      <c r="AN28">
        <v>47265.219597913201</v>
      </c>
      <c r="AO28">
        <v>655.05734777565101</v>
      </c>
      <c r="AP28">
        <v>144112.61651064301</v>
      </c>
      <c r="AQ28">
        <v>27</v>
      </c>
      <c r="AR28">
        <v>220</v>
      </c>
      <c r="AS28">
        <v>58</v>
      </c>
    </row>
    <row r="29" spans="1:45" x14ac:dyDescent="0.25">
      <c r="A29" t="s">
        <v>83</v>
      </c>
      <c r="B29" t="s">
        <v>11</v>
      </c>
      <c r="C29">
        <v>3.35</v>
      </c>
      <c r="D29">
        <v>63.652999999999999</v>
      </c>
      <c r="E29" t="s">
        <v>72</v>
      </c>
      <c r="F29">
        <v>0</v>
      </c>
      <c r="G29">
        <v>0</v>
      </c>
      <c r="H29" s="4">
        <v>0</v>
      </c>
      <c r="I29">
        <v>3.6745715039348502E-3</v>
      </c>
      <c r="J29">
        <v>1.2157478813401801</v>
      </c>
      <c r="K29">
        <v>3.2675149076462802E-2</v>
      </c>
      <c r="L29">
        <v>12.612607543514599</v>
      </c>
      <c r="M29">
        <v>58</v>
      </c>
      <c r="N29">
        <v>386</v>
      </c>
      <c r="O29">
        <v>115</v>
      </c>
      <c r="P29">
        <v>0</v>
      </c>
      <c r="Q29">
        <v>0</v>
      </c>
      <c r="R29">
        <v>0</v>
      </c>
      <c r="S29" s="4">
        <v>1.7573913559265201E-17</v>
      </c>
      <c r="T29">
        <v>0.73852136572653504</v>
      </c>
      <c r="U29">
        <v>1.8391833092032302E-2</v>
      </c>
      <c r="V29">
        <v>7.0808557404324404</v>
      </c>
      <c r="W29">
        <v>40</v>
      </c>
      <c r="X29">
        <v>385</v>
      </c>
      <c r="Y29">
        <v>97</v>
      </c>
      <c r="Z29">
        <v>0</v>
      </c>
      <c r="AA29">
        <v>0</v>
      </c>
      <c r="AB29" s="4">
        <v>0</v>
      </c>
      <c r="AC29">
        <v>30.442062166753001</v>
      </c>
      <c r="AD29">
        <v>6016.0288032870003</v>
      </c>
      <c r="AE29">
        <v>192.72894013598801</v>
      </c>
      <c r="AF29">
        <v>74393.370892491395</v>
      </c>
      <c r="AG29">
        <v>62</v>
      </c>
      <c r="AH29">
        <v>386</v>
      </c>
      <c r="AI29">
        <v>115</v>
      </c>
      <c r="AJ29">
        <v>0</v>
      </c>
      <c r="AK29">
        <v>0</v>
      </c>
      <c r="AL29">
        <v>0</v>
      </c>
      <c r="AM29" s="4">
        <v>1.98951966012828E-13</v>
      </c>
      <c r="AN29">
        <v>3008.0144016435002</v>
      </c>
      <c r="AO29">
        <v>68.916230652616605</v>
      </c>
      <c r="AP29">
        <v>26532.748801257399</v>
      </c>
      <c r="AQ29">
        <v>56</v>
      </c>
      <c r="AR29">
        <v>385</v>
      </c>
      <c r="AS29">
        <v>97</v>
      </c>
    </row>
    <row r="30" spans="1:45" hidden="1" x14ac:dyDescent="0.25">
      <c r="A30" t="s">
        <v>84</v>
      </c>
      <c r="B30" t="s">
        <v>13</v>
      </c>
      <c r="C30">
        <v>1.9990000000000001</v>
      </c>
      <c r="D30">
        <v>21.56</v>
      </c>
      <c r="E30">
        <v>53.753711254325403</v>
      </c>
      <c r="F30">
        <v>0</v>
      </c>
      <c r="G30">
        <v>0</v>
      </c>
      <c r="H30">
        <v>0</v>
      </c>
      <c r="I30">
        <v>0</v>
      </c>
      <c r="J30">
        <v>0.29144795777678101</v>
      </c>
      <c r="K30">
        <v>7.8966319425528998E-3</v>
      </c>
      <c r="L30">
        <v>5.0538444432338503</v>
      </c>
      <c r="M30">
        <v>70</v>
      </c>
      <c r="N30">
        <v>640</v>
      </c>
      <c r="O30">
        <v>132</v>
      </c>
      <c r="P30">
        <v>0</v>
      </c>
      <c r="Q30">
        <v>0</v>
      </c>
      <c r="R30">
        <v>0</v>
      </c>
      <c r="S30" s="4">
        <v>0</v>
      </c>
      <c r="T30">
        <v>0.28273005466762502</v>
      </c>
      <c r="U30">
        <v>2.7381848545861599E-3</v>
      </c>
      <c r="V30">
        <v>1.7497001220805499</v>
      </c>
      <c r="W30">
        <v>71</v>
      </c>
      <c r="X30">
        <v>639</v>
      </c>
      <c r="Y30">
        <v>109</v>
      </c>
      <c r="Z30">
        <v>0</v>
      </c>
      <c r="AA30">
        <v>0</v>
      </c>
      <c r="AB30">
        <v>0</v>
      </c>
      <c r="AC30">
        <v>0</v>
      </c>
      <c r="AD30">
        <v>2378.02051126986</v>
      </c>
      <c r="AE30">
        <v>45.6289377711024</v>
      </c>
      <c r="AF30">
        <v>29202.520173505502</v>
      </c>
      <c r="AG30">
        <v>72</v>
      </c>
      <c r="AH30">
        <v>640</v>
      </c>
      <c r="AI30">
        <v>132</v>
      </c>
      <c r="AJ30">
        <v>0</v>
      </c>
      <c r="AK30">
        <v>0</v>
      </c>
      <c r="AL30">
        <v>0</v>
      </c>
      <c r="AM30" s="4">
        <v>0</v>
      </c>
      <c r="AN30">
        <v>1689.9400786942599</v>
      </c>
      <c r="AO30">
        <v>21.078031550091701</v>
      </c>
      <c r="AP30">
        <v>13468.862160508599</v>
      </c>
      <c r="AQ30">
        <v>60</v>
      </c>
      <c r="AR30">
        <v>639</v>
      </c>
      <c r="AS30">
        <v>109</v>
      </c>
    </row>
    <row r="31" spans="1:45" hidden="1" x14ac:dyDescent="0.25">
      <c r="A31" t="s">
        <v>84</v>
      </c>
      <c r="B31" t="s">
        <v>12</v>
      </c>
      <c r="C31">
        <v>11.523999999999999</v>
      </c>
      <c r="D31">
        <v>450.40300000000002</v>
      </c>
      <c r="E31">
        <v>27.4388137959582</v>
      </c>
      <c r="F31">
        <v>0</v>
      </c>
      <c r="G31">
        <v>0</v>
      </c>
      <c r="H31">
        <v>0</v>
      </c>
      <c r="I31">
        <v>0</v>
      </c>
      <c r="J31">
        <v>1.2897322637647</v>
      </c>
      <c r="K31">
        <v>2.6532527143526601E-2</v>
      </c>
      <c r="L31">
        <v>5.86368849871939</v>
      </c>
      <c r="M31">
        <v>21</v>
      </c>
      <c r="N31">
        <v>221</v>
      </c>
      <c r="O31">
        <v>28</v>
      </c>
      <c r="P31">
        <v>0</v>
      </c>
      <c r="Q31">
        <v>0</v>
      </c>
      <c r="R31" s="4">
        <v>0</v>
      </c>
      <c r="S31">
        <v>0</v>
      </c>
      <c r="T31">
        <v>0.50919723467000499</v>
      </c>
      <c r="U31">
        <v>1.12855251883283E-2</v>
      </c>
      <c r="V31">
        <v>2.4828155414322302</v>
      </c>
      <c r="W31">
        <v>22</v>
      </c>
      <c r="X31">
        <v>220</v>
      </c>
      <c r="Y31">
        <v>26</v>
      </c>
      <c r="Z31">
        <v>0</v>
      </c>
      <c r="AA31">
        <v>0</v>
      </c>
      <c r="AB31">
        <v>0</v>
      </c>
      <c r="AC31">
        <v>0</v>
      </c>
      <c r="AD31">
        <v>47265.2196147063</v>
      </c>
      <c r="AE31">
        <v>1126.21469220375</v>
      </c>
      <c r="AF31">
        <v>248893.446977029</v>
      </c>
      <c r="AG31">
        <v>19</v>
      </c>
      <c r="AH31">
        <v>221</v>
      </c>
      <c r="AI31">
        <v>28</v>
      </c>
      <c r="AJ31">
        <v>0</v>
      </c>
      <c r="AK31">
        <v>0</v>
      </c>
      <c r="AL31" s="4">
        <v>0</v>
      </c>
      <c r="AM31">
        <v>0</v>
      </c>
      <c r="AN31">
        <v>47265.2196147063</v>
      </c>
      <c r="AO31">
        <v>492.30875976651902</v>
      </c>
      <c r="AP31">
        <v>108307.927148634</v>
      </c>
      <c r="AQ31">
        <v>17</v>
      </c>
      <c r="AR31">
        <v>220</v>
      </c>
      <c r="AS31">
        <v>26</v>
      </c>
    </row>
    <row r="32" spans="1:45" x14ac:dyDescent="0.25">
      <c r="A32" t="s">
        <v>84</v>
      </c>
      <c r="B32" t="s">
        <v>11</v>
      </c>
      <c r="C32">
        <v>3.351</v>
      </c>
      <c r="D32">
        <v>63.966000000000001</v>
      </c>
      <c r="E32" t="s">
        <v>72</v>
      </c>
      <c r="F32">
        <v>0</v>
      </c>
      <c r="G32">
        <v>0</v>
      </c>
      <c r="H32">
        <v>0</v>
      </c>
      <c r="I32" s="4">
        <v>1.5265453898862601E-16</v>
      </c>
      <c r="J32">
        <v>0.26678971400954998</v>
      </c>
      <c r="K32">
        <v>8.0880766315176104E-3</v>
      </c>
      <c r="L32">
        <v>3.12199757976579</v>
      </c>
      <c r="M32">
        <v>56</v>
      </c>
      <c r="N32">
        <v>386</v>
      </c>
      <c r="O32">
        <v>99</v>
      </c>
      <c r="P32">
        <v>0</v>
      </c>
      <c r="Q32">
        <v>0</v>
      </c>
      <c r="R32">
        <v>0</v>
      </c>
      <c r="S32">
        <v>0</v>
      </c>
      <c r="T32">
        <v>0.103570619727131</v>
      </c>
      <c r="U32">
        <v>2.3687191851502099E-3</v>
      </c>
      <c r="V32">
        <v>0.911956886282834</v>
      </c>
      <c r="W32">
        <v>54</v>
      </c>
      <c r="X32">
        <v>385</v>
      </c>
      <c r="Y32">
        <v>81</v>
      </c>
      <c r="Z32">
        <v>0</v>
      </c>
      <c r="AA32">
        <v>0</v>
      </c>
      <c r="AB32">
        <v>0</v>
      </c>
      <c r="AC32" s="4">
        <v>1.02318153949454E-12</v>
      </c>
      <c r="AD32">
        <v>6016.0703103276801</v>
      </c>
      <c r="AE32">
        <v>116.691071773768</v>
      </c>
      <c r="AF32">
        <v>45042.753704674498</v>
      </c>
      <c r="AG32">
        <v>48</v>
      </c>
      <c r="AH32">
        <v>386</v>
      </c>
      <c r="AI32">
        <v>99</v>
      </c>
      <c r="AJ32">
        <v>0</v>
      </c>
      <c r="AK32">
        <v>0</v>
      </c>
      <c r="AL32">
        <v>0</v>
      </c>
      <c r="AM32">
        <v>0</v>
      </c>
      <c r="AN32">
        <v>3008.03515516384</v>
      </c>
      <c r="AO32">
        <v>33.240645812467903</v>
      </c>
      <c r="AP32">
        <v>12797.648637800099</v>
      </c>
      <c r="AQ32">
        <v>46</v>
      </c>
      <c r="AR32">
        <v>385</v>
      </c>
      <c r="AS32">
        <v>81</v>
      </c>
    </row>
    <row r="33" spans="1:45" hidden="1" x14ac:dyDescent="0.25">
      <c r="A33" t="s">
        <v>84</v>
      </c>
      <c r="B33" t="s">
        <v>14</v>
      </c>
      <c r="C33">
        <v>3.9319999999999999</v>
      </c>
      <c r="D33">
        <v>32.545000000000002</v>
      </c>
      <c r="E33">
        <v>5.8726394300481299</v>
      </c>
      <c r="F33">
        <v>0</v>
      </c>
      <c r="G33">
        <v>0</v>
      </c>
      <c r="H33">
        <v>0</v>
      </c>
      <c r="I33">
        <v>0</v>
      </c>
      <c r="J33">
        <v>0.71838110569101499</v>
      </c>
      <c r="K33">
        <v>1.7585620900270001E-2</v>
      </c>
      <c r="L33">
        <v>1.19582222121836</v>
      </c>
      <c r="M33">
        <v>9</v>
      </c>
      <c r="N33">
        <v>68</v>
      </c>
      <c r="O33">
        <v>15</v>
      </c>
      <c r="P33">
        <v>0</v>
      </c>
      <c r="Q33">
        <v>0</v>
      </c>
      <c r="R33">
        <v>0</v>
      </c>
      <c r="S33">
        <v>0</v>
      </c>
      <c r="T33">
        <v>0.350613399266754</v>
      </c>
      <c r="U33">
        <v>1.14072468192352E-2</v>
      </c>
      <c r="V33">
        <v>0.764285536888762</v>
      </c>
      <c r="W33">
        <v>8</v>
      </c>
      <c r="X33">
        <v>67</v>
      </c>
      <c r="Y33">
        <v>15</v>
      </c>
      <c r="Z33">
        <v>0</v>
      </c>
      <c r="AA33">
        <v>0</v>
      </c>
      <c r="AB33">
        <v>0</v>
      </c>
      <c r="AC33">
        <v>0</v>
      </c>
      <c r="AD33">
        <v>11537.574586790901</v>
      </c>
      <c r="AE33">
        <v>496.41376185985899</v>
      </c>
      <c r="AF33">
        <v>33756.135806470404</v>
      </c>
      <c r="AG33">
        <v>9</v>
      </c>
      <c r="AH33">
        <v>68</v>
      </c>
      <c r="AI33">
        <v>15</v>
      </c>
      <c r="AJ33">
        <v>0</v>
      </c>
      <c r="AK33">
        <v>0</v>
      </c>
      <c r="AL33">
        <v>0</v>
      </c>
      <c r="AM33">
        <v>0</v>
      </c>
      <c r="AN33">
        <v>11537.574586790901</v>
      </c>
      <c r="AO33">
        <v>372.18328186892199</v>
      </c>
      <c r="AP33">
        <v>24936.279885217798</v>
      </c>
      <c r="AQ33">
        <v>8</v>
      </c>
      <c r="AR33">
        <v>67</v>
      </c>
      <c r="AS33">
        <v>15</v>
      </c>
    </row>
    <row r="34" spans="1:45" hidden="1" x14ac:dyDescent="0.25">
      <c r="A34" t="s">
        <v>81</v>
      </c>
      <c r="B34" t="s">
        <v>14</v>
      </c>
      <c r="C34">
        <v>26.07</v>
      </c>
      <c r="D34">
        <v>632.80399999999997</v>
      </c>
      <c r="E34">
        <v>48.616317903168401</v>
      </c>
      <c r="F34">
        <v>0</v>
      </c>
      <c r="G34">
        <v>0</v>
      </c>
      <c r="H34">
        <v>0.35536630551321902</v>
      </c>
      <c r="I34">
        <v>0.72383871451941595</v>
      </c>
      <c r="J34">
        <v>2.18412130334633</v>
      </c>
      <c r="K34">
        <v>0.452382515025121</v>
      </c>
      <c r="L34">
        <v>30.762011021708201</v>
      </c>
      <c r="M34">
        <v>26</v>
      </c>
      <c r="N34">
        <v>68</v>
      </c>
      <c r="O34">
        <v>46</v>
      </c>
      <c r="P34">
        <v>0</v>
      </c>
      <c r="Q34">
        <v>0</v>
      </c>
      <c r="R34">
        <v>0</v>
      </c>
      <c r="S34">
        <v>0.43226475404142201</v>
      </c>
      <c r="T34">
        <v>0.76876184447665696</v>
      </c>
      <c r="U34">
        <v>0.18422364147804501</v>
      </c>
      <c r="V34">
        <v>12.342983979029</v>
      </c>
      <c r="W34">
        <v>22</v>
      </c>
      <c r="X34">
        <v>67</v>
      </c>
      <c r="Y34">
        <v>30</v>
      </c>
      <c r="Z34">
        <v>0</v>
      </c>
      <c r="AA34">
        <v>0</v>
      </c>
      <c r="AB34">
        <v>2701.55373549155</v>
      </c>
      <c r="AC34">
        <v>7779.6585951104398</v>
      </c>
      <c r="AD34">
        <v>102233.671314248</v>
      </c>
      <c r="AE34">
        <v>9601.1859562566406</v>
      </c>
      <c r="AF34">
        <v>652880.64502545097</v>
      </c>
      <c r="AG34">
        <v>14</v>
      </c>
      <c r="AH34">
        <v>68</v>
      </c>
      <c r="AI34">
        <v>46</v>
      </c>
      <c r="AJ34">
        <v>0</v>
      </c>
      <c r="AK34">
        <v>0</v>
      </c>
      <c r="AL34">
        <v>0</v>
      </c>
      <c r="AM34">
        <v>1904.16023999033</v>
      </c>
      <c r="AN34">
        <v>102233.671314248</v>
      </c>
      <c r="AO34">
        <v>5262.7775289842302</v>
      </c>
      <c r="AP34">
        <v>352606.09444194299</v>
      </c>
      <c r="AQ34">
        <v>9</v>
      </c>
      <c r="AR34">
        <v>67</v>
      </c>
      <c r="AS34">
        <v>30</v>
      </c>
    </row>
    <row r="35" spans="1:45" hidden="1" x14ac:dyDescent="0.25">
      <c r="A35" t="s">
        <v>81</v>
      </c>
      <c r="B35" t="s">
        <v>13</v>
      </c>
      <c r="C35">
        <v>3.851</v>
      </c>
      <c r="D35">
        <v>153.821</v>
      </c>
      <c r="E35">
        <v>122.968176461838</v>
      </c>
      <c r="F35">
        <v>0</v>
      </c>
      <c r="G35">
        <v>0</v>
      </c>
      <c r="H35">
        <v>0</v>
      </c>
      <c r="I35">
        <v>1.37808050290469E-2</v>
      </c>
      <c r="J35">
        <v>0.97977406449965099</v>
      </c>
      <c r="K35">
        <v>4.7229880758035997E-2</v>
      </c>
      <c r="L35">
        <v>30.227123685142999</v>
      </c>
      <c r="M35">
        <v>86</v>
      </c>
      <c r="N35">
        <v>640</v>
      </c>
      <c r="O35">
        <v>225</v>
      </c>
      <c r="P35">
        <v>0</v>
      </c>
      <c r="Q35">
        <v>0</v>
      </c>
      <c r="R35">
        <v>0</v>
      </c>
      <c r="S35">
        <v>3.6600611794890001E-3</v>
      </c>
      <c r="T35">
        <v>0.97977406449964</v>
      </c>
      <c r="U35">
        <v>1.95541580425968E-2</v>
      </c>
      <c r="V35">
        <v>12.4951069892193</v>
      </c>
      <c r="W35">
        <v>104</v>
      </c>
      <c r="X35">
        <v>639</v>
      </c>
      <c r="Y35">
        <v>201</v>
      </c>
      <c r="Z35">
        <v>0</v>
      </c>
      <c r="AA35">
        <v>0</v>
      </c>
      <c r="AB35">
        <v>0</v>
      </c>
      <c r="AC35">
        <v>32.943026778429498</v>
      </c>
      <c r="AD35">
        <v>3599.3162644405002</v>
      </c>
      <c r="AE35">
        <v>116.096612967783</v>
      </c>
      <c r="AF35">
        <v>74301.832299381495</v>
      </c>
      <c r="AG35">
        <v>87</v>
      </c>
      <c r="AH35">
        <v>640</v>
      </c>
      <c r="AI35">
        <v>225</v>
      </c>
      <c r="AJ35">
        <v>0</v>
      </c>
      <c r="AK35">
        <v>0</v>
      </c>
      <c r="AL35">
        <v>0</v>
      </c>
      <c r="AM35">
        <v>7.7991619626979798</v>
      </c>
      <c r="AN35">
        <v>2393.3016181631401</v>
      </c>
      <c r="AO35">
        <v>53.446490478676402</v>
      </c>
      <c r="AP35">
        <v>34152.307415874202</v>
      </c>
      <c r="AQ35">
        <v>91</v>
      </c>
      <c r="AR35">
        <v>639</v>
      </c>
      <c r="AS35">
        <v>201</v>
      </c>
    </row>
    <row r="36" spans="1:45" hidden="1" x14ac:dyDescent="0.25">
      <c r="A36" t="s">
        <v>81</v>
      </c>
      <c r="B36" t="s">
        <v>12</v>
      </c>
      <c r="C36">
        <v>201.18299999999999</v>
      </c>
      <c r="D36">
        <v>21644.591</v>
      </c>
      <c r="E36">
        <v>728.069082450579</v>
      </c>
      <c r="F36">
        <v>0</v>
      </c>
      <c r="G36">
        <v>0.241650892955839</v>
      </c>
      <c r="H36">
        <v>0.77364832710150699</v>
      </c>
      <c r="I36">
        <v>1.40521921825487</v>
      </c>
      <c r="J36">
        <v>2.89516247734025</v>
      </c>
      <c r="K36">
        <v>0.91069869393271097</v>
      </c>
      <c r="L36">
        <v>201.26441135912901</v>
      </c>
      <c r="M36">
        <v>85</v>
      </c>
      <c r="N36">
        <v>221</v>
      </c>
      <c r="O36">
        <v>173</v>
      </c>
      <c r="P36">
        <v>0</v>
      </c>
      <c r="Q36">
        <v>0</v>
      </c>
      <c r="R36">
        <v>0</v>
      </c>
      <c r="S36">
        <v>0.60069546179002098</v>
      </c>
      <c r="T36">
        <v>0.99067633437931102</v>
      </c>
      <c r="U36">
        <v>0.26679498132847301</v>
      </c>
      <c r="V36">
        <v>58.6948958922641</v>
      </c>
      <c r="W36">
        <v>86</v>
      </c>
      <c r="X36">
        <v>220</v>
      </c>
      <c r="Y36">
        <v>102</v>
      </c>
      <c r="Z36">
        <v>0</v>
      </c>
      <c r="AA36">
        <v>8.0790915851245195</v>
      </c>
      <c r="AB36">
        <v>179.3493711788</v>
      </c>
      <c r="AC36">
        <v>2139.0911721420798</v>
      </c>
      <c r="AD36">
        <v>88513.920347373394</v>
      </c>
      <c r="AE36">
        <v>2905.6925388616</v>
      </c>
      <c r="AF36">
        <v>642158.05108841299</v>
      </c>
      <c r="AG36">
        <v>47</v>
      </c>
      <c r="AH36">
        <v>221</v>
      </c>
      <c r="AI36">
        <v>173</v>
      </c>
      <c r="AJ36">
        <v>0</v>
      </c>
      <c r="AK36">
        <v>0</v>
      </c>
      <c r="AL36">
        <v>0</v>
      </c>
      <c r="AM36">
        <v>195.452908502805</v>
      </c>
      <c r="AN36">
        <v>88513.920347373394</v>
      </c>
      <c r="AO36">
        <v>1454.5486700358399</v>
      </c>
      <c r="AP36">
        <v>320000.70740788599</v>
      </c>
      <c r="AQ36">
        <v>22</v>
      </c>
      <c r="AR36">
        <v>220</v>
      </c>
      <c r="AS36">
        <v>102</v>
      </c>
    </row>
    <row r="37" spans="1:45" x14ac:dyDescent="0.25">
      <c r="A37" t="s">
        <v>81</v>
      </c>
      <c r="B37" t="s">
        <v>11</v>
      </c>
      <c r="C37">
        <v>18.384</v>
      </c>
      <c r="D37">
        <v>1401.828</v>
      </c>
      <c r="E37" t="s">
        <v>72</v>
      </c>
      <c r="F37">
        <v>0</v>
      </c>
      <c r="G37">
        <v>0</v>
      </c>
      <c r="H37">
        <v>0</v>
      </c>
      <c r="I37">
        <v>5.1368363696888797E-2</v>
      </c>
      <c r="J37">
        <v>2.9668707645437098</v>
      </c>
      <c r="K37">
        <v>0.115535368058134</v>
      </c>
      <c r="L37">
        <v>44.596652070439703</v>
      </c>
      <c r="M37">
        <v>66</v>
      </c>
      <c r="N37">
        <v>386</v>
      </c>
      <c r="O37">
        <v>153</v>
      </c>
      <c r="P37">
        <v>0</v>
      </c>
      <c r="Q37">
        <v>0</v>
      </c>
      <c r="R37">
        <v>0</v>
      </c>
      <c r="S37">
        <v>9.0534764128306494E-3</v>
      </c>
      <c r="T37">
        <v>0.99999999999987399</v>
      </c>
      <c r="U37">
        <v>4.7040750534540501E-2</v>
      </c>
      <c r="V37">
        <v>18.1106889557981</v>
      </c>
      <c r="W37">
        <v>63</v>
      </c>
      <c r="X37">
        <v>385</v>
      </c>
      <c r="Y37">
        <v>119</v>
      </c>
      <c r="Z37">
        <v>0</v>
      </c>
      <c r="AA37">
        <v>0</v>
      </c>
      <c r="AB37">
        <v>0</v>
      </c>
      <c r="AC37">
        <v>141.255899255195</v>
      </c>
      <c r="AD37">
        <v>12585.271923234701</v>
      </c>
      <c r="AE37">
        <v>343.51284130702601</v>
      </c>
      <c r="AF37">
        <v>132595.95674451199</v>
      </c>
      <c r="AG37">
        <v>65</v>
      </c>
      <c r="AH37">
        <v>386</v>
      </c>
      <c r="AI37">
        <v>153</v>
      </c>
      <c r="AJ37">
        <v>0</v>
      </c>
      <c r="AK37">
        <v>0</v>
      </c>
      <c r="AL37">
        <v>0</v>
      </c>
      <c r="AM37">
        <v>47.5682723339701</v>
      </c>
      <c r="AN37">
        <v>6292.6359616173804</v>
      </c>
      <c r="AO37">
        <v>147.489510470509</v>
      </c>
      <c r="AP37">
        <v>56783.461531146197</v>
      </c>
      <c r="AQ37">
        <v>61</v>
      </c>
      <c r="AR37">
        <v>385</v>
      </c>
      <c r="AS37">
        <v>119</v>
      </c>
    </row>
    <row r="38" spans="1:45" hidden="1" x14ac:dyDescent="0.25">
      <c r="A38" t="s">
        <v>86</v>
      </c>
      <c r="B38" t="s">
        <v>13</v>
      </c>
      <c r="C38">
        <v>2.1320000000000001</v>
      </c>
      <c r="D38">
        <v>25.843</v>
      </c>
      <c r="E38">
        <v>58.615250160525903</v>
      </c>
      <c r="F38">
        <v>0</v>
      </c>
      <c r="G38">
        <v>0</v>
      </c>
      <c r="H38">
        <v>0</v>
      </c>
      <c r="I38">
        <v>2.5780379460162699E-2</v>
      </c>
      <c r="J38">
        <v>0.47386151125054599</v>
      </c>
      <c r="K38">
        <v>2.8136904993779199E-2</v>
      </c>
      <c r="L38">
        <v>18.007619196018702</v>
      </c>
      <c r="M38">
        <v>150</v>
      </c>
      <c r="N38">
        <v>640</v>
      </c>
      <c r="O38">
        <v>260</v>
      </c>
      <c r="P38">
        <v>0</v>
      </c>
      <c r="Q38">
        <v>0</v>
      </c>
      <c r="R38">
        <v>0</v>
      </c>
      <c r="S38">
        <v>3.6600616845466499E-3</v>
      </c>
      <c r="T38">
        <v>0.47386151125054599</v>
      </c>
      <c r="U38">
        <v>1.1055433140288199E-2</v>
      </c>
      <c r="V38">
        <v>7.0644217766441599</v>
      </c>
      <c r="W38">
        <v>123</v>
      </c>
      <c r="X38">
        <v>639</v>
      </c>
      <c r="Y38">
        <v>195</v>
      </c>
      <c r="Z38">
        <v>0</v>
      </c>
      <c r="AA38">
        <v>0</v>
      </c>
      <c r="AB38">
        <v>0</v>
      </c>
      <c r="AC38">
        <v>60.163586566021301</v>
      </c>
      <c r="AD38">
        <v>3599.31570214264</v>
      </c>
      <c r="AE38">
        <v>91.850191462614603</v>
      </c>
      <c r="AF38">
        <v>58784.122536073301</v>
      </c>
      <c r="AG38">
        <v>122</v>
      </c>
      <c r="AH38">
        <v>640</v>
      </c>
      <c r="AI38">
        <v>260</v>
      </c>
      <c r="AJ38">
        <v>0</v>
      </c>
      <c r="AK38">
        <v>0</v>
      </c>
      <c r="AL38">
        <v>0</v>
      </c>
      <c r="AM38">
        <v>7.7991714287615403</v>
      </c>
      <c r="AN38">
        <v>2251.4738545980999</v>
      </c>
      <c r="AO38">
        <v>41.441891087308299</v>
      </c>
      <c r="AP38">
        <v>26481.368404789999</v>
      </c>
      <c r="AQ38">
        <v>105</v>
      </c>
      <c r="AR38">
        <v>639</v>
      </c>
      <c r="AS38">
        <v>195</v>
      </c>
    </row>
    <row r="39" spans="1:45" hidden="1" x14ac:dyDescent="0.25">
      <c r="A39" t="s">
        <v>86</v>
      </c>
      <c r="B39" t="s">
        <v>12</v>
      </c>
      <c r="C39">
        <v>7.4480000000000004</v>
      </c>
      <c r="D39">
        <v>261.096</v>
      </c>
      <c r="E39">
        <v>22.300059443621599</v>
      </c>
      <c r="F39">
        <v>0</v>
      </c>
      <c r="G39">
        <v>0.24165089476049501</v>
      </c>
      <c r="H39">
        <v>0.74909728996926805</v>
      </c>
      <c r="I39">
        <v>1.0994419234033499</v>
      </c>
      <c r="J39">
        <v>2.89516247775052</v>
      </c>
      <c r="K39">
        <v>0.85829956248797901</v>
      </c>
      <c r="L39">
        <v>189.68420330984301</v>
      </c>
      <c r="M39">
        <v>87</v>
      </c>
      <c r="N39">
        <v>221</v>
      </c>
      <c r="O39">
        <v>176</v>
      </c>
      <c r="P39">
        <v>0</v>
      </c>
      <c r="Q39">
        <v>0</v>
      </c>
      <c r="R39">
        <v>0</v>
      </c>
      <c r="S39">
        <v>0.54223487715080398</v>
      </c>
      <c r="T39">
        <v>0.990676334361139</v>
      </c>
      <c r="U39">
        <v>0.24662359402655501</v>
      </c>
      <c r="V39">
        <v>54.257190685842197</v>
      </c>
      <c r="W39">
        <v>82</v>
      </c>
      <c r="X39">
        <v>220</v>
      </c>
      <c r="Y39">
        <v>104</v>
      </c>
      <c r="Z39">
        <v>0</v>
      </c>
      <c r="AA39">
        <v>12.3314843840832</v>
      </c>
      <c r="AB39">
        <v>189.15154446131399</v>
      </c>
      <c r="AC39">
        <v>1953.3343611580101</v>
      </c>
      <c r="AD39">
        <v>88513.920331410103</v>
      </c>
      <c r="AE39">
        <v>2760.8412622355499</v>
      </c>
      <c r="AF39">
        <v>610145.91895405797</v>
      </c>
      <c r="AG39">
        <v>46</v>
      </c>
      <c r="AH39">
        <v>221</v>
      </c>
      <c r="AI39">
        <v>176</v>
      </c>
      <c r="AJ39">
        <v>0</v>
      </c>
      <c r="AK39">
        <v>0</v>
      </c>
      <c r="AL39">
        <v>0</v>
      </c>
      <c r="AM39">
        <v>155.51504056658899</v>
      </c>
      <c r="AN39">
        <v>88513.920331410103</v>
      </c>
      <c r="AO39">
        <v>1436.99604580863</v>
      </c>
      <c r="AP39">
        <v>316139.13007789903</v>
      </c>
      <c r="AQ39">
        <v>23</v>
      </c>
      <c r="AR39">
        <v>220</v>
      </c>
      <c r="AS39">
        <v>104</v>
      </c>
    </row>
    <row r="40" spans="1:45" x14ac:dyDescent="0.25">
      <c r="A40" t="s">
        <v>86</v>
      </c>
      <c r="B40" t="s">
        <v>11</v>
      </c>
      <c r="C40">
        <v>9.2200000000000006</v>
      </c>
      <c r="D40">
        <v>912.10500000000002</v>
      </c>
      <c r="E40" t="s">
        <v>72</v>
      </c>
      <c r="F40">
        <v>0</v>
      </c>
      <c r="G40">
        <v>0</v>
      </c>
      <c r="H40">
        <v>0</v>
      </c>
      <c r="I40">
        <v>2.3552376378889999E-2</v>
      </c>
      <c r="J40">
        <v>3.99999999999919</v>
      </c>
      <c r="K40">
        <v>0.11661475511256</v>
      </c>
      <c r="L40">
        <v>45.013295473448302</v>
      </c>
      <c r="M40">
        <v>64</v>
      </c>
      <c r="N40">
        <v>386</v>
      </c>
      <c r="O40">
        <v>143</v>
      </c>
      <c r="P40">
        <v>0</v>
      </c>
      <c r="Q40">
        <v>0</v>
      </c>
      <c r="R40">
        <v>0</v>
      </c>
      <c r="S40">
        <v>4.3734453869430801E-3</v>
      </c>
      <c r="T40">
        <v>0.99999999999979905</v>
      </c>
      <c r="U40">
        <v>4.6703755322128199E-2</v>
      </c>
      <c r="V40">
        <v>17.980945799019299</v>
      </c>
      <c r="W40">
        <v>61</v>
      </c>
      <c r="X40">
        <v>385</v>
      </c>
      <c r="Y40">
        <v>110</v>
      </c>
      <c r="Z40">
        <v>0</v>
      </c>
      <c r="AA40">
        <v>0</v>
      </c>
      <c r="AB40">
        <v>0</v>
      </c>
      <c r="AC40">
        <v>121.623219056243</v>
      </c>
      <c r="AD40">
        <v>6737.9801408290996</v>
      </c>
      <c r="AE40">
        <v>240.59909283256599</v>
      </c>
      <c r="AF40">
        <v>92871.249833370399</v>
      </c>
      <c r="AG40">
        <v>67</v>
      </c>
      <c r="AH40">
        <v>386</v>
      </c>
      <c r="AI40">
        <v>143</v>
      </c>
      <c r="AJ40">
        <v>0</v>
      </c>
      <c r="AK40">
        <v>0</v>
      </c>
      <c r="AL40">
        <v>0</v>
      </c>
      <c r="AM40">
        <v>12.216761141738701</v>
      </c>
      <c r="AN40">
        <v>3935.2172925018399</v>
      </c>
      <c r="AO40">
        <v>112.364531463454</v>
      </c>
      <c r="AP40">
        <v>43260.344613429901</v>
      </c>
      <c r="AQ40">
        <v>66</v>
      </c>
      <c r="AR40">
        <v>385</v>
      </c>
      <c r="AS40">
        <v>110</v>
      </c>
    </row>
    <row r="41" spans="1:45" hidden="1" x14ac:dyDescent="0.25">
      <c r="A41" t="s">
        <v>86</v>
      </c>
      <c r="B41" t="s">
        <v>14</v>
      </c>
      <c r="C41">
        <v>3.835</v>
      </c>
      <c r="D41">
        <v>26.411000000000001</v>
      </c>
      <c r="E41">
        <v>6.5586324878286399</v>
      </c>
      <c r="F41">
        <v>0</v>
      </c>
      <c r="G41">
        <v>0</v>
      </c>
      <c r="H41">
        <v>0.35536630551306198</v>
      </c>
      <c r="I41">
        <v>0.54927237148059405</v>
      </c>
      <c r="J41">
        <v>2.14504658723529</v>
      </c>
      <c r="K41">
        <v>0.40230377279143897</v>
      </c>
      <c r="L41">
        <v>27.356656549817899</v>
      </c>
      <c r="M41">
        <v>28</v>
      </c>
      <c r="N41">
        <v>68</v>
      </c>
      <c r="O41">
        <v>47</v>
      </c>
      <c r="P41">
        <v>0</v>
      </c>
      <c r="Q41">
        <v>0</v>
      </c>
      <c r="R41">
        <v>0</v>
      </c>
      <c r="S41">
        <v>0.289295359431396</v>
      </c>
      <c r="T41">
        <v>0.78703609519679796</v>
      </c>
      <c r="U41">
        <v>0.16054146241634601</v>
      </c>
      <c r="V41">
        <v>10.756277981895201</v>
      </c>
      <c r="W41">
        <v>21</v>
      </c>
      <c r="X41">
        <v>67</v>
      </c>
      <c r="Y41">
        <v>27</v>
      </c>
      <c r="Z41">
        <v>0</v>
      </c>
      <c r="AA41">
        <v>0</v>
      </c>
      <c r="AB41">
        <v>1540.8961428899399</v>
      </c>
      <c r="AC41">
        <v>8137.7538464791196</v>
      </c>
      <c r="AD41">
        <v>143188.20058443301</v>
      </c>
      <c r="AE41">
        <v>11477.5588964617</v>
      </c>
      <c r="AF41">
        <v>780474.00495939702</v>
      </c>
      <c r="AG41">
        <v>15</v>
      </c>
      <c r="AH41">
        <v>68</v>
      </c>
      <c r="AI41">
        <v>47</v>
      </c>
      <c r="AJ41">
        <v>0</v>
      </c>
      <c r="AK41">
        <v>0</v>
      </c>
      <c r="AL41">
        <v>0</v>
      </c>
      <c r="AM41">
        <v>1747.1572045412599</v>
      </c>
      <c r="AN41">
        <v>102233.671314259</v>
      </c>
      <c r="AO41">
        <v>6187.78138487879</v>
      </c>
      <c r="AP41">
        <v>414581.352786879</v>
      </c>
      <c r="AQ41">
        <v>10</v>
      </c>
      <c r="AR41">
        <v>67</v>
      </c>
      <c r="AS41">
        <v>27</v>
      </c>
    </row>
    <row r="42" spans="1:45" hidden="1" x14ac:dyDescent="0.25">
      <c r="A42" t="s">
        <v>91</v>
      </c>
      <c r="B42" t="s">
        <v>14</v>
      </c>
      <c r="C42">
        <v>3.835</v>
      </c>
      <c r="D42">
        <v>26.411000000000001</v>
      </c>
      <c r="E42">
        <v>6.55863248783331</v>
      </c>
      <c r="F42">
        <v>0</v>
      </c>
      <c r="G42">
        <v>0</v>
      </c>
      <c r="H42">
        <v>0</v>
      </c>
      <c r="I42">
        <v>0</v>
      </c>
      <c r="J42">
        <v>2.2687090379146801</v>
      </c>
      <c r="K42">
        <v>0.118665477945362</v>
      </c>
      <c r="L42">
        <v>8.0692525002846196</v>
      </c>
      <c r="M42">
        <v>8</v>
      </c>
      <c r="N42">
        <v>68</v>
      </c>
      <c r="O42">
        <v>14</v>
      </c>
      <c r="P42">
        <v>0</v>
      </c>
      <c r="Q42">
        <v>0</v>
      </c>
      <c r="R42">
        <v>0</v>
      </c>
      <c r="S42">
        <v>0</v>
      </c>
      <c r="T42">
        <v>0.78703609519681905</v>
      </c>
      <c r="U42">
        <v>5.2300733565687603E-2</v>
      </c>
      <c r="V42">
        <v>3.5041491489010701</v>
      </c>
      <c r="W42">
        <v>7</v>
      </c>
      <c r="X42">
        <v>67</v>
      </c>
      <c r="Y42">
        <v>13</v>
      </c>
      <c r="Z42">
        <v>0</v>
      </c>
      <c r="AA42">
        <v>0</v>
      </c>
      <c r="AB42">
        <v>0</v>
      </c>
      <c r="AC42">
        <v>0</v>
      </c>
      <c r="AD42">
        <v>189123.060975662</v>
      </c>
      <c r="AE42">
        <v>3507.0772403634101</v>
      </c>
      <c r="AF42">
        <v>238481.25234471101</v>
      </c>
      <c r="AG42">
        <v>3</v>
      </c>
      <c r="AH42">
        <v>68</v>
      </c>
      <c r="AI42">
        <v>14</v>
      </c>
      <c r="AJ42">
        <v>0</v>
      </c>
      <c r="AK42">
        <v>0</v>
      </c>
      <c r="AL42">
        <v>0</v>
      </c>
      <c r="AM42">
        <v>0</v>
      </c>
      <c r="AN42">
        <v>71594.100292228395</v>
      </c>
      <c r="AO42">
        <v>1396.4420314410099</v>
      </c>
      <c r="AP42">
        <v>93561.616106547794</v>
      </c>
      <c r="AQ42">
        <v>5</v>
      </c>
      <c r="AR42">
        <v>67</v>
      </c>
      <c r="AS42">
        <v>13</v>
      </c>
    </row>
    <row r="43" spans="1:45" hidden="1" x14ac:dyDescent="0.25">
      <c r="A43" t="s">
        <v>91</v>
      </c>
      <c r="B43" t="s">
        <v>13</v>
      </c>
      <c r="C43">
        <v>2.1320000000000001</v>
      </c>
      <c r="D43">
        <v>25.843</v>
      </c>
      <c r="E43">
        <v>58.615247453590797</v>
      </c>
      <c r="F43">
        <v>0</v>
      </c>
      <c r="G43">
        <v>0</v>
      </c>
      <c r="H43">
        <v>0</v>
      </c>
      <c r="I43">
        <v>0</v>
      </c>
      <c r="J43">
        <v>0.601240557027652</v>
      </c>
      <c r="K43">
        <v>1.0410769544667599E-2</v>
      </c>
      <c r="L43">
        <v>6.6628925085872899</v>
      </c>
      <c r="M43">
        <v>71</v>
      </c>
      <c r="N43">
        <v>640</v>
      </c>
      <c r="O43">
        <v>136</v>
      </c>
      <c r="P43">
        <v>0</v>
      </c>
      <c r="Q43">
        <v>0</v>
      </c>
      <c r="R43">
        <v>0</v>
      </c>
      <c r="S43">
        <v>0</v>
      </c>
      <c r="T43">
        <v>0.473861627603753</v>
      </c>
      <c r="U43">
        <v>6.5347274405952701E-3</v>
      </c>
      <c r="V43">
        <v>4.1756908345403803</v>
      </c>
      <c r="W43">
        <v>68</v>
      </c>
      <c r="X43">
        <v>639</v>
      </c>
      <c r="Y43">
        <v>125</v>
      </c>
      <c r="Z43">
        <v>0</v>
      </c>
      <c r="AA43">
        <v>0</v>
      </c>
      <c r="AB43">
        <v>0</v>
      </c>
      <c r="AC43">
        <v>0</v>
      </c>
      <c r="AD43">
        <v>2856.6943357375098</v>
      </c>
      <c r="AE43">
        <v>45.225605075637503</v>
      </c>
      <c r="AF43">
        <v>28944.387248407998</v>
      </c>
      <c r="AG43">
        <v>68</v>
      </c>
      <c r="AH43">
        <v>640</v>
      </c>
      <c r="AI43">
        <v>136</v>
      </c>
      <c r="AJ43">
        <v>0</v>
      </c>
      <c r="AK43">
        <v>0</v>
      </c>
      <c r="AL43">
        <v>0</v>
      </c>
      <c r="AM43">
        <v>0</v>
      </c>
      <c r="AN43">
        <v>2251.4745748210398</v>
      </c>
      <c r="AO43">
        <v>23.9338785108834</v>
      </c>
      <c r="AP43">
        <v>15293.7483684545</v>
      </c>
      <c r="AQ43">
        <v>68</v>
      </c>
      <c r="AR43">
        <v>639</v>
      </c>
      <c r="AS43">
        <v>125</v>
      </c>
    </row>
    <row r="44" spans="1:45" hidden="1" x14ac:dyDescent="0.25">
      <c r="A44" t="s">
        <v>91</v>
      </c>
      <c r="B44" t="s">
        <v>12</v>
      </c>
      <c r="C44">
        <v>7.4480000000000004</v>
      </c>
      <c r="D44">
        <v>261.10399999999998</v>
      </c>
      <c r="E44">
        <v>22.3000596476361</v>
      </c>
      <c r="F44">
        <v>0</v>
      </c>
      <c r="G44">
        <v>0</v>
      </c>
      <c r="H44">
        <v>0</v>
      </c>
      <c r="I44">
        <v>2.96299276304802E-2</v>
      </c>
      <c r="J44">
        <v>1.4658792968888601</v>
      </c>
      <c r="K44">
        <v>0.15416130085559901</v>
      </c>
      <c r="L44">
        <v>34.069647489087401</v>
      </c>
      <c r="M44">
        <v>44</v>
      </c>
      <c r="N44">
        <v>221</v>
      </c>
      <c r="O44">
        <v>63</v>
      </c>
      <c r="P44">
        <v>0</v>
      </c>
      <c r="Q44">
        <v>0</v>
      </c>
      <c r="R44">
        <v>0</v>
      </c>
      <c r="S44">
        <v>0</v>
      </c>
      <c r="T44">
        <v>0.97584163785328304</v>
      </c>
      <c r="U44">
        <v>8.8051596261045501E-2</v>
      </c>
      <c r="V44">
        <v>19.37135117743</v>
      </c>
      <c r="W44">
        <v>38</v>
      </c>
      <c r="X44">
        <v>220</v>
      </c>
      <c r="Y44">
        <v>51</v>
      </c>
      <c r="Z44">
        <v>0</v>
      </c>
      <c r="AA44">
        <v>0</v>
      </c>
      <c r="AB44">
        <v>0</v>
      </c>
      <c r="AC44">
        <v>7.6006255386500099</v>
      </c>
      <c r="AD44">
        <v>54004.854288879498</v>
      </c>
      <c r="AE44">
        <v>1160.9935643521101</v>
      </c>
      <c r="AF44">
        <v>256579.57772181599</v>
      </c>
      <c r="AG44">
        <v>15</v>
      </c>
      <c r="AH44">
        <v>221</v>
      </c>
      <c r="AI44">
        <v>63</v>
      </c>
      <c r="AJ44">
        <v>0</v>
      </c>
      <c r="AK44">
        <v>0</v>
      </c>
      <c r="AL44">
        <v>0</v>
      </c>
      <c r="AM44">
        <v>0</v>
      </c>
      <c r="AN44">
        <v>49819.977047006803</v>
      </c>
      <c r="AO44">
        <v>543.77273926287603</v>
      </c>
      <c r="AP44">
        <v>119630.002637832</v>
      </c>
      <c r="AQ44">
        <v>13</v>
      </c>
      <c r="AR44">
        <v>220</v>
      </c>
      <c r="AS44">
        <v>51</v>
      </c>
    </row>
    <row r="45" spans="1:45" x14ac:dyDescent="0.25">
      <c r="A45" t="s">
        <v>91</v>
      </c>
      <c r="B45" t="s">
        <v>11</v>
      </c>
      <c r="C45">
        <v>9.2260000000000009</v>
      </c>
      <c r="D45">
        <v>913.77700000000004</v>
      </c>
      <c r="E45" t="s">
        <v>72</v>
      </c>
      <c r="F45">
        <v>0</v>
      </c>
      <c r="G45">
        <v>0</v>
      </c>
      <c r="H45">
        <v>0</v>
      </c>
      <c r="I45">
        <v>6.6801480539977996E-3</v>
      </c>
      <c r="J45">
        <v>4.9185340613814699</v>
      </c>
      <c r="K45">
        <v>0.109826380644568</v>
      </c>
      <c r="L45">
        <v>42.392982928803399</v>
      </c>
      <c r="M45">
        <v>52</v>
      </c>
      <c r="N45">
        <v>386</v>
      </c>
      <c r="O45">
        <v>114</v>
      </c>
      <c r="P45">
        <v>0</v>
      </c>
      <c r="Q45">
        <v>0</v>
      </c>
      <c r="R45">
        <v>0</v>
      </c>
      <c r="S45">
        <v>0</v>
      </c>
      <c r="T45">
        <v>0.99999999999998002</v>
      </c>
      <c r="U45">
        <v>4.3571700587069599E-2</v>
      </c>
      <c r="V45">
        <v>16.775104726021802</v>
      </c>
      <c r="W45">
        <v>51</v>
      </c>
      <c r="X45">
        <v>385</v>
      </c>
      <c r="Y45">
        <v>88</v>
      </c>
      <c r="Z45">
        <v>0</v>
      </c>
      <c r="AA45">
        <v>0</v>
      </c>
      <c r="AB45">
        <v>0</v>
      </c>
      <c r="AC45">
        <v>49.6362395894567</v>
      </c>
      <c r="AD45">
        <v>6289.4314983389304</v>
      </c>
      <c r="AE45">
        <v>238.64005484600099</v>
      </c>
      <c r="AF45">
        <v>92115.061170556597</v>
      </c>
      <c r="AG45">
        <v>55</v>
      </c>
      <c r="AH45">
        <v>386</v>
      </c>
      <c r="AI45">
        <v>114</v>
      </c>
      <c r="AJ45">
        <v>0</v>
      </c>
      <c r="AK45">
        <v>0</v>
      </c>
      <c r="AL45">
        <v>0</v>
      </c>
      <c r="AM45">
        <v>0</v>
      </c>
      <c r="AN45">
        <v>3807.9362940564101</v>
      </c>
      <c r="AO45">
        <v>94.329206566859895</v>
      </c>
      <c r="AP45">
        <v>36316.744528240997</v>
      </c>
      <c r="AQ45">
        <v>59</v>
      </c>
      <c r="AR45">
        <v>385</v>
      </c>
      <c r="AS45">
        <v>88</v>
      </c>
    </row>
    <row r="46" spans="1:45" hidden="1" x14ac:dyDescent="0.25">
      <c r="A46" t="s">
        <v>82</v>
      </c>
      <c r="B46" t="s">
        <v>13</v>
      </c>
      <c r="C46">
        <v>3.851</v>
      </c>
      <c r="D46">
        <v>153.821</v>
      </c>
      <c r="E46">
        <v>122.968185438931</v>
      </c>
      <c r="F46">
        <v>0</v>
      </c>
      <c r="G46">
        <v>0</v>
      </c>
      <c r="H46">
        <v>0</v>
      </c>
      <c r="I46">
        <v>0</v>
      </c>
      <c r="J46">
        <v>0.60124074132629601</v>
      </c>
      <c r="K46">
        <v>6.7510808560026104E-3</v>
      </c>
      <c r="L46">
        <v>4.3206917478416704</v>
      </c>
      <c r="M46">
        <v>73</v>
      </c>
      <c r="N46">
        <v>640</v>
      </c>
      <c r="O46">
        <v>131</v>
      </c>
      <c r="P46">
        <v>0</v>
      </c>
      <c r="Q46">
        <v>0</v>
      </c>
      <c r="R46" s="4">
        <v>0</v>
      </c>
      <c r="S46">
        <v>0</v>
      </c>
      <c r="T46">
        <v>0.47386179217468599</v>
      </c>
      <c r="U46">
        <v>3.9100370876880503E-3</v>
      </c>
      <c r="V46">
        <v>2.4985136990326602</v>
      </c>
      <c r="W46">
        <v>69</v>
      </c>
      <c r="X46">
        <v>639</v>
      </c>
      <c r="Y46">
        <v>117</v>
      </c>
      <c r="Z46">
        <v>0</v>
      </c>
      <c r="AA46">
        <v>0</v>
      </c>
      <c r="AB46">
        <v>0</v>
      </c>
      <c r="AC46">
        <v>0</v>
      </c>
      <c r="AD46">
        <v>2856.6939556024799</v>
      </c>
      <c r="AE46">
        <v>40.7692600677237</v>
      </c>
      <c r="AF46">
        <v>26092.326443343201</v>
      </c>
      <c r="AG46">
        <v>63</v>
      </c>
      <c r="AH46">
        <v>640</v>
      </c>
      <c r="AI46">
        <v>131</v>
      </c>
      <c r="AJ46">
        <v>0</v>
      </c>
      <c r="AK46">
        <v>0</v>
      </c>
      <c r="AL46" s="4">
        <v>0</v>
      </c>
      <c r="AM46">
        <v>0</v>
      </c>
      <c r="AN46">
        <v>2251.4743670069101</v>
      </c>
      <c r="AO46">
        <v>21.3609128006593</v>
      </c>
      <c r="AP46">
        <v>13649.623279621301</v>
      </c>
      <c r="AQ46">
        <v>61</v>
      </c>
      <c r="AR46">
        <v>639</v>
      </c>
      <c r="AS46">
        <v>117</v>
      </c>
    </row>
    <row r="47" spans="1:45" hidden="1" x14ac:dyDescent="0.25">
      <c r="A47" t="s">
        <v>82</v>
      </c>
      <c r="B47" t="s">
        <v>12</v>
      </c>
      <c r="C47">
        <v>201.18299999999999</v>
      </c>
      <c r="D47">
        <v>21644.576000000001</v>
      </c>
      <c r="E47">
        <v>728.06908346852504</v>
      </c>
      <c r="F47">
        <v>0</v>
      </c>
      <c r="G47">
        <v>0</v>
      </c>
      <c r="H47">
        <v>0</v>
      </c>
      <c r="I47">
        <v>0</v>
      </c>
      <c r="J47">
        <v>1.4658684651020499</v>
      </c>
      <c r="K47">
        <v>0.119386532513533</v>
      </c>
      <c r="L47">
        <v>26.384423685490798</v>
      </c>
      <c r="M47">
        <v>37</v>
      </c>
      <c r="N47">
        <v>221</v>
      </c>
      <c r="O47">
        <v>51</v>
      </c>
      <c r="P47">
        <v>0</v>
      </c>
      <c r="Q47">
        <v>0</v>
      </c>
      <c r="R47">
        <v>0</v>
      </c>
      <c r="S47">
        <v>0</v>
      </c>
      <c r="T47">
        <v>0.97584163784982703</v>
      </c>
      <c r="U47">
        <v>6.55209957675746E-2</v>
      </c>
      <c r="V47">
        <v>14.414619068866401</v>
      </c>
      <c r="W47">
        <v>28</v>
      </c>
      <c r="X47">
        <v>220</v>
      </c>
      <c r="Y47">
        <v>42</v>
      </c>
      <c r="Z47">
        <v>0</v>
      </c>
      <c r="AA47">
        <v>0</v>
      </c>
      <c r="AB47">
        <v>0</v>
      </c>
      <c r="AC47">
        <v>0</v>
      </c>
      <c r="AD47">
        <v>54004.8542740872</v>
      </c>
      <c r="AE47">
        <v>1149.00459845725</v>
      </c>
      <c r="AF47">
        <v>253930.01625905299</v>
      </c>
      <c r="AG47">
        <v>14</v>
      </c>
      <c r="AH47">
        <v>221</v>
      </c>
      <c r="AI47">
        <v>51</v>
      </c>
      <c r="AJ47">
        <v>0</v>
      </c>
      <c r="AK47">
        <v>0</v>
      </c>
      <c r="AL47">
        <v>0</v>
      </c>
      <c r="AM47">
        <v>0</v>
      </c>
      <c r="AN47">
        <v>49819.977054055802</v>
      </c>
      <c r="AO47">
        <v>531.48914526873602</v>
      </c>
      <c r="AP47">
        <v>116927.611959121</v>
      </c>
      <c r="AQ47">
        <v>11</v>
      </c>
      <c r="AR47">
        <v>220</v>
      </c>
      <c r="AS47">
        <v>42</v>
      </c>
    </row>
    <row r="48" spans="1:45" x14ac:dyDescent="0.25">
      <c r="A48" t="s">
        <v>82</v>
      </c>
      <c r="B48" t="s">
        <v>11</v>
      </c>
      <c r="C48">
        <v>18.364999999999998</v>
      </c>
      <c r="D48">
        <v>1395.9590000000001</v>
      </c>
      <c r="E48" t="s">
        <v>72</v>
      </c>
      <c r="F48">
        <v>0</v>
      </c>
      <c r="G48">
        <v>0</v>
      </c>
      <c r="H48">
        <v>0</v>
      </c>
      <c r="I48">
        <v>5.8813987114444402E-3</v>
      </c>
      <c r="J48">
        <v>2.6423754869202298</v>
      </c>
      <c r="K48">
        <v>4.4060689405975802E-2</v>
      </c>
      <c r="L48">
        <v>17.0074261107066</v>
      </c>
      <c r="M48">
        <v>57</v>
      </c>
      <c r="N48">
        <v>386</v>
      </c>
      <c r="O48">
        <v>116</v>
      </c>
      <c r="P48">
        <v>0</v>
      </c>
      <c r="Q48">
        <v>0</v>
      </c>
      <c r="R48">
        <v>0</v>
      </c>
      <c r="S48" s="4">
        <v>1.10451019589281E-16</v>
      </c>
      <c r="T48">
        <v>0.75025039850197195</v>
      </c>
      <c r="U48">
        <v>1.94856594311087E-2</v>
      </c>
      <c r="V48">
        <v>7.5019788809768704</v>
      </c>
      <c r="W48">
        <v>50</v>
      </c>
      <c r="X48">
        <v>385</v>
      </c>
      <c r="Y48">
        <v>99</v>
      </c>
      <c r="Z48">
        <v>0</v>
      </c>
      <c r="AA48">
        <v>0</v>
      </c>
      <c r="AB48">
        <v>0</v>
      </c>
      <c r="AC48">
        <v>39.8065748305116</v>
      </c>
      <c r="AD48">
        <v>8456.2926407083396</v>
      </c>
      <c r="AE48">
        <v>230.380605556777</v>
      </c>
      <c r="AF48">
        <v>88926.913744916194</v>
      </c>
      <c r="AG48">
        <v>58</v>
      </c>
      <c r="AH48">
        <v>386</v>
      </c>
      <c r="AI48">
        <v>116</v>
      </c>
      <c r="AJ48">
        <v>0</v>
      </c>
      <c r="AK48">
        <v>0</v>
      </c>
      <c r="AL48">
        <v>0</v>
      </c>
      <c r="AM48" s="4">
        <v>4.5474735088646402E-13</v>
      </c>
      <c r="AN48">
        <v>3168.8468034067701</v>
      </c>
      <c r="AO48">
        <v>84.086603815432198</v>
      </c>
      <c r="AP48">
        <v>32373.342468941399</v>
      </c>
      <c r="AQ48">
        <v>59</v>
      </c>
      <c r="AR48">
        <v>385</v>
      </c>
      <c r="AS48">
        <v>99</v>
      </c>
    </row>
    <row r="49" spans="1:45" hidden="1" x14ac:dyDescent="0.25">
      <c r="A49" t="s">
        <v>82</v>
      </c>
      <c r="B49" t="s">
        <v>14</v>
      </c>
      <c r="C49">
        <v>26.07</v>
      </c>
      <c r="D49">
        <v>632.80399999999997</v>
      </c>
      <c r="E49">
        <v>48.616317903387802</v>
      </c>
      <c r="F49">
        <v>0</v>
      </c>
      <c r="G49">
        <v>0</v>
      </c>
      <c r="H49">
        <v>0</v>
      </c>
      <c r="I49">
        <v>0</v>
      </c>
      <c r="J49">
        <v>2.2687090379144199</v>
      </c>
      <c r="K49">
        <v>8.2199763945642698E-2</v>
      </c>
      <c r="L49">
        <v>5.5895839483036998</v>
      </c>
      <c r="M49">
        <v>7</v>
      </c>
      <c r="N49">
        <v>68</v>
      </c>
      <c r="O49">
        <v>11</v>
      </c>
      <c r="P49">
        <v>0</v>
      </c>
      <c r="Q49">
        <v>0</v>
      </c>
      <c r="R49" s="4">
        <v>0</v>
      </c>
      <c r="S49">
        <v>0</v>
      </c>
      <c r="T49">
        <v>0.75623634597147305</v>
      </c>
      <c r="U49">
        <v>3.8377939884440999E-2</v>
      </c>
      <c r="V49">
        <v>2.5713219722575502</v>
      </c>
      <c r="W49">
        <v>7</v>
      </c>
      <c r="X49">
        <v>67</v>
      </c>
      <c r="Y49">
        <v>10</v>
      </c>
      <c r="Z49">
        <v>0</v>
      </c>
      <c r="AA49">
        <v>0</v>
      </c>
      <c r="AB49">
        <v>0</v>
      </c>
      <c r="AC49">
        <v>0</v>
      </c>
      <c r="AD49">
        <v>29881.577893665301</v>
      </c>
      <c r="AE49">
        <v>753.08220870975902</v>
      </c>
      <c r="AF49">
        <v>51209.590192263597</v>
      </c>
      <c r="AG49">
        <v>7</v>
      </c>
      <c r="AH49">
        <v>68</v>
      </c>
      <c r="AI49">
        <v>11</v>
      </c>
      <c r="AJ49">
        <v>0</v>
      </c>
      <c r="AK49">
        <v>0</v>
      </c>
      <c r="AL49" s="4">
        <v>0</v>
      </c>
      <c r="AM49">
        <v>0</v>
      </c>
      <c r="AN49">
        <v>12551.685192571</v>
      </c>
      <c r="AO49">
        <v>346.89685008046001</v>
      </c>
      <c r="AP49">
        <v>23242.088955390798</v>
      </c>
      <c r="AQ49">
        <v>8</v>
      </c>
      <c r="AR49">
        <v>67</v>
      </c>
      <c r="AS49">
        <v>10</v>
      </c>
    </row>
    <row r="50" spans="1:45" hidden="1" x14ac:dyDescent="0.25">
      <c r="A50" t="s">
        <v>99</v>
      </c>
      <c r="B50" t="s">
        <v>13</v>
      </c>
      <c r="C50">
        <v>4.6390000000000002</v>
      </c>
      <c r="D50">
        <v>511.83300000000003</v>
      </c>
      <c r="E50">
        <v>147.981475679391</v>
      </c>
      <c r="F50">
        <v>0</v>
      </c>
      <c r="G50">
        <v>0</v>
      </c>
      <c r="H50" s="4">
        <v>0</v>
      </c>
      <c r="I50">
        <v>4.8181053792634701E-3</v>
      </c>
      <c r="J50">
        <v>0.97296799521563504</v>
      </c>
      <c r="K50">
        <v>2.5126728398571899E-2</v>
      </c>
      <c r="L50">
        <v>16.081106175085999</v>
      </c>
      <c r="M50">
        <v>106</v>
      </c>
      <c r="N50">
        <v>640</v>
      </c>
      <c r="O50">
        <v>193</v>
      </c>
      <c r="P50">
        <v>0</v>
      </c>
      <c r="Q50">
        <v>0</v>
      </c>
      <c r="R50" s="4">
        <v>0</v>
      </c>
      <c r="S50">
        <v>0</v>
      </c>
      <c r="T50">
        <v>0.97296799521563504</v>
      </c>
      <c r="U50">
        <v>1.21279598910791E-2</v>
      </c>
      <c r="V50">
        <v>7.7497663703995396</v>
      </c>
      <c r="W50">
        <v>89</v>
      </c>
      <c r="X50">
        <v>639</v>
      </c>
      <c r="Y50">
        <v>159</v>
      </c>
      <c r="Z50">
        <v>0</v>
      </c>
      <c r="AA50">
        <v>0</v>
      </c>
      <c r="AB50" s="4">
        <v>0</v>
      </c>
      <c r="AC50">
        <v>17.055996402964499</v>
      </c>
      <c r="AD50">
        <v>4443.5418906696796</v>
      </c>
      <c r="AE50">
        <v>95.783943305654404</v>
      </c>
      <c r="AF50">
        <v>61301.723715618798</v>
      </c>
      <c r="AG50">
        <v>90</v>
      </c>
      <c r="AH50">
        <v>640</v>
      </c>
      <c r="AI50">
        <v>193</v>
      </c>
      <c r="AJ50">
        <v>0</v>
      </c>
      <c r="AK50">
        <v>0</v>
      </c>
      <c r="AL50">
        <v>0</v>
      </c>
      <c r="AM50">
        <v>0</v>
      </c>
      <c r="AN50">
        <v>2585.0893346374</v>
      </c>
      <c r="AO50">
        <v>43.009069902051799</v>
      </c>
      <c r="AP50">
        <v>27482.795667410999</v>
      </c>
      <c r="AQ50">
        <v>96</v>
      </c>
      <c r="AR50">
        <v>639</v>
      </c>
      <c r="AS50">
        <v>159</v>
      </c>
    </row>
    <row r="51" spans="1:45" hidden="1" x14ac:dyDescent="0.25">
      <c r="A51" t="s">
        <v>99</v>
      </c>
      <c r="B51" t="s">
        <v>12</v>
      </c>
      <c r="C51">
        <v>15.34</v>
      </c>
      <c r="D51">
        <v>366.9</v>
      </c>
      <c r="E51">
        <v>41.844638932656203</v>
      </c>
      <c r="F51">
        <v>0</v>
      </c>
      <c r="G51">
        <v>0</v>
      </c>
      <c r="H51">
        <v>0</v>
      </c>
      <c r="I51">
        <v>0.66631950235184301</v>
      </c>
      <c r="J51">
        <v>2.4751647823056802</v>
      </c>
      <c r="K51">
        <v>0.41590850281894598</v>
      </c>
      <c r="L51">
        <v>91.915779122987004</v>
      </c>
      <c r="M51">
        <v>70</v>
      </c>
      <c r="N51">
        <v>221</v>
      </c>
      <c r="O51">
        <v>97</v>
      </c>
      <c r="P51">
        <v>0</v>
      </c>
      <c r="Q51">
        <v>0</v>
      </c>
      <c r="R51" s="4">
        <v>0</v>
      </c>
      <c r="S51">
        <v>0.170489538021696</v>
      </c>
      <c r="T51">
        <v>0.97584163771726795</v>
      </c>
      <c r="U51">
        <v>0.162447645853662</v>
      </c>
      <c r="V51">
        <v>35.7384820878057</v>
      </c>
      <c r="W51">
        <v>55</v>
      </c>
      <c r="X51">
        <v>220</v>
      </c>
      <c r="Y51">
        <v>62</v>
      </c>
      <c r="Z51">
        <v>0</v>
      </c>
      <c r="AA51">
        <v>0</v>
      </c>
      <c r="AB51">
        <v>0</v>
      </c>
      <c r="AC51">
        <v>552.32563290151597</v>
      </c>
      <c r="AD51">
        <v>234430.985126513</v>
      </c>
      <c r="AE51">
        <v>3597.5450814954102</v>
      </c>
      <c r="AF51">
        <v>795057.46301048703</v>
      </c>
      <c r="AG51">
        <v>28</v>
      </c>
      <c r="AH51">
        <v>221</v>
      </c>
      <c r="AI51">
        <v>97</v>
      </c>
      <c r="AJ51">
        <v>0</v>
      </c>
      <c r="AK51">
        <v>0</v>
      </c>
      <c r="AL51">
        <v>0</v>
      </c>
      <c r="AM51">
        <v>9.3108084704596106</v>
      </c>
      <c r="AN51">
        <v>147877.107354874</v>
      </c>
      <c r="AO51">
        <v>1696.7421368902999</v>
      </c>
      <c r="AP51">
        <v>373283.27011586702</v>
      </c>
      <c r="AQ51">
        <v>19</v>
      </c>
      <c r="AR51">
        <v>220</v>
      </c>
      <c r="AS51">
        <v>62</v>
      </c>
    </row>
    <row r="52" spans="1:45" x14ac:dyDescent="0.25">
      <c r="A52" t="s">
        <v>99</v>
      </c>
      <c r="B52" t="s">
        <v>11</v>
      </c>
      <c r="C52">
        <v>9.7170000000000005</v>
      </c>
      <c r="D52">
        <v>1522.06</v>
      </c>
      <c r="E52" t="s">
        <v>72</v>
      </c>
      <c r="F52">
        <v>0</v>
      </c>
      <c r="G52">
        <v>0</v>
      </c>
      <c r="H52">
        <v>0</v>
      </c>
      <c r="I52" s="4">
        <v>4.4481016228261098E-4</v>
      </c>
      <c r="J52">
        <v>1.99999999999998</v>
      </c>
      <c r="K52">
        <v>4.0586905195052501E-2</v>
      </c>
      <c r="L52">
        <v>15.666545405290201</v>
      </c>
      <c r="M52">
        <v>50</v>
      </c>
      <c r="N52">
        <v>386</v>
      </c>
      <c r="O52">
        <v>102</v>
      </c>
      <c r="P52">
        <v>0</v>
      </c>
      <c r="Q52">
        <v>0</v>
      </c>
      <c r="R52">
        <v>0</v>
      </c>
      <c r="S52">
        <v>0</v>
      </c>
      <c r="T52">
        <v>0.999999999999994</v>
      </c>
      <c r="U52">
        <v>1.9940819480149599E-2</v>
      </c>
      <c r="V52">
        <v>7.6772154998575903</v>
      </c>
      <c r="W52">
        <v>37</v>
      </c>
      <c r="X52">
        <v>385</v>
      </c>
      <c r="Y52">
        <v>75</v>
      </c>
      <c r="Z52">
        <v>0</v>
      </c>
      <c r="AA52">
        <v>0</v>
      </c>
      <c r="AB52">
        <v>0</v>
      </c>
      <c r="AC52">
        <v>1.99119755362573</v>
      </c>
      <c r="AD52">
        <v>9607.0048730901708</v>
      </c>
      <c r="AE52">
        <v>309.44966953623498</v>
      </c>
      <c r="AF52">
        <v>119447.572440987</v>
      </c>
      <c r="AG52">
        <v>45</v>
      </c>
      <c r="AH52">
        <v>386</v>
      </c>
      <c r="AI52">
        <v>102</v>
      </c>
      <c r="AJ52">
        <v>0</v>
      </c>
      <c r="AK52">
        <v>0</v>
      </c>
      <c r="AL52">
        <v>0</v>
      </c>
      <c r="AM52">
        <v>0</v>
      </c>
      <c r="AN52">
        <v>4803.5024365450799</v>
      </c>
      <c r="AO52">
        <v>104.987524830279</v>
      </c>
      <c r="AP52">
        <v>40420.197059657701</v>
      </c>
      <c r="AQ52">
        <v>40</v>
      </c>
      <c r="AR52">
        <v>385</v>
      </c>
      <c r="AS52">
        <v>75</v>
      </c>
    </row>
    <row r="53" spans="1:45" hidden="1" x14ac:dyDescent="0.25">
      <c r="A53" t="s">
        <v>99</v>
      </c>
      <c r="B53" t="s">
        <v>14</v>
      </c>
      <c r="C53">
        <v>22.67</v>
      </c>
      <c r="D53">
        <v>649.45100000000002</v>
      </c>
      <c r="E53">
        <v>42.493351587824101</v>
      </c>
      <c r="F53">
        <v>0</v>
      </c>
      <c r="G53">
        <v>0</v>
      </c>
      <c r="H53">
        <v>0</v>
      </c>
      <c r="I53">
        <v>0.56838645903450002</v>
      </c>
      <c r="J53">
        <v>1.01824844972266</v>
      </c>
      <c r="K53">
        <v>0.22324500918262</v>
      </c>
      <c r="L53">
        <v>15.1806606244182</v>
      </c>
      <c r="M53">
        <v>21</v>
      </c>
      <c r="N53">
        <v>68</v>
      </c>
      <c r="O53">
        <v>33</v>
      </c>
      <c r="P53">
        <v>0</v>
      </c>
      <c r="Q53">
        <v>0</v>
      </c>
      <c r="R53">
        <v>0</v>
      </c>
      <c r="S53">
        <v>1.23081859464526E-2</v>
      </c>
      <c r="T53">
        <v>0.82208484034597196</v>
      </c>
      <c r="U53">
        <v>8.8607809419331496E-2</v>
      </c>
      <c r="V53">
        <v>5.9367232310952103</v>
      </c>
      <c r="W53">
        <v>11</v>
      </c>
      <c r="X53">
        <v>67</v>
      </c>
      <c r="Y53">
        <v>21</v>
      </c>
      <c r="Z53">
        <v>0</v>
      </c>
      <c r="AA53">
        <v>0</v>
      </c>
      <c r="AB53">
        <v>0</v>
      </c>
      <c r="AC53">
        <v>2747.92411695704</v>
      </c>
      <c r="AD53">
        <v>29494.611573230301</v>
      </c>
      <c r="AE53">
        <v>3358.6918705551402</v>
      </c>
      <c r="AF53">
        <v>228391.04719775001</v>
      </c>
      <c r="AG53">
        <v>11</v>
      </c>
      <c r="AH53">
        <v>68</v>
      </c>
      <c r="AI53">
        <v>33</v>
      </c>
      <c r="AJ53">
        <v>0</v>
      </c>
      <c r="AK53">
        <v>0</v>
      </c>
      <c r="AL53">
        <v>0</v>
      </c>
      <c r="AM53">
        <v>218.03938320663201</v>
      </c>
      <c r="AN53">
        <v>29494.611573230199</v>
      </c>
      <c r="AO53">
        <v>1493.8186719621001</v>
      </c>
      <c r="AP53">
        <v>100085.851021461</v>
      </c>
      <c r="AQ53">
        <v>8</v>
      </c>
      <c r="AR53">
        <v>67</v>
      </c>
      <c r="AS53">
        <v>21</v>
      </c>
    </row>
    <row r="54" spans="1:45" x14ac:dyDescent="0.25">
      <c r="A54" t="s">
        <v>93</v>
      </c>
      <c r="B54" t="s">
        <v>11</v>
      </c>
      <c r="C54">
        <v>6.1920000000000002</v>
      </c>
      <c r="D54">
        <v>656.84400000000005</v>
      </c>
      <c r="E54" t="s">
        <v>72</v>
      </c>
      <c r="F54">
        <v>0</v>
      </c>
      <c r="G54">
        <v>0</v>
      </c>
      <c r="H54">
        <v>0</v>
      </c>
      <c r="I54" s="4">
        <v>6.10133411261487E-4</v>
      </c>
      <c r="J54">
        <v>1.9999999999999101</v>
      </c>
      <c r="K54">
        <v>3.1288586952851298E-2</v>
      </c>
      <c r="L54">
        <v>12.077394563800601</v>
      </c>
      <c r="M54">
        <v>51</v>
      </c>
      <c r="N54">
        <v>386</v>
      </c>
      <c r="O54">
        <v>101</v>
      </c>
      <c r="P54">
        <v>0</v>
      </c>
      <c r="Q54">
        <v>0</v>
      </c>
      <c r="R54">
        <v>0</v>
      </c>
      <c r="S54">
        <v>0</v>
      </c>
      <c r="T54">
        <v>0.99999999999995803</v>
      </c>
      <c r="U54">
        <v>1.5892794007926699E-2</v>
      </c>
      <c r="V54">
        <v>6.1187256930518004</v>
      </c>
      <c r="W54">
        <v>35</v>
      </c>
      <c r="X54">
        <v>385</v>
      </c>
      <c r="Y54">
        <v>82</v>
      </c>
      <c r="Z54">
        <v>0</v>
      </c>
      <c r="AA54">
        <v>0</v>
      </c>
      <c r="AB54">
        <v>0</v>
      </c>
      <c r="AC54">
        <v>1.9944697924686301</v>
      </c>
      <c r="AD54">
        <v>9606.9866150772905</v>
      </c>
      <c r="AE54">
        <v>228.83475040905401</v>
      </c>
      <c r="AF54">
        <v>88330.213657895001</v>
      </c>
      <c r="AG54">
        <v>58</v>
      </c>
      <c r="AH54">
        <v>386</v>
      </c>
      <c r="AI54">
        <v>101</v>
      </c>
      <c r="AJ54">
        <v>0</v>
      </c>
      <c r="AK54">
        <v>0</v>
      </c>
      <c r="AL54">
        <v>0</v>
      </c>
      <c r="AM54">
        <v>0</v>
      </c>
      <c r="AN54">
        <v>4803.4933075386398</v>
      </c>
      <c r="AO54">
        <v>74.381691655037898</v>
      </c>
      <c r="AP54">
        <v>28636.9512871896</v>
      </c>
      <c r="AQ54">
        <v>47</v>
      </c>
      <c r="AR54">
        <v>385</v>
      </c>
      <c r="AS54">
        <v>82</v>
      </c>
    </row>
    <row r="55" spans="1:45" hidden="1" x14ac:dyDescent="0.25">
      <c r="A55" t="s">
        <v>93</v>
      </c>
      <c r="B55" t="s">
        <v>14</v>
      </c>
      <c r="C55">
        <v>4.55</v>
      </c>
      <c r="D55">
        <v>33.872999999999998</v>
      </c>
      <c r="E55">
        <v>6.6276912116416602</v>
      </c>
      <c r="F55">
        <v>0</v>
      </c>
      <c r="G55">
        <v>0</v>
      </c>
      <c r="H55">
        <v>0</v>
      </c>
      <c r="I55">
        <v>0.39463271290263602</v>
      </c>
      <c r="J55">
        <v>2.14504658724</v>
      </c>
      <c r="K55">
        <v>0.23769104624792201</v>
      </c>
      <c r="L55">
        <v>16.162991144858701</v>
      </c>
      <c r="M55">
        <v>18</v>
      </c>
      <c r="N55">
        <v>68</v>
      </c>
      <c r="O55">
        <v>25</v>
      </c>
      <c r="P55">
        <v>0</v>
      </c>
      <c r="Q55">
        <v>0</v>
      </c>
      <c r="R55">
        <v>0</v>
      </c>
      <c r="S55" s="4">
        <v>2.2400276656728201E-4</v>
      </c>
      <c r="T55">
        <v>0.76824823838328504</v>
      </c>
      <c r="U55">
        <v>9.7424246762074604E-2</v>
      </c>
      <c r="V55">
        <v>6.5274245330589897</v>
      </c>
      <c r="W55">
        <v>12</v>
      </c>
      <c r="X55">
        <v>67</v>
      </c>
      <c r="Y55">
        <v>20</v>
      </c>
      <c r="Z55">
        <v>0</v>
      </c>
      <c r="AA55">
        <v>0</v>
      </c>
      <c r="AB55">
        <v>0</v>
      </c>
      <c r="AC55">
        <v>1822.5673232382401</v>
      </c>
      <c r="AD55">
        <v>107660.550576768</v>
      </c>
      <c r="AE55">
        <v>4357.4280865373003</v>
      </c>
      <c r="AF55">
        <v>296305.109884537</v>
      </c>
      <c r="AG55">
        <v>12</v>
      </c>
      <c r="AH55">
        <v>68</v>
      </c>
      <c r="AI55">
        <v>25</v>
      </c>
      <c r="AJ55">
        <v>0</v>
      </c>
      <c r="AK55">
        <v>0</v>
      </c>
      <c r="AL55">
        <v>0</v>
      </c>
      <c r="AM55">
        <v>58.518374142751703</v>
      </c>
      <c r="AN55">
        <v>35110.2728682577</v>
      </c>
      <c r="AO55">
        <v>2050.7779897744299</v>
      </c>
      <c r="AP55">
        <v>137402.125314887</v>
      </c>
      <c r="AQ55">
        <v>10</v>
      </c>
      <c r="AR55">
        <v>67</v>
      </c>
      <c r="AS55">
        <v>20</v>
      </c>
    </row>
    <row r="56" spans="1:45" hidden="1" x14ac:dyDescent="0.25">
      <c r="A56" t="s">
        <v>93</v>
      </c>
      <c r="B56" t="s">
        <v>13</v>
      </c>
      <c r="C56">
        <v>2.431</v>
      </c>
      <c r="D56">
        <v>29.215</v>
      </c>
      <c r="E56">
        <v>49.004312583148398</v>
      </c>
      <c r="F56">
        <v>0</v>
      </c>
      <c r="G56">
        <v>0</v>
      </c>
      <c r="H56">
        <v>0</v>
      </c>
      <c r="I56">
        <v>3.8872320698825299E-3</v>
      </c>
      <c r="J56">
        <v>0.39268671203658201</v>
      </c>
      <c r="K56">
        <v>1.1614916837957101E-2</v>
      </c>
      <c r="L56">
        <v>7.4335467762925402</v>
      </c>
      <c r="M56">
        <v>118</v>
      </c>
      <c r="N56">
        <v>640</v>
      </c>
      <c r="O56">
        <v>198</v>
      </c>
      <c r="P56">
        <v>0</v>
      </c>
      <c r="Q56">
        <v>0</v>
      </c>
      <c r="R56">
        <v>0</v>
      </c>
      <c r="S56">
        <v>0</v>
      </c>
      <c r="T56">
        <v>0.30184252489165397</v>
      </c>
      <c r="U56">
        <v>4.9318939331737402E-3</v>
      </c>
      <c r="V56">
        <v>3.1514802232980199</v>
      </c>
      <c r="W56">
        <v>83</v>
      </c>
      <c r="X56">
        <v>639</v>
      </c>
      <c r="Y56">
        <v>152</v>
      </c>
      <c r="Z56">
        <v>0</v>
      </c>
      <c r="AA56">
        <v>0</v>
      </c>
      <c r="AB56">
        <v>0</v>
      </c>
      <c r="AC56">
        <v>9.0867838864689094</v>
      </c>
      <c r="AD56">
        <v>2527.5318298137099</v>
      </c>
      <c r="AE56">
        <v>65.839963034778194</v>
      </c>
      <c r="AF56">
        <v>42137.576342257998</v>
      </c>
      <c r="AG56">
        <v>95</v>
      </c>
      <c r="AH56">
        <v>640</v>
      </c>
      <c r="AI56">
        <v>198</v>
      </c>
      <c r="AJ56">
        <v>0</v>
      </c>
      <c r="AK56">
        <v>0</v>
      </c>
      <c r="AL56">
        <v>0</v>
      </c>
      <c r="AM56">
        <v>0</v>
      </c>
      <c r="AN56">
        <v>1804.1797670419601</v>
      </c>
      <c r="AO56">
        <v>29.402397478981801</v>
      </c>
      <c r="AP56">
        <v>18788.131989069399</v>
      </c>
      <c r="AQ56">
        <v>72</v>
      </c>
      <c r="AR56">
        <v>639</v>
      </c>
      <c r="AS56">
        <v>152</v>
      </c>
    </row>
    <row r="57" spans="1:45" hidden="1" x14ac:dyDescent="0.25">
      <c r="A57" t="s">
        <v>93</v>
      </c>
      <c r="B57" t="s">
        <v>12</v>
      </c>
      <c r="C57">
        <v>10.282999999999999</v>
      </c>
      <c r="D57">
        <v>200.464</v>
      </c>
      <c r="E57">
        <v>28.095347041323599</v>
      </c>
      <c r="F57">
        <v>0</v>
      </c>
      <c r="G57">
        <v>0</v>
      </c>
      <c r="H57" s="4">
        <v>0</v>
      </c>
      <c r="I57">
        <v>0.55423480719974705</v>
      </c>
      <c r="J57">
        <v>2.9275249136409198</v>
      </c>
      <c r="K57">
        <v>0.39877089920196701</v>
      </c>
      <c r="L57">
        <v>88.128368723634793</v>
      </c>
      <c r="M57">
        <v>64</v>
      </c>
      <c r="N57">
        <v>221</v>
      </c>
      <c r="O57">
        <v>94</v>
      </c>
      <c r="P57">
        <v>0</v>
      </c>
      <c r="Q57">
        <v>0</v>
      </c>
      <c r="R57">
        <v>0</v>
      </c>
      <c r="S57">
        <v>8.1246614860470898E-2</v>
      </c>
      <c r="T57">
        <v>0.97584163788031497</v>
      </c>
      <c r="U57">
        <v>0.14079994152372599</v>
      </c>
      <c r="V57">
        <v>30.9759871352198</v>
      </c>
      <c r="W57">
        <v>49</v>
      </c>
      <c r="X57">
        <v>220</v>
      </c>
      <c r="Y57">
        <v>66</v>
      </c>
      <c r="Z57">
        <v>0</v>
      </c>
      <c r="AA57">
        <v>0</v>
      </c>
      <c r="AB57">
        <v>0</v>
      </c>
      <c r="AC57">
        <v>267.08919338694898</v>
      </c>
      <c r="AD57">
        <v>234430.985115483</v>
      </c>
      <c r="AE57">
        <v>3555.4174338122598</v>
      </c>
      <c r="AF57">
        <v>785747.25287251105</v>
      </c>
      <c r="AG57">
        <v>27</v>
      </c>
      <c r="AH57">
        <v>221</v>
      </c>
      <c r="AI57">
        <v>94</v>
      </c>
      <c r="AJ57">
        <v>0</v>
      </c>
      <c r="AK57">
        <v>0</v>
      </c>
      <c r="AL57">
        <v>0</v>
      </c>
      <c r="AM57">
        <v>18.839275470959102</v>
      </c>
      <c r="AN57">
        <v>147877.10737532799</v>
      </c>
      <c r="AO57">
        <v>1607.09274896853</v>
      </c>
      <c r="AP57">
        <v>353560.404773077</v>
      </c>
      <c r="AQ57">
        <v>18</v>
      </c>
      <c r="AR57">
        <v>220</v>
      </c>
      <c r="AS57">
        <v>66</v>
      </c>
    </row>
    <row r="58" spans="1:45" hidden="1" x14ac:dyDescent="0.25">
      <c r="A58" t="s">
        <v>92</v>
      </c>
      <c r="B58" t="s">
        <v>14</v>
      </c>
      <c r="C58">
        <v>4.55</v>
      </c>
      <c r="D58">
        <v>33.872999999999998</v>
      </c>
      <c r="E58">
        <v>6.6276912116016504</v>
      </c>
      <c r="F58">
        <v>0</v>
      </c>
      <c r="G58">
        <v>0</v>
      </c>
      <c r="H58">
        <v>0</v>
      </c>
      <c r="I58">
        <v>0.27204921806856802</v>
      </c>
      <c r="J58">
        <v>2.0877198536018802</v>
      </c>
      <c r="K58">
        <v>0.28923860479493002</v>
      </c>
      <c r="L58">
        <v>19.668225126055201</v>
      </c>
      <c r="M58">
        <v>16</v>
      </c>
      <c r="N58">
        <v>68</v>
      </c>
      <c r="O58">
        <v>25</v>
      </c>
      <c r="P58">
        <v>0</v>
      </c>
      <c r="Q58">
        <v>0</v>
      </c>
      <c r="R58">
        <v>0</v>
      </c>
      <c r="S58">
        <v>7.0380757133500102E-2</v>
      </c>
      <c r="T58">
        <v>0.78703609519682205</v>
      </c>
      <c r="U58">
        <v>7.9437167495146496E-2</v>
      </c>
      <c r="V58">
        <v>5.3222902221748098</v>
      </c>
      <c r="W58">
        <v>14</v>
      </c>
      <c r="X58">
        <v>67</v>
      </c>
      <c r="Y58">
        <v>23</v>
      </c>
      <c r="Z58">
        <v>0</v>
      </c>
      <c r="AA58">
        <v>0</v>
      </c>
      <c r="AB58">
        <v>0</v>
      </c>
      <c r="AC58">
        <v>2888.3152949320402</v>
      </c>
      <c r="AD58">
        <v>162486.93285591601</v>
      </c>
      <c r="AE58">
        <v>6411.1214663769697</v>
      </c>
      <c r="AF58">
        <v>435956.25971363398</v>
      </c>
      <c r="AG58">
        <v>12</v>
      </c>
      <c r="AH58">
        <v>68</v>
      </c>
      <c r="AI58">
        <v>25</v>
      </c>
      <c r="AJ58">
        <v>0</v>
      </c>
      <c r="AK58">
        <v>0</v>
      </c>
      <c r="AL58">
        <v>0</v>
      </c>
      <c r="AM58">
        <v>832.45718782132406</v>
      </c>
      <c r="AN58">
        <v>71594.100292229705</v>
      </c>
      <c r="AO58">
        <v>2437.7225340820901</v>
      </c>
      <c r="AP58">
        <v>163327.40978350001</v>
      </c>
      <c r="AQ58">
        <v>11</v>
      </c>
      <c r="AR58">
        <v>67</v>
      </c>
      <c r="AS58">
        <v>23</v>
      </c>
    </row>
    <row r="59" spans="1:45" hidden="1" x14ac:dyDescent="0.25">
      <c r="A59" t="s">
        <v>92</v>
      </c>
      <c r="B59" t="s">
        <v>13</v>
      </c>
      <c r="C59">
        <v>2.431</v>
      </c>
      <c r="D59">
        <v>29.215</v>
      </c>
      <c r="E59">
        <v>49.004309880644399</v>
      </c>
      <c r="F59">
        <v>0</v>
      </c>
      <c r="G59">
        <v>0</v>
      </c>
      <c r="H59">
        <v>0</v>
      </c>
      <c r="I59" s="4">
        <v>3.7340743303655197E-5</v>
      </c>
      <c r="J59">
        <v>0.27233644756806302</v>
      </c>
      <c r="K59">
        <v>9.0661491680309597E-3</v>
      </c>
      <c r="L59">
        <v>5.8023354675398098</v>
      </c>
      <c r="M59">
        <v>100</v>
      </c>
      <c r="N59">
        <v>640</v>
      </c>
      <c r="O59">
        <v>176</v>
      </c>
      <c r="P59">
        <v>0</v>
      </c>
      <c r="Q59">
        <v>0</v>
      </c>
      <c r="R59">
        <v>0</v>
      </c>
      <c r="S59">
        <v>0</v>
      </c>
      <c r="T59">
        <v>0.25746619932614001</v>
      </c>
      <c r="U59">
        <v>3.2978629698275199E-3</v>
      </c>
      <c r="V59">
        <v>2.1073344377197798</v>
      </c>
      <c r="W59">
        <v>89</v>
      </c>
      <c r="X59">
        <v>639</v>
      </c>
      <c r="Y59">
        <v>128</v>
      </c>
      <c r="Z59">
        <v>0</v>
      </c>
      <c r="AA59">
        <v>0</v>
      </c>
      <c r="AB59">
        <v>0</v>
      </c>
      <c r="AC59">
        <v>0.56486625273464597</v>
      </c>
      <c r="AD59">
        <v>2543.3463467940501</v>
      </c>
      <c r="AE59">
        <v>53.383797290925401</v>
      </c>
      <c r="AF59">
        <v>34165.630266192296</v>
      </c>
      <c r="AG59">
        <v>89</v>
      </c>
      <c r="AH59">
        <v>640</v>
      </c>
      <c r="AI59">
        <v>176</v>
      </c>
      <c r="AJ59">
        <v>0</v>
      </c>
      <c r="AK59">
        <v>0</v>
      </c>
      <c r="AL59">
        <v>0</v>
      </c>
      <c r="AM59">
        <v>0</v>
      </c>
      <c r="AN59">
        <v>1278.9957839911001</v>
      </c>
      <c r="AO59">
        <v>22.258701894190001</v>
      </c>
      <c r="AP59">
        <v>14223.3105103874</v>
      </c>
      <c r="AQ59">
        <v>70</v>
      </c>
      <c r="AR59">
        <v>639</v>
      </c>
      <c r="AS59">
        <v>128</v>
      </c>
    </row>
    <row r="60" spans="1:45" hidden="1" x14ac:dyDescent="0.25">
      <c r="A60" t="s">
        <v>92</v>
      </c>
      <c r="B60" t="s">
        <v>12</v>
      </c>
      <c r="C60">
        <v>10.282999999999999</v>
      </c>
      <c r="D60">
        <v>200.464</v>
      </c>
      <c r="E60">
        <v>28.095364975222299</v>
      </c>
      <c r="F60">
        <v>0</v>
      </c>
      <c r="G60">
        <v>0</v>
      </c>
      <c r="H60">
        <v>0</v>
      </c>
      <c r="I60">
        <v>0.54433115495567896</v>
      </c>
      <c r="J60">
        <v>2.6582324921879898</v>
      </c>
      <c r="K60">
        <v>0.36222277516794998</v>
      </c>
      <c r="L60">
        <v>80.051233312117006</v>
      </c>
      <c r="M60">
        <v>65</v>
      </c>
      <c r="N60">
        <v>221</v>
      </c>
      <c r="O60">
        <v>81</v>
      </c>
      <c r="P60">
        <v>0</v>
      </c>
      <c r="Q60">
        <v>0</v>
      </c>
      <c r="R60">
        <v>0</v>
      </c>
      <c r="S60">
        <v>0.206369599539418</v>
      </c>
      <c r="T60">
        <v>0.96505415732174205</v>
      </c>
      <c r="U60">
        <v>0.14786085095639301</v>
      </c>
      <c r="V60">
        <v>32.529387210406497</v>
      </c>
      <c r="W60">
        <v>59</v>
      </c>
      <c r="X60">
        <v>220</v>
      </c>
      <c r="Y60">
        <v>69</v>
      </c>
      <c r="Z60">
        <v>0</v>
      </c>
      <c r="AA60">
        <v>0</v>
      </c>
      <c r="AB60">
        <v>0</v>
      </c>
      <c r="AC60">
        <v>135.245533958713</v>
      </c>
      <c r="AD60">
        <v>110939.584907791</v>
      </c>
      <c r="AE60">
        <v>1890.6924529271801</v>
      </c>
      <c r="AF60">
        <v>417843.03209690802</v>
      </c>
      <c r="AG60">
        <v>27</v>
      </c>
      <c r="AH60">
        <v>221</v>
      </c>
      <c r="AI60">
        <v>81</v>
      </c>
      <c r="AJ60">
        <v>0</v>
      </c>
      <c r="AK60">
        <v>0</v>
      </c>
      <c r="AL60">
        <v>0</v>
      </c>
      <c r="AM60">
        <v>34.366633507504197</v>
      </c>
      <c r="AN60">
        <v>58183.567640476802</v>
      </c>
      <c r="AO60">
        <v>890.83795569615404</v>
      </c>
      <c r="AP60">
        <v>195984.35025315301</v>
      </c>
      <c r="AQ60">
        <v>21</v>
      </c>
      <c r="AR60">
        <v>220</v>
      </c>
      <c r="AS60">
        <v>69</v>
      </c>
    </row>
    <row r="61" spans="1:45" x14ac:dyDescent="0.25">
      <c r="A61" t="s">
        <v>92</v>
      </c>
      <c r="B61" t="s">
        <v>11</v>
      </c>
      <c r="C61">
        <v>6.1769999999999996</v>
      </c>
      <c r="D61">
        <v>652.45299999999997</v>
      </c>
      <c r="E61" t="s">
        <v>72</v>
      </c>
      <c r="F61">
        <v>0</v>
      </c>
      <c r="G61">
        <v>0</v>
      </c>
      <c r="H61">
        <v>0</v>
      </c>
      <c r="I61">
        <v>2.5784679178417098E-2</v>
      </c>
      <c r="J61">
        <v>2.2676345143119101</v>
      </c>
      <c r="K61">
        <v>5.9900041341452902E-2</v>
      </c>
      <c r="L61">
        <v>23.121415957800799</v>
      </c>
      <c r="M61">
        <v>75</v>
      </c>
      <c r="N61">
        <v>386</v>
      </c>
      <c r="O61">
        <v>160</v>
      </c>
      <c r="P61">
        <v>0</v>
      </c>
      <c r="Q61">
        <v>0</v>
      </c>
      <c r="R61">
        <v>0</v>
      </c>
      <c r="S61">
        <v>1.3340414611149899E-3</v>
      </c>
      <c r="T61">
        <v>0.85725578776151701</v>
      </c>
      <c r="U61">
        <v>2.3738863541362398E-2</v>
      </c>
      <c r="V61">
        <v>9.1394624634245503</v>
      </c>
      <c r="W61">
        <v>56</v>
      </c>
      <c r="X61">
        <v>385</v>
      </c>
      <c r="Y61">
        <v>110</v>
      </c>
      <c r="Z61">
        <v>0</v>
      </c>
      <c r="AA61">
        <v>0</v>
      </c>
      <c r="AB61">
        <v>0</v>
      </c>
      <c r="AC61">
        <v>107.51704903842101</v>
      </c>
      <c r="AD61">
        <v>10834.710235496599</v>
      </c>
      <c r="AE61">
        <v>247.16794564614599</v>
      </c>
      <c r="AF61">
        <v>95406.827019412594</v>
      </c>
      <c r="AG61">
        <v>66</v>
      </c>
      <c r="AH61">
        <v>386</v>
      </c>
      <c r="AI61">
        <v>160</v>
      </c>
      <c r="AJ61">
        <v>0</v>
      </c>
      <c r="AK61">
        <v>0</v>
      </c>
      <c r="AL61">
        <v>0</v>
      </c>
      <c r="AM61">
        <v>5.51928181376348</v>
      </c>
      <c r="AN61">
        <v>5417.3551177483296</v>
      </c>
      <c r="AO61">
        <v>88.140716976359201</v>
      </c>
      <c r="AP61">
        <v>33934.176035898199</v>
      </c>
      <c r="AQ61">
        <v>56</v>
      </c>
      <c r="AR61">
        <v>385</v>
      </c>
      <c r="AS61">
        <v>110</v>
      </c>
    </row>
    <row r="62" spans="1:45" hidden="1" x14ac:dyDescent="0.25">
      <c r="A62" t="s">
        <v>100</v>
      </c>
      <c r="B62" t="s">
        <v>14</v>
      </c>
      <c r="C62">
        <v>22.67</v>
      </c>
      <c r="D62">
        <v>649.45100000000002</v>
      </c>
      <c r="E62">
        <v>42.493351587829601</v>
      </c>
      <c r="F62">
        <v>0</v>
      </c>
      <c r="G62">
        <v>0</v>
      </c>
      <c r="H62">
        <v>0</v>
      </c>
      <c r="I62">
        <v>2.05793285177206E-2</v>
      </c>
      <c r="J62">
        <v>0.83739455105042904</v>
      </c>
      <c r="K62">
        <v>5.4858573277377802E-2</v>
      </c>
      <c r="L62">
        <v>3.7303829828616899</v>
      </c>
      <c r="M62">
        <v>11</v>
      </c>
      <c r="N62">
        <v>68</v>
      </c>
      <c r="O62">
        <v>21</v>
      </c>
      <c r="P62">
        <v>0</v>
      </c>
      <c r="Q62">
        <v>0</v>
      </c>
      <c r="R62">
        <v>0</v>
      </c>
      <c r="S62">
        <v>0</v>
      </c>
      <c r="T62">
        <v>0.29537433919641298</v>
      </c>
      <c r="U62">
        <v>1.8667344432794601E-2</v>
      </c>
      <c r="V62">
        <v>1.25071207699724</v>
      </c>
      <c r="W62">
        <v>10</v>
      </c>
      <c r="X62">
        <v>67</v>
      </c>
      <c r="Y62">
        <v>14</v>
      </c>
      <c r="Z62">
        <v>0</v>
      </c>
      <c r="AA62">
        <v>0</v>
      </c>
      <c r="AB62">
        <v>0</v>
      </c>
      <c r="AC62">
        <v>696.45056224201096</v>
      </c>
      <c r="AD62">
        <v>34519.826078812199</v>
      </c>
      <c r="AE62">
        <v>2101.5519725722902</v>
      </c>
      <c r="AF62">
        <v>142905.53413491501</v>
      </c>
      <c r="AG62">
        <v>14</v>
      </c>
      <c r="AH62">
        <v>68</v>
      </c>
      <c r="AI62">
        <v>21</v>
      </c>
      <c r="AJ62">
        <v>0</v>
      </c>
      <c r="AK62">
        <v>0</v>
      </c>
      <c r="AL62">
        <v>0</v>
      </c>
      <c r="AM62">
        <v>0</v>
      </c>
      <c r="AN62">
        <v>18742.9657894835</v>
      </c>
      <c r="AO62">
        <v>1146.19659909442</v>
      </c>
      <c r="AP62">
        <v>76795.172139326198</v>
      </c>
      <c r="AQ62">
        <v>9</v>
      </c>
      <c r="AR62">
        <v>67</v>
      </c>
      <c r="AS62">
        <v>14</v>
      </c>
    </row>
    <row r="63" spans="1:45" hidden="1" x14ac:dyDescent="0.25">
      <c r="A63" t="s">
        <v>100</v>
      </c>
      <c r="B63" t="s">
        <v>13</v>
      </c>
      <c r="C63">
        <v>4.6390000000000002</v>
      </c>
      <c r="D63">
        <v>511.834</v>
      </c>
      <c r="E63">
        <v>147.98147539889399</v>
      </c>
      <c r="F63">
        <v>0</v>
      </c>
      <c r="G63">
        <v>0</v>
      </c>
      <c r="H63">
        <v>0</v>
      </c>
      <c r="I63" s="4">
        <v>2.7250852432624601E-16</v>
      </c>
      <c r="J63">
        <v>0.27233647652479398</v>
      </c>
      <c r="K63">
        <v>9.3563341147650195E-3</v>
      </c>
      <c r="L63">
        <v>5.9880538334496096</v>
      </c>
      <c r="M63">
        <v>89</v>
      </c>
      <c r="N63">
        <v>640</v>
      </c>
      <c r="O63">
        <v>170</v>
      </c>
      <c r="P63">
        <v>0</v>
      </c>
      <c r="Q63">
        <v>0</v>
      </c>
      <c r="R63">
        <v>0</v>
      </c>
      <c r="S63">
        <v>0</v>
      </c>
      <c r="T63">
        <v>0.19750770900881001</v>
      </c>
      <c r="U63">
        <v>3.1365964560392499E-3</v>
      </c>
      <c r="V63">
        <v>2.0042851354090798</v>
      </c>
      <c r="W63">
        <v>83</v>
      </c>
      <c r="X63">
        <v>639</v>
      </c>
      <c r="Y63">
        <v>130</v>
      </c>
      <c r="Z63">
        <v>0</v>
      </c>
      <c r="AA63">
        <v>0</v>
      </c>
      <c r="AB63">
        <v>0</v>
      </c>
      <c r="AC63" s="4">
        <v>1.02318153949454E-12</v>
      </c>
      <c r="AD63">
        <v>2543.3466754239698</v>
      </c>
      <c r="AE63">
        <v>55.660193899876397</v>
      </c>
      <c r="AF63">
        <v>35622.524095920897</v>
      </c>
      <c r="AG63">
        <v>86</v>
      </c>
      <c r="AH63">
        <v>640</v>
      </c>
      <c r="AI63">
        <v>170</v>
      </c>
      <c r="AJ63">
        <v>0</v>
      </c>
      <c r="AK63">
        <v>0</v>
      </c>
      <c r="AL63">
        <v>0</v>
      </c>
      <c r="AM63">
        <v>0</v>
      </c>
      <c r="AN63">
        <v>1310.82356934525</v>
      </c>
      <c r="AO63">
        <v>22.089819804211299</v>
      </c>
      <c r="AP63">
        <v>14115.394854890999</v>
      </c>
      <c r="AQ63">
        <v>70</v>
      </c>
      <c r="AR63">
        <v>639</v>
      </c>
      <c r="AS63">
        <v>130</v>
      </c>
    </row>
    <row r="64" spans="1:45" hidden="1" x14ac:dyDescent="0.25">
      <c r="A64" t="s">
        <v>100</v>
      </c>
      <c r="B64" t="s">
        <v>12</v>
      </c>
      <c r="C64">
        <v>15.34</v>
      </c>
      <c r="D64">
        <v>366.9</v>
      </c>
      <c r="E64">
        <v>41.8445921531343</v>
      </c>
      <c r="F64">
        <v>0</v>
      </c>
      <c r="G64">
        <v>0</v>
      </c>
      <c r="H64">
        <v>0</v>
      </c>
      <c r="I64">
        <v>0.453809187823425</v>
      </c>
      <c r="J64">
        <v>2.6582329253756001</v>
      </c>
      <c r="K64">
        <v>0.34863231751437501</v>
      </c>
      <c r="L64">
        <v>77.047742170676898</v>
      </c>
      <c r="M64">
        <v>62</v>
      </c>
      <c r="N64">
        <v>221</v>
      </c>
      <c r="O64">
        <v>77</v>
      </c>
      <c r="P64">
        <v>0</v>
      </c>
      <c r="Q64">
        <v>0</v>
      </c>
      <c r="R64">
        <v>0</v>
      </c>
      <c r="S64">
        <v>6.3337463821291601E-2</v>
      </c>
      <c r="T64">
        <v>0.96505415741096501</v>
      </c>
      <c r="U64">
        <v>0.13627054367566299</v>
      </c>
      <c r="V64">
        <v>29.979519608645798</v>
      </c>
      <c r="W64">
        <v>53</v>
      </c>
      <c r="X64">
        <v>220</v>
      </c>
      <c r="Y64">
        <v>64</v>
      </c>
      <c r="Z64">
        <v>0</v>
      </c>
      <c r="AA64">
        <v>0</v>
      </c>
      <c r="AB64">
        <v>0</v>
      </c>
      <c r="AC64">
        <v>115.26611335745299</v>
      </c>
      <c r="AD64">
        <v>110939.584991094</v>
      </c>
      <c r="AE64">
        <v>1881.01816291006</v>
      </c>
      <c r="AF64">
        <v>415705.01400312298</v>
      </c>
      <c r="AG64">
        <v>27</v>
      </c>
      <c r="AH64">
        <v>221</v>
      </c>
      <c r="AI64">
        <v>77</v>
      </c>
      <c r="AJ64">
        <v>0</v>
      </c>
      <c r="AK64">
        <v>0</v>
      </c>
      <c r="AL64">
        <v>0</v>
      </c>
      <c r="AM64">
        <v>14.3534542698254</v>
      </c>
      <c r="AN64">
        <v>58183.567680485299</v>
      </c>
      <c r="AO64">
        <v>865.263517433277</v>
      </c>
      <c r="AP64">
        <v>190357.973835321</v>
      </c>
      <c r="AQ64">
        <v>20</v>
      </c>
      <c r="AR64">
        <v>220</v>
      </c>
      <c r="AS64">
        <v>64</v>
      </c>
    </row>
    <row r="65" spans="1:45" x14ac:dyDescent="0.25">
      <c r="A65" t="s">
        <v>100</v>
      </c>
      <c r="B65" t="s">
        <v>11</v>
      </c>
      <c r="C65">
        <v>9.7669999999999995</v>
      </c>
      <c r="D65">
        <v>1536.2760000000001</v>
      </c>
      <c r="E65" t="s">
        <v>72</v>
      </c>
      <c r="F65">
        <v>0</v>
      </c>
      <c r="G65">
        <v>0</v>
      </c>
      <c r="H65">
        <v>0</v>
      </c>
      <c r="I65">
        <v>1.50878201335713E-2</v>
      </c>
      <c r="J65">
        <v>2.2675491958805498</v>
      </c>
      <c r="K65">
        <v>4.6675336817268202E-2</v>
      </c>
      <c r="L65">
        <v>18.0166800114655</v>
      </c>
      <c r="M65">
        <v>65</v>
      </c>
      <c r="N65">
        <v>386</v>
      </c>
      <c r="O65">
        <v>139</v>
      </c>
      <c r="P65">
        <v>0</v>
      </c>
      <c r="Q65">
        <v>0</v>
      </c>
      <c r="R65">
        <v>0</v>
      </c>
      <c r="S65">
        <v>0</v>
      </c>
      <c r="T65">
        <v>0.85726606659523397</v>
      </c>
      <c r="U65">
        <v>1.5661854556825401E-2</v>
      </c>
      <c r="V65">
        <v>6.0298140043778004</v>
      </c>
      <c r="W65">
        <v>45</v>
      </c>
      <c r="X65">
        <v>385</v>
      </c>
      <c r="Y65">
        <v>95</v>
      </c>
      <c r="Z65">
        <v>0</v>
      </c>
      <c r="AA65">
        <v>0</v>
      </c>
      <c r="AB65">
        <v>0</v>
      </c>
      <c r="AC65">
        <v>49.1771692101577</v>
      </c>
      <c r="AD65">
        <v>10834.5407839501</v>
      </c>
      <c r="AE65">
        <v>241.61346017714399</v>
      </c>
      <c r="AF65">
        <v>93262.795628377498</v>
      </c>
      <c r="AG65">
        <v>63</v>
      </c>
      <c r="AH65">
        <v>386</v>
      </c>
      <c r="AI65">
        <v>139</v>
      </c>
      <c r="AJ65">
        <v>0</v>
      </c>
      <c r="AK65">
        <v>0</v>
      </c>
      <c r="AL65">
        <v>0</v>
      </c>
      <c r="AM65">
        <v>0</v>
      </c>
      <c r="AN65">
        <v>5417.2703919750902</v>
      </c>
      <c r="AO65">
        <v>76.248350291250901</v>
      </c>
      <c r="AP65">
        <v>29355.614862131599</v>
      </c>
      <c r="AQ65">
        <v>48</v>
      </c>
      <c r="AR65">
        <v>385</v>
      </c>
      <c r="AS65">
        <v>95</v>
      </c>
    </row>
    <row r="70" spans="1:45" x14ac:dyDescent="0.25">
      <c r="A70" t="s">
        <v>78</v>
      </c>
    </row>
    <row r="71" spans="1:45" x14ac:dyDescent="0.25">
      <c r="A71" t="s">
        <v>79</v>
      </c>
    </row>
    <row r="72" spans="1:45" x14ac:dyDescent="0.25">
      <c r="A72" t="s">
        <v>80</v>
      </c>
    </row>
    <row r="73" spans="1:45" x14ac:dyDescent="0.25">
      <c r="A73" t="s">
        <v>87</v>
      </c>
    </row>
    <row r="74" spans="1:45" x14ac:dyDescent="0.25">
      <c r="A74" t="s">
        <v>88</v>
      </c>
    </row>
    <row r="75" spans="1:45" x14ac:dyDescent="0.25">
      <c r="A75" t="s">
        <v>89</v>
      </c>
    </row>
    <row r="76" spans="1:45" x14ac:dyDescent="0.25">
      <c r="A76" t="s">
        <v>90</v>
      </c>
    </row>
  </sheetData>
  <autoFilter ref="A1:AS65">
    <filterColumn colId="1">
      <filters>
        <filter val="ces"/>
      </filters>
    </filterColumn>
  </autoFilter>
  <sortState ref="A2:AR57">
    <sortCondition ref="A2:A57"/>
    <sortCondition ref="B2:B5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47"/>
  <sheetViews>
    <sheetView zoomScale="130" zoomScaleNormal="130" workbookViewId="0">
      <pane ySplit="1" topLeftCell="A23" activePane="bottomLeft" state="frozen"/>
      <selection pane="bottomLeft" activeCell="A103" sqref="A103"/>
    </sheetView>
  </sheetViews>
  <sheetFormatPr defaultRowHeight="15" x14ac:dyDescent="0.25"/>
  <cols>
    <col min="3" max="3" width="18.7109375" bestFit="1" customWidth="1"/>
    <col min="4" max="4" width="23.28515625" bestFit="1" customWidth="1"/>
    <col min="5" max="9" width="0" hidden="1" customWidth="1"/>
    <col min="13" max="19" width="0" hidden="1" customWidth="1"/>
    <col min="23" max="29" width="0" hidden="1" customWidth="1"/>
    <col min="33" max="39" width="0" hidden="1" customWidth="1"/>
    <col min="45" max="45" width="9.140625" customWidth="1"/>
    <col min="49" max="49" width="18.7109375" bestFit="1" customWidth="1"/>
    <col min="50" max="50" width="17.7109375" bestFit="1" customWidth="1"/>
    <col min="51" max="51" width="19.7109375" bestFit="1" customWidth="1"/>
    <col min="52" max="52" width="12" bestFit="1" customWidth="1"/>
    <col min="55" max="55" width="12" bestFit="1" customWidth="1"/>
    <col min="56" max="56" width="21.5703125" bestFit="1" customWidth="1"/>
    <col min="57" max="57" width="12" bestFit="1" customWidth="1"/>
    <col min="58" max="58" width="19.28515625" bestFit="1" customWidth="1"/>
    <col min="64" max="64" width="16.5703125" bestFit="1" customWidth="1"/>
    <col min="65" max="65" width="14.42578125" bestFit="1" customWidth="1"/>
    <col min="70" max="70" width="30.7109375" bestFit="1" customWidth="1"/>
    <col min="71" max="71" width="29.28515625" bestFit="1" customWidth="1"/>
  </cols>
  <sheetData>
    <row r="1" spans="1:65" x14ac:dyDescent="0.25">
      <c r="A1" t="s">
        <v>0</v>
      </c>
      <c r="B1" t="s">
        <v>10</v>
      </c>
      <c r="C1" t="s">
        <v>6</v>
      </c>
      <c r="D1" t="s">
        <v>101</v>
      </c>
      <c r="E1" t="s">
        <v>67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55</v>
      </c>
      <c r="M1" t="s">
        <v>56</v>
      </c>
      <c r="N1" t="s">
        <v>66</v>
      </c>
      <c r="O1" t="s">
        <v>68</v>
      </c>
      <c r="P1" s="3" t="s">
        <v>40</v>
      </c>
      <c r="Q1" s="3">
        <v>0.25</v>
      </c>
      <c r="R1" s="3">
        <v>0.5</v>
      </c>
      <c r="S1" s="3">
        <v>0.75</v>
      </c>
      <c r="T1" t="s">
        <v>41</v>
      </c>
      <c r="U1" t="s">
        <v>42</v>
      </c>
      <c r="V1" t="s">
        <v>57</v>
      </c>
      <c r="W1" t="s">
        <v>58</v>
      </c>
      <c r="X1" t="s">
        <v>59</v>
      </c>
      <c r="Y1" t="s">
        <v>69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60</v>
      </c>
      <c r="AG1" t="s">
        <v>61</v>
      </c>
      <c r="AH1" t="s">
        <v>62</v>
      </c>
      <c r="AI1" t="s">
        <v>70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63</v>
      </c>
      <c r="AQ1" t="s">
        <v>64</v>
      </c>
      <c r="AR1" t="s">
        <v>65</v>
      </c>
      <c r="AS1" t="s">
        <v>71</v>
      </c>
      <c r="AV1" t="str">
        <f>A90</f>
        <v>Algorithm</v>
      </c>
      <c r="AW1" t="str">
        <f t="shared" ref="AW1:AW17" si="0">C90</f>
        <v>leafMeanAspectRatio</v>
      </c>
      <c r="AX1" t="str">
        <f t="shared" ref="AX1:AX17" si="1">D90</f>
        <v>leafMaxAspectRatio</v>
      </c>
      <c r="AY1" t="str">
        <f>U90</f>
        <v>%Mean</v>
      </c>
      <c r="AZ1" t="str">
        <f>T90</f>
        <v>%Max</v>
      </c>
      <c r="BB1" t="str">
        <f>AV1</f>
        <v>Algorithm</v>
      </c>
      <c r="BC1" t="s">
        <v>102</v>
      </c>
      <c r="BD1" t="s">
        <v>110</v>
      </c>
      <c r="BE1" t="s">
        <v>103</v>
      </c>
      <c r="BF1" t="s">
        <v>105</v>
      </c>
      <c r="BK1" t="str">
        <f>AV1</f>
        <v>Algorithm</v>
      </c>
      <c r="BL1" t="s">
        <v>104</v>
      </c>
      <c r="BM1" t="s">
        <v>105</v>
      </c>
    </row>
    <row r="2" spans="1:65" x14ac:dyDescent="0.25">
      <c r="A2" t="s">
        <v>73</v>
      </c>
      <c r="B2" t="s">
        <v>13</v>
      </c>
      <c r="C2">
        <v>1.593</v>
      </c>
      <c r="D2">
        <v>6.8630000000000004</v>
      </c>
      <c r="E2">
        <v>49.016568762930298</v>
      </c>
      <c r="F2">
        <v>0</v>
      </c>
      <c r="G2">
        <v>0</v>
      </c>
      <c r="H2">
        <v>0</v>
      </c>
      <c r="I2">
        <v>1.18210569013201E-2</v>
      </c>
      <c r="J2">
        <v>0.49859737825674</v>
      </c>
      <c r="K2">
        <v>2.1355483220546201E-2</v>
      </c>
      <c r="L2">
        <v>13.667509261149499</v>
      </c>
      <c r="M2">
        <v>129</v>
      </c>
      <c r="N2">
        <v>640</v>
      </c>
      <c r="O2">
        <v>216</v>
      </c>
      <c r="P2">
        <v>0</v>
      </c>
      <c r="Q2">
        <v>0</v>
      </c>
      <c r="R2">
        <v>0</v>
      </c>
      <c r="S2">
        <v>1.13793109954638E-3</v>
      </c>
      <c r="T2">
        <v>0.47848223578086502</v>
      </c>
      <c r="U2">
        <v>8.3641756774406103E-3</v>
      </c>
      <c r="V2">
        <v>5.34470825788455</v>
      </c>
      <c r="W2">
        <v>112</v>
      </c>
      <c r="X2">
        <v>639</v>
      </c>
      <c r="Y2">
        <v>186</v>
      </c>
      <c r="Z2">
        <v>0</v>
      </c>
      <c r="AA2">
        <v>0</v>
      </c>
      <c r="AB2">
        <v>0</v>
      </c>
      <c r="AC2">
        <v>29.008451765991101</v>
      </c>
      <c r="AD2">
        <v>1752.9888085821599</v>
      </c>
      <c r="AE2">
        <v>67.077774163419207</v>
      </c>
      <c r="AF2">
        <v>42929.775464588201</v>
      </c>
      <c r="AG2">
        <v>119</v>
      </c>
      <c r="AH2">
        <v>640</v>
      </c>
      <c r="AI2">
        <v>216</v>
      </c>
      <c r="AJ2">
        <v>0</v>
      </c>
      <c r="AK2">
        <v>0</v>
      </c>
      <c r="AL2">
        <v>0</v>
      </c>
      <c r="AM2">
        <v>4.18939429422021</v>
      </c>
      <c r="AN2">
        <v>1752.9888085821599</v>
      </c>
      <c r="AO2">
        <v>32.925361771138</v>
      </c>
      <c r="AP2">
        <v>21039.306171757202</v>
      </c>
      <c r="AQ2">
        <v>97</v>
      </c>
      <c r="AR2">
        <v>639</v>
      </c>
      <c r="AS2">
        <v>186</v>
      </c>
      <c r="AV2" t="str">
        <f t="shared" ref="AV2:AV17" si="2">A91</f>
        <v>a</v>
      </c>
      <c r="AW2">
        <f t="shared" si="0"/>
        <v>2.2402500000000001</v>
      </c>
      <c r="AX2">
        <f t="shared" si="1"/>
        <v>37.409999999999997</v>
      </c>
      <c r="AY2">
        <f t="shared" ref="AY2:AY17" si="3">U91</f>
        <v>0.10036551964990426</v>
      </c>
      <c r="AZ2">
        <f t="shared" ref="AZ2:AZ17" si="4">T91</f>
        <v>0.78398950579202742</v>
      </c>
      <c r="BB2" t="s">
        <v>111</v>
      </c>
      <c r="BC2">
        <f>AY9</f>
        <v>6.9499190118249678E-3</v>
      </c>
      <c r="BD2">
        <f>AY8-BC2</f>
        <v>4.4529042918258183E-2</v>
      </c>
      <c r="BE2">
        <f>AZ9</f>
        <v>0.31152782708287874</v>
      </c>
      <c r="BF2">
        <f>AZ8-BE2</f>
        <v>0.44306989900281524</v>
      </c>
      <c r="BK2" t="s">
        <v>111</v>
      </c>
      <c r="BL2">
        <f t="shared" ref="BL2:BL7" si="5">BD2</f>
        <v>4.4529042918258183E-2</v>
      </c>
      <c r="BM2">
        <f t="shared" ref="BM2:BM7" si="6">BF2</f>
        <v>0.44306989900281524</v>
      </c>
    </row>
    <row r="3" spans="1:65" x14ac:dyDescent="0.25">
      <c r="A3" t="s">
        <v>73</v>
      </c>
      <c r="B3" t="s">
        <v>12</v>
      </c>
      <c r="C3">
        <v>1.8560000000000001</v>
      </c>
      <c r="D3">
        <v>14.885</v>
      </c>
      <c r="E3">
        <v>8.4502397096464001</v>
      </c>
      <c r="F3">
        <v>0</v>
      </c>
      <c r="G3">
        <v>0</v>
      </c>
      <c r="H3">
        <v>0.739781803085796</v>
      </c>
      <c r="I3">
        <v>1.39412496179808</v>
      </c>
      <c r="J3">
        <v>2.6582323732342301</v>
      </c>
      <c r="K3">
        <v>0.82165473525427102</v>
      </c>
      <c r="L3">
        <v>181.585696491194</v>
      </c>
      <c r="M3">
        <v>101</v>
      </c>
      <c r="N3">
        <v>221</v>
      </c>
      <c r="O3">
        <v>163</v>
      </c>
      <c r="P3">
        <v>0</v>
      </c>
      <c r="Q3">
        <v>0</v>
      </c>
      <c r="R3">
        <v>2.4845301303432502E-2</v>
      </c>
      <c r="S3">
        <v>0.49022918338124299</v>
      </c>
      <c r="T3">
        <v>0.96505415775258097</v>
      </c>
      <c r="U3">
        <v>0.239776589543088</v>
      </c>
      <c r="V3">
        <v>52.750849699479403</v>
      </c>
      <c r="W3">
        <v>86</v>
      </c>
      <c r="X3">
        <v>220</v>
      </c>
      <c r="Y3">
        <v>113</v>
      </c>
      <c r="Z3">
        <v>0</v>
      </c>
      <c r="AA3">
        <v>0</v>
      </c>
      <c r="AB3">
        <v>144.08534486326101</v>
      </c>
      <c r="AC3">
        <v>1180.7109470248899</v>
      </c>
      <c r="AD3">
        <v>66146.013752180297</v>
      </c>
      <c r="AE3">
        <v>1961.6192832587601</v>
      </c>
      <c r="AF3">
        <v>433517.86160018703</v>
      </c>
      <c r="AG3">
        <v>40</v>
      </c>
      <c r="AH3">
        <v>221</v>
      </c>
      <c r="AI3">
        <v>163</v>
      </c>
      <c r="AJ3">
        <v>0</v>
      </c>
      <c r="AK3">
        <v>0</v>
      </c>
      <c r="AL3">
        <v>0.51227387231092003</v>
      </c>
      <c r="AM3">
        <v>155.515035653209</v>
      </c>
      <c r="AN3">
        <v>48569.318352178903</v>
      </c>
      <c r="AO3">
        <v>929.12762985996096</v>
      </c>
      <c r="AP3">
        <v>204408.07856919101</v>
      </c>
      <c r="AQ3">
        <v>22</v>
      </c>
      <c r="AR3">
        <v>220</v>
      </c>
      <c r="AS3">
        <v>113</v>
      </c>
      <c r="AV3" t="str">
        <f t="shared" si="2"/>
        <v>au</v>
      </c>
      <c r="AW3">
        <f t="shared" si="0"/>
        <v>2.2402500000000001</v>
      </c>
      <c r="AX3">
        <f t="shared" si="1"/>
        <v>37.372749999999996</v>
      </c>
      <c r="AY3">
        <f t="shared" si="3"/>
        <v>6.8554762004081104E-3</v>
      </c>
      <c r="AZ3">
        <f t="shared" si="4"/>
        <v>0.27674926145109702</v>
      </c>
      <c r="BB3" t="s">
        <v>112</v>
      </c>
      <c r="BC3">
        <f>AY13</f>
        <v>3.1823658042703089E-2</v>
      </c>
      <c r="BD3">
        <f>AY10-BC3</f>
        <v>9.7579724803210727E-2</v>
      </c>
      <c r="BE3">
        <f>AZ13</f>
        <v>0.73904754362448954</v>
      </c>
      <c r="BF3">
        <f>AZ10-BE3</f>
        <v>0.19575551721438089</v>
      </c>
      <c r="BK3" t="s">
        <v>112</v>
      </c>
      <c r="BL3">
        <f t="shared" si="5"/>
        <v>9.7579724803210727E-2</v>
      </c>
      <c r="BM3">
        <f t="shared" si="6"/>
        <v>0.19575551721438089</v>
      </c>
    </row>
    <row r="4" spans="1:65" x14ac:dyDescent="0.25">
      <c r="A4" t="s">
        <v>73</v>
      </c>
      <c r="B4" t="s">
        <v>11</v>
      </c>
      <c r="C4">
        <v>3.214</v>
      </c>
      <c r="D4">
        <v>111.149</v>
      </c>
      <c r="E4" t="s">
        <v>72</v>
      </c>
      <c r="F4">
        <v>0</v>
      </c>
      <c r="G4">
        <v>0</v>
      </c>
      <c r="H4">
        <v>0</v>
      </c>
      <c r="I4">
        <v>2.3384344986732201E-2</v>
      </c>
      <c r="J4">
        <v>1.9613398615664099</v>
      </c>
      <c r="K4">
        <v>9.6406431565499495E-2</v>
      </c>
      <c r="L4">
        <v>37.212882584282802</v>
      </c>
      <c r="M4">
        <v>59</v>
      </c>
      <c r="N4">
        <v>386</v>
      </c>
      <c r="O4">
        <v>140</v>
      </c>
      <c r="P4">
        <v>0</v>
      </c>
      <c r="Q4">
        <v>0</v>
      </c>
      <c r="R4">
        <v>0</v>
      </c>
      <c r="S4">
        <v>6.8544211622788903E-3</v>
      </c>
      <c r="T4">
        <v>0.93618528366260401</v>
      </c>
      <c r="U4">
        <v>3.5364109723583399E-2</v>
      </c>
      <c r="V4">
        <v>13.6151822435796</v>
      </c>
      <c r="W4">
        <v>59</v>
      </c>
      <c r="X4">
        <v>385</v>
      </c>
      <c r="Y4">
        <v>120</v>
      </c>
      <c r="Z4">
        <v>0</v>
      </c>
      <c r="AA4">
        <v>0</v>
      </c>
      <c r="AB4">
        <v>0</v>
      </c>
      <c r="AC4">
        <v>83.8047215016758</v>
      </c>
      <c r="AD4">
        <v>6485.6613550992697</v>
      </c>
      <c r="AE4">
        <v>240.69490211516799</v>
      </c>
      <c r="AF4">
        <v>92908.232216455101</v>
      </c>
      <c r="AG4">
        <v>61</v>
      </c>
      <c r="AH4">
        <v>386</v>
      </c>
      <c r="AI4">
        <v>140</v>
      </c>
      <c r="AJ4">
        <v>0</v>
      </c>
      <c r="AK4">
        <v>0</v>
      </c>
      <c r="AL4">
        <v>0</v>
      </c>
      <c r="AM4">
        <v>23.307632506867598</v>
      </c>
      <c r="AN4">
        <v>3935.2058028532701</v>
      </c>
      <c r="AO4">
        <v>94.111596276998498</v>
      </c>
      <c r="AP4">
        <v>36232.964566644398</v>
      </c>
      <c r="AQ4">
        <v>61</v>
      </c>
      <c r="AR4">
        <v>385</v>
      </c>
      <c r="AS4">
        <v>120</v>
      </c>
      <c r="AV4" t="str">
        <f t="shared" si="2"/>
        <v>au3A</v>
      </c>
      <c r="AW4">
        <f t="shared" si="0"/>
        <v>2.2164999999999999</v>
      </c>
      <c r="AX4">
        <f t="shared" si="1"/>
        <v>21.254249999999999</v>
      </c>
      <c r="AY4">
        <f t="shared" si="3"/>
        <v>5.3617007272973747E-3</v>
      </c>
      <c r="AZ4">
        <f t="shared" si="4"/>
        <v>0.27833136621375398</v>
      </c>
      <c r="BB4" t="s">
        <v>113</v>
      </c>
      <c r="BC4">
        <f>AY12</f>
        <v>4.7614689463599494E-2</v>
      </c>
      <c r="BD4">
        <f>AY11-BC4</f>
        <v>6.8616371762729875E-2</v>
      </c>
      <c r="BE4">
        <f>AZ12</f>
        <v>0.80918484016345882</v>
      </c>
      <c r="BF4">
        <f>AZ11-BE4</f>
        <v>3.7086450386116798E-3</v>
      </c>
      <c r="BK4" t="s">
        <v>113</v>
      </c>
      <c r="BL4">
        <f t="shared" si="5"/>
        <v>6.8616371762729875E-2</v>
      </c>
      <c r="BM4">
        <f t="shared" si="6"/>
        <v>3.7086450386116798E-3</v>
      </c>
    </row>
    <row r="5" spans="1:65" x14ac:dyDescent="0.25">
      <c r="A5" t="s">
        <v>73</v>
      </c>
      <c r="B5" t="s">
        <v>14</v>
      </c>
      <c r="C5">
        <v>2.298</v>
      </c>
      <c r="D5">
        <v>16.742999999999999</v>
      </c>
      <c r="E5">
        <v>3.3652969521446701</v>
      </c>
      <c r="F5">
        <v>0</v>
      </c>
      <c r="G5">
        <v>0</v>
      </c>
      <c r="H5">
        <v>0.105249356120296</v>
      </c>
      <c r="I5">
        <v>0.54927237148271302</v>
      </c>
      <c r="J5">
        <v>2.2687090379161798</v>
      </c>
      <c r="K5">
        <v>0.38695822556640003</v>
      </c>
      <c r="L5">
        <v>26.313159338515199</v>
      </c>
      <c r="M5">
        <v>22</v>
      </c>
      <c r="N5">
        <v>68</v>
      </c>
      <c r="O5">
        <v>40</v>
      </c>
      <c r="P5">
        <v>0</v>
      </c>
      <c r="Q5">
        <v>0</v>
      </c>
      <c r="R5">
        <v>0</v>
      </c>
      <c r="S5">
        <v>0.172473665533487</v>
      </c>
      <c r="T5">
        <v>0.75623634597206002</v>
      </c>
      <c r="U5">
        <v>0.11795720365550499</v>
      </c>
      <c r="V5">
        <v>7.9031326449188697</v>
      </c>
      <c r="W5">
        <v>18</v>
      </c>
      <c r="X5">
        <v>67</v>
      </c>
      <c r="Y5">
        <v>31</v>
      </c>
      <c r="Z5">
        <v>0</v>
      </c>
      <c r="AA5">
        <v>0</v>
      </c>
      <c r="AB5">
        <v>1434.7397061121501</v>
      </c>
      <c r="AC5">
        <v>7804.5367097991002</v>
      </c>
      <c r="AD5">
        <v>30119.513393358699</v>
      </c>
      <c r="AE5">
        <v>4791.6749506332899</v>
      </c>
      <c r="AF5">
        <v>325833.896643063</v>
      </c>
      <c r="AG5">
        <v>21</v>
      </c>
      <c r="AH5">
        <v>68</v>
      </c>
      <c r="AI5">
        <v>40</v>
      </c>
      <c r="AJ5">
        <v>0</v>
      </c>
      <c r="AK5">
        <v>0</v>
      </c>
      <c r="AL5">
        <v>0</v>
      </c>
      <c r="AM5">
        <v>1181.11667094725</v>
      </c>
      <c r="AN5">
        <v>23330.632498720799</v>
      </c>
      <c r="AO5">
        <v>1985.94475914085</v>
      </c>
      <c r="AP5">
        <v>133058.29886243699</v>
      </c>
      <c r="AQ5">
        <v>13</v>
      </c>
      <c r="AR5">
        <v>67</v>
      </c>
      <c r="AS5">
        <v>31</v>
      </c>
      <c r="AV5" t="str">
        <f t="shared" si="2"/>
        <v>au3P</v>
      </c>
      <c r="AW5">
        <f t="shared" si="0"/>
        <v>2.2105000000000001</v>
      </c>
      <c r="AX5">
        <f t="shared" si="1"/>
        <v>21.4495</v>
      </c>
      <c r="AY5">
        <f t="shared" si="3"/>
        <v>4.9245821793147022E-3</v>
      </c>
      <c r="AZ5">
        <f t="shared" si="4"/>
        <v>0.236125535535122</v>
      </c>
      <c r="BB5" t="s">
        <v>114</v>
      </c>
      <c r="BC5">
        <f>AY17</f>
        <v>4.3434084780330562E-2</v>
      </c>
      <c r="BD5">
        <f>AY14-BC5</f>
        <v>2.734697388072499E-2</v>
      </c>
      <c r="BE5">
        <f>AZ17</f>
        <v>0.57880056805285551</v>
      </c>
      <c r="BF5">
        <f>AZ14-BE5</f>
        <v>0.36392305026686167</v>
      </c>
      <c r="BK5" t="s">
        <v>114</v>
      </c>
      <c r="BL5">
        <f t="shared" si="5"/>
        <v>2.734697388072499E-2</v>
      </c>
      <c r="BM5">
        <f t="shared" si="6"/>
        <v>0.36392305026686167</v>
      </c>
    </row>
    <row r="6" spans="1:65" x14ac:dyDescent="0.25">
      <c r="A6" t="s">
        <v>1</v>
      </c>
      <c r="B6" t="s">
        <v>14</v>
      </c>
      <c r="C6">
        <v>2.298</v>
      </c>
      <c r="D6">
        <v>16.742999999999999</v>
      </c>
      <c r="E6">
        <v>3.3652969521443898</v>
      </c>
      <c r="F6">
        <v>0</v>
      </c>
      <c r="G6">
        <v>0</v>
      </c>
      <c r="H6" s="4">
        <v>0</v>
      </c>
      <c r="I6">
        <v>0</v>
      </c>
      <c r="J6">
        <v>0.32191323665518001</v>
      </c>
      <c r="K6">
        <v>1.2058611946269299E-2</v>
      </c>
      <c r="L6">
        <v>0.81998561234631795</v>
      </c>
      <c r="M6">
        <v>8</v>
      </c>
      <c r="N6">
        <v>68</v>
      </c>
      <c r="O6">
        <v>12</v>
      </c>
      <c r="P6">
        <v>0</v>
      </c>
      <c r="Q6">
        <v>0</v>
      </c>
      <c r="R6">
        <v>0</v>
      </c>
      <c r="S6">
        <v>0</v>
      </c>
      <c r="T6">
        <v>0.15412708582590501</v>
      </c>
      <c r="U6">
        <v>7.2498470091713601E-3</v>
      </c>
      <c r="V6">
        <v>0.48573974961448102</v>
      </c>
      <c r="W6">
        <v>8</v>
      </c>
      <c r="X6">
        <v>67</v>
      </c>
      <c r="Y6">
        <v>12</v>
      </c>
      <c r="Z6">
        <v>0</v>
      </c>
      <c r="AA6">
        <v>0</v>
      </c>
      <c r="AB6" s="4">
        <v>0</v>
      </c>
      <c r="AC6">
        <v>0</v>
      </c>
      <c r="AD6">
        <v>24852.919265951899</v>
      </c>
      <c r="AE6">
        <v>765.08008898506205</v>
      </c>
      <c r="AF6">
        <v>52025.446050984203</v>
      </c>
      <c r="AG6">
        <v>6</v>
      </c>
      <c r="AH6">
        <v>68</v>
      </c>
      <c r="AI6">
        <v>12</v>
      </c>
      <c r="AJ6">
        <v>0</v>
      </c>
      <c r="AK6">
        <v>0</v>
      </c>
      <c r="AL6">
        <v>0</v>
      </c>
      <c r="AM6">
        <v>0</v>
      </c>
      <c r="AN6">
        <v>11537.574586790999</v>
      </c>
      <c r="AO6">
        <v>491.91542439971499</v>
      </c>
      <c r="AP6">
        <v>32958.3334347809</v>
      </c>
      <c r="AQ6">
        <v>6</v>
      </c>
      <c r="AR6">
        <v>67</v>
      </c>
      <c r="AS6">
        <v>12</v>
      </c>
      <c r="AV6" t="str">
        <f t="shared" si="2"/>
        <v>au5A</v>
      </c>
      <c r="AW6">
        <f t="shared" si="0"/>
        <v>2.4032499999999999</v>
      </c>
      <c r="AX6">
        <f t="shared" si="1"/>
        <v>21.31775</v>
      </c>
      <c r="AY6">
        <f t="shared" si="3"/>
        <v>5.8798536965682449E-3</v>
      </c>
      <c r="AZ6">
        <f t="shared" si="4"/>
        <v>0.26487531190175423</v>
      </c>
      <c r="BB6" t="s">
        <v>115</v>
      </c>
      <c r="BC6">
        <f>AY16</f>
        <v>6.3583686240682363E-2</v>
      </c>
      <c r="BD6">
        <f>AY15-BC6</f>
        <v>1.1785328160428959E-3</v>
      </c>
      <c r="BE6">
        <f>AZ16</f>
        <v>0.71670305990155536</v>
      </c>
      <c r="BF6">
        <f>AZ15-BE6</f>
        <v>4.4780040387247588E-2</v>
      </c>
      <c r="BK6" t="s">
        <v>115</v>
      </c>
      <c r="BL6">
        <f t="shared" si="5"/>
        <v>1.1785328160428959E-3</v>
      </c>
      <c r="BM6">
        <f t="shared" si="6"/>
        <v>4.4780040387247588E-2</v>
      </c>
    </row>
    <row r="7" spans="1:65" x14ac:dyDescent="0.25">
      <c r="A7" t="s">
        <v>1</v>
      </c>
      <c r="B7" t="s">
        <v>13</v>
      </c>
      <c r="C7">
        <v>1.593</v>
      </c>
      <c r="D7">
        <v>6.8630000000000004</v>
      </c>
      <c r="E7">
        <v>49.016570007697197</v>
      </c>
      <c r="F7">
        <v>0</v>
      </c>
      <c r="G7">
        <v>0</v>
      </c>
      <c r="H7">
        <v>0</v>
      </c>
      <c r="I7">
        <v>0</v>
      </c>
      <c r="J7">
        <v>0.52011841069789</v>
      </c>
      <c r="K7">
        <v>4.76411163767268E-3</v>
      </c>
      <c r="L7">
        <v>3.0490314481105099</v>
      </c>
      <c r="M7">
        <v>72</v>
      </c>
      <c r="N7">
        <v>640</v>
      </c>
      <c r="O7">
        <v>127</v>
      </c>
      <c r="P7">
        <v>0</v>
      </c>
      <c r="Q7">
        <v>0</v>
      </c>
      <c r="R7">
        <v>0</v>
      </c>
      <c r="S7">
        <v>0</v>
      </c>
      <c r="T7">
        <v>0.33183993000058598</v>
      </c>
      <c r="U7">
        <v>2.3385025187947599E-3</v>
      </c>
      <c r="V7">
        <v>1.49430310950985</v>
      </c>
      <c r="W7">
        <v>77</v>
      </c>
      <c r="X7">
        <v>639</v>
      </c>
      <c r="Y7">
        <v>116</v>
      </c>
      <c r="Z7">
        <v>0</v>
      </c>
      <c r="AA7">
        <v>0</v>
      </c>
      <c r="AB7">
        <v>0</v>
      </c>
      <c r="AC7">
        <v>0</v>
      </c>
      <c r="AD7">
        <v>3108.8626620680202</v>
      </c>
      <c r="AE7">
        <v>39.303786415720303</v>
      </c>
      <c r="AF7">
        <v>25154.423306060999</v>
      </c>
      <c r="AG7">
        <v>65</v>
      </c>
      <c r="AH7">
        <v>640</v>
      </c>
      <c r="AI7">
        <v>127</v>
      </c>
      <c r="AJ7">
        <v>0</v>
      </c>
      <c r="AK7">
        <v>0</v>
      </c>
      <c r="AL7">
        <v>0</v>
      </c>
      <c r="AM7">
        <v>0</v>
      </c>
      <c r="AN7">
        <v>1983.4805823885999</v>
      </c>
      <c r="AO7">
        <v>19.593549494131899</v>
      </c>
      <c r="AP7">
        <v>12520.2781267503</v>
      </c>
      <c r="AQ7">
        <v>65</v>
      </c>
      <c r="AR7">
        <v>639</v>
      </c>
      <c r="AS7">
        <v>116</v>
      </c>
      <c r="AV7" t="str">
        <f t="shared" si="2"/>
        <v>au5P</v>
      </c>
      <c r="AW7">
        <f t="shared" si="0"/>
        <v>2.4039999999999999</v>
      </c>
      <c r="AX7">
        <f t="shared" si="1"/>
        <v>21.502500000000001</v>
      </c>
      <c r="AY7">
        <f t="shared" si="3"/>
        <v>5.5681952587592221E-3</v>
      </c>
      <c r="AZ7">
        <f t="shared" si="4"/>
        <v>0.22882925127215775</v>
      </c>
      <c r="BB7" t="s">
        <v>116</v>
      </c>
      <c r="BC7">
        <f>AY3</f>
        <v>6.8554762004081104E-3</v>
      </c>
      <c r="BD7">
        <f>AY2-BC7</f>
        <v>9.351004344949615E-2</v>
      </c>
      <c r="BE7">
        <f>AZ3</f>
        <v>0.27674926145109702</v>
      </c>
      <c r="BF7">
        <f>AZ2-BE7</f>
        <v>0.5072402443409304</v>
      </c>
      <c r="BK7" t="s">
        <v>116</v>
      </c>
      <c r="BL7">
        <f t="shared" si="5"/>
        <v>9.351004344949615E-2</v>
      </c>
      <c r="BM7">
        <f t="shared" si="6"/>
        <v>0.5072402443409304</v>
      </c>
    </row>
    <row r="8" spans="1:65" x14ac:dyDescent="0.25">
      <c r="A8" t="s">
        <v>1</v>
      </c>
      <c r="B8" t="s">
        <v>12</v>
      </c>
      <c r="C8">
        <v>1.8560000000000001</v>
      </c>
      <c r="D8">
        <v>14.885</v>
      </c>
      <c r="E8">
        <v>8.4502402952320903</v>
      </c>
      <c r="F8">
        <v>0</v>
      </c>
      <c r="G8">
        <v>0</v>
      </c>
      <c r="H8">
        <v>0</v>
      </c>
      <c r="I8">
        <v>0</v>
      </c>
      <c r="J8">
        <v>0.88430366862196297</v>
      </c>
      <c r="K8">
        <v>3.3046412500242102E-2</v>
      </c>
      <c r="L8">
        <v>7.3032571625535203</v>
      </c>
      <c r="M8">
        <v>22</v>
      </c>
      <c r="N8">
        <v>221</v>
      </c>
      <c r="O8">
        <v>34</v>
      </c>
      <c r="P8">
        <v>0</v>
      </c>
      <c r="Q8">
        <v>0</v>
      </c>
      <c r="R8">
        <v>0</v>
      </c>
      <c r="S8">
        <v>0</v>
      </c>
      <c r="T8">
        <v>0.46059424979409402</v>
      </c>
      <c r="U8">
        <v>1.38623250864947E-2</v>
      </c>
      <c r="V8">
        <v>3.04971151902885</v>
      </c>
      <c r="W8">
        <v>22</v>
      </c>
      <c r="X8">
        <v>220</v>
      </c>
      <c r="Y8">
        <v>31</v>
      </c>
      <c r="Z8">
        <v>0</v>
      </c>
      <c r="AA8">
        <v>0</v>
      </c>
      <c r="AB8">
        <v>0</v>
      </c>
      <c r="AC8">
        <v>0</v>
      </c>
      <c r="AD8">
        <v>104856.150981439</v>
      </c>
      <c r="AE8">
        <v>1669.1990090957299</v>
      </c>
      <c r="AF8">
        <v>368892.98101015599</v>
      </c>
      <c r="AG8">
        <v>14</v>
      </c>
      <c r="AH8">
        <v>221</v>
      </c>
      <c r="AI8">
        <v>34</v>
      </c>
      <c r="AJ8">
        <v>0</v>
      </c>
      <c r="AK8">
        <v>0</v>
      </c>
      <c r="AL8">
        <v>0</v>
      </c>
      <c r="AM8">
        <v>0</v>
      </c>
      <c r="AN8">
        <v>56308.871611926697</v>
      </c>
      <c r="AO8">
        <v>679.37246076821395</v>
      </c>
      <c r="AP8">
        <v>149461.94136900699</v>
      </c>
      <c r="AQ8">
        <v>14</v>
      </c>
      <c r="AR8">
        <v>220</v>
      </c>
      <c r="AS8">
        <v>31</v>
      </c>
      <c r="AV8" t="str">
        <f t="shared" si="2"/>
        <v>spl</v>
      </c>
      <c r="AW8">
        <f t="shared" si="0"/>
        <v>5.2015000000000002</v>
      </c>
      <c r="AX8">
        <f t="shared" si="1"/>
        <v>142.04050000000001</v>
      </c>
      <c r="AY8">
        <f t="shared" si="3"/>
        <v>5.1478961930083153E-2</v>
      </c>
      <c r="AZ8">
        <f t="shared" si="4"/>
        <v>0.75459772608569398</v>
      </c>
    </row>
    <row r="9" spans="1:65" x14ac:dyDescent="0.25">
      <c r="A9" t="s">
        <v>1</v>
      </c>
      <c r="B9" t="s">
        <v>11</v>
      </c>
      <c r="C9">
        <v>3.214</v>
      </c>
      <c r="D9">
        <v>111</v>
      </c>
      <c r="E9" t="s">
        <v>72</v>
      </c>
      <c r="F9">
        <v>0</v>
      </c>
      <c r="G9">
        <v>0</v>
      </c>
      <c r="H9">
        <v>0</v>
      </c>
      <c r="I9" s="4">
        <v>4.2106236193191102E-17</v>
      </c>
      <c r="J9">
        <v>0.40130493503848003</v>
      </c>
      <c r="K9">
        <v>1.1672458111290401E-2</v>
      </c>
      <c r="L9">
        <v>4.5055688309581203</v>
      </c>
      <c r="M9">
        <v>56</v>
      </c>
      <c r="N9">
        <v>386</v>
      </c>
      <c r="O9">
        <v>98</v>
      </c>
      <c r="P9">
        <v>0</v>
      </c>
      <c r="Q9">
        <v>0</v>
      </c>
      <c r="R9">
        <v>0</v>
      </c>
      <c r="S9">
        <v>0</v>
      </c>
      <c r="T9">
        <v>0.160435780183803</v>
      </c>
      <c r="U9">
        <v>3.9712301871716203E-3</v>
      </c>
      <c r="V9">
        <v>1.52892362206107</v>
      </c>
      <c r="W9">
        <v>54</v>
      </c>
      <c r="X9">
        <v>385</v>
      </c>
      <c r="Y9">
        <v>79</v>
      </c>
      <c r="Z9">
        <v>0</v>
      </c>
      <c r="AA9">
        <v>0</v>
      </c>
      <c r="AB9">
        <v>0</v>
      </c>
      <c r="AC9" s="4">
        <v>8.6401996668428102E-12</v>
      </c>
      <c r="AD9">
        <v>10154.1611754021</v>
      </c>
      <c r="AE9">
        <v>196.81376028558401</v>
      </c>
      <c r="AF9">
        <v>75970.111470235701</v>
      </c>
      <c r="AG9">
        <v>52</v>
      </c>
      <c r="AH9">
        <v>386</v>
      </c>
      <c r="AI9">
        <v>98</v>
      </c>
      <c r="AJ9">
        <v>0</v>
      </c>
      <c r="AK9">
        <v>0</v>
      </c>
      <c r="AL9">
        <v>0</v>
      </c>
      <c r="AM9">
        <v>0</v>
      </c>
      <c r="AN9">
        <v>2204.2941078520498</v>
      </c>
      <c r="AO9">
        <v>58.133413433530301</v>
      </c>
      <c r="AP9">
        <v>22381.364171909099</v>
      </c>
      <c r="AQ9">
        <v>54</v>
      </c>
      <c r="AR9">
        <v>385</v>
      </c>
      <c r="AS9">
        <v>79</v>
      </c>
      <c r="AV9" t="str">
        <f t="shared" si="2"/>
        <v>splu</v>
      </c>
      <c r="AW9">
        <f t="shared" si="0"/>
        <v>5.2014999999999993</v>
      </c>
      <c r="AX9">
        <f t="shared" si="1"/>
        <v>142.11849999999998</v>
      </c>
      <c r="AY9">
        <f t="shared" si="3"/>
        <v>6.9499190118249678E-3</v>
      </c>
      <c r="AZ9">
        <f t="shared" si="4"/>
        <v>0.31152782708287874</v>
      </c>
    </row>
    <row r="10" spans="1:65" x14ac:dyDescent="0.25">
      <c r="A10" t="s">
        <v>74</v>
      </c>
      <c r="B10" t="s">
        <v>14</v>
      </c>
      <c r="C10">
        <v>1.8120000000000001</v>
      </c>
      <c r="D10">
        <v>6.9980000000000002</v>
      </c>
      <c r="E10">
        <v>3.4316019868950201</v>
      </c>
      <c r="F10">
        <v>0</v>
      </c>
      <c r="G10">
        <v>0</v>
      </c>
      <c r="H10">
        <v>0</v>
      </c>
      <c r="I10">
        <v>0</v>
      </c>
      <c r="J10">
        <v>0.38519419516297998</v>
      </c>
      <c r="K10">
        <v>1.34357491805567E-2</v>
      </c>
      <c r="L10">
        <v>0.91363094427785596</v>
      </c>
      <c r="M10">
        <v>11</v>
      </c>
      <c r="N10">
        <v>68</v>
      </c>
      <c r="O10">
        <v>16</v>
      </c>
      <c r="P10">
        <v>0</v>
      </c>
      <c r="Q10">
        <v>0</v>
      </c>
      <c r="R10">
        <v>0</v>
      </c>
      <c r="S10">
        <v>0</v>
      </c>
      <c r="T10">
        <v>0.15412708582590401</v>
      </c>
      <c r="U10">
        <v>6.9546721975394304E-3</v>
      </c>
      <c r="V10">
        <v>0.46596303723514199</v>
      </c>
      <c r="W10">
        <v>8</v>
      </c>
      <c r="X10">
        <v>67</v>
      </c>
      <c r="Y10">
        <v>12</v>
      </c>
      <c r="Z10">
        <v>0</v>
      </c>
      <c r="AA10">
        <v>0</v>
      </c>
      <c r="AB10">
        <v>0</v>
      </c>
      <c r="AC10">
        <v>0</v>
      </c>
      <c r="AD10">
        <v>20733.5501311921</v>
      </c>
      <c r="AE10">
        <v>996.04853511462204</v>
      </c>
      <c r="AF10">
        <v>67731.300387794297</v>
      </c>
      <c r="AG10">
        <v>8</v>
      </c>
      <c r="AH10">
        <v>68</v>
      </c>
      <c r="AI10">
        <v>16</v>
      </c>
      <c r="AJ10">
        <v>0</v>
      </c>
      <c r="AK10">
        <v>0</v>
      </c>
      <c r="AL10">
        <v>0</v>
      </c>
      <c r="AM10">
        <v>0</v>
      </c>
      <c r="AN10">
        <v>20733.5501311921</v>
      </c>
      <c r="AO10">
        <v>620.05856810080297</v>
      </c>
      <c r="AP10">
        <v>41543.924062753802</v>
      </c>
      <c r="AQ10">
        <v>6</v>
      </c>
      <c r="AR10">
        <v>67</v>
      </c>
      <c r="AS10">
        <v>12</v>
      </c>
      <c r="AV10" t="str">
        <f t="shared" si="2"/>
        <v>sqr</v>
      </c>
      <c r="AW10">
        <f t="shared" si="0"/>
        <v>62.372</v>
      </c>
      <c r="AX10">
        <f t="shared" si="1"/>
        <v>5958.2610000000004</v>
      </c>
      <c r="AY10">
        <f t="shared" si="3"/>
        <v>0.12940338284591382</v>
      </c>
      <c r="AZ10">
        <f t="shared" si="4"/>
        <v>0.93480306083887044</v>
      </c>
    </row>
    <row r="11" spans="1:65" x14ac:dyDescent="0.25">
      <c r="A11" t="s">
        <v>74</v>
      </c>
      <c r="B11" t="s">
        <v>13</v>
      </c>
      <c r="C11">
        <v>1.742</v>
      </c>
      <c r="D11">
        <v>7.367</v>
      </c>
      <c r="E11">
        <v>57.907396625547797</v>
      </c>
      <c r="F11">
        <v>0</v>
      </c>
      <c r="G11">
        <v>0</v>
      </c>
      <c r="H11" s="4">
        <v>0</v>
      </c>
      <c r="I11">
        <v>0</v>
      </c>
      <c r="J11">
        <v>0.43961394688216698</v>
      </c>
      <c r="K11">
        <v>7.0576246018396903E-3</v>
      </c>
      <c r="L11">
        <v>4.5168797451774001</v>
      </c>
      <c r="M11">
        <v>66</v>
      </c>
      <c r="N11">
        <v>640</v>
      </c>
      <c r="O11">
        <v>128</v>
      </c>
      <c r="P11">
        <v>0</v>
      </c>
      <c r="Q11">
        <v>0</v>
      </c>
      <c r="R11">
        <v>0</v>
      </c>
      <c r="S11">
        <v>0</v>
      </c>
      <c r="T11">
        <v>0.288395884133131</v>
      </c>
      <c r="U11">
        <v>2.5269345512294798E-3</v>
      </c>
      <c r="V11">
        <v>1.61471117823564</v>
      </c>
      <c r="W11">
        <v>71</v>
      </c>
      <c r="X11">
        <v>639</v>
      </c>
      <c r="Y11">
        <v>113</v>
      </c>
      <c r="Z11">
        <v>0</v>
      </c>
      <c r="AA11">
        <v>0</v>
      </c>
      <c r="AB11" s="4">
        <v>0</v>
      </c>
      <c r="AC11">
        <v>0</v>
      </c>
      <c r="AD11">
        <v>2197.41844156256</v>
      </c>
      <c r="AE11">
        <v>39.939357271070897</v>
      </c>
      <c r="AF11">
        <v>25561.1886534853</v>
      </c>
      <c r="AG11">
        <v>65</v>
      </c>
      <c r="AH11">
        <v>640</v>
      </c>
      <c r="AI11">
        <v>128</v>
      </c>
      <c r="AJ11">
        <v>0</v>
      </c>
      <c r="AK11">
        <v>0</v>
      </c>
      <c r="AL11">
        <v>0</v>
      </c>
      <c r="AM11">
        <v>0</v>
      </c>
      <c r="AN11">
        <v>1370.26435932447</v>
      </c>
      <c r="AO11">
        <v>18.0530578389412</v>
      </c>
      <c r="AP11">
        <v>11535.9039590834</v>
      </c>
      <c r="AQ11">
        <v>63</v>
      </c>
      <c r="AR11">
        <v>639</v>
      </c>
      <c r="AS11">
        <v>113</v>
      </c>
      <c r="AV11" t="str">
        <f t="shared" si="2"/>
        <v>sqrl</v>
      </c>
      <c r="AW11">
        <f t="shared" si="0"/>
        <v>5.6587500000000004</v>
      </c>
      <c r="AX11">
        <f t="shared" si="1"/>
        <v>306.36375000000004</v>
      </c>
      <c r="AY11">
        <f t="shared" si="3"/>
        <v>0.11623106122632937</v>
      </c>
      <c r="AZ11">
        <f t="shared" si="4"/>
        <v>0.8128934852020705</v>
      </c>
    </row>
    <row r="12" spans="1:65" x14ac:dyDescent="0.25">
      <c r="A12" t="s">
        <v>74</v>
      </c>
      <c r="B12" t="s">
        <v>12</v>
      </c>
      <c r="C12">
        <v>2.6459999999999999</v>
      </c>
      <c r="D12">
        <v>23.98</v>
      </c>
      <c r="E12">
        <v>17.5075968659085</v>
      </c>
      <c r="F12">
        <v>0</v>
      </c>
      <c r="G12">
        <v>0</v>
      </c>
      <c r="H12">
        <v>0</v>
      </c>
      <c r="I12">
        <v>0</v>
      </c>
      <c r="J12">
        <v>1.53112343356769</v>
      </c>
      <c r="K12">
        <v>1.9694719032117999E-2</v>
      </c>
      <c r="L12">
        <v>4.35253290609809</v>
      </c>
      <c r="M12">
        <v>15</v>
      </c>
      <c r="N12">
        <v>221</v>
      </c>
      <c r="O12">
        <v>25</v>
      </c>
      <c r="P12">
        <v>0</v>
      </c>
      <c r="Q12">
        <v>0</v>
      </c>
      <c r="R12">
        <v>0</v>
      </c>
      <c r="S12">
        <v>0</v>
      </c>
      <c r="T12">
        <v>0.51037447785589696</v>
      </c>
      <c r="U12">
        <v>8.6766097185071705E-3</v>
      </c>
      <c r="V12">
        <v>1.90885413807157</v>
      </c>
      <c r="W12">
        <v>19</v>
      </c>
      <c r="X12">
        <v>220</v>
      </c>
      <c r="Y12">
        <v>25</v>
      </c>
      <c r="Z12">
        <v>0</v>
      </c>
      <c r="AA12">
        <v>0</v>
      </c>
      <c r="AB12">
        <v>0</v>
      </c>
      <c r="AC12">
        <v>0</v>
      </c>
      <c r="AD12">
        <v>3468.1662567929202</v>
      </c>
      <c r="AE12">
        <v>101.877951573209</v>
      </c>
      <c r="AF12">
        <v>22515.0272976792</v>
      </c>
      <c r="AG12">
        <v>18</v>
      </c>
      <c r="AH12">
        <v>221</v>
      </c>
      <c r="AI12">
        <v>25</v>
      </c>
      <c r="AJ12">
        <v>0</v>
      </c>
      <c r="AK12">
        <v>0</v>
      </c>
      <c r="AL12">
        <v>0</v>
      </c>
      <c r="AM12">
        <v>0</v>
      </c>
      <c r="AN12">
        <v>3314.61948952593</v>
      </c>
      <c r="AO12">
        <v>82.658908908101594</v>
      </c>
      <c r="AP12">
        <v>18184.9599597823</v>
      </c>
      <c r="AQ12">
        <v>18</v>
      </c>
      <c r="AR12">
        <v>220</v>
      </c>
      <c r="AS12">
        <v>25</v>
      </c>
      <c r="AV12" t="str">
        <f t="shared" si="2"/>
        <v>sqrlu</v>
      </c>
      <c r="AW12">
        <f t="shared" si="0"/>
        <v>5.6602500000000004</v>
      </c>
      <c r="AX12">
        <f t="shared" si="1"/>
        <v>306.78375</v>
      </c>
      <c r="AY12">
        <f t="shared" si="3"/>
        <v>4.7614689463599494E-2</v>
      </c>
      <c r="AZ12">
        <f t="shared" si="4"/>
        <v>0.80918484016345882</v>
      </c>
    </row>
    <row r="13" spans="1:65" x14ac:dyDescent="0.25">
      <c r="A13" t="s">
        <v>74</v>
      </c>
      <c r="B13" t="s">
        <v>11</v>
      </c>
      <c r="C13">
        <v>2.6659999999999999</v>
      </c>
      <c r="D13">
        <v>46.671999999999997</v>
      </c>
      <c r="E13" t="s">
        <v>72</v>
      </c>
      <c r="F13">
        <v>0</v>
      </c>
      <c r="G13">
        <v>0</v>
      </c>
      <c r="H13">
        <v>0</v>
      </c>
      <c r="I13">
        <v>0</v>
      </c>
      <c r="J13">
        <v>0.22482804850522001</v>
      </c>
      <c r="K13">
        <v>6.0254453208509699E-3</v>
      </c>
      <c r="L13">
        <v>2.3258218938484698</v>
      </c>
      <c r="M13">
        <v>52</v>
      </c>
      <c r="N13">
        <v>386</v>
      </c>
      <c r="O13">
        <v>84</v>
      </c>
      <c r="P13">
        <v>0</v>
      </c>
      <c r="Q13">
        <v>0</v>
      </c>
      <c r="R13">
        <v>0</v>
      </c>
      <c r="S13">
        <v>0</v>
      </c>
      <c r="T13">
        <v>0.160428017040084</v>
      </c>
      <c r="U13">
        <v>3.2885864419134199E-3</v>
      </c>
      <c r="V13">
        <v>1.26610578013666</v>
      </c>
      <c r="W13">
        <v>43</v>
      </c>
      <c r="X13">
        <v>385</v>
      </c>
      <c r="Y13">
        <v>66</v>
      </c>
      <c r="Z13">
        <v>0</v>
      </c>
      <c r="AA13">
        <v>0</v>
      </c>
      <c r="AB13">
        <v>0</v>
      </c>
      <c r="AC13">
        <v>0</v>
      </c>
      <c r="AD13">
        <v>4625.5552944783603</v>
      </c>
      <c r="AE13">
        <v>82.220181373043701</v>
      </c>
      <c r="AF13">
        <v>31736.990009994799</v>
      </c>
      <c r="AG13">
        <v>48</v>
      </c>
      <c r="AH13">
        <v>386</v>
      </c>
      <c r="AI13">
        <v>84</v>
      </c>
      <c r="AJ13">
        <v>0</v>
      </c>
      <c r="AK13">
        <v>0</v>
      </c>
      <c r="AL13">
        <v>0</v>
      </c>
      <c r="AM13">
        <v>0</v>
      </c>
      <c r="AN13">
        <v>1883.32295657952</v>
      </c>
      <c r="AO13">
        <v>39.826271097428403</v>
      </c>
      <c r="AP13">
        <v>15333.114372509899</v>
      </c>
      <c r="AQ13">
        <v>44</v>
      </c>
      <c r="AR13">
        <v>385</v>
      </c>
      <c r="AS13">
        <v>66</v>
      </c>
      <c r="AV13" t="str">
        <f t="shared" si="2"/>
        <v>sqru</v>
      </c>
      <c r="AW13">
        <f t="shared" si="0"/>
        <v>62.367249999999999</v>
      </c>
      <c r="AX13">
        <f t="shared" si="1"/>
        <v>5956.79</v>
      </c>
      <c r="AY13">
        <f t="shared" si="3"/>
        <v>3.1823658042703089E-2</v>
      </c>
      <c r="AZ13">
        <f t="shared" si="4"/>
        <v>0.73904754362448954</v>
      </c>
    </row>
    <row r="14" spans="1:65" x14ac:dyDescent="0.25">
      <c r="A14" t="s">
        <v>75</v>
      </c>
      <c r="B14" t="s">
        <v>14</v>
      </c>
      <c r="C14">
        <v>1.8120000000000001</v>
      </c>
      <c r="D14">
        <v>6.9980000000000002</v>
      </c>
      <c r="E14">
        <v>3.4316019868997198</v>
      </c>
      <c r="F14">
        <v>0</v>
      </c>
      <c r="G14">
        <v>0</v>
      </c>
      <c r="H14">
        <v>0</v>
      </c>
      <c r="I14" s="4">
        <v>3.4818881053201599E-16</v>
      </c>
      <c r="J14">
        <v>0.38519419516213599</v>
      </c>
      <c r="K14">
        <v>1.3435749180561601E-2</v>
      </c>
      <c r="L14">
        <v>0.91363094427819302</v>
      </c>
      <c r="M14">
        <v>11</v>
      </c>
      <c r="N14">
        <v>68</v>
      </c>
      <c r="O14">
        <v>18</v>
      </c>
      <c r="P14">
        <v>0</v>
      </c>
      <c r="Q14">
        <v>0</v>
      </c>
      <c r="R14">
        <v>0</v>
      </c>
      <c r="S14">
        <v>0</v>
      </c>
      <c r="T14">
        <v>0.154127085825884</v>
      </c>
      <c r="U14">
        <v>6.9546721975590102E-3</v>
      </c>
      <c r="V14">
        <v>0.46596303723645299</v>
      </c>
      <c r="W14">
        <v>8</v>
      </c>
      <c r="X14">
        <v>67</v>
      </c>
      <c r="Y14">
        <v>14</v>
      </c>
      <c r="Z14">
        <v>0</v>
      </c>
      <c r="AA14">
        <v>0</v>
      </c>
      <c r="AB14">
        <v>0</v>
      </c>
      <c r="AC14" s="4">
        <v>2.0463630789890801E-12</v>
      </c>
      <c r="AD14">
        <v>20733.550131197899</v>
      </c>
      <c r="AE14">
        <v>996.04853511459305</v>
      </c>
      <c r="AF14">
        <v>67731.300387792304</v>
      </c>
      <c r="AG14">
        <v>8</v>
      </c>
      <c r="AH14">
        <v>68</v>
      </c>
      <c r="AI14">
        <v>18</v>
      </c>
      <c r="AJ14">
        <v>0</v>
      </c>
      <c r="AK14">
        <v>0</v>
      </c>
      <c r="AL14">
        <v>0</v>
      </c>
      <c r="AM14">
        <v>0</v>
      </c>
      <c r="AN14">
        <v>20733.550131197899</v>
      </c>
      <c r="AO14">
        <v>620.05856810089006</v>
      </c>
      <c r="AP14">
        <v>41543.924062759601</v>
      </c>
      <c r="AQ14">
        <v>6</v>
      </c>
      <c r="AR14">
        <v>67</v>
      </c>
      <c r="AS14">
        <v>14</v>
      </c>
      <c r="AV14" t="str">
        <f t="shared" si="2"/>
        <v>str</v>
      </c>
      <c r="AW14">
        <f t="shared" si="0"/>
        <v>13.0915</v>
      </c>
      <c r="AX14">
        <f t="shared" si="1"/>
        <v>762.56099999999992</v>
      </c>
      <c r="AY14">
        <f t="shared" si="3"/>
        <v>7.0781058661055551E-2</v>
      </c>
      <c r="AZ14">
        <f t="shared" si="4"/>
        <v>0.94272361831971718</v>
      </c>
    </row>
    <row r="15" spans="1:65" x14ac:dyDescent="0.25">
      <c r="A15" t="s">
        <v>75</v>
      </c>
      <c r="B15" t="s">
        <v>13</v>
      </c>
      <c r="C15">
        <v>1.718</v>
      </c>
      <c r="D15">
        <v>7.9980000000000002</v>
      </c>
      <c r="E15">
        <v>57.0191063147657</v>
      </c>
      <c r="F15">
        <v>0</v>
      </c>
      <c r="G15">
        <v>0</v>
      </c>
      <c r="H15" s="4">
        <v>0</v>
      </c>
      <c r="I15">
        <v>0</v>
      </c>
      <c r="J15">
        <v>0.38601335401827802</v>
      </c>
      <c r="K15">
        <v>6.9406006561317096E-3</v>
      </c>
      <c r="L15">
        <v>4.4419844199243004</v>
      </c>
      <c r="M15">
        <v>70</v>
      </c>
      <c r="N15">
        <v>640</v>
      </c>
      <c r="O15">
        <v>135</v>
      </c>
      <c r="P15">
        <v>0</v>
      </c>
      <c r="Q15">
        <v>0</v>
      </c>
      <c r="R15">
        <v>0</v>
      </c>
      <c r="S15">
        <v>0</v>
      </c>
      <c r="T15">
        <v>0.263763769705952</v>
      </c>
      <c r="U15">
        <v>2.40755925954969E-3</v>
      </c>
      <c r="V15">
        <v>1.5384303668522501</v>
      </c>
      <c r="W15">
        <v>71</v>
      </c>
      <c r="X15">
        <v>639</v>
      </c>
      <c r="Y15">
        <v>113</v>
      </c>
      <c r="Z15">
        <v>0</v>
      </c>
      <c r="AA15">
        <v>0</v>
      </c>
      <c r="AB15" s="4">
        <v>0</v>
      </c>
      <c r="AC15">
        <v>0</v>
      </c>
      <c r="AD15">
        <v>3025.5183760953801</v>
      </c>
      <c r="AE15">
        <v>41.044775378160899</v>
      </c>
      <c r="AF15">
        <v>26268.656242023</v>
      </c>
      <c r="AG15">
        <v>68</v>
      </c>
      <c r="AH15">
        <v>640</v>
      </c>
      <c r="AI15">
        <v>135</v>
      </c>
      <c r="AJ15">
        <v>0</v>
      </c>
      <c r="AK15">
        <v>0</v>
      </c>
      <c r="AL15">
        <v>0</v>
      </c>
      <c r="AM15">
        <v>0</v>
      </c>
      <c r="AN15">
        <v>1257.2380460977399</v>
      </c>
      <c r="AO15">
        <v>16.9424057218204</v>
      </c>
      <c r="AP15">
        <v>10826.1972562432</v>
      </c>
      <c r="AQ15">
        <v>63</v>
      </c>
      <c r="AR15">
        <v>639</v>
      </c>
      <c r="AS15">
        <v>113</v>
      </c>
      <c r="AV15" t="str">
        <f t="shared" si="2"/>
        <v>strl</v>
      </c>
      <c r="AW15">
        <f t="shared" si="0"/>
        <v>5.8640000000000008</v>
      </c>
      <c r="AX15">
        <f t="shared" si="1"/>
        <v>230.09900000000005</v>
      </c>
      <c r="AY15">
        <f t="shared" si="3"/>
        <v>6.4762219056725259E-2</v>
      </c>
      <c r="AZ15">
        <f t="shared" si="4"/>
        <v>0.76148310028880295</v>
      </c>
    </row>
    <row r="16" spans="1:65" x14ac:dyDescent="0.25">
      <c r="A16" t="s">
        <v>75</v>
      </c>
      <c r="B16" t="s">
        <v>12</v>
      </c>
      <c r="C16">
        <v>2.6459999999999999</v>
      </c>
      <c r="D16">
        <v>23.98</v>
      </c>
      <c r="E16">
        <v>17.507597825686901</v>
      </c>
      <c r="F16">
        <v>0</v>
      </c>
      <c r="G16">
        <v>0</v>
      </c>
      <c r="H16">
        <v>0</v>
      </c>
      <c r="I16">
        <v>0</v>
      </c>
      <c r="J16">
        <v>1.0985630255235399</v>
      </c>
      <c r="K16">
        <v>1.35312244954836E-2</v>
      </c>
      <c r="L16">
        <v>2.9904006135018699</v>
      </c>
      <c r="M16">
        <v>16</v>
      </c>
      <c r="N16">
        <v>221</v>
      </c>
      <c r="O16">
        <v>24</v>
      </c>
      <c r="P16">
        <v>0</v>
      </c>
      <c r="Q16">
        <v>0</v>
      </c>
      <c r="R16">
        <v>0</v>
      </c>
      <c r="S16">
        <v>0</v>
      </c>
      <c r="T16">
        <v>0.366187675174514</v>
      </c>
      <c r="U16">
        <v>7.1248672129116102E-3</v>
      </c>
      <c r="V16">
        <v>1.56747078684055</v>
      </c>
      <c r="W16">
        <v>18</v>
      </c>
      <c r="X16">
        <v>220</v>
      </c>
      <c r="Y16">
        <v>24</v>
      </c>
      <c r="Z16">
        <v>0</v>
      </c>
      <c r="AA16">
        <v>0</v>
      </c>
      <c r="AB16">
        <v>0</v>
      </c>
      <c r="AC16">
        <v>0</v>
      </c>
      <c r="AD16">
        <v>3468.1662584768401</v>
      </c>
      <c r="AE16">
        <v>100.07904808403801</v>
      </c>
      <c r="AF16">
        <v>22117.4696265725</v>
      </c>
      <c r="AG16">
        <v>17</v>
      </c>
      <c r="AH16">
        <v>221</v>
      </c>
      <c r="AI16">
        <v>24</v>
      </c>
      <c r="AJ16">
        <v>0</v>
      </c>
      <c r="AK16">
        <v>0</v>
      </c>
      <c r="AL16">
        <v>0</v>
      </c>
      <c r="AM16">
        <v>0</v>
      </c>
      <c r="AN16">
        <v>3314.6194896287402</v>
      </c>
      <c r="AO16">
        <v>84.324798058471004</v>
      </c>
      <c r="AP16">
        <v>18551.455572863601</v>
      </c>
      <c r="AQ16">
        <v>17</v>
      </c>
      <c r="AR16">
        <v>220</v>
      </c>
      <c r="AS16">
        <v>24</v>
      </c>
      <c r="AV16" t="str">
        <f t="shared" si="2"/>
        <v>strlu</v>
      </c>
      <c r="AW16">
        <f t="shared" si="0"/>
        <v>5.8602499999999997</v>
      </c>
      <c r="AX16">
        <f t="shared" si="1"/>
        <v>229.00125</v>
      </c>
      <c r="AY16">
        <f t="shared" si="3"/>
        <v>6.3583686240682363E-2</v>
      </c>
      <c r="AZ16">
        <f t="shared" si="4"/>
        <v>0.71670305990155536</v>
      </c>
    </row>
    <row r="17" spans="1:65" x14ac:dyDescent="0.25">
      <c r="A17" t="s">
        <v>75</v>
      </c>
      <c r="B17" t="s">
        <v>11</v>
      </c>
      <c r="C17">
        <v>2.6659999999999999</v>
      </c>
      <c r="D17">
        <v>46.822000000000003</v>
      </c>
      <c r="E17" t="s">
        <v>72</v>
      </c>
      <c r="F17">
        <v>0</v>
      </c>
      <c r="G17">
        <v>0</v>
      </c>
      <c r="H17">
        <v>0</v>
      </c>
      <c r="I17">
        <v>0</v>
      </c>
      <c r="J17">
        <v>0.22480892153280699</v>
      </c>
      <c r="K17">
        <v>5.7930850433207696E-3</v>
      </c>
      <c r="L17">
        <v>2.2361308267218098</v>
      </c>
      <c r="M17">
        <v>49</v>
      </c>
      <c r="N17">
        <v>386</v>
      </c>
      <c r="O17">
        <v>76</v>
      </c>
      <c r="P17">
        <v>0</v>
      </c>
      <c r="Q17">
        <v>0</v>
      </c>
      <c r="R17">
        <v>0</v>
      </c>
      <c r="S17">
        <v>0</v>
      </c>
      <c r="T17">
        <v>0.160423611434138</v>
      </c>
      <c r="U17">
        <v>3.2112300472384998E-3</v>
      </c>
      <c r="V17">
        <v>1.2363235681868201</v>
      </c>
      <c r="W17">
        <v>42</v>
      </c>
      <c r="X17">
        <v>385</v>
      </c>
      <c r="Y17">
        <v>61</v>
      </c>
      <c r="Z17">
        <v>0</v>
      </c>
      <c r="AA17">
        <v>0</v>
      </c>
      <c r="AB17">
        <v>0</v>
      </c>
      <c r="AC17">
        <v>0</v>
      </c>
      <c r="AD17">
        <v>4625.5563577091598</v>
      </c>
      <c r="AE17">
        <v>81.562504111290096</v>
      </c>
      <c r="AF17">
        <v>31483.1265869579</v>
      </c>
      <c r="AG17">
        <v>49</v>
      </c>
      <c r="AH17">
        <v>386</v>
      </c>
      <c r="AI17">
        <v>76</v>
      </c>
      <c r="AJ17">
        <v>0</v>
      </c>
      <c r="AK17">
        <v>0</v>
      </c>
      <c r="AL17">
        <v>0</v>
      </c>
      <c r="AM17">
        <v>0</v>
      </c>
      <c r="AN17">
        <v>1883.32338948042</v>
      </c>
      <c r="AO17">
        <v>40.080893942711903</v>
      </c>
      <c r="AP17">
        <v>15431.144167943999</v>
      </c>
      <c r="AQ17">
        <v>43</v>
      </c>
      <c r="AR17">
        <v>385</v>
      </c>
      <c r="AS17">
        <v>61</v>
      </c>
      <c r="AV17" t="str">
        <f t="shared" si="2"/>
        <v>stru</v>
      </c>
      <c r="AW17">
        <f t="shared" si="0"/>
        <v>13.103999999999999</v>
      </c>
      <c r="AX17">
        <f t="shared" si="1"/>
        <v>766.11525000000006</v>
      </c>
      <c r="AY17">
        <f t="shared" si="3"/>
        <v>4.3434084780330562E-2</v>
      </c>
      <c r="AZ17">
        <f t="shared" si="4"/>
        <v>0.57880056805285551</v>
      </c>
    </row>
    <row r="18" spans="1:65" x14ac:dyDescent="0.25">
      <c r="A18" t="s">
        <v>76</v>
      </c>
      <c r="B18" t="s">
        <v>13</v>
      </c>
      <c r="C18">
        <v>2.0030000000000001</v>
      </c>
      <c r="D18">
        <v>7.367</v>
      </c>
      <c r="E18">
        <v>76.213825139823896</v>
      </c>
      <c r="F18">
        <v>0</v>
      </c>
      <c r="G18">
        <v>0</v>
      </c>
      <c r="H18">
        <v>0</v>
      </c>
      <c r="I18">
        <v>0</v>
      </c>
      <c r="J18">
        <v>0.34843426335657601</v>
      </c>
      <c r="K18">
        <v>5.4349963316128701E-3</v>
      </c>
      <c r="L18">
        <v>3.4783976522322302</v>
      </c>
      <c r="M18">
        <v>85</v>
      </c>
      <c r="N18">
        <v>640</v>
      </c>
      <c r="O18">
        <v>132</v>
      </c>
      <c r="P18">
        <v>0</v>
      </c>
      <c r="Q18">
        <v>0</v>
      </c>
      <c r="R18">
        <v>0</v>
      </c>
      <c r="S18">
        <v>0</v>
      </c>
      <c r="T18">
        <v>0.23456402158015199</v>
      </c>
      <c r="U18">
        <v>1.92535495020249E-3</v>
      </c>
      <c r="V18">
        <v>1.2303018131793899</v>
      </c>
      <c r="W18">
        <v>83</v>
      </c>
      <c r="X18">
        <v>639</v>
      </c>
      <c r="Y18">
        <v>118</v>
      </c>
      <c r="Z18">
        <v>0</v>
      </c>
      <c r="AA18">
        <v>0</v>
      </c>
      <c r="AB18">
        <v>0</v>
      </c>
      <c r="AC18">
        <v>0</v>
      </c>
      <c r="AD18">
        <v>2197.4185839229299</v>
      </c>
      <c r="AE18">
        <v>37.860266222240703</v>
      </c>
      <c r="AF18">
        <v>24230.570382234</v>
      </c>
      <c r="AG18">
        <v>63</v>
      </c>
      <c r="AH18">
        <v>640</v>
      </c>
      <c r="AI18">
        <v>132</v>
      </c>
      <c r="AJ18">
        <v>0</v>
      </c>
      <c r="AK18">
        <v>0</v>
      </c>
      <c r="AL18">
        <v>0</v>
      </c>
      <c r="AM18">
        <v>0</v>
      </c>
      <c r="AN18">
        <v>1402.04163965154</v>
      </c>
      <c r="AO18">
        <v>16.744465588051899</v>
      </c>
      <c r="AP18">
        <v>10699.713510765199</v>
      </c>
      <c r="AQ18">
        <v>65</v>
      </c>
      <c r="AR18">
        <v>639</v>
      </c>
      <c r="AS18">
        <v>118</v>
      </c>
    </row>
    <row r="19" spans="1:65" x14ac:dyDescent="0.25">
      <c r="A19" t="s">
        <v>76</v>
      </c>
      <c r="B19" t="s">
        <v>12</v>
      </c>
      <c r="C19">
        <v>2.6869999999999998</v>
      </c>
      <c r="D19">
        <v>23.98</v>
      </c>
      <c r="E19">
        <v>19.023452030224199</v>
      </c>
      <c r="F19">
        <v>0</v>
      </c>
      <c r="G19">
        <v>0</v>
      </c>
      <c r="H19">
        <v>0</v>
      </c>
      <c r="I19">
        <v>0</v>
      </c>
      <c r="J19">
        <v>1.5311234196786501</v>
      </c>
      <c r="K19">
        <v>2.2315489315173302E-2</v>
      </c>
      <c r="L19">
        <v>4.9317231386533003</v>
      </c>
      <c r="M19">
        <v>15</v>
      </c>
      <c r="N19">
        <v>221</v>
      </c>
      <c r="O19">
        <v>24</v>
      </c>
      <c r="P19">
        <v>0</v>
      </c>
      <c r="Q19">
        <v>0</v>
      </c>
      <c r="R19">
        <v>0</v>
      </c>
      <c r="S19">
        <v>0</v>
      </c>
      <c r="T19">
        <v>0.51037447322621898</v>
      </c>
      <c r="U19">
        <v>1.1094683905767301E-2</v>
      </c>
      <c r="V19">
        <v>2.4408304592688101</v>
      </c>
      <c r="W19">
        <v>17</v>
      </c>
      <c r="X19">
        <v>220</v>
      </c>
      <c r="Y19">
        <v>24</v>
      </c>
      <c r="Z19">
        <v>0</v>
      </c>
      <c r="AA19">
        <v>0</v>
      </c>
      <c r="AB19">
        <v>0</v>
      </c>
      <c r="AC19">
        <v>0</v>
      </c>
      <c r="AD19">
        <v>3021.2417855482199</v>
      </c>
      <c r="AE19">
        <v>85.298213915241206</v>
      </c>
      <c r="AF19">
        <v>18850.905275268298</v>
      </c>
      <c r="AG19">
        <v>16</v>
      </c>
      <c r="AH19">
        <v>221</v>
      </c>
      <c r="AI19">
        <v>24</v>
      </c>
      <c r="AJ19">
        <v>0</v>
      </c>
      <c r="AK19">
        <v>0</v>
      </c>
      <c r="AL19">
        <v>0</v>
      </c>
      <c r="AM19">
        <v>0</v>
      </c>
      <c r="AN19">
        <v>2904.24834933999</v>
      </c>
      <c r="AO19">
        <v>70.524514169351207</v>
      </c>
      <c r="AP19">
        <v>15515.393117257199</v>
      </c>
      <c r="AQ19">
        <v>16</v>
      </c>
      <c r="AR19">
        <v>220</v>
      </c>
      <c r="AS19">
        <v>24</v>
      </c>
    </row>
    <row r="20" spans="1:65" x14ac:dyDescent="0.25">
      <c r="A20" t="s">
        <v>76</v>
      </c>
      <c r="B20" t="s">
        <v>11</v>
      </c>
      <c r="C20">
        <v>2.8479999999999999</v>
      </c>
      <c r="D20">
        <v>46.926000000000002</v>
      </c>
      <c r="E20" t="s">
        <v>72</v>
      </c>
      <c r="F20">
        <v>0</v>
      </c>
      <c r="G20">
        <v>0</v>
      </c>
      <c r="H20">
        <v>0</v>
      </c>
      <c r="I20">
        <v>0</v>
      </c>
      <c r="J20">
        <v>0.48162848950082598</v>
      </c>
      <c r="K20">
        <v>6.4247829797625996E-3</v>
      </c>
      <c r="L20">
        <v>2.47996623018836</v>
      </c>
      <c r="M20">
        <v>47</v>
      </c>
      <c r="N20">
        <v>386</v>
      </c>
      <c r="O20">
        <v>74</v>
      </c>
      <c r="P20">
        <v>0</v>
      </c>
      <c r="Q20">
        <v>0</v>
      </c>
      <c r="R20">
        <v>0</v>
      </c>
      <c r="S20">
        <v>0</v>
      </c>
      <c r="T20">
        <v>0.16043566697487999</v>
      </c>
      <c r="U20">
        <v>3.3533525068236399E-3</v>
      </c>
      <c r="V20">
        <v>1.2910407151270999</v>
      </c>
      <c r="W20">
        <v>41</v>
      </c>
      <c r="X20">
        <v>385</v>
      </c>
      <c r="Y20">
        <v>59</v>
      </c>
      <c r="Z20">
        <v>0</v>
      </c>
      <c r="AA20">
        <v>0</v>
      </c>
      <c r="AB20">
        <v>0</v>
      </c>
      <c r="AC20">
        <v>0</v>
      </c>
      <c r="AD20">
        <v>4625.5590893435101</v>
      </c>
      <c r="AE20">
        <v>69.2399437839115</v>
      </c>
      <c r="AF20">
        <v>26726.618300589798</v>
      </c>
      <c r="AG20">
        <v>45</v>
      </c>
      <c r="AH20">
        <v>386</v>
      </c>
      <c r="AI20">
        <v>74</v>
      </c>
      <c r="AJ20">
        <v>0</v>
      </c>
      <c r="AK20">
        <v>0</v>
      </c>
      <c r="AL20">
        <v>0</v>
      </c>
      <c r="AM20">
        <v>0</v>
      </c>
      <c r="AN20">
        <v>1883.3245016819301</v>
      </c>
      <c r="AO20">
        <v>37.466627082510897</v>
      </c>
      <c r="AP20">
        <v>14424.651426766701</v>
      </c>
      <c r="AQ20">
        <v>40</v>
      </c>
      <c r="AR20">
        <v>385</v>
      </c>
      <c r="AS20">
        <v>59</v>
      </c>
    </row>
    <row r="21" spans="1:65" x14ac:dyDescent="0.25">
      <c r="A21" t="s">
        <v>76</v>
      </c>
      <c r="B21" t="s">
        <v>14</v>
      </c>
      <c r="C21">
        <v>2.0750000000000002</v>
      </c>
      <c r="D21">
        <v>6.9980000000000002</v>
      </c>
      <c r="E21">
        <v>4.2654870972324197</v>
      </c>
      <c r="F21">
        <v>0</v>
      </c>
      <c r="G21">
        <v>0</v>
      </c>
      <c r="H21">
        <v>0</v>
      </c>
      <c r="I21">
        <v>0</v>
      </c>
      <c r="J21">
        <v>0.38519419516337</v>
      </c>
      <c r="K21">
        <v>1.6096886097841601E-2</v>
      </c>
      <c r="L21">
        <v>1.09458825465323</v>
      </c>
      <c r="M21">
        <v>10</v>
      </c>
      <c r="N21">
        <v>68</v>
      </c>
      <c r="O21">
        <v>13</v>
      </c>
      <c r="P21">
        <v>0</v>
      </c>
      <c r="Q21">
        <v>0</v>
      </c>
      <c r="R21">
        <v>0</v>
      </c>
      <c r="S21">
        <v>0</v>
      </c>
      <c r="T21">
        <v>0.15412708582576601</v>
      </c>
      <c r="U21">
        <v>7.1460234234795496E-3</v>
      </c>
      <c r="V21">
        <v>0.47878356937312999</v>
      </c>
      <c r="W21">
        <v>8</v>
      </c>
      <c r="X21">
        <v>67</v>
      </c>
      <c r="Y21">
        <v>10</v>
      </c>
      <c r="Z21">
        <v>0</v>
      </c>
      <c r="AA21">
        <v>0</v>
      </c>
      <c r="AB21">
        <v>0</v>
      </c>
      <c r="AC21">
        <v>0</v>
      </c>
      <c r="AD21">
        <v>20733.550131193599</v>
      </c>
      <c r="AE21">
        <v>1300.2038211352999</v>
      </c>
      <c r="AF21">
        <v>88413.859837200507</v>
      </c>
      <c r="AG21">
        <v>10</v>
      </c>
      <c r="AH21">
        <v>68</v>
      </c>
      <c r="AI21">
        <v>13</v>
      </c>
      <c r="AJ21">
        <v>0</v>
      </c>
      <c r="AK21">
        <v>0</v>
      </c>
      <c r="AL21">
        <v>0</v>
      </c>
      <c r="AM21">
        <v>0</v>
      </c>
      <c r="AN21">
        <v>20733.550131193599</v>
      </c>
      <c r="AO21">
        <v>716.525838211468</v>
      </c>
      <c r="AP21">
        <v>48007.231160168303</v>
      </c>
      <c r="AQ21">
        <v>8</v>
      </c>
      <c r="AR21">
        <v>67</v>
      </c>
      <c r="AS21">
        <v>10</v>
      </c>
    </row>
    <row r="22" spans="1:65" x14ac:dyDescent="0.25">
      <c r="A22" t="s">
        <v>77</v>
      </c>
      <c r="B22" t="s">
        <v>13</v>
      </c>
      <c r="C22">
        <v>2.0219999999999998</v>
      </c>
      <c r="D22">
        <v>7.9980000000000002</v>
      </c>
      <c r="E22">
        <v>77.818237116283498</v>
      </c>
      <c r="F22">
        <v>0</v>
      </c>
      <c r="G22">
        <v>0</v>
      </c>
      <c r="H22">
        <v>0</v>
      </c>
      <c r="I22">
        <v>0</v>
      </c>
      <c r="J22">
        <v>0.34843426120281001</v>
      </c>
      <c r="K22">
        <v>5.7898596617643001E-3</v>
      </c>
      <c r="L22">
        <v>3.70551018352915</v>
      </c>
      <c r="M22">
        <v>88</v>
      </c>
      <c r="N22">
        <v>640</v>
      </c>
      <c r="O22">
        <v>143</v>
      </c>
      <c r="P22">
        <v>0</v>
      </c>
      <c r="Q22">
        <v>0</v>
      </c>
      <c r="R22">
        <v>0</v>
      </c>
      <c r="S22">
        <v>0</v>
      </c>
      <c r="T22">
        <v>0.234564001830882</v>
      </c>
      <c r="U22">
        <v>1.9711635563046102E-3</v>
      </c>
      <c r="V22">
        <v>1.25957351247865</v>
      </c>
      <c r="W22">
        <v>84</v>
      </c>
      <c r="X22">
        <v>639</v>
      </c>
      <c r="Y22">
        <v>121</v>
      </c>
      <c r="Z22">
        <v>0</v>
      </c>
      <c r="AA22">
        <v>0</v>
      </c>
      <c r="AB22">
        <v>0</v>
      </c>
      <c r="AC22">
        <v>0</v>
      </c>
      <c r="AD22">
        <v>3025.5181005688601</v>
      </c>
      <c r="AE22">
        <v>42.568874229308797</v>
      </c>
      <c r="AF22">
        <v>27244.0795067576</v>
      </c>
      <c r="AG22">
        <v>67</v>
      </c>
      <c r="AH22">
        <v>640</v>
      </c>
      <c r="AI22">
        <v>143</v>
      </c>
      <c r="AJ22">
        <v>0</v>
      </c>
      <c r="AK22">
        <v>0</v>
      </c>
      <c r="AL22">
        <v>0</v>
      </c>
      <c r="AM22">
        <v>0</v>
      </c>
      <c r="AN22">
        <v>1402.0418103867</v>
      </c>
      <c r="AO22">
        <v>17.589461251815901</v>
      </c>
      <c r="AP22">
        <v>11239.665739910301</v>
      </c>
      <c r="AQ22">
        <v>60</v>
      </c>
      <c r="AR22">
        <v>639</v>
      </c>
      <c r="AS22">
        <v>121</v>
      </c>
    </row>
    <row r="23" spans="1:65" x14ac:dyDescent="0.25">
      <c r="A23" t="s">
        <v>77</v>
      </c>
      <c r="B23" t="s">
        <v>12</v>
      </c>
      <c r="C23">
        <v>2.6589999999999998</v>
      </c>
      <c r="D23">
        <v>23.98</v>
      </c>
      <c r="E23">
        <v>18.678177737939301</v>
      </c>
      <c r="F23">
        <v>0</v>
      </c>
      <c r="G23">
        <v>0</v>
      </c>
      <c r="H23">
        <v>0</v>
      </c>
      <c r="I23">
        <v>0</v>
      </c>
      <c r="J23">
        <v>1.09856299259338</v>
      </c>
      <c r="K23">
        <v>1.59265650697041E-2</v>
      </c>
      <c r="L23">
        <v>3.5197708804046099</v>
      </c>
      <c r="M23">
        <v>16</v>
      </c>
      <c r="N23">
        <v>221</v>
      </c>
      <c r="O23">
        <v>24</v>
      </c>
      <c r="P23">
        <v>0</v>
      </c>
      <c r="Q23">
        <v>0</v>
      </c>
      <c r="R23">
        <v>0</v>
      </c>
      <c r="S23">
        <v>0</v>
      </c>
      <c r="T23">
        <v>0.36618766419779403</v>
      </c>
      <c r="U23">
        <v>9.5705526005861897E-3</v>
      </c>
      <c r="V23">
        <v>2.1055215721289602</v>
      </c>
      <c r="W23">
        <v>18</v>
      </c>
      <c r="X23">
        <v>220</v>
      </c>
      <c r="Y23">
        <v>24</v>
      </c>
      <c r="Z23">
        <v>0</v>
      </c>
      <c r="AA23">
        <v>0</v>
      </c>
      <c r="AB23">
        <v>0</v>
      </c>
      <c r="AC23">
        <v>0</v>
      </c>
      <c r="AD23">
        <v>2904.2483490930999</v>
      </c>
      <c r="AE23">
        <v>86.232835623045105</v>
      </c>
      <c r="AF23">
        <v>19057.456672692901</v>
      </c>
      <c r="AG23">
        <v>16</v>
      </c>
      <c r="AH23">
        <v>221</v>
      </c>
      <c r="AI23">
        <v>24</v>
      </c>
      <c r="AJ23">
        <v>0</v>
      </c>
      <c r="AK23">
        <v>0</v>
      </c>
      <c r="AL23">
        <v>0</v>
      </c>
      <c r="AM23">
        <v>0</v>
      </c>
      <c r="AN23">
        <v>2904.2483490930999</v>
      </c>
      <c r="AO23">
        <v>77.387160769832704</v>
      </c>
      <c r="AP23">
        <v>17025.175369363202</v>
      </c>
      <c r="AQ23">
        <v>16</v>
      </c>
      <c r="AR23">
        <v>220</v>
      </c>
      <c r="AS23">
        <v>24</v>
      </c>
    </row>
    <row r="24" spans="1:65" x14ac:dyDescent="0.25">
      <c r="A24" t="s">
        <v>77</v>
      </c>
      <c r="B24" t="s">
        <v>11</v>
      </c>
      <c r="C24">
        <v>2.86</v>
      </c>
      <c r="D24">
        <v>47.033999999999999</v>
      </c>
      <c r="E24" t="s">
        <v>72</v>
      </c>
      <c r="F24">
        <v>0</v>
      </c>
      <c r="G24">
        <v>0</v>
      </c>
      <c r="H24">
        <v>0</v>
      </c>
      <c r="I24">
        <v>0</v>
      </c>
      <c r="J24">
        <v>0.48152743447212398</v>
      </c>
      <c r="K24">
        <v>6.9758896210550996E-3</v>
      </c>
      <c r="L24">
        <v>2.6926933937272599</v>
      </c>
      <c r="M24">
        <v>46</v>
      </c>
      <c r="N24">
        <v>386</v>
      </c>
      <c r="O24">
        <v>81</v>
      </c>
      <c r="P24">
        <v>0</v>
      </c>
      <c r="Q24">
        <v>0</v>
      </c>
      <c r="R24">
        <v>0</v>
      </c>
      <c r="S24">
        <v>0</v>
      </c>
      <c r="T24">
        <v>0.16043825323410699</v>
      </c>
      <c r="U24">
        <v>3.5850414546651499E-3</v>
      </c>
      <c r="V24">
        <v>1.3802409600460801</v>
      </c>
      <c r="W24">
        <v>41</v>
      </c>
      <c r="X24">
        <v>385</v>
      </c>
      <c r="Y24">
        <v>64</v>
      </c>
      <c r="Z24">
        <v>0</v>
      </c>
      <c r="AA24">
        <v>0</v>
      </c>
      <c r="AB24">
        <v>0</v>
      </c>
      <c r="AC24">
        <v>0</v>
      </c>
      <c r="AD24">
        <v>4625.54252771142</v>
      </c>
      <c r="AE24">
        <v>71.029965236891798</v>
      </c>
      <c r="AF24">
        <v>27417.566581440198</v>
      </c>
      <c r="AG24">
        <v>46</v>
      </c>
      <c r="AH24">
        <v>386</v>
      </c>
      <c r="AI24">
        <v>81</v>
      </c>
      <c r="AJ24">
        <v>0</v>
      </c>
      <c r="AK24">
        <v>0</v>
      </c>
      <c r="AL24">
        <v>0</v>
      </c>
      <c r="AM24">
        <v>0</v>
      </c>
      <c r="AN24">
        <v>1883.3177585127401</v>
      </c>
      <c r="AO24">
        <v>38.446961327838601</v>
      </c>
      <c r="AP24">
        <v>14802.0801112178</v>
      </c>
      <c r="AQ24">
        <v>42</v>
      </c>
      <c r="AR24">
        <v>385</v>
      </c>
      <c r="AS24">
        <v>64</v>
      </c>
    </row>
    <row r="25" spans="1:65" x14ac:dyDescent="0.25">
      <c r="A25" t="s">
        <v>77</v>
      </c>
      <c r="B25" t="s">
        <v>14</v>
      </c>
      <c r="C25">
        <v>2.0750000000000002</v>
      </c>
      <c r="D25">
        <v>6.9980000000000002</v>
      </c>
      <c r="E25">
        <v>4.2654870972295802</v>
      </c>
      <c r="F25">
        <v>0</v>
      </c>
      <c r="G25">
        <v>0</v>
      </c>
      <c r="H25">
        <v>0</v>
      </c>
      <c r="I25">
        <v>0</v>
      </c>
      <c r="J25">
        <v>0.38519419516308201</v>
      </c>
      <c r="K25">
        <v>1.60968860978369E-2</v>
      </c>
      <c r="L25">
        <v>1.09458825465291</v>
      </c>
      <c r="M25">
        <v>10</v>
      </c>
      <c r="N25">
        <v>68</v>
      </c>
      <c r="O25">
        <v>15</v>
      </c>
      <c r="P25">
        <v>0</v>
      </c>
      <c r="Q25">
        <v>0</v>
      </c>
      <c r="R25">
        <v>0</v>
      </c>
      <c r="S25">
        <v>0</v>
      </c>
      <c r="T25">
        <v>0.154127085825848</v>
      </c>
      <c r="U25">
        <v>7.14602342348094E-3</v>
      </c>
      <c r="V25">
        <v>0.47878356937322297</v>
      </c>
      <c r="W25">
        <v>8</v>
      </c>
      <c r="X25">
        <v>67</v>
      </c>
      <c r="Y25">
        <v>12</v>
      </c>
      <c r="Z25">
        <v>0</v>
      </c>
      <c r="AA25">
        <v>0</v>
      </c>
      <c r="AB25">
        <v>0</v>
      </c>
      <c r="AC25">
        <v>0</v>
      </c>
      <c r="AD25">
        <v>20733.550131192598</v>
      </c>
      <c r="AE25">
        <v>1300.2038211353999</v>
      </c>
      <c r="AF25">
        <v>88413.859837207201</v>
      </c>
      <c r="AG25">
        <v>10</v>
      </c>
      <c r="AH25">
        <v>68</v>
      </c>
      <c r="AI25">
        <v>15</v>
      </c>
      <c r="AJ25">
        <v>0</v>
      </c>
      <c r="AK25">
        <v>0</v>
      </c>
      <c r="AL25">
        <v>0</v>
      </c>
      <c r="AM25">
        <v>0</v>
      </c>
      <c r="AN25">
        <v>20733.550131192598</v>
      </c>
      <c r="AO25">
        <v>716.52583821147005</v>
      </c>
      <c r="AP25">
        <v>48007.2311601685</v>
      </c>
      <c r="AQ25">
        <v>8</v>
      </c>
      <c r="AR25">
        <v>67</v>
      </c>
      <c r="AS25">
        <v>12</v>
      </c>
    </row>
    <row r="26" spans="1:65" x14ac:dyDescent="0.25">
      <c r="A26" t="s">
        <v>83</v>
      </c>
      <c r="B26" t="s">
        <v>14</v>
      </c>
      <c r="C26">
        <v>3.9319999999999999</v>
      </c>
      <c r="D26">
        <v>32.545000000000002</v>
      </c>
      <c r="E26">
        <v>5.8726394300521498</v>
      </c>
      <c r="F26">
        <v>0</v>
      </c>
      <c r="G26">
        <v>0</v>
      </c>
      <c r="H26">
        <v>0</v>
      </c>
      <c r="I26">
        <v>2.9996983661785999E-2</v>
      </c>
      <c r="J26">
        <v>2.14504658723641</v>
      </c>
      <c r="K26">
        <v>0.14110987008688</v>
      </c>
      <c r="L26">
        <v>9.5954711659078598</v>
      </c>
      <c r="M26">
        <v>12</v>
      </c>
      <c r="N26">
        <v>68</v>
      </c>
      <c r="O26">
        <v>28</v>
      </c>
      <c r="P26">
        <v>0</v>
      </c>
      <c r="Q26">
        <v>0</v>
      </c>
      <c r="R26" s="4">
        <v>0</v>
      </c>
      <c r="S26">
        <v>1.23081859464374E-2</v>
      </c>
      <c r="T26">
        <v>0.75623634597230904</v>
      </c>
      <c r="U26">
        <v>6.7822066734136405E-2</v>
      </c>
      <c r="V26">
        <v>4.5440784711871398</v>
      </c>
      <c r="W26">
        <v>12</v>
      </c>
      <c r="X26">
        <v>67</v>
      </c>
      <c r="Y26">
        <v>23</v>
      </c>
      <c r="Z26">
        <v>0</v>
      </c>
      <c r="AA26">
        <v>0</v>
      </c>
      <c r="AB26">
        <v>0</v>
      </c>
      <c r="AC26">
        <v>744.06206408366404</v>
      </c>
      <c r="AD26">
        <v>67687.396600156702</v>
      </c>
      <c r="AE26">
        <v>3122.13477003458</v>
      </c>
      <c r="AF26">
        <v>212305.164362351</v>
      </c>
      <c r="AG26">
        <v>12</v>
      </c>
      <c r="AH26">
        <v>68</v>
      </c>
      <c r="AI26">
        <v>28</v>
      </c>
      <c r="AJ26">
        <v>0</v>
      </c>
      <c r="AK26">
        <v>0</v>
      </c>
      <c r="AL26" s="4">
        <v>0</v>
      </c>
      <c r="AM26">
        <v>298.127409709343</v>
      </c>
      <c r="AN26">
        <v>38320.287348801401</v>
      </c>
      <c r="AO26">
        <v>1441.20670550878</v>
      </c>
      <c r="AP26">
        <v>96560.849269088503</v>
      </c>
      <c r="AQ26">
        <v>9</v>
      </c>
      <c r="AR26">
        <v>67</v>
      </c>
      <c r="AS26">
        <v>23</v>
      </c>
    </row>
    <row r="27" spans="1:65" x14ac:dyDescent="0.25">
      <c r="A27" t="s">
        <v>83</v>
      </c>
      <c r="B27" t="s">
        <v>13</v>
      </c>
      <c r="C27">
        <v>1.9990000000000001</v>
      </c>
      <c r="D27">
        <v>21.56</v>
      </c>
      <c r="E27">
        <v>53.753709941741398</v>
      </c>
      <c r="F27">
        <v>0</v>
      </c>
      <c r="G27">
        <v>0</v>
      </c>
      <c r="H27">
        <v>0</v>
      </c>
      <c r="I27" s="4">
        <v>9.9113756818084594E-16</v>
      </c>
      <c r="J27">
        <v>0.84123136997192305</v>
      </c>
      <c r="K27">
        <v>1.1607645799409099E-2</v>
      </c>
      <c r="L27">
        <v>7.4288933116218496</v>
      </c>
      <c r="M27">
        <v>97</v>
      </c>
      <c r="N27">
        <v>640</v>
      </c>
      <c r="O27">
        <v>171</v>
      </c>
      <c r="P27">
        <v>0</v>
      </c>
      <c r="Q27">
        <v>0</v>
      </c>
      <c r="R27">
        <v>0</v>
      </c>
      <c r="S27">
        <v>0</v>
      </c>
      <c r="T27">
        <v>0.54779155448773897</v>
      </c>
      <c r="U27">
        <v>5.1967065143149298E-3</v>
      </c>
      <c r="V27">
        <v>3.3206954626472398</v>
      </c>
      <c r="W27">
        <v>92</v>
      </c>
      <c r="X27">
        <v>639</v>
      </c>
      <c r="Y27">
        <v>145</v>
      </c>
      <c r="Z27">
        <v>0</v>
      </c>
      <c r="AA27">
        <v>0</v>
      </c>
      <c r="AB27">
        <v>0</v>
      </c>
      <c r="AC27" s="4">
        <v>2.5863755581667598E-12</v>
      </c>
      <c r="AD27">
        <v>2588.2574998312198</v>
      </c>
      <c r="AE27">
        <v>57.338980480482903</v>
      </c>
      <c r="AF27">
        <v>36696.947507509001</v>
      </c>
      <c r="AG27">
        <v>85</v>
      </c>
      <c r="AH27">
        <v>640</v>
      </c>
      <c r="AI27">
        <v>171</v>
      </c>
      <c r="AJ27">
        <v>0</v>
      </c>
      <c r="AK27">
        <v>0</v>
      </c>
      <c r="AL27">
        <v>0</v>
      </c>
      <c r="AM27">
        <v>0</v>
      </c>
      <c r="AN27">
        <v>1752.9888003553999</v>
      </c>
      <c r="AO27">
        <v>29.578996616889999</v>
      </c>
      <c r="AP27">
        <v>18900.978838192699</v>
      </c>
      <c r="AQ27">
        <v>78</v>
      </c>
      <c r="AR27">
        <v>639</v>
      </c>
      <c r="AS27">
        <v>145</v>
      </c>
    </row>
    <row r="28" spans="1:65" x14ac:dyDescent="0.25">
      <c r="A28" t="s">
        <v>83</v>
      </c>
      <c r="B28" t="s">
        <v>12</v>
      </c>
      <c r="C28">
        <v>11.525</v>
      </c>
      <c r="D28">
        <v>450.404</v>
      </c>
      <c r="E28">
        <v>27.438823139721599</v>
      </c>
      <c r="F28">
        <v>0</v>
      </c>
      <c r="G28">
        <v>0</v>
      </c>
      <c r="H28">
        <v>0</v>
      </c>
      <c r="I28">
        <v>7.2024375028015106E-2</v>
      </c>
      <c r="J28">
        <v>2.6128260393388398</v>
      </c>
      <c r="K28">
        <v>0.19973577295470399</v>
      </c>
      <c r="L28">
        <v>44.141605822989703</v>
      </c>
      <c r="M28">
        <v>46</v>
      </c>
      <c r="N28">
        <v>221</v>
      </c>
      <c r="O28">
        <v>63</v>
      </c>
      <c r="P28">
        <v>0</v>
      </c>
      <c r="Q28">
        <v>0</v>
      </c>
      <c r="R28">
        <v>0</v>
      </c>
      <c r="S28">
        <v>2.83767228652895E-2</v>
      </c>
      <c r="T28">
        <v>0.97584163815619296</v>
      </c>
      <c r="U28">
        <v>0.11450524137984899</v>
      </c>
      <c r="V28">
        <v>25.191153103566801</v>
      </c>
      <c r="W28">
        <v>44</v>
      </c>
      <c r="X28">
        <v>220</v>
      </c>
      <c r="Y28">
        <v>58</v>
      </c>
      <c r="Z28">
        <v>0</v>
      </c>
      <c r="AA28">
        <v>0</v>
      </c>
      <c r="AB28">
        <v>0</v>
      </c>
      <c r="AC28">
        <v>9.3107888605731297</v>
      </c>
      <c r="AD28">
        <v>55178.806249353103</v>
      </c>
      <c r="AE28">
        <v>1526.34372889922</v>
      </c>
      <c r="AF28">
        <v>337321.964086728</v>
      </c>
      <c r="AG28">
        <v>27</v>
      </c>
      <c r="AH28">
        <v>221</v>
      </c>
      <c r="AI28">
        <v>63</v>
      </c>
      <c r="AJ28">
        <v>0</v>
      </c>
      <c r="AK28">
        <v>0</v>
      </c>
      <c r="AL28">
        <v>0</v>
      </c>
      <c r="AM28">
        <v>1.58354737338701</v>
      </c>
      <c r="AN28">
        <v>47265.219597913201</v>
      </c>
      <c r="AO28">
        <v>655.05734777565101</v>
      </c>
      <c r="AP28">
        <v>144112.61651064301</v>
      </c>
      <c r="AQ28">
        <v>27</v>
      </c>
      <c r="AR28">
        <v>220</v>
      </c>
      <c r="AS28">
        <v>58</v>
      </c>
    </row>
    <row r="29" spans="1:65" x14ac:dyDescent="0.25">
      <c r="A29" t="s">
        <v>83</v>
      </c>
      <c r="B29" t="s">
        <v>11</v>
      </c>
      <c r="C29">
        <v>3.35</v>
      </c>
      <c r="D29">
        <v>63.652999999999999</v>
      </c>
      <c r="E29" t="s">
        <v>72</v>
      </c>
      <c r="F29">
        <v>0</v>
      </c>
      <c r="G29">
        <v>0</v>
      </c>
      <c r="H29" s="4">
        <v>0</v>
      </c>
      <c r="I29">
        <v>3.6745715039348502E-3</v>
      </c>
      <c r="J29">
        <v>1.2157478813401801</v>
      </c>
      <c r="K29">
        <v>3.2675149076462802E-2</v>
      </c>
      <c r="L29">
        <v>12.612607543514599</v>
      </c>
      <c r="M29">
        <v>58</v>
      </c>
      <c r="N29">
        <v>386</v>
      </c>
      <c r="O29">
        <v>115</v>
      </c>
      <c r="P29">
        <v>0</v>
      </c>
      <c r="Q29">
        <v>0</v>
      </c>
      <c r="R29">
        <v>0</v>
      </c>
      <c r="S29" s="4">
        <v>1.7573913559265201E-17</v>
      </c>
      <c r="T29">
        <v>0.73852136572653504</v>
      </c>
      <c r="U29">
        <v>1.8391833092032302E-2</v>
      </c>
      <c r="V29">
        <v>7.0808557404324404</v>
      </c>
      <c r="W29">
        <v>40</v>
      </c>
      <c r="X29">
        <v>385</v>
      </c>
      <c r="Y29">
        <v>97</v>
      </c>
      <c r="Z29">
        <v>0</v>
      </c>
      <c r="AA29">
        <v>0</v>
      </c>
      <c r="AB29" s="4">
        <v>0</v>
      </c>
      <c r="AC29">
        <v>30.442062166753001</v>
      </c>
      <c r="AD29">
        <v>6016.0288032870003</v>
      </c>
      <c r="AE29">
        <v>192.72894013598801</v>
      </c>
      <c r="AF29">
        <v>74393.370892491395</v>
      </c>
      <c r="AG29">
        <v>62</v>
      </c>
      <c r="AH29">
        <v>386</v>
      </c>
      <c r="AI29">
        <v>115</v>
      </c>
      <c r="AJ29">
        <v>0</v>
      </c>
      <c r="AK29">
        <v>0</v>
      </c>
      <c r="AL29">
        <v>0</v>
      </c>
      <c r="AM29" s="4">
        <v>1.98951966012828E-13</v>
      </c>
      <c r="AN29">
        <v>3008.0144016435002</v>
      </c>
      <c r="AO29">
        <v>68.916230652616605</v>
      </c>
      <c r="AP29">
        <v>26532.748801257399</v>
      </c>
      <c r="AQ29">
        <v>56</v>
      </c>
      <c r="AR29">
        <v>385</v>
      </c>
      <c r="AS29">
        <v>97</v>
      </c>
      <c r="AV29" t="str">
        <f>A90</f>
        <v>Algorithm</v>
      </c>
      <c r="AW29" t="str">
        <f>C1</f>
        <v>leafMeanAspectRatio</v>
      </c>
      <c r="AX29" t="str">
        <f>D1</f>
        <v>leafMaxAspectRatio</v>
      </c>
      <c r="AY29" t="str">
        <f>AO1</f>
        <v>AreaMean</v>
      </c>
      <c r="AZ29" t="str">
        <f>AN1</f>
        <v>AreaMax</v>
      </c>
      <c r="BB29" t="str">
        <f>AV29</f>
        <v>Algorithm</v>
      </c>
      <c r="BC29" t="s">
        <v>106</v>
      </c>
      <c r="BD29" t="s">
        <v>107</v>
      </c>
      <c r="BE29" t="s">
        <v>108</v>
      </c>
      <c r="BF29" t="s">
        <v>109</v>
      </c>
      <c r="BK29" t="str">
        <f>AV29</f>
        <v>Algorithm</v>
      </c>
      <c r="BL29" t="s">
        <v>104</v>
      </c>
      <c r="BM29" t="s">
        <v>105</v>
      </c>
    </row>
    <row r="30" spans="1:65" x14ac:dyDescent="0.25">
      <c r="A30" t="s">
        <v>84</v>
      </c>
      <c r="B30" t="s">
        <v>13</v>
      </c>
      <c r="C30">
        <v>1.9990000000000001</v>
      </c>
      <c r="D30">
        <v>21.56</v>
      </c>
      <c r="E30">
        <v>53.753711254325403</v>
      </c>
      <c r="F30">
        <v>0</v>
      </c>
      <c r="G30">
        <v>0</v>
      </c>
      <c r="H30">
        <v>0</v>
      </c>
      <c r="I30">
        <v>0</v>
      </c>
      <c r="J30">
        <v>0.29144795777678101</v>
      </c>
      <c r="K30">
        <v>7.8966319425528998E-3</v>
      </c>
      <c r="L30">
        <v>5.0538444432338503</v>
      </c>
      <c r="M30">
        <v>70</v>
      </c>
      <c r="N30">
        <v>640</v>
      </c>
      <c r="O30">
        <v>132</v>
      </c>
      <c r="P30">
        <v>0</v>
      </c>
      <c r="Q30">
        <v>0</v>
      </c>
      <c r="R30">
        <v>0</v>
      </c>
      <c r="S30" s="4">
        <v>0</v>
      </c>
      <c r="T30">
        <v>0.28273005466762502</v>
      </c>
      <c r="U30">
        <v>2.7381848545861599E-3</v>
      </c>
      <c r="V30">
        <v>1.7497001220805499</v>
      </c>
      <c r="W30">
        <v>71</v>
      </c>
      <c r="X30">
        <v>639</v>
      </c>
      <c r="Y30">
        <v>109</v>
      </c>
      <c r="Z30">
        <v>0</v>
      </c>
      <c r="AA30">
        <v>0</v>
      </c>
      <c r="AB30">
        <v>0</v>
      </c>
      <c r="AC30">
        <v>0</v>
      </c>
      <c r="AD30">
        <v>2378.02051126986</v>
      </c>
      <c r="AE30">
        <v>45.6289377711024</v>
      </c>
      <c r="AF30">
        <v>29202.520173505502</v>
      </c>
      <c r="AG30">
        <v>72</v>
      </c>
      <c r="AH30">
        <v>640</v>
      </c>
      <c r="AI30">
        <v>132</v>
      </c>
      <c r="AJ30">
        <v>0</v>
      </c>
      <c r="AK30">
        <v>0</v>
      </c>
      <c r="AL30">
        <v>0</v>
      </c>
      <c r="AM30" s="4">
        <v>0</v>
      </c>
      <c r="AN30">
        <v>1689.9400786942599</v>
      </c>
      <c r="AO30">
        <v>21.078031550091701</v>
      </c>
      <c r="AP30">
        <v>13468.862160508599</v>
      </c>
      <c r="AQ30">
        <v>60</v>
      </c>
      <c r="AR30">
        <v>639</v>
      </c>
      <c r="AS30">
        <v>109</v>
      </c>
      <c r="AV30" t="str">
        <f t="shared" ref="AV30:AV45" si="7">A91</f>
        <v>a</v>
      </c>
      <c r="AW30">
        <f t="shared" ref="AW30:AW45" si="8">C91</f>
        <v>2.2402500000000001</v>
      </c>
      <c r="AX30">
        <f t="shared" ref="AX30:AX45" si="9">D91</f>
        <v>37.409999999999997</v>
      </c>
      <c r="AY30">
        <f>AO91</f>
        <v>760.52733676223693</v>
      </c>
      <c r="AZ30">
        <f>AN91</f>
        <v>19397.036365583783</v>
      </c>
      <c r="BB30" t="str">
        <f>AV36</f>
        <v>spl</v>
      </c>
      <c r="BC30">
        <f>AY37</f>
        <v>229.70267974950013</v>
      </c>
      <c r="BD30">
        <f>AY36-BC30</f>
        <v>318.98714038898436</v>
      </c>
      <c r="BE30">
        <f>AZ37</f>
        <v>15875.192358838824</v>
      </c>
      <c r="BF30">
        <f>AZ36-BE30</f>
        <v>6711.4351783395505</v>
      </c>
      <c r="BK30" t="str">
        <f>AV36</f>
        <v>spl</v>
      </c>
      <c r="BL30">
        <f>BD30</f>
        <v>318.98714038898436</v>
      </c>
      <c r="BM30">
        <f>BF30</f>
        <v>6711.4351783395505</v>
      </c>
    </row>
    <row r="31" spans="1:65" x14ac:dyDescent="0.25">
      <c r="A31" t="s">
        <v>84</v>
      </c>
      <c r="B31" t="s">
        <v>12</v>
      </c>
      <c r="C31">
        <v>11.523999999999999</v>
      </c>
      <c r="D31">
        <v>450.40300000000002</v>
      </c>
      <c r="E31">
        <v>27.4388137959582</v>
      </c>
      <c r="F31">
        <v>0</v>
      </c>
      <c r="G31">
        <v>0</v>
      </c>
      <c r="H31">
        <v>0</v>
      </c>
      <c r="I31">
        <v>0</v>
      </c>
      <c r="J31">
        <v>1.2897322637647</v>
      </c>
      <c r="K31">
        <v>2.6532527143526601E-2</v>
      </c>
      <c r="L31">
        <v>5.86368849871939</v>
      </c>
      <c r="M31">
        <v>21</v>
      </c>
      <c r="N31">
        <v>221</v>
      </c>
      <c r="O31">
        <v>28</v>
      </c>
      <c r="P31">
        <v>0</v>
      </c>
      <c r="Q31">
        <v>0</v>
      </c>
      <c r="R31" s="4">
        <v>0</v>
      </c>
      <c r="S31">
        <v>0</v>
      </c>
      <c r="T31">
        <v>0.50919723467000499</v>
      </c>
      <c r="U31">
        <v>1.12855251883283E-2</v>
      </c>
      <c r="V31">
        <v>2.4828155414322302</v>
      </c>
      <c r="W31">
        <v>22</v>
      </c>
      <c r="X31">
        <v>220</v>
      </c>
      <c r="Y31">
        <v>26</v>
      </c>
      <c r="Z31">
        <v>0</v>
      </c>
      <c r="AA31">
        <v>0</v>
      </c>
      <c r="AB31">
        <v>0</v>
      </c>
      <c r="AC31">
        <v>0</v>
      </c>
      <c r="AD31">
        <v>47265.2196147063</v>
      </c>
      <c r="AE31">
        <v>1126.21469220375</v>
      </c>
      <c r="AF31">
        <v>248893.446977029</v>
      </c>
      <c r="AG31">
        <v>19</v>
      </c>
      <c r="AH31">
        <v>221</v>
      </c>
      <c r="AI31">
        <v>28</v>
      </c>
      <c r="AJ31">
        <v>0</v>
      </c>
      <c r="AK31">
        <v>0</v>
      </c>
      <c r="AL31" s="4">
        <v>0</v>
      </c>
      <c r="AM31">
        <v>0</v>
      </c>
      <c r="AN31">
        <v>47265.2196147063</v>
      </c>
      <c r="AO31">
        <v>492.30875976651902</v>
      </c>
      <c r="AP31">
        <v>108307.927148634</v>
      </c>
      <c r="AQ31">
        <v>17</v>
      </c>
      <c r="AR31">
        <v>220</v>
      </c>
      <c r="AS31">
        <v>26</v>
      </c>
      <c r="AV31" t="str">
        <f t="shared" si="7"/>
        <v>au</v>
      </c>
      <c r="AW31">
        <f t="shared" si="8"/>
        <v>2.2402500000000001</v>
      </c>
      <c r="AX31">
        <f t="shared" si="9"/>
        <v>37.372749999999996</v>
      </c>
      <c r="AY31">
        <f t="shared" ref="AY31:AY45" si="10">AO92</f>
        <v>312.25371202389778</v>
      </c>
      <c r="AZ31">
        <f t="shared" ref="AZ31:AZ45" si="11">AN92</f>
        <v>18008.555222239589</v>
      </c>
      <c r="BB31" t="str">
        <f>AV38</f>
        <v>sqr</v>
      </c>
      <c r="BC31">
        <f>AY41</f>
        <v>245.9583779913219</v>
      </c>
      <c r="BD31">
        <f>AY38-BC31</f>
        <v>1483.607172000992</v>
      </c>
      <c r="BE31">
        <f>AZ41</f>
        <v>16947.99585426012</v>
      </c>
      <c r="BF31">
        <f>AZ38-BE31</f>
        <v>32910.38645609036</v>
      </c>
      <c r="BK31" t="str">
        <f>AV38</f>
        <v>sqr</v>
      </c>
      <c r="BL31">
        <f>BD31</f>
        <v>1483.607172000992</v>
      </c>
      <c r="BM31">
        <f>BF31</f>
        <v>32910.38645609036</v>
      </c>
    </row>
    <row r="32" spans="1:65" x14ac:dyDescent="0.25">
      <c r="A32" t="s">
        <v>84</v>
      </c>
      <c r="B32" t="s">
        <v>11</v>
      </c>
      <c r="C32">
        <v>3.351</v>
      </c>
      <c r="D32">
        <v>63.966000000000001</v>
      </c>
      <c r="E32" t="s">
        <v>72</v>
      </c>
      <c r="F32">
        <v>0</v>
      </c>
      <c r="G32">
        <v>0</v>
      </c>
      <c r="H32">
        <v>0</v>
      </c>
      <c r="I32" s="4">
        <v>1.5265453898862601E-16</v>
      </c>
      <c r="J32">
        <v>0.26678971400954998</v>
      </c>
      <c r="K32">
        <v>8.0880766315176104E-3</v>
      </c>
      <c r="L32">
        <v>3.12199757976579</v>
      </c>
      <c r="M32">
        <v>56</v>
      </c>
      <c r="N32">
        <v>386</v>
      </c>
      <c r="O32">
        <v>99</v>
      </c>
      <c r="P32">
        <v>0</v>
      </c>
      <c r="Q32">
        <v>0</v>
      </c>
      <c r="R32">
        <v>0</v>
      </c>
      <c r="S32">
        <v>0</v>
      </c>
      <c r="T32">
        <v>0.103570619727131</v>
      </c>
      <c r="U32">
        <v>2.3687191851502099E-3</v>
      </c>
      <c r="V32">
        <v>0.911956886282834</v>
      </c>
      <c r="W32">
        <v>54</v>
      </c>
      <c r="X32">
        <v>385</v>
      </c>
      <c r="Y32">
        <v>81</v>
      </c>
      <c r="Z32">
        <v>0</v>
      </c>
      <c r="AA32">
        <v>0</v>
      </c>
      <c r="AB32">
        <v>0</v>
      </c>
      <c r="AC32" s="4">
        <v>1.02318153949454E-12</v>
      </c>
      <c r="AD32">
        <v>6016.0703103276801</v>
      </c>
      <c r="AE32">
        <v>116.691071773768</v>
      </c>
      <c r="AF32">
        <v>45042.753704674498</v>
      </c>
      <c r="AG32">
        <v>48</v>
      </c>
      <c r="AH32">
        <v>386</v>
      </c>
      <c r="AI32">
        <v>99</v>
      </c>
      <c r="AJ32">
        <v>0</v>
      </c>
      <c r="AK32">
        <v>0</v>
      </c>
      <c r="AL32">
        <v>0</v>
      </c>
      <c r="AM32">
        <v>0</v>
      </c>
      <c r="AN32">
        <v>3008.03515516384</v>
      </c>
      <c r="AO32">
        <v>33.240645812467903</v>
      </c>
      <c r="AP32">
        <v>12797.648637800099</v>
      </c>
      <c r="AQ32">
        <v>46</v>
      </c>
      <c r="AR32">
        <v>385</v>
      </c>
      <c r="AS32">
        <v>81</v>
      </c>
      <c r="AV32" t="str">
        <f t="shared" si="7"/>
        <v>au3A</v>
      </c>
      <c r="AW32">
        <f t="shared" si="8"/>
        <v>2.2164999999999999</v>
      </c>
      <c r="AX32">
        <f t="shared" si="9"/>
        <v>21.254249999999999</v>
      </c>
      <c r="AY32">
        <f t="shared" si="10"/>
        <v>190.14920148631853</v>
      </c>
      <c r="AZ32">
        <f t="shared" si="11"/>
        <v>6825.439234155504</v>
      </c>
      <c r="BB32" t="str">
        <f>AV39</f>
        <v>sqrl</v>
      </c>
      <c r="BC32">
        <f>AY40</f>
        <v>514.61946394540735</v>
      </c>
      <c r="BD32">
        <f>AY39-BC32</f>
        <v>1430.0264993641381</v>
      </c>
      <c r="BE32">
        <f>AZ40</f>
        <v>31868.372052028164</v>
      </c>
      <c r="BF32">
        <f>AZ39-BE32</f>
        <v>17365.198646164092</v>
      </c>
      <c r="BK32" t="str">
        <f>AV39</f>
        <v>sqrl</v>
      </c>
      <c r="BL32">
        <f>BD32</f>
        <v>1430.0264993641381</v>
      </c>
      <c r="BM32">
        <f>BF32</f>
        <v>17365.198646164092</v>
      </c>
    </row>
    <row r="33" spans="1:65" x14ac:dyDescent="0.25">
      <c r="A33" t="s">
        <v>84</v>
      </c>
      <c r="B33" t="s">
        <v>14</v>
      </c>
      <c r="C33">
        <v>3.9319999999999999</v>
      </c>
      <c r="D33">
        <v>32.545000000000002</v>
      </c>
      <c r="E33">
        <v>5.8726394300481299</v>
      </c>
      <c r="F33">
        <v>0</v>
      </c>
      <c r="G33">
        <v>0</v>
      </c>
      <c r="H33">
        <v>0</v>
      </c>
      <c r="I33">
        <v>0</v>
      </c>
      <c r="J33">
        <v>0.71838110569101499</v>
      </c>
      <c r="K33">
        <v>1.7585620900270001E-2</v>
      </c>
      <c r="L33">
        <v>1.19582222121836</v>
      </c>
      <c r="M33">
        <v>9</v>
      </c>
      <c r="N33">
        <v>68</v>
      </c>
      <c r="O33">
        <v>15</v>
      </c>
      <c r="P33">
        <v>0</v>
      </c>
      <c r="Q33">
        <v>0</v>
      </c>
      <c r="R33">
        <v>0</v>
      </c>
      <c r="S33">
        <v>0</v>
      </c>
      <c r="T33">
        <v>0.350613399266754</v>
      </c>
      <c r="U33">
        <v>1.14072468192352E-2</v>
      </c>
      <c r="V33">
        <v>0.764285536888762</v>
      </c>
      <c r="W33">
        <v>8</v>
      </c>
      <c r="X33">
        <v>67</v>
      </c>
      <c r="Y33">
        <v>15</v>
      </c>
      <c r="Z33">
        <v>0</v>
      </c>
      <c r="AA33">
        <v>0</v>
      </c>
      <c r="AB33">
        <v>0</v>
      </c>
      <c r="AC33">
        <v>0</v>
      </c>
      <c r="AD33">
        <v>11537.574586790901</v>
      </c>
      <c r="AE33">
        <v>496.41376185985899</v>
      </c>
      <c r="AF33">
        <v>33756.135806470404</v>
      </c>
      <c r="AG33">
        <v>9</v>
      </c>
      <c r="AH33">
        <v>68</v>
      </c>
      <c r="AI33">
        <v>15</v>
      </c>
      <c r="AJ33">
        <v>0</v>
      </c>
      <c r="AK33">
        <v>0</v>
      </c>
      <c r="AL33">
        <v>0</v>
      </c>
      <c r="AM33">
        <v>0</v>
      </c>
      <c r="AN33">
        <v>11537.574586790901</v>
      </c>
      <c r="AO33">
        <v>372.18328186892199</v>
      </c>
      <c r="AP33">
        <v>24936.279885217798</v>
      </c>
      <c r="AQ33">
        <v>8</v>
      </c>
      <c r="AR33">
        <v>67</v>
      </c>
      <c r="AS33">
        <v>15</v>
      </c>
      <c r="AV33" t="str">
        <f t="shared" si="7"/>
        <v>au3P</v>
      </c>
      <c r="AW33">
        <f t="shared" si="8"/>
        <v>2.2105000000000001</v>
      </c>
      <c r="AX33">
        <f t="shared" si="9"/>
        <v>21.4495</v>
      </c>
      <c r="AY33">
        <f t="shared" si="10"/>
        <v>190.35166645597334</v>
      </c>
      <c r="AZ33">
        <f t="shared" si="11"/>
        <v>6797.1827641012005</v>
      </c>
      <c r="BB33" t="str">
        <f>AV42</f>
        <v>str</v>
      </c>
      <c r="BC33">
        <f>AY45</f>
        <v>527.44957165578978</v>
      </c>
      <c r="BD33">
        <f>AY42-BC33</f>
        <v>307.18977924039291</v>
      </c>
      <c r="BE33">
        <f>AZ45</f>
        <v>20913.656857822287</v>
      </c>
      <c r="BF33">
        <f>AZ42-BE33</f>
        <v>25276.420816999373</v>
      </c>
      <c r="BK33" t="str">
        <f>AV42</f>
        <v>str</v>
      </c>
      <c r="BL33">
        <f>BD33</f>
        <v>307.18977924039291</v>
      </c>
      <c r="BM33">
        <f>BF33</f>
        <v>25276.420816999373</v>
      </c>
    </row>
    <row r="34" spans="1:65" x14ac:dyDescent="0.25">
      <c r="A34" t="s">
        <v>81</v>
      </c>
      <c r="B34" t="s">
        <v>14</v>
      </c>
      <c r="C34">
        <v>26.07</v>
      </c>
      <c r="D34">
        <v>632.80399999999997</v>
      </c>
      <c r="E34">
        <v>48.616317903168401</v>
      </c>
      <c r="F34">
        <v>0</v>
      </c>
      <c r="G34">
        <v>0</v>
      </c>
      <c r="H34">
        <v>0.35536630551321902</v>
      </c>
      <c r="I34">
        <v>0.72383871451941595</v>
      </c>
      <c r="J34">
        <v>2.18412130334633</v>
      </c>
      <c r="K34">
        <v>0.452382515025121</v>
      </c>
      <c r="L34">
        <v>30.762011021708201</v>
      </c>
      <c r="M34">
        <v>26</v>
      </c>
      <c r="N34">
        <v>68</v>
      </c>
      <c r="O34">
        <v>46</v>
      </c>
      <c r="P34">
        <v>0</v>
      </c>
      <c r="Q34">
        <v>0</v>
      </c>
      <c r="R34">
        <v>0</v>
      </c>
      <c r="S34">
        <v>0.43226475404142201</v>
      </c>
      <c r="T34">
        <v>0.76876184447665696</v>
      </c>
      <c r="U34">
        <v>0.18422364147804501</v>
      </c>
      <c r="V34">
        <v>12.342983979029</v>
      </c>
      <c r="W34">
        <v>22</v>
      </c>
      <c r="X34">
        <v>67</v>
      </c>
      <c r="Y34">
        <v>30</v>
      </c>
      <c r="Z34">
        <v>0</v>
      </c>
      <c r="AA34">
        <v>0</v>
      </c>
      <c r="AB34">
        <v>2701.55373549155</v>
      </c>
      <c r="AC34">
        <v>7779.6585951104398</v>
      </c>
      <c r="AD34">
        <v>102233.671314248</v>
      </c>
      <c r="AE34">
        <v>9601.1859562566406</v>
      </c>
      <c r="AF34">
        <v>652880.64502545097</v>
      </c>
      <c r="AG34">
        <v>14</v>
      </c>
      <c r="AH34">
        <v>68</v>
      </c>
      <c r="AI34">
        <v>46</v>
      </c>
      <c r="AJ34">
        <v>0</v>
      </c>
      <c r="AK34">
        <v>0</v>
      </c>
      <c r="AL34">
        <v>0</v>
      </c>
      <c r="AM34">
        <v>1904.16023999033</v>
      </c>
      <c r="AN34">
        <v>102233.671314248</v>
      </c>
      <c r="AO34">
        <v>5262.7775289842302</v>
      </c>
      <c r="AP34">
        <v>352606.09444194299</v>
      </c>
      <c r="AQ34">
        <v>9</v>
      </c>
      <c r="AR34">
        <v>67</v>
      </c>
      <c r="AS34">
        <v>30</v>
      </c>
      <c r="AV34" t="str">
        <f t="shared" si="7"/>
        <v>au5A</v>
      </c>
      <c r="AW34">
        <f t="shared" si="8"/>
        <v>2.4032499999999999</v>
      </c>
      <c r="AX34">
        <f t="shared" si="9"/>
        <v>21.31775</v>
      </c>
      <c r="AY34">
        <f t="shared" si="10"/>
        <v>210.3153612628455</v>
      </c>
      <c r="AZ34">
        <f t="shared" si="11"/>
        <v>6730.7911554667644</v>
      </c>
      <c r="BB34" t="str">
        <f>AV43</f>
        <v>strl</v>
      </c>
      <c r="BC34">
        <f>AY44</f>
        <v>859.73997716219833</v>
      </c>
      <c r="BD34">
        <f>AY43-BC34</f>
        <v>80.67372980704647</v>
      </c>
      <c r="BE34">
        <f>AZ44</f>
        <v>34118.504708611479</v>
      </c>
      <c r="BF34">
        <f>AZ43-BE34</f>
        <v>13280.258620930093</v>
      </c>
      <c r="BK34" t="str">
        <f>AV43</f>
        <v>strl</v>
      </c>
      <c r="BL34">
        <f>BD34</f>
        <v>80.67372980704647</v>
      </c>
      <c r="BM34">
        <f>BF34</f>
        <v>13280.258620930093</v>
      </c>
    </row>
    <row r="35" spans="1:65" x14ac:dyDescent="0.25">
      <c r="A35" t="s">
        <v>81</v>
      </c>
      <c r="B35" t="s">
        <v>13</v>
      </c>
      <c r="C35">
        <v>3.851</v>
      </c>
      <c r="D35">
        <v>153.821</v>
      </c>
      <c r="E35">
        <v>122.968176461838</v>
      </c>
      <c r="F35">
        <v>0</v>
      </c>
      <c r="G35">
        <v>0</v>
      </c>
      <c r="H35">
        <v>0</v>
      </c>
      <c r="I35">
        <v>1.37808050290469E-2</v>
      </c>
      <c r="J35">
        <v>0.97977406449965099</v>
      </c>
      <c r="K35">
        <v>4.7229880758035997E-2</v>
      </c>
      <c r="L35">
        <v>30.227123685142999</v>
      </c>
      <c r="M35">
        <v>86</v>
      </c>
      <c r="N35">
        <v>640</v>
      </c>
      <c r="O35">
        <v>225</v>
      </c>
      <c r="P35">
        <v>0</v>
      </c>
      <c r="Q35">
        <v>0</v>
      </c>
      <c r="R35">
        <v>0</v>
      </c>
      <c r="S35">
        <v>3.6600611794890001E-3</v>
      </c>
      <c r="T35">
        <v>0.97977406449964</v>
      </c>
      <c r="U35">
        <v>1.95541580425968E-2</v>
      </c>
      <c r="V35">
        <v>12.4951069892193</v>
      </c>
      <c r="W35">
        <v>104</v>
      </c>
      <c r="X35">
        <v>639</v>
      </c>
      <c r="Y35">
        <v>201</v>
      </c>
      <c r="Z35">
        <v>0</v>
      </c>
      <c r="AA35">
        <v>0</v>
      </c>
      <c r="AB35">
        <v>0</v>
      </c>
      <c r="AC35">
        <v>32.943026778429498</v>
      </c>
      <c r="AD35">
        <v>3599.3162644405002</v>
      </c>
      <c r="AE35">
        <v>116.096612967783</v>
      </c>
      <c r="AF35">
        <v>74301.832299381495</v>
      </c>
      <c r="AG35">
        <v>87</v>
      </c>
      <c r="AH35">
        <v>640</v>
      </c>
      <c r="AI35">
        <v>225</v>
      </c>
      <c r="AJ35">
        <v>0</v>
      </c>
      <c r="AK35">
        <v>0</v>
      </c>
      <c r="AL35">
        <v>0</v>
      </c>
      <c r="AM35">
        <v>7.7991619626979798</v>
      </c>
      <c r="AN35">
        <v>2393.3016181631401</v>
      </c>
      <c r="AO35">
        <v>53.446490478676402</v>
      </c>
      <c r="AP35">
        <v>34152.307415874202</v>
      </c>
      <c r="AQ35">
        <v>91</v>
      </c>
      <c r="AR35">
        <v>639</v>
      </c>
      <c r="AS35">
        <v>201</v>
      </c>
      <c r="AV35" t="str">
        <f t="shared" si="7"/>
        <v>au5P</v>
      </c>
      <c r="AW35">
        <f t="shared" si="8"/>
        <v>2.4039999999999999</v>
      </c>
      <c r="AX35">
        <f t="shared" si="9"/>
        <v>21.502500000000001</v>
      </c>
      <c r="AY35">
        <f t="shared" si="10"/>
        <v>212.48735539023932</v>
      </c>
      <c r="AZ35">
        <f t="shared" si="11"/>
        <v>6730.7895122962846</v>
      </c>
    </row>
    <row r="36" spans="1:65" x14ac:dyDescent="0.25">
      <c r="A36" t="s">
        <v>81</v>
      </c>
      <c r="B36" t="s">
        <v>12</v>
      </c>
      <c r="C36">
        <v>201.18299999999999</v>
      </c>
      <c r="D36">
        <v>21644.591</v>
      </c>
      <c r="E36">
        <v>728.069082450579</v>
      </c>
      <c r="F36">
        <v>0</v>
      </c>
      <c r="G36">
        <v>0.241650892955839</v>
      </c>
      <c r="H36">
        <v>0.77364832710150699</v>
      </c>
      <c r="I36">
        <v>1.40521921825487</v>
      </c>
      <c r="J36">
        <v>2.89516247734025</v>
      </c>
      <c r="K36">
        <v>0.91069869393271097</v>
      </c>
      <c r="L36">
        <v>201.26441135912901</v>
      </c>
      <c r="M36">
        <v>85</v>
      </c>
      <c r="N36">
        <v>221</v>
      </c>
      <c r="O36">
        <v>173</v>
      </c>
      <c r="P36">
        <v>0</v>
      </c>
      <c r="Q36">
        <v>0</v>
      </c>
      <c r="R36">
        <v>0</v>
      </c>
      <c r="S36">
        <v>0.60069546179002098</v>
      </c>
      <c r="T36">
        <v>0.99067633437931102</v>
      </c>
      <c r="U36">
        <v>0.26679498132847301</v>
      </c>
      <c r="V36">
        <v>58.6948958922641</v>
      </c>
      <c r="W36">
        <v>86</v>
      </c>
      <c r="X36">
        <v>220</v>
      </c>
      <c r="Y36">
        <v>102</v>
      </c>
      <c r="Z36">
        <v>0</v>
      </c>
      <c r="AA36">
        <v>8.0790915851245195</v>
      </c>
      <c r="AB36">
        <v>179.3493711788</v>
      </c>
      <c r="AC36">
        <v>2139.0911721420798</v>
      </c>
      <c r="AD36">
        <v>88513.920347373394</v>
      </c>
      <c r="AE36">
        <v>2905.6925388616</v>
      </c>
      <c r="AF36">
        <v>642158.05108841299</v>
      </c>
      <c r="AG36">
        <v>47</v>
      </c>
      <c r="AH36">
        <v>221</v>
      </c>
      <c r="AI36">
        <v>173</v>
      </c>
      <c r="AJ36">
        <v>0</v>
      </c>
      <c r="AK36">
        <v>0</v>
      </c>
      <c r="AL36">
        <v>0</v>
      </c>
      <c r="AM36">
        <v>195.452908502805</v>
      </c>
      <c r="AN36">
        <v>88513.920347373394</v>
      </c>
      <c r="AO36">
        <v>1454.5486700358399</v>
      </c>
      <c r="AP36">
        <v>320000.70740788599</v>
      </c>
      <c r="AQ36">
        <v>22</v>
      </c>
      <c r="AR36">
        <v>220</v>
      </c>
      <c r="AS36">
        <v>102</v>
      </c>
      <c r="AV36" t="str">
        <f t="shared" si="7"/>
        <v>spl</v>
      </c>
      <c r="AW36">
        <f t="shared" si="8"/>
        <v>5.2015000000000002</v>
      </c>
      <c r="AX36">
        <f t="shared" si="9"/>
        <v>142.04050000000001</v>
      </c>
      <c r="AY36">
        <f t="shared" si="10"/>
        <v>548.68982013848449</v>
      </c>
      <c r="AZ36">
        <f t="shared" si="11"/>
        <v>22586.627537178374</v>
      </c>
    </row>
    <row r="37" spans="1:65" x14ac:dyDescent="0.25">
      <c r="A37" t="s">
        <v>81</v>
      </c>
      <c r="B37" t="s">
        <v>11</v>
      </c>
      <c r="C37">
        <v>18.384</v>
      </c>
      <c r="D37">
        <v>1401.828</v>
      </c>
      <c r="E37" t="s">
        <v>72</v>
      </c>
      <c r="F37">
        <v>0</v>
      </c>
      <c r="G37">
        <v>0</v>
      </c>
      <c r="H37">
        <v>0</v>
      </c>
      <c r="I37">
        <v>5.1368363696888797E-2</v>
      </c>
      <c r="J37">
        <v>2.9668707645437098</v>
      </c>
      <c r="K37">
        <v>0.115535368058134</v>
      </c>
      <c r="L37">
        <v>44.596652070439703</v>
      </c>
      <c r="M37">
        <v>66</v>
      </c>
      <c r="N37">
        <v>386</v>
      </c>
      <c r="O37">
        <v>153</v>
      </c>
      <c r="P37">
        <v>0</v>
      </c>
      <c r="Q37">
        <v>0</v>
      </c>
      <c r="R37">
        <v>0</v>
      </c>
      <c r="S37">
        <v>9.0534764128306494E-3</v>
      </c>
      <c r="T37">
        <v>0.99999999999987399</v>
      </c>
      <c r="U37">
        <v>4.7040750534540501E-2</v>
      </c>
      <c r="V37">
        <v>18.1106889557981</v>
      </c>
      <c r="W37">
        <v>63</v>
      </c>
      <c r="X37">
        <v>385</v>
      </c>
      <c r="Y37">
        <v>119</v>
      </c>
      <c r="Z37">
        <v>0</v>
      </c>
      <c r="AA37">
        <v>0</v>
      </c>
      <c r="AB37">
        <v>0</v>
      </c>
      <c r="AC37">
        <v>141.255899255195</v>
      </c>
      <c r="AD37">
        <v>12585.271923234701</v>
      </c>
      <c r="AE37">
        <v>343.51284130702601</v>
      </c>
      <c r="AF37">
        <v>132595.95674451199</v>
      </c>
      <c r="AG37">
        <v>65</v>
      </c>
      <c r="AH37">
        <v>386</v>
      </c>
      <c r="AI37">
        <v>153</v>
      </c>
      <c r="AJ37">
        <v>0</v>
      </c>
      <c r="AK37">
        <v>0</v>
      </c>
      <c r="AL37">
        <v>0</v>
      </c>
      <c r="AM37">
        <v>47.5682723339701</v>
      </c>
      <c r="AN37">
        <v>6292.6359616173804</v>
      </c>
      <c r="AO37">
        <v>147.489510470509</v>
      </c>
      <c r="AP37">
        <v>56783.461531146197</v>
      </c>
      <c r="AQ37">
        <v>61</v>
      </c>
      <c r="AR37">
        <v>385</v>
      </c>
      <c r="AS37">
        <v>119</v>
      </c>
      <c r="AV37" t="str">
        <f t="shared" si="7"/>
        <v>splu</v>
      </c>
      <c r="AW37">
        <f t="shared" si="8"/>
        <v>5.2014999999999993</v>
      </c>
      <c r="AX37">
        <f t="shared" si="9"/>
        <v>142.11849999999998</v>
      </c>
      <c r="AY37">
        <f t="shared" si="10"/>
        <v>229.70267974950013</v>
      </c>
      <c r="AZ37">
        <f t="shared" si="11"/>
        <v>15875.192358838824</v>
      </c>
    </row>
    <row r="38" spans="1:65" x14ac:dyDescent="0.25">
      <c r="A38" t="s">
        <v>86</v>
      </c>
      <c r="B38" t="s">
        <v>13</v>
      </c>
      <c r="C38">
        <v>2.1320000000000001</v>
      </c>
      <c r="D38">
        <v>25.843</v>
      </c>
      <c r="E38">
        <v>58.615250160525903</v>
      </c>
      <c r="F38">
        <v>0</v>
      </c>
      <c r="G38">
        <v>0</v>
      </c>
      <c r="H38">
        <v>0</v>
      </c>
      <c r="I38">
        <v>2.5780379460162699E-2</v>
      </c>
      <c r="J38">
        <v>0.47386151125054599</v>
      </c>
      <c r="K38">
        <v>2.8136904993779199E-2</v>
      </c>
      <c r="L38">
        <v>18.007619196018702</v>
      </c>
      <c r="M38">
        <v>150</v>
      </c>
      <c r="N38">
        <v>640</v>
      </c>
      <c r="O38">
        <v>260</v>
      </c>
      <c r="P38">
        <v>0</v>
      </c>
      <c r="Q38">
        <v>0</v>
      </c>
      <c r="R38">
        <v>0</v>
      </c>
      <c r="S38">
        <v>3.6600616845466499E-3</v>
      </c>
      <c r="T38">
        <v>0.47386151125054599</v>
      </c>
      <c r="U38">
        <v>1.1055433140288199E-2</v>
      </c>
      <c r="V38">
        <v>7.0644217766441599</v>
      </c>
      <c r="W38">
        <v>123</v>
      </c>
      <c r="X38">
        <v>639</v>
      </c>
      <c r="Y38">
        <v>195</v>
      </c>
      <c r="Z38">
        <v>0</v>
      </c>
      <c r="AA38">
        <v>0</v>
      </c>
      <c r="AB38">
        <v>0</v>
      </c>
      <c r="AC38">
        <v>60.163586566021301</v>
      </c>
      <c r="AD38">
        <v>3599.31570214264</v>
      </c>
      <c r="AE38">
        <v>91.850191462614603</v>
      </c>
      <c r="AF38">
        <v>58784.122536073301</v>
      </c>
      <c r="AG38">
        <v>122</v>
      </c>
      <c r="AH38">
        <v>640</v>
      </c>
      <c r="AI38">
        <v>260</v>
      </c>
      <c r="AJ38">
        <v>0</v>
      </c>
      <c r="AK38">
        <v>0</v>
      </c>
      <c r="AL38">
        <v>0</v>
      </c>
      <c r="AM38">
        <v>7.7991714287615403</v>
      </c>
      <c r="AN38">
        <v>2251.4738545980999</v>
      </c>
      <c r="AO38">
        <v>41.441891087308299</v>
      </c>
      <c r="AP38">
        <v>26481.368404789999</v>
      </c>
      <c r="AQ38">
        <v>105</v>
      </c>
      <c r="AR38">
        <v>639</v>
      </c>
      <c r="AS38">
        <v>195</v>
      </c>
      <c r="AV38" t="str">
        <f t="shared" si="7"/>
        <v>sqr</v>
      </c>
      <c r="AW38">
        <f t="shared" si="8"/>
        <v>62.372</v>
      </c>
      <c r="AX38">
        <f t="shared" si="9"/>
        <v>5958.2610000000004</v>
      </c>
      <c r="AY38">
        <f t="shared" si="10"/>
        <v>1729.5655499923139</v>
      </c>
      <c r="AZ38">
        <f t="shared" si="11"/>
        <v>49858.382310350476</v>
      </c>
    </row>
    <row r="39" spans="1:65" x14ac:dyDescent="0.25">
      <c r="A39" t="s">
        <v>86</v>
      </c>
      <c r="B39" t="s">
        <v>12</v>
      </c>
      <c r="C39">
        <v>7.4480000000000004</v>
      </c>
      <c r="D39">
        <v>261.096</v>
      </c>
      <c r="E39">
        <v>22.300059443621599</v>
      </c>
      <c r="F39">
        <v>0</v>
      </c>
      <c r="G39">
        <v>0.24165089476049501</v>
      </c>
      <c r="H39">
        <v>0.74909728996926805</v>
      </c>
      <c r="I39">
        <v>1.0994419234033499</v>
      </c>
      <c r="J39">
        <v>2.89516247775052</v>
      </c>
      <c r="K39">
        <v>0.85829956248797901</v>
      </c>
      <c r="L39">
        <v>189.68420330984301</v>
      </c>
      <c r="M39">
        <v>87</v>
      </c>
      <c r="N39">
        <v>221</v>
      </c>
      <c r="O39">
        <v>176</v>
      </c>
      <c r="P39">
        <v>0</v>
      </c>
      <c r="Q39">
        <v>0</v>
      </c>
      <c r="R39">
        <v>0</v>
      </c>
      <c r="S39">
        <v>0.54223487715080398</v>
      </c>
      <c r="T39">
        <v>0.990676334361139</v>
      </c>
      <c r="U39">
        <v>0.24662359402655501</v>
      </c>
      <c r="V39">
        <v>54.257190685842197</v>
      </c>
      <c r="W39">
        <v>82</v>
      </c>
      <c r="X39">
        <v>220</v>
      </c>
      <c r="Y39">
        <v>104</v>
      </c>
      <c r="Z39">
        <v>0</v>
      </c>
      <c r="AA39">
        <v>12.3314843840832</v>
      </c>
      <c r="AB39">
        <v>189.15154446131399</v>
      </c>
      <c r="AC39">
        <v>1953.3343611580101</v>
      </c>
      <c r="AD39">
        <v>88513.920331410103</v>
      </c>
      <c r="AE39">
        <v>2760.8412622355499</v>
      </c>
      <c r="AF39">
        <v>610145.91895405797</v>
      </c>
      <c r="AG39">
        <v>46</v>
      </c>
      <c r="AH39">
        <v>221</v>
      </c>
      <c r="AI39">
        <v>176</v>
      </c>
      <c r="AJ39">
        <v>0</v>
      </c>
      <c r="AK39">
        <v>0</v>
      </c>
      <c r="AL39">
        <v>0</v>
      </c>
      <c r="AM39">
        <v>155.51504056658899</v>
      </c>
      <c r="AN39">
        <v>88513.920331410103</v>
      </c>
      <c r="AO39">
        <v>1436.99604580863</v>
      </c>
      <c r="AP39">
        <v>316139.13007789903</v>
      </c>
      <c r="AQ39">
        <v>23</v>
      </c>
      <c r="AR39">
        <v>220</v>
      </c>
      <c r="AS39">
        <v>104</v>
      </c>
      <c r="AV39" t="str">
        <f t="shared" si="7"/>
        <v>sqrl</v>
      </c>
      <c r="AW39">
        <f t="shared" si="8"/>
        <v>5.6587500000000004</v>
      </c>
      <c r="AX39">
        <f t="shared" si="9"/>
        <v>306.36375000000004</v>
      </c>
      <c r="AY39">
        <f t="shared" si="10"/>
        <v>1944.6459633095456</v>
      </c>
      <c r="AZ39">
        <f t="shared" si="11"/>
        <v>49233.570698192256</v>
      </c>
    </row>
    <row r="40" spans="1:65" x14ac:dyDescent="0.25">
      <c r="A40" t="s">
        <v>86</v>
      </c>
      <c r="B40" t="s">
        <v>11</v>
      </c>
      <c r="C40">
        <v>9.2200000000000006</v>
      </c>
      <c r="D40">
        <v>912.10500000000002</v>
      </c>
      <c r="E40" t="s">
        <v>72</v>
      </c>
      <c r="F40">
        <v>0</v>
      </c>
      <c r="G40">
        <v>0</v>
      </c>
      <c r="H40">
        <v>0</v>
      </c>
      <c r="I40">
        <v>2.3552376378889999E-2</v>
      </c>
      <c r="J40">
        <v>3.99999999999919</v>
      </c>
      <c r="K40">
        <v>0.11661475511256</v>
      </c>
      <c r="L40">
        <v>45.013295473448302</v>
      </c>
      <c r="M40">
        <v>64</v>
      </c>
      <c r="N40">
        <v>386</v>
      </c>
      <c r="O40">
        <v>143</v>
      </c>
      <c r="P40">
        <v>0</v>
      </c>
      <c r="Q40">
        <v>0</v>
      </c>
      <c r="R40">
        <v>0</v>
      </c>
      <c r="S40">
        <v>4.3734453869430801E-3</v>
      </c>
      <c r="T40">
        <v>0.99999999999979905</v>
      </c>
      <c r="U40">
        <v>4.6703755322128199E-2</v>
      </c>
      <c r="V40">
        <v>17.980945799019299</v>
      </c>
      <c r="W40">
        <v>61</v>
      </c>
      <c r="X40">
        <v>385</v>
      </c>
      <c r="Y40">
        <v>110</v>
      </c>
      <c r="Z40">
        <v>0</v>
      </c>
      <c r="AA40">
        <v>0</v>
      </c>
      <c r="AB40">
        <v>0</v>
      </c>
      <c r="AC40">
        <v>121.623219056243</v>
      </c>
      <c r="AD40">
        <v>6737.9801408290996</v>
      </c>
      <c r="AE40">
        <v>240.59909283256599</v>
      </c>
      <c r="AF40">
        <v>92871.249833370399</v>
      </c>
      <c r="AG40">
        <v>67</v>
      </c>
      <c r="AH40">
        <v>386</v>
      </c>
      <c r="AI40">
        <v>143</v>
      </c>
      <c r="AJ40">
        <v>0</v>
      </c>
      <c r="AK40">
        <v>0</v>
      </c>
      <c r="AL40">
        <v>0</v>
      </c>
      <c r="AM40">
        <v>12.216761141738701</v>
      </c>
      <c r="AN40">
        <v>3935.2172925018399</v>
      </c>
      <c r="AO40">
        <v>112.364531463454</v>
      </c>
      <c r="AP40">
        <v>43260.344613429901</v>
      </c>
      <c r="AQ40">
        <v>66</v>
      </c>
      <c r="AR40">
        <v>385</v>
      </c>
      <c r="AS40">
        <v>110</v>
      </c>
      <c r="AV40" t="str">
        <f t="shared" si="7"/>
        <v>sqrlu</v>
      </c>
      <c r="AW40">
        <f t="shared" si="8"/>
        <v>5.6602500000000004</v>
      </c>
      <c r="AX40">
        <f t="shared" si="9"/>
        <v>306.78375</v>
      </c>
      <c r="AY40">
        <f t="shared" si="10"/>
        <v>514.61946394540735</v>
      </c>
      <c r="AZ40">
        <f t="shared" si="11"/>
        <v>31868.372052028164</v>
      </c>
    </row>
    <row r="41" spans="1:65" x14ac:dyDescent="0.25">
      <c r="A41" t="s">
        <v>86</v>
      </c>
      <c r="B41" t="s">
        <v>14</v>
      </c>
      <c r="C41">
        <v>3.835</v>
      </c>
      <c r="D41">
        <v>26.411000000000001</v>
      </c>
      <c r="E41">
        <v>6.5586324878286399</v>
      </c>
      <c r="F41">
        <v>0</v>
      </c>
      <c r="G41">
        <v>0</v>
      </c>
      <c r="H41">
        <v>0.35536630551306198</v>
      </c>
      <c r="I41">
        <v>0.54927237148059405</v>
      </c>
      <c r="J41">
        <v>2.14504658723529</v>
      </c>
      <c r="K41">
        <v>0.40230377279143897</v>
      </c>
      <c r="L41">
        <v>27.356656549817899</v>
      </c>
      <c r="M41">
        <v>28</v>
      </c>
      <c r="N41">
        <v>68</v>
      </c>
      <c r="O41">
        <v>47</v>
      </c>
      <c r="P41">
        <v>0</v>
      </c>
      <c r="Q41">
        <v>0</v>
      </c>
      <c r="R41">
        <v>0</v>
      </c>
      <c r="S41">
        <v>0.289295359431396</v>
      </c>
      <c r="T41">
        <v>0.78703609519679796</v>
      </c>
      <c r="U41">
        <v>0.16054146241634601</v>
      </c>
      <c r="V41">
        <v>10.756277981895201</v>
      </c>
      <c r="W41">
        <v>21</v>
      </c>
      <c r="X41">
        <v>67</v>
      </c>
      <c r="Y41">
        <v>27</v>
      </c>
      <c r="Z41">
        <v>0</v>
      </c>
      <c r="AA41">
        <v>0</v>
      </c>
      <c r="AB41">
        <v>1540.8961428899399</v>
      </c>
      <c r="AC41">
        <v>8137.7538464791196</v>
      </c>
      <c r="AD41">
        <v>143188.20058443301</v>
      </c>
      <c r="AE41">
        <v>11477.5588964617</v>
      </c>
      <c r="AF41">
        <v>780474.00495939702</v>
      </c>
      <c r="AG41">
        <v>15</v>
      </c>
      <c r="AH41">
        <v>68</v>
      </c>
      <c r="AI41">
        <v>47</v>
      </c>
      <c r="AJ41">
        <v>0</v>
      </c>
      <c r="AK41">
        <v>0</v>
      </c>
      <c r="AL41">
        <v>0</v>
      </c>
      <c r="AM41">
        <v>1747.1572045412599</v>
      </c>
      <c r="AN41">
        <v>102233.671314259</v>
      </c>
      <c r="AO41">
        <v>6187.78138487879</v>
      </c>
      <c r="AP41">
        <v>414581.352786879</v>
      </c>
      <c r="AQ41">
        <v>10</v>
      </c>
      <c r="AR41">
        <v>67</v>
      </c>
      <c r="AS41">
        <v>27</v>
      </c>
      <c r="AV41" t="str">
        <f t="shared" si="7"/>
        <v>sqru</v>
      </c>
      <c r="AW41">
        <f t="shared" si="8"/>
        <v>62.367249999999999</v>
      </c>
      <c r="AX41">
        <f t="shared" si="9"/>
        <v>5956.79</v>
      </c>
      <c r="AY41">
        <f t="shared" si="10"/>
        <v>245.9583779913219</v>
      </c>
      <c r="AZ41">
        <f t="shared" si="11"/>
        <v>16947.99585426012</v>
      </c>
    </row>
    <row r="42" spans="1:65" x14ac:dyDescent="0.25">
      <c r="A42" t="s">
        <v>91</v>
      </c>
      <c r="B42" t="s">
        <v>14</v>
      </c>
      <c r="C42">
        <v>3.835</v>
      </c>
      <c r="D42">
        <v>26.411000000000001</v>
      </c>
      <c r="E42">
        <v>6.55863248783331</v>
      </c>
      <c r="F42">
        <v>0</v>
      </c>
      <c r="G42">
        <v>0</v>
      </c>
      <c r="H42">
        <v>0</v>
      </c>
      <c r="I42">
        <v>0</v>
      </c>
      <c r="J42">
        <v>2.2687090379146801</v>
      </c>
      <c r="K42">
        <v>0.118665477945362</v>
      </c>
      <c r="L42">
        <v>8.0692525002846196</v>
      </c>
      <c r="M42">
        <v>8</v>
      </c>
      <c r="N42">
        <v>68</v>
      </c>
      <c r="O42">
        <v>14</v>
      </c>
      <c r="P42">
        <v>0</v>
      </c>
      <c r="Q42">
        <v>0</v>
      </c>
      <c r="R42">
        <v>0</v>
      </c>
      <c r="S42">
        <v>0</v>
      </c>
      <c r="T42">
        <v>0.78703609519681905</v>
      </c>
      <c r="U42">
        <v>5.2300733565687603E-2</v>
      </c>
      <c r="V42">
        <v>3.5041491489010701</v>
      </c>
      <c r="W42">
        <v>7</v>
      </c>
      <c r="X42">
        <v>67</v>
      </c>
      <c r="Y42">
        <v>13</v>
      </c>
      <c r="Z42">
        <v>0</v>
      </c>
      <c r="AA42">
        <v>0</v>
      </c>
      <c r="AB42">
        <v>0</v>
      </c>
      <c r="AC42">
        <v>0</v>
      </c>
      <c r="AD42">
        <v>189123.060975662</v>
      </c>
      <c r="AE42">
        <v>3507.0772403634101</v>
      </c>
      <c r="AF42">
        <v>238481.25234471101</v>
      </c>
      <c r="AG42">
        <v>3</v>
      </c>
      <c r="AH42">
        <v>68</v>
      </c>
      <c r="AI42">
        <v>14</v>
      </c>
      <c r="AJ42">
        <v>0</v>
      </c>
      <c r="AK42">
        <v>0</v>
      </c>
      <c r="AL42">
        <v>0</v>
      </c>
      <c r="AM42">
        <v>0</v>
      </c>
      <c r="AN42">
        <v>71594.100292228395</v>
      </c>
      <c r="AO42">
        <v>1396.4420314410099</v>
      </c>
      <c r="AP42">
        <v>93561.616106547794</v>
      </c>
      <c r="AQ42">
        <v>5</v>
      </c>
      <c r="AR42">
        <v>67</v>
      </c>
      <c r="AS42">
        <v>13</v>
      </c>
      <c r="AV42" t="str">
        <f t="shared" si="7"/>
        <v>str</v>
      </c>
      <c r="AW42">
        <f t="shared" si="8"/>
        <v>13.0915</v>
      </c>
      <c r="AX42">
        <f t="shared" si="9"/>
        <v>762.56099999999992</v>
      </c>
      <c r="AY42">
        <f t="shared" si="10"/>
        <v>834.63935089618269</v>
      </c>
      <c r="AZ42">
        <f t="shared" si="11"/>
        <v>46190.077674821659</v>
      </c>
    </row>
    <row r="43" spans="1:65" x14ac:dyDescent="0.25">
      <c r="A43" t="s">
        <v>91</v>
      </c>
      <c r="B43" t="s">
        <v>13</v>
      </c>
      <c r="C43">
        <v>2.1320000000000001</v>
      </c>
      <c r="D43">
        <v>25.843</v>
      </c>
      <c r="E43">
        <v>58.615247453590797</v>
      </c>
      <c r="F43">
        <v>0</v>
      </c>
      <c r="G43">
        <v>0</v>
      </c>
      <c r="H43">
        <v>0</v>
      </c>
      <c r="I43">
        <v>0</v>
      </c>
      <c r="J43">
        <v>0.601240557027652</v>
      </c>
      <c r="K43">
        <v>1.0410769544667599E-2</v>
      </c>
      <c r="L43">
        <v>6.6628925085872899</v>
      </c>
      <c r="M43">
        <v>71</v>
      </c>
      <c r="N43">
        <v>640</v>
      </c>
      <c r="O43">
        <v>136</v>
      </c>
      <c r="P43">
        <v>0</v>
      </c>
      <c r="Q43">
        <v>0</v>
      </c>
      <c r="R43">
        <v>0</v>
      </c>
      <c r="S43">
        <v>0</v>
      </c>
      <c r="T43">
        <v>0.473861627603753</v>
      </c>
      <c r="U43">
        <v>6.5347274405952701E-3</v>
      </c>
      <c r="V43">
        <v>4.1756908345403803</v>
      </c>
      <c r="W43">
        <v>68</v>
      </c>
      <c r="X43">
        <v>639</v>
      </c>
      <c r="Y43">
        <v>125</v>
      </c>
      <c r="Z43">
        <v>0</v>
      </c>
      <c r="AA43">
        <v>0</v>
      </c>
      <c r="AB43">
        <v>0</v>
      </c>
      <c r="AC43">
        <v>0</v>
      </c>
      <c r="AD43">
        <v>2856.6943357375098</v>
      </c>
      <c r="AE43">
        <v>45.225605075637503</v>
      </c>
      <c r="AF43">
        <v>28944.387248407998</v>
      </c>
      <c r="AG43">
        <v>68</v>
      </c>
      <c r="AH43">
        <v>640</v>
      </c>
      <c r="AI43">
        <v>136</v>
      </c>
      <c r="AJ43">
        <v>0</v>
      </c>
      <c r="AK43">
        <v>0</v>
      </c>
      <c r="AL43">
        <v>0</v>
      </c>
      <c r="AM43">
        <v>0</v>
      </c>
      <c r="AN43">
        <v>2251.4745748210398</v>
      </c>
      <c r="AO43">
        <v>23.9338785108834</v>
      </c>
      <c r="AP43">
        <v>15293.7483684545</v>
      </c>
      <c r="AQ43">
        <v>68</v>
      </c>
      <c r="AR43">
        <v>639</v>
      </c>
      <c r="AS43">
        <v>125</v>
      </c>
      <c r="AV43" t="str">
        <f t="shared" si="7"/>
        <v>strl</v>
      </c>
      <c r="AW43">
        <f t="shared" si="8"/>
        <v>5.8640000000000008</v>
      </c>
      <c r="AX43">
        <f t="shared" si="9"/>
        <v>230.09900000000005</v>
      </c>
      <c r="AY43">
        <f t="shared" si="10"/>
        <v>940.4137069692448</v>
      </c>
      <c r="AZ43">
        <f t="shared" si="11"/>
        <v>47398.763329541573</v>
      </c>
    </row>
    <row r="44" spans="1:65" x14ac:dyDescent="0.25">
      <c r="A44" t="s">
        <v>91</v>
      </c>
      <c r="B44" t="s">
        <v>12</v>
      </c>
      <c r="C44">
        <v>7.4480000000000004</v>
      </c>
      <c r="D44">
        <v>261.10399999999998</v>
      </c>
      <c r="E44">
        <v>22.3000596476361</v>
      </c>
      <c r="F44">
        <v>0</v>
      </c>
      <c r="G44">
        <v>0</v>
      </c>
      <c r="H44">
        <v>0</v>
      </c>
      <c r="I44">
        <v>2.96299276304802E-2</v>
      </c>
      <c r="J44">
        <v>1.4658792968888601</v>
      </c>
      <c r="K44">
        <v>0.15416130085559901</v>
      </c>
      <c r="L44">
        <v>34.069647489087401</v>
      </c>
      <c r="M44">
        <v>44</v>
      </c>
      <c r="N44">
        <v>221</v>
      </c>
      <c r="O44">
        <v>63</v>
      </c>
      <c r="P44">
        <v>0</v>
      </c>
      <c r="Q44">
        <v>0</v>
      </c>
      <c r="R44">
        <v>0</v>
      </c>
      <c r="S44">
        <v>0</v>
      </c>
      <c r="T44">
        <v>0.97584163785328304</v>
      </c>
      <c r="U44">
        <v>8.8051596261045501E-2</v>
      </c>
      <c r="V44">
        <v>19.37135117743</v>
      </c>
      <c r="W44">
        <v>38</v>
      </c>
      <c r="X44">
        <v>220</v>
      </c>
      <c r="Y44">
        <v>51</v>
      </c>
      <c r="Z44">
        <v>0</v>
      </c>
      <c r="AA44">
        <v>0</v>
      </c>
      <c r="AB44">
        <v>0</v>
      </c>
      <c r="AC44">
        <v>7.6006255386500099</v>
      </c>
      <c r="AD44">
        <v>54004.854288879498</v>
      </c>
      <c r="AE44">
        <v>1160.9935643521101</v>
      </c>
      <c r="AF44">
        <v>256579.57772181599</v>
      </c>
      <c r="AG44">
        <v>15</v>
      </c>
      <c r="AH44">
        <v>221</v>
      </c>
      <c r="AI44">
        <v>63</v>
      </c>
      <c r="AJ44">
        <v>0</v>
      </c>
      <c r="AK44">
        <v>0</v>
      </c>
      <c r="AL44">
        <v>0</v>
      </c>
      <c r="AM44">
        <v>0</v>
      </c>
      <c r="AN44">
        <v>49819.977047006803</v>
      </c>
      <c r="AO44">
        <v>543.77273926287603</v>
      </c>
      <c r="AP44">
        <v>119630.002637832</v>
      </c>
      <c r="AQ44">
        <v>13</v>
      </c>
      <c r="AR44">
        <v>220</v>
      </c>
      <c r="AS44">
        <v>51</v>
      </c>
      <c r="AV44" t="str">
        <f t="shared" si="7"/>
        <v>strlu</v>
      </c>
      <c r="AW44">
        <f t="shared" si="8"/>
        <v>5.8602499999999997</v>
      </c>
      <c r="AX44">
        <f t="shared" si="9"/>
        <v>229.00125</v>
      </c>
      <c r="AY44">
        <f t="shared" si="10"/>
        <v>859.73997716219833</v>
      </c>
      <c r="AZ44">
        <f t="shared" si="11"/>
        <v>34118.504708611479</v>
      </c>
    </row>
    <row r="45" spans="1:65" x14ac:dyDescent="0.25">
      <c r="A45" t="s">
        <v>91</v>
      </c>
      <c r="B45" t="s">
        <v>11</v>
      </c>
      <c r="C45">
        <v>9.2260000000000009</v>
      </c>
      <c r="D45">
        <v>913.77700000000004</v>
      </c>
      <c r="E45" t="s">
        <v>72</v>
      </c>
      <c r="F45">
        <v>0</v>
      </c>
      <c r="G45">
        <v>0</v>
      </c>
      <c r="H45">
        <v>0</v>
      </c>
      <c r="I45">
        <v>6.6801480539977996E-3</v>
      </c>
      <c r="J45">
        <v>4.9185340613814699</v>
      </c>
      <c r="K45">
        <v>0.109826380644568</v>
      </c>
      <c r="L45">
        <v>42.392982928803399</v>
      </c>
      <c r="M45">
        <v>52</v>
      </c>
      <c r="N45">
        <v>386</v>
      </c>
      <c r="O45">
        <v>114</v>
      </c>
      <c r="P45">
        <v>0</v>
      </c>
      <c r="Q45">
        <v>0</v>
      </c>
      <c r="R45">
        <v>0</v>
      </c>
      <c r="S45">
        <v>0</v>
      </c>
      <c r="T45">
        <v>0.99999999999998002</v>
      </c>
      <c r="U45">
        <v>4.3571700587069599E-2</v>
      </c>
      <c r="V45">
        <v>16.775104726021802</v>
      </c>
      <c r="W45">
        <v>51</v>
      </c>
      <c r="X45">
        <v>385</v>
      </c>
      <c r="Y45">
        <v>88</v>
      </c>
      <c r="Z45">
        <v>0</v>
      </c>
      <c r="AA45">
        <v>0</v>
      </c>
      <c r="AB45">
        <v>0</v>
      </c>
      <c r="AC45">
        <v>49.6362395894567</v>
      </c>
      <c r="AD45">
        <v>6289.4314983389304</v>
      </c>
      <c r="AE45">
        <v>238.64005484600099</v>
      </c>
      <c r="AF45">
        <v>92115.061170556597</v>
      </c>
      <c r="AG45">
        <v>55</v>
      </c>
      <c r="AH45">
        <v>386</v>
      </c>
      <c r="AI45">
        <v>114</v>
      </c>
      <c r="AJ45">
        <v>0</v>
      </c>
      <c r="AK45">
        <v>0</v>
      </c>
      <c r="AL45">
        <v>0</v>
      </c>
      <c r="AM45">
        <v>0</v>
      </c>
      <c r="AN45">
        <v>3807.9362940564101</v>
      </c>
      <c r="AO45">
        <v>94.329206566859895</v>
      </c>
      <c r="AP45">
        <v>36316.744528240997</v>
      </c>
      <c r="AQ45">
        <v>59</v>
      </c>
      <c r="AR45">
        <v>385</v>
      </c>
      <c r="AS45">
        <v>88</v>
      </c>
      <c r="AV45" t="str">
        <f t="shared" si="7"/>
        <v>stru</v>
      </c>
      <c r="AW45">
        <f t="shared" si="8"/>
        <v>13.103999999999999</v>
      </c>
      <c r="AX45">
        <f t="shared" si="9"/>
        <v>766.11525000000006</v>
      </c>
      <c r="AY45">
        <f t="shared" si="10"/>
        <v>527.44957165578978</v>
      </c>
      <c r="AZ45">
        <f t="shared" si="11"/>
        <v>20913.656857822287</v>
      </c>
    </row>
    <row r="46" spans="1:65" x14ac:dyDescent="0.25">
      <c r="A46" t="s">
        <v>82</v>
      </c>
      <c r="B46" t="s">
        <v>13</v>
      </c>
      <c r="C46">
        <v>3.851</v>
      </c>
      <c r="D46">
        <v>153.821</v>
      </c>
      <c r="E46">
        <v>122.968185438931</v>
      </c>
      <c r="F46">
        <v>0</v>
      </c>
      <c r="G46">
        <v>0</v>
      </c>
      <c r="H46">
        <v>0</v>
      </c>
      <c r="I46">
        <v>0</v>
      </c>
      <c r="J46">
        <v>0.60124074132629601</v>
      </c>
      <c r="K46">
        <v>6.7510808560026104E-3</v>
      </c>
      <c r="L46">
        <v>4.3206917478416704</v>
      </c>
      <c r="M46">
        <v>73</v>
      </c>
      <c r="N46">
        <v>640</v>
      </c>
      <c r="O46">
        <v>131</v>
      </c>
      <c r="P46">
        <v>0</v>
      </c>
      <c r="Q46">
        <v>0</v>
      </c>
      <c r="R46" s="4">
        <v>0</v>
      </c>
      <c r="S46">
        <v>0</v>
      </c>
      <c r="T46">
        <v>0.47386179217468599</v>
      </c>
      <c r="U46">
        <v>3.9100370876880503E-3</v>
      </c>
      <c r="V46">
        <v>2.4985136990326602</v>
      </c>
      <c r="W46">
        <v>69</v>
      </c>
      <c r="X46">
        <v>639</v>
      </c>
      <c r="Y46">
        <v>117</v>
      </c>
      <c r="Z46">
        <v>0</v>
      </c>
      <c r="AA46">
        <v>0</v>
      </c>
      <c r="AB46">
        <v>0</v>
      </c>
      <c r="AC46">
        <v>0</v>
      </c>
      <c r="AD46">
        <v>2856.6939556024799</v>
      </c>
      <c r="AE46">
        <v>40.7692600677237</v>
      </c>
      <c r="AF46">
        <v>26092.326443343201</v>
      </c>
      <c r="AG46">
        <v>63</v>
      </c>
      <c r="AH46">
        <v>640</v>
      </c>
      <c r="AI46">
        <v>131</v>
      </c>
      <c r="AJ46">
        <v>0</v>
      </c>
      <c r="AK46">
        <v>0</v>
      </c>
      <c r="AL46" s="4">
        <v>0</v>
      </c>
      <c r="AM46">
        <v>0</v>
      </c>
      <c r="AN46">
        <v>2251.4743670069101</v>
      </c>
      <c r="AO46">
        <v>21.3609128006593</v>
      </c>
      <c r="AP46">
        <v>13649.623279621301</v>
      </c>
      <c r="AQ46">
        <v>61</v>
      </c>
      <c r="AR46">
        <v>639</v>
      </c>
      <c r="AS46">
        <v>117</v>
      </c>
    </row>
    <row r="47" spans="1:65" x14ac:dyDescent="0.25">
      <c r="A47" t="s">
        <v>82</v>
      </c>
      <c r="B47" t="s">
        <v>12</v>
      </c>
      <c r="C47">
        <v>201.18299999999999</v>
      </c>
      <c r="D47">
        <v>21644.576000000001</v>
      </c>
      <c r="E47">
        <v>728.06908346852504</v>
      </c>
      <c r="F47">
        <v>0</v>
      </c>
      <c r="G47">
        <v>0</v>
      </c>
      <c r="H47">
        <v>0</v>
      </c>
      <c r="I47">
        <v>0</v>
      </c>
      <c r="J47">
        <v>1.4658684651020499</v>
      </c>
      <c r="K47">
        <v>0.119386532513533</v>
      </c>
      <c r="L47">
        <v>26.384423685490798</v>
      </c>
      <c r="M47">
        <v>37</v>
      </c>
      <c r="N47">
        <v>221</v>
      </c>
      <c r="O47">
        <v>51</v>
      </c>
      <c r="P47">
        <v>0</v>
      </c>
      <c r="Q47">
        <v>0</v>
      </c>
      <c r="R47">
        <v>0</v>
      </c>
      <c r="S47">
        <v>0</v>
      </c>
      <c r="T47">
        <v>0.97584163784982703</v>
      </c>
      <c r="U47">
        <v>6.55209957675746E-2</v>
      </c>
      <c r="V47">
        <v>14.414619068866401</v>
      </c>
      <c r="W47">
        <v>28</v>
      </c>
      <c r="X47">
        <v>220</v>
      </c>
      <c r="Y47">
        <v>42</v>
      </c>
      <c r="Z47">
        <v>0</v>
      </c>
      <c r="AA47">
        <v>0</v>
      </c>
      <c r="AB47">
        <v>0</v>
      </c>
      <c r="AC47">
        <v>0</v>
      </c>
      <c r="AD47">
        <v>54004.8542740872</v>
      </c>
      <c r="AE47">
        <v>1149.00459845725</v>
      </c>
      <c r="AF47">
        <v>253930.01625905299</v>
      </c>
      <c r="AG47">
        <v>14</v>
      </c>
      <c r="AH47">
        <v>221</v>
      </c>
      <c r="AI47">
        <v>51</v>
      </c>
      <c r="AJ47">
        <v>0</v>
      </c>
      <c r="AK47">
        <v>0</v>
      </c>
      <c r="AL47">
        <v>0</v>
      </c>
      <c r="AM47">
        <v>0</v>
      </c>
      <c r="AN47">
        <v>49819.977054055802</v>
      </c>
      <c r="AO47">
        <v>531.48914526873602</v>
      </c>
      <c r="AP47">
        <v>116927.611959121</v>
      </c>
      <c r="AQ47">
        <v>11</v>
      </c>
      <c r="AR47">
        <v>220</v>
      </c>
      <c r="AS47">
        <v>42</v>
      </c>
    </row>
    <row r="48" spans="1:65" x14ac:dyDescent="0.25">
      <c r="A48" t="s">
        <v>82</v>
      </c>
      <c r="B48" t="s">
        <v>11</v>
      </c>
      <c r="C48">
        <v>18.364999999999998</v>
      </c>
      <c r="D48">
        <v>1395.9590000000001</v>
      </c>
      <c r="E48" t="s">
        <v>72</v>
      </c>
      <c r="F48">
        <v>0</v>
      </c>
      <c r="G48">
        <v>0</v>
      </c>
      <c r="H48">
        <v>0</v>
      </c>
      <c r="I48">
        <v>5.8813987114444402E-3</v>
      </c>
      <c r="J48">
        <v>2.6423754869202298</v>
      </c>
      <c r="K48">
        <v>4.4060689405975802E-2</v>
      </c>
      <c r="L48">
        <v>17.0074261107066</v>
      </c>
      <c r="M48">
        <v>57</v>
      </c>
      <c r="N48">
        <v>386</v>
      </c>
      <c r="O48">
        <v>116</v>
      </c>
      <c r="P48">
        <v>0</v>
      </c>
      <c r="Q48">
        <v>0</v>
      </c>
      <c r="R48">
        <v>0</v>
      </c>
      <c r="S48" s="4">
        <v>1.10451019589281E-16</v>
      </c>
      <c r="T48">
        <v>0.75025039850197195</v>
      </c>
      <c r="U48">
        <v>1.94856594311087E-2</v>
      </c>
      <c r="V48">
        <v>7.5019788809768704</v>
      </c>
      <c r="W48">
        <v>50</v>
      </c>
      <c r="X48">
        <v>385</v>
      </c>
      <c r="Y48">
        <v>99</v>
      </c>
      <c r="Z48">
        <v>0</v>
      </c>
      <c r="AA48">
        <v>0</v>
      </c>
      <c r="AB48">
        <v>0</v>
      </c>
      <c r="AC48">
        <v>39.8065748305116</v>
      </c>
      <c r="AD48">
        <v>8456.2926407083396</v>
      </c>
      <c r="AE48">
        <v>230.380605556777</v>
      </c>
      <c r="AF48">
        <v>88926.913744916194</v>
      </c>
      <c r="AG48">
        <v>58</v>
      </c>
      <c r="AH48">
        <v>386</v>
      </c>
      <c r="AI48">
        <v>116</v>
      </c>
      <c r="AJ48">
        <v>0</v>
      </c>
      <c r="AK48">
        <v>0</v>
      </c>
      <c r="AL48">
        <v>0</v>
      </c>
      <c r="AM48" s="4">
        <v>4.5474735088646402E-13</v>
      </c>
      <c r="AN48">
        <v>3168.8468034067701</v>
      </c>
      <c r="AO48">
        <v>84.086603815432198</v>
      </c>
      <c r="AP48">
        <v>32373.342468941399</v>
      </c>
      <c r="AQ48">
        <v>59</v>
      </c>
      <c r="AR48">
        <v>385</v>
      </c>
      <c r="AS48">
        <v>99</v>
      </c>
    </row>
    <row r="49" spans="1:45" x14ac:dyDescent="0.25">
      <c r="A49" t="s">
        <v>82</v>
      </c>
      <c r="B49" t="s">
        <v>14</v>
      </c>
      <c r="C49">
        <v>26.07</v>
      </c>
      <c r="D49">
        <v>632.80399999999997</v>
      </c>
      <c r="E49">
        <v>48.616317903387802</v>
      </c>
      <c r="F49">
        <v>0</v>
      </c>
      <c r="G49">
        <v>0</v>
      </c>
      <c r="H49">
        <v>0</v>
      </c>
      <c r="I49">
        <v>0</v>
      </c>
      <c r="J49">
        <v>2.2687090379144199</v>
      </c>
      <c r="K49">
        <v>8.2199763945642698E-2</v>
      </c>
      <c r="L49">
        <v>5.5895839483036998</v>
      </c>
      <c r="M49">
        <v>7</v>
      </c>
      <c r="N49">
        <v>68</v>
      </c>
      <c r="O49">
        <v>11</v>
      </c>
      <c r="P49">
        <v>0</v>
      </c>
      <c r="Q49">
        <v>0</v>
      </c>
      <c r="R49" s="4">
        <v>0</v>
      </c>
      <c r="S49">
        <v>0</v>
      </c>
      <c r="T49">
        <v>0.75623634597147305</v>
      </c>
      <c r="U49">
        <v>3.8377939884440999E-2</v>
      </c>
      <c r="V49">
        <v>2.5713219722575502</v>
      </c>
      <c r="W49">
        <v>7</v>
      </c>
      <c r="X49">
        <v>67</v>
      </c>
      <c r="Y49">
        <v>10</v>
      </c>
      <c r="Z49">
        <v>0</v>
      </c>
      <c r="AA49">
        <v>0</v>
      </c>
      <c r="AB49">
        <v>0</v>
      </c>
      <c r="AC49">
        <v>0</v>
      </c>
      <c r="AD49">
        <v>29881.577893665301</v>
      </c>
      <c r="AE49">
        <v>753.08220870975902</v>
      </c>
      <c r="AF49">
        <v>51209.590192263597</v>
      </c>
      <c r="AG49">
        <v>7</v>
      </c>
      <c r="AH49">
        <v>68</v>
      </c>
      <c r="AI49">
        <v>11</v>
      </c>
      <c r="AJ49">
        <v>0</v>
      </c>
      <c r="AK49">
        <v>0</v>
      </c>
      <c r="AL49" s="4">
        <v>0</v>
      </c>
      <c r="AM49">
        <v>0</v>
      </c>
      <c r="AN49">
        <v>12551.685192571</v>
      </c>
      <c r="AO49">
        <v>346.89685008046001</v>
      </c>
      <c r="AP49">
        <v>23242.088955390798</v>
      </c>
      <c r="AQ49">
        <v>8</v>
      </c>
      <c r="AR49">
        <v>67</v>
      </c>
      <c r="AS49">
        <v>10</v>
      </c>
    </row>
    <row r="50" spans="1:45" x14ac:dyDescent="0.25">
      <c r="A50" t="s">
        <v>99</v>
      </c>
      <c r="B50" t="s">
        <v>13</v>
      </c>
      <c r="C50">
        <v>4.6390000000000002</v>
      </c>
      <c r="D50">
        <v>511.83300000000003</v>
      </c>
      <c r="E50">
        <v>147.981475679391</v>
      </c>
      <c r="F50">
        <v>0</v>
      </c>
      <c r="G50">
        <v>0</v>
      </c>
      <c r="H50" s="4">
        <v>0</v>
      </c>
      <c r="I50">
        <v>4.8181053792634701E-3</v>
      </c>
      <c r="J50">
        <v>0.97296799521563504</v>
      </c>
      <c r="K50">
        <v>2.5126728398571899E-2</v>
      </c>
      <c r="L50">
        <v>16.081106175085999</v>
      </c>
      <c r="M50">
        <v>106</v>
      </c>
      <c r="N50">
        <v>640</v>
      </c>
      <c r="O50">
        <v>193</v>
      </c>
      <c r="P50">
        <v>0</v>
      </c>
      <c r="Q50">
        <v>0</v>
      </c>
      <c r="R50" s="4">
        <v>0</v>
      </c>
      <c r="S50">
        <v>0</v>
      </c>
      <c r="T50">
        <v>0.97296799521563504</v>
      </c>
      <c r="U50">
        <v>1.21279598910791E-2</v>
      </c>
      <c r="V50">
        <v>7.7497663703995396</v>
      </c>
      <c r="W50">
        <v>89</v>
      </c>
      <c r="X50">
        <v>639</v>
      </c>
      <c r="Y50">
        <v>159</v>
      </c>
      <c r="Z50">
        <v>0</v>
      </c>
      <c r="AA50">
        <v>0</v>
      </c>
      <c r="AB50" s="4">
        <v>0</v>
      </c>
      <c r="AC50">
        <v>17.055996402964499</v>
      </c>
      <c r="AD50">
        <v>4443.5418906696796</v>
      </c>
      <c r="AE50">
        <v>95.783943305654404</v>
      </c>
      <c r="AF50">
        <v>61301.723715618798</v>
      </c>
      <c r="AG50">
        <v>90</v>
      </c>
      <c r="AH50">
        <v>640</v>
      </c>
      <c r="AI50">
        <v>193</v>
      </c>
      <c r="AJ50">
        <v>0</v>
      </c>
      <c r="AK50">
        <v>0</v>
      </c>
      <c r="AL50">
        <v>0</v>
      </c>
      <c r="AM50">
        <v>0</v>
      </c>
      <c r="AN50">
        <v>2585.0893346374</v>
      </c>
      <c r="AO50">
        <v>43.009069902051799</v>
      </c>
      <c r="AP50">
        <v>27482.795667410999</v>
      </c>
      <c r="AQ50">
        <v>96</v>
      </c>
      <c r="AR50">
        <v>639</v>
      </c>
      <c r="AS50">
        <v>159</v>
      </c>
    </row>
    <row r="51" spans="1:45" x14ac:dyDescent="0.25">
      <c r="A51" t="s">
        <v>99</v>
      </c>
      <c r="B51" t="s">
        <v>12</v>
      </c>
      <c r="C51">
        <v>15.34</v>
      </c>
      <c r="D51">
        <v>366.9</v>
      </c>
      <c r="E51">
        <v>41.844638932656203</v>
      </c>
      <c r="F51">
        <v>0</v>
      </c>
      <c r="G51">
        <v>0</v>
      </c>
      <c r="H51">
        <v>0</v>
      </c>
      <c r="I51">
        <v>0.66631950235184301</v>
      </c>
      <c r="J51">
        <v>2.4751647823056802</v>
      </c>
      <c r="K51">
        <v>0.41590850281894598</v>
      </c>
      <c r="L51">
        <v>91.915779122987004</v>
      </c>
      <c r="M51">
        <v>70</v>
      </c>
      <c r="N51">
        <v>221</v>
      </c>
      <c r="O51">
        <v>97</v>
      </c>
      <c r="P51">
        <v>0</v>
      </c>
      <c r="Q51">
        <v>0</v>
      </c>
      <c r="R51" s="4">
        <v>0</v>
      </c>
      <c r="S51">
        <v>0.170489538021696</v>
      </c>
      <c r="T51">
        <v>0.97584163771726795</v>
      </c>
      <c r="U51">
        <v>0.162447645853662</v>
      </c>
      <c r="V51">
        <v>35.7384820878057</v>
      </c>
      <c r="W51">
        <v>55</v>
      </c>
      <c r="X51">
        <v>220</v>
      </c>
      <c r="Y51">
        <v>62</v>
      </c>
      <c r="Z51">
        <v>0</v>
      </c>
      <c r="AA51">
        <v>0</v>
      </c>
      <c r="AB51">
        <v>0</v>
      </c>
      <c r="AC51">
        <v>552.32563290151597</v>
      </c>
      <c r="AD51">
        <v>234430.985126513</v>
      </c>
      <c r="AE51">
        <v>3597.5450814954102</v>
      </c>
      <c r="AF51">
        <v>795057.46301048703</v>
      </c>
      <c r="AG51">
        <v>28</v>
      </c>
      <c r="AH51">
        <v>221</v>
      </c>
      <c r="AI51">
        <v>97</v>
      </c>
      <c r="AJ51">
        <v>0</v>
      </c>
      <c r="AK51">
        <v>0</v>
      </c>
      <c r="AL51">
        <v>0</v>
      </c>
      <c r="AM51">
        <v>9.3108084704596106</v>
      </c>
      <c r="AN51">
        <v>147877.107354874</v>
      </c>
      <c r="AO51">
        <v>1696.7421368902999</v>
      </c>
      <c r="AP51">
        <v>373283.27011586702</v>
      </c>
      <c r="AQ51">
        <v>19</v>
      </c>
      <c r="AR51">
        <v>220</v>
      </c>
      <c r="AS51">
        <v>62</v>
      </c>
    </row>
    <row r="52" spans="1:45" x14ac:dyDescent="0.25">
      <c r="A52" t="s">
        <v>99</v>
      </c>
      <c r="B52" t="s">
        <v>11</v>
      </c>
      <c r="C52">
        <v>9.7170000000000005</v>
      </c>
      <c r="D52">
        <v>1522.06</v>
      </c>
      <c r="E52" t="s">
        <v>72</v>
      </c>
      <c r="F52">
        <v>0</v>
      </c>
      <c r="G52">
        <v>0</v>
      </c>
      <c r="H52">
        <v>0</v>
      </c>
      <c r="I52" s="4">
        <v>4.4481016228261098E-4</v>
      </c>
      <c r="J52">
        <v>1.99999999999998</v>
      </c>
      <c r="K52">
        <v>4.0586905195052501E-2</v>
      </c>
      <c r="L52">
        <v>15.666545405290201</v>
      </c>
      <c r="M52">
        <v>50</v>
      </c>
      <c r="N52">
        <v>386</v>
      </c>
      <c r="O52">
        <v>102</v>
      </c>
      <c r="P52">
        <v>0</v>
      </c>
      <c r="Q52">
        <v>0</v>
      </c>
      <c r="R52">
        <v>0</v>
      </c>
      <c r="S52">
        <v>0</v>
      </c>
      <c r="T52">
        <v>0.999999999999994</v>
      </c>
      <c r="U52">
        <v>1.9940819480149599E-2</v>
      </c>
      <c r="V52">
        <v>7.6772154998575903</v>
      </c>
      <c r="W52">
        <v>37</v>
      </c>
      <c r="X52">
        <v>385</v>
      </c>
      <c r="Y52">
        <v>75</v>
      </c>
      <c r="Z52">
        <v>0</v>
      </c>
      <c r="AA52">
        <v>0</v>
      </c>
      <c r="AB52">
        <v>0</v>
      </c>
      <c r="AC52">
        <v>1.99119755362573</v>
      </c>
      <c r="AD52">
        <v>9607.0048730901708</v>
      </c>
      <c r="AE52">
        <v>309.44966953623498</v>
      </c>
      <c r="AF52">
        <v>119447.572440987</v>
      </c>
      <c r="AG52">
        <v>45</v>
      </c>
      <c r="AH52">
        <v>386</v>
      </c>
      <c r="AI52">
        <v>102</v>
      </c>
      <c r="AJ52">
        <v>0</v>
      </c>
      <c r="AK52">
        <v>0</v>
      </c>
      <c r="AL52">
        <v>0</v>
      </c>
      <c r="AM52">
        <v>0</v>
      </c>
      <c r="AN52">
        <v>4803.5024365450799</v>
      </c>
      <c r="AO52">
        <v>104.987524830279</v>
      </c>
      <c r="AP52">
        <v>40420.197059657701</v>
      </c>
      <c r="AQ52">
        <v>40</v>
      </c>
      <c r="AR52">
        <v>385</v>
      </c>
      <c r="AS52">
        <v>75</v>
      </c>
    </row>
    <row r="53" spans="1:45" x14ac:dyDescent="0.25">
      <c r="A53" t="s">
        <v>99</v>
      </c>
      <c r="B53" t="s">
        <v>14</v>
      </c>
      <c r="C53">
        <v>22.67</v>
      </c>
      <c r="D53">
        <v>649.45100000000002</v>
      </c>
      <c r="E53">
        <v>42.493351587824101</v>
      </c>
      <c r="F53">
        <v>0</v>
      </c>
      <c r="G53">
        <v>0</v>
      </c>
      <c r="H53">
        <v>0</v>
      </c>
      <c r="I53">
        <v>0.56838645903450002</v>
      </c>
      <c r="J53">
        <v>1.01824844972266</v>
      </c>
      <c r="K53">
        <v>0.22324500918262</v>
      </c>
      <c r="L53">
        <v>15.1806606244182</v>
      </c>
      <c r="M53">
        <v>21</v>
      </c>
      <c r="N53">
        <v>68</v>
      </c>
      <c r="O53">
        <v>33</v>
      </c>
      <c r="P53">
        <v>0</v>
      </c>
      <c r="Q53">
        <v>0</v>
      </c>
      <c r="R53">
        <v>0</v>
      </c>
      <c r="S53">
        <v>1.23081859464526E-2</v>
      </c>
      <c r="T53">
        <v>0.82208484034597196</v>
      </c>
      <c r="U53">
        <v>8.8607809419331496E-2</v>
      </c>
      <c r="V53">
        <v>5.9367232310952103</v>
      </c>
      <c r="W53">
        <v>11</v>
      </c>
      <c r="X53">
        <v>67</v>
      </c>
      <c r="Y53">
        <v>21</v>
      </c>
      <c r="Z53">
        <v>0</v>
      </c>
      <c r="AA53">
        <v>0</v>
      </c>
      <c r="AB53">
        <v>0</v>
      </c>
      <c r="AC53">
        <v>2747.92411695704</v>
      </c>
      <c r="AD53">
        <v>29494.611573230301</v>
      </c>
      <c r="AE53">
        <v>3358.6918705551402</v>
      </c>
      <c r="AF53">
        <v>228391.04719775001</v>
      </c>
      <c r="AG53">
        <v>11</v>
      </c>
      <c r="AH53">
        <v>68</v>
      </c>
      <c r="AI53">
        <v>33</v>
      </c>
      <c r="AJ53">
        <v>0</v>
      </c>
      <c r="AK53">
        <v>0</v>
      </c>
      <c r="AL53">
        <v>0</v>
      </c>
      <c r="AM53">
        <v>218.03938320663201</v>
      </c>
      <c r="AN53">
        <v>29494.611573230199</v>
      </c>
      <c r="AO53">
        <v>1493.8186719621001</v>
      </c>
      <c r="AP53">
        <v>100085.851021461</v>
      </c>
      <c r="AQ53">
        <v>8</v>
      </c>
      <c r="AR53">
        <v>67</v>
      </c>
      <c r="AS53">
        <v>21</v>
      </c>
    </row>
    <row r="54" spans="1:45" x14ac:dyDescent="0.25">
      <c r="A54" t="s">
        <v>93</v>
      </c>
      <c r="B54" t="s">
        <v>11</v>
      </c>
      <c r="C54">
        <v>6.1920000000000002</v>
      </c>
      <c r="D54">
        <v>656.84400000000005</v>
      </c>
      <c r="E54" t="s">
        <v>72</v>
      </c>
      <c r="F54">
        <v>0</v>
      </c>
      <c r="G54">
        <v>0</v>
      </c>
      <c r="H54">
        <v>0</v>
      </c>
      <c r="I54" s="4">
        <v>6.10133411261487E-4</v>
      </c>
      <c r="J54">
        <v>1.9999999999999101</v>
      </c>
      <c r="K54">
        <v>3.1288586952851298E-2</v>
      </c>
      <c r="L54">
        <v>12.077394563800601</v>
      </c>
      <c r="M54">
        <v>51</v>
      </c>
      <c r="N54">
        <v>386</v>
      </c>
      <c r="O54">
        <v>101</v>
      </c>
      <c r="P54">
        <v>0</v>
      </c>
      <c r="Q54">
        <v>0</v>
      </c>
      <c r="R54">
        <v>0</v>
      </c>
      <c r="S54">
        <v>0</v>
      </c>
      <c r="T54">
        <v>0.99999999999995803</v>
      </c>
      <c r="U54">
        <v>1.5892794007926699E-2</v>
      </c>
      <c r="V54">
        <v>6.1187256930518004</v>
      </c>
      <c r="W54">
        <v>35</v>
      </c>
      <c r="X54">
        <v>385</v>
      </c>
      <c r="Y54">
        <v>82</v>
      </c>
      <c r="Z54">
        <v>0</v>
      </c>
      <c r="AA54">
        <v>0</v>
      </c>
      <c r="AB54">
        <v>0</v>
      </c>
      <c r="AC54">
        <v>1.9944697924686301</v>
      </c>
      <c r="AD54">
        <v>9606.9866150772905</v>
      </c>
      <c r="AE54">
        <v>228.83475040905401</v>
      </c>
      <c r="AF54">
        <v>88330.213657895001</v>
      </c>
      <c r="AG54">
        <v>58</v>
      </c>
      <c r="AH54">
        <v>386</v>
      </c>
      <c r="AI54">
        <v>101</v>
      </c>
      <c r="AJ54">
        <v>0</v>
      </c>
      <c r="AK54">
        <v>0</v>
      </c>
      <c r="AL54">
        <v>0</v>
      </c>
      <c r="AM54">
        <v>0</v>
      </c>
      <c r="AN54">
        <v>4803.4933075386398</v>
      </c>
      <c r="AO54">
        <v>74.381691655037898</v>
      </c>
      <c r="AP54">
        <v>28636.9512871896</v>
      </c>
      <c r="AQ54">
        <v>47</v>
      </c>
      <c r="AR54">
        <v>385</v>
      </c>
      <c r="AS54">
        <v>82</v>
      </c>
    </row>
    <row r="55" spans="1:45" x14ac:dyDescent="0.25">
      <c r="A55" t="s">
        <v>93</v>
      </c>
      <c r="B55" t="s">
        <v>14</v>
      </c>
      <c r="C55">
        <v>4.55</v>
      </c>
      <c r="D55">
        <v>33.872999999999998</v>
      </c>
      <c r="E55">
        <v>6.6276912116416602</v>
      </c>
      <c r="F55">
        <v>0</v>
      </c>
      <c r="G55">
        <v>0</v>
      </c>
      <c r="H55">
        <v>0</v>
      </c>
      <c r="I55">
        <v>0.39463271290263602</v>
      </c>
      <c r="J55">
        <v>2.14504658724</v>
      </c>
      <c r="K55">
        <v>0.23769104624792201</v>
      </c>
      <c r="L55">
        <v>16.162991144858701</v>
      </c>
      <c r="M55">
        <v>18</v>
      </c>
      <c r="N55">
        <v>68</v>
      </c>
      <c r="O55">
        <v>25</v>
      </c>
      <c r="P55">
        <v>0</v>
      </c>
      <c r="Q55">
        <v>0</v>
      </c>
      <c r="R55">
        <v>0</v>
      </c>
      <c r="S55" s="4">
        <v>2.2400276656728201E-4</v>
      </c>
      <c r="T55">
        <v>0.76824823838328504</v>
      </c>
      <c r="U55">
        <v>9.7424246762074604E-2</v>
      </c>
      <c r="V55">
        <v>6.5274245330589897</v>
      </c>
      <c r="W55">
        <v>12</v>
      </c>
      <c r="X55">
        <v>67</v>
      </c>
      <c r="Y55">
        <v>20</v>
      </c>
      <c r="Z55">
        <v>0</v>
      </c>
      <c r="AA55">
        <v>0</v>
      </c>
      <c r="AB55">
        <v>0</v>
      </c>
      <c r="AC55">
        <v>1822.5673232382401</v>
      </c>
      <c r="AD55">
        <v>107660.550576768</v>
      </c>
      <c r="AE55">
        <v>4357.4280865373003</v>
      </c>
      <c r="AF55">
        <v>296305.109884537</v>
      </c>
      <c r="AG55">
        <v>12</v>
      </c>
      <c r="AH55">
        <v>68</v>
      </c>
      <c r="AI55">
        <v>25</v>
      </c>
      <c r="AJ55">
        <v>0</v>
      </c>
      <c r="AK55">
        <v>0</v>
      </c>
      <c r="AL55">
        <v>0</v>
      </c>
      <c r="AM55">
        <v>58.518374142751703</v>
      </c>
      <c r="AN55">
        <v>35110.2728682577</v>
      </c>
      <c r="AO55">
        <v>2050.7779897744299</v>
      </c>
      <c r="AP55">
        <v>137402.125314887</v>
      </c>
      <c r="AQ55">
        <v>10</v>
      </c>
      <c r="AR55">
        <v>67</v>
      </c>
      <c r="AS55">
        <v>20</v>
      </c>
    </row>
    <row r="56" spans="1:45" x14ac:dyDescent="0.25">
      <c r="A56" t="s">
        <v>93</v>
      </c>
      <c r="B56" t="s">
        <v>13</v>
      </c>
      <c r="C56">
        <v>2.431</v>
      </c>
      <c r="D56">
        <v>29.215</v>
      </c>
      <c r="E56">
        <v>49.004312583148398</v>
      </c>
      <c r="F56">
        <v>0</v>
      </c>
      <c r="G56">
        <v>0</v>
      </c>
      <c r="H56">
        <v>0</v>
      </c>
      <c r="I56">
        <v>3.8872320698825299E-3</v>
      </c>
      <c r="J56">
        <v>0.39268671203658201</v>
      </c>
      <c r="K56">
        <v>1.1614916837957101E-2</v>
      </c>
      <c r="L56">
        <v>7.4335467762925402</v>
      </c>
      <c r="M56">
        <v>118</v>
      </c>
      <c r="N56">
        <v>640</v>
      </c>
      <c r="O56">
        <v>198</v>
      </c>
      <c r="P56">
        <v>0</v>
      </c>
      <c r="Q56">
        <v>0</v>
      </c>
      <c r="R56">
        <v>0</v>
      </c>
      <c r="S56">
        <v>0</v>
      </c>
      <c r="T56">
        <v>0.30184252489165397</v>
      </c>
      <c r="U56">
        <v>4.9318939331737402E-3</v>
      </c>
      <c r="V56">
        <v>3.1514802232980199</v>
      </c>
      <c r="W56">
        <v>83</v>
      </c>
      <c r="X56">
        <v>639</v>
      </c>
      <c r="Y56">
        <v>152</v>
      </c>
      <c r="Z56">
        <v>0</v>
      </c>
      <c r="AA56">
        <v>0</v>
      </c>
      <c r="AB56">
        <v>0</v>
      </c>
      <c r="AC56">
        <v>9.0867838864689094</v>
      </c>
      <c r="AD56">
        <v>2527.5318298137099</v>
      </c>
      <c r="AE56">
        <v>65.839963034778194</v>
      </c>
      <c r="AF56">
        <v>42137.576342257998</v>
      </c>
      <c r="AG56">
        <v>95</v>
      </c>
      <c r="AH56">
        <v>640</v>
      </c>
      <c r="AI56">
        <v>198</v>
      </c>
      <c r="AJ56">
        <v>0</v>
      </c>
      <c r="AK56">
        <v>0</v>
      </c>
      <c r="AL56">
        <v>0</v>
      </c>
      <c r="AM56">
        <v>0</v>
      </c>
      <c r="AN56">
        <v>1804.1797670419601</v>
      </c>
      <c r="AO56">
        <v>29.402397478981801</v>
      </c>
      <c r="AP56">
        <v>18788.131989069399</v>
      </c>
      <c r="AQ56">
        <v>72</v>
      </c>
      <c r="AR56">
        <v>639</v>
      </c>
      <c r="AS56">
        <v>152</v>
      </c>
    </row>
    <row r="57" spans="1:45" x14ac:dyDescent="0.25">
      <c r="A57" t="s">
        <v>93</v>
      </c>
      <c r="B57" t="s">
        <v>12</v>
      </c>
      <c r="C57">
        <v>10.282999999999999</v>
      </c>
      <c r="D57">
        <v>200.464</v>
      </c>
      <c r="E57">
        <v>28.095347041323599</v>
      </c>
      <c r="F57">
        <v>0</v>
      </c>
      <c r="G57">
        <v>0</v>
      </c>
      <c r="H57" s="4">
        <v>0</v>
      </c>
      <c r="I57">
        <v>0.55423480719974705</v>
      </c>
      <c r="J57">
        <v>2.9275249136409198</v>
      </c>
      <c r="K57">
        <v>0.39877089920196701</v>
      </c>
      <c r="L57">
        <v>88.128368723634793</v>
      </c>
      <c r="M57">
        <v>64</v>
      </c>
      <c r="N57">
        <v>221</v>
      </c>
      <c r="O57">
        <v>94</v>
      </c>
      <c r="P57">
        <v>0</v>
      </c>
      <c r="Q57">
        <v>0</v>
      </c>
      <c r="R57">
        <v>0</v>
      </c>
      <c r="S57">
        <v>8.1246614860470898E-2</v>
      </c>
      <c r="T57">
        <v>0.97584163788031497</v>
      </c>
      <c r="U57">
        <v>0.14079994152372599</v>
      </c>
      <c r="V57">
        <v>30.9759871352198</v>
      </c>
      <c r="W57">
        <v>49</v>
      </c>
      <c r="X57">
        <v>220</v>
      </c>
      <c r="Y57">
        <v>66</v>
      </c>
      <c r="Z57">
        <v>0</v>
      </c>
      <c r="AA57">
        <v>0</v>
      </c>
      <c r="AB57">
        <v>0</v>
      </c>
      <c r="AC57">
        <v>267.08919338694898</v>
      </c>
      <c r="AD57">
        <v>234430.985115483</v>
      </c>
      <c r="AE57">
        <v>3555.4174338122598</v>
      </c>
      <c r="AF57">
        <v>785747.25287251105</v>
      </c>
      <c r="AG57">
        <v>27</v>
      </c>
      <c r="AH57">
        <v>221</v>
      </c>
      <c r="AI57">
        <v>94</v>
      </c>
      <c r="AJ57">
        <v>0</v>
      </c>
      <c r="AK57">
        <v>0</v>
      </c>
      <c r="AL57">
        <v>0</v>
      </c>
      <c r="AM57">
        <v>18.839275470959102</v>
      </c>
      <c r="AN57">
        <v>147877.10737532799</v>
      </c>
      <c r="AO57">
        <v>1607.09274896853</v>
      </c>
      <c r="AP57">
        <v>353560.404773077</v>
      </c>
      <c r="AQ57">
        <v>18</v>
      </c>
      <c r="AR57">
        <v>220</v>
      </c>
      <c r="AS57">
        <v>66</v>
      </c>
    </row>
    <row r="58" spans="1:45" x14ac:dyDescent="0.25">
      <c r="A58" t="s">
        <v>92</v>
      </c>
      <c r="B58" t="s">
        <v>14</v>
      </c>
      <c r="C58">
        <v>4.55</v>
      </c>
      <c r="D58">
        <v>33.872999999999998</v>
      </c>
      <c r="E58">
        <v>6.6276912116016504</v>
      </c>
      <c r="F58">
        <v>0</v>
      </c>
      <c r="G58">
        <v>0</v>
      </c>
      <c r="H58">
        <v>0</v>
      </c>
      <c r="I58">
        <v>0.27204921806856802</v>
      </c>
      <c r="J58">
        <v>2.0877198536018802</v>
      </c>
      <c r="K58">
        <v>0.28923860479493002</v>
      </c>
      <c r="L58">
        <v>19.668225126055201</v>
      </c>
      <c r="M58">
        <v>16</v>
      </c>
      <c r="N58">
        <v>68</v>
      </c>
      <c r="O58">
        <v>25</v>
      </c>
      <c r="P58">
        <v>0</v>
      </c>
      <c r="Q58">
        <v>0</v>
      </c>
      <c r="R58">
        <v>0</v>
      </c>
      <c r="S58">
        <v>7.0380757133500102E-2</v>
      </c>
      <c r="T58">
        <v>0.78703609519682205</v>
      </c>
      <c r="U58">
        <v>7.9437167495146496E-2</v>
      </c>
      <c r="V58">
        <v>5.3222902221748098</v>
      </c>
      <c r="W58">
        <v>14</v>
      </c>
      <c r="X58">
        <v>67</v>
      </c>
      <c r="Y58">
        <v>23</v>
      </c>
      <c r="Z58">
        <v>0</v>
      </c>
      <c r="AA58">
        <v>0</v>
      </c>
      <c r="AB58">
        <v>0</v>
      </c>
      <c r="AC58">
        <v>2888.3152949320402</v>
      </c>
      <c r="AD58">
        <v>162486.93285591601</v>
      </c>
      <c r="AE58">
        <v>6411.1214663769697</v>
      </c>
      <c r="AF58">
        <v>435956.25971363398</v>
      </c>
      <c r="AG58">
        <v>12</v>
      </c>
      <c r="AH58">
        <v>68</v>
      </c>
      <c r="AI58">
        <v>25</v>
      </c>
      <c r="AJ58">
        <v>0</v>
      </c>
      <c r="AK58">
        <v>0</v>
      </c>
      <c r="AL58">
        <v>0</v>
      </c>
      <c r="AM58">
        <v>832.45718782132406</v>
      </c>
      <c r="AN58">
        <v>71594.100292229705</v>
      </c>
      <c r="AO58">
        <v>2437.7225340820901</v>
      </c>
      <c r="AP58">
        <v>163327.40978350001</v>
      </c>
      <c r="AQ58">
        <v>11</v>
      </c>
      <c r="AR58">
        <v>67</v>
      </c>
      <c r="AS58">
        <v>23</v>
      </c>
    </row>
    <row r="59" spans="1:45" x14ac:dyDescent="0.25">
      <c r="A59" t="s">
        <v>92</v>
      </c>
      <c r="B59" t="s">
        <v>13</v>
      </c>
      <c r="C59">
        <v>2.431</v>
      </c>
      <c r="D59">
        <v>29.215</v>
      </c>
      <c r="E59">
        <v>49.004309880644399</v>
      </c>
      <c r="F59">
        <v>0</v>
      </c>
      <c r="G59">
        <v>0</v>
      </c>
      <c r="H59">
        <v>0</v>
      </c>
      <c r="I59" s="4">
        <v>3.7340743303655197E-5</v>
      </c>
      <c r="J59">
        <v>0.27233644756806302</v>
      </c>
      <c r="K59">
        <v>9.0661491680309597E-3</v>
      </c>
      <c r="L59">
        <v>5.8023354675398098</v>
      </c>
      <c r="M59">
        <v>100</v>
      </c>
      <c r="N59">
        <v>640</v>
      </c>
      <c r="O59">
        <v>176</v>
      </c>
      <c r="P59">
        <v>0</v>
      </c>
      <c r="Q59">
        <v>0</v>
      </c>
      <c r="R59">
        <v>0</v>
      </c>
      <c r="S59">
        <v>0</v>
      </c>
      <c r="T59">
        <v>0.25746619932614001</v>
      </c>
      <c r="U59">
        <v>3.2978629698275199E-3</v>
      </c>
      <c r="V59">
        <v>2.1073344377197798</v>
      </c>
      <c r="W59">
        <v>89</v>
      </c>
      <c r="X59">
        <v>639</v>
      </c>
      <c r="Y59">
        <v>128</v>
      </c>
      <c r="Z59">
        <v>0</v>
      </c>
      <c r="AA59">
        <v>0</v>
      </c>
      <c r="AB59">
        <v>0</v>
      </c>
      <c r="AC59">
        <v>0.56486625273464597</v>
      </c>
      <c r="AD59">
        <v>2543.3463467940501</v>
      </c>
      <c r="AE59">
        <v>53.383797290925401</v>
      </c>
      <c r="AF59">
        <v>34165.630266192296</v>
      </c>
      <c r="AG59">
        <v>89</v>
      </c>
      <c r="AH59">
        <v>640</v>
      </c>
      <c r="AI59">
        <v>176</v>
      </c>
      <c r="AJ59">
        <v>0</v>
      </c>
      <c r="AK59">
        <v>0</v>
      </c>
      <c r="AL59">
        <v>0</v>
      </c>
      <c r="AM59">
        <v>0</v>
      </c>
      <c r="AN59">
        <v>1278.9957839911001</v>
      </c>
      <c r="AO59">
        <v>22.258701894190001</v>
      </c>
      <c r="AP59">
        <v>14223.3105103874</v>
      </c>
      <c r="AQ59">
        <v>70</v>
      </c>
      <c r="AR59">
        <v>639</v>
      </c>
      <c r="AS59">
        <v>128</v>
      </c>
    </row>
    <row r="60" spans="1:45" x14ac:dyDescent="0.25">
      <c r="A60" t="s">
        <v>92</v>
      </c>
      <c r="B60" t="s">
        <v>12</v>
      </c>
      <c r="C60">
        <v>10.282999999999999</v>
      </c>
      <c r="D60">
        <v>200.464</v>
      </c>
      <c r="E60">
        <v>28.095364975222299</v>
      </c>
      <c r="F60">
        <v>0</v>
      </c>
      <c r="G60">
        <v>0</v>
      </c>
      <c r="H60">
        <v>0</v>
      </c>
      <c r="I60">
        <v>0.54433115495567896</v>
      </c>
      <c r="J60">
        <v>2.6582324921879898</v>
      </c>
      <c r="K60">
        <v>0.36222277516794998</v>
      </c>
      <c r="L60">
        <v>80.051233312117006</v>
      </c>
      <c r="M60">
        <v>65</v>
      </c>
      <c r="N60">
        <v>221</v>
      </c>
      <c r="O60">
        <v>81</v>
      </c>
      <c r="P60">
        <v>0</v>
      </c>
      <c r="Q60">
        <v>0</v>
      </c>
      <c r="R60">
        <v>0</v>
      </c>
      <c r="S60">
        <v>0.206369599539418</v>
      </c>
      <c r="T60">
        <v>0.96505415732174205</v>
      </c>
      <c r="U60">
        <v>0.14786085095639301</v>
      </c>
      <c r="V60">
        <v>32.529387210406497</v>
      </c>
      <c r="W60">
        <v>59</v>
      </c>
      <c r="X60">
        <v>220</v>
      </c>
      <c r="Y60">
        <v>69</v>
      </c>
      <c r="Z60">
        <v>0</v>
      </c>
      <c r="AA60">
        <v>0</v>
      </c>
      <c r="AB60">
        <v>0</v>
      </c>
      <c r="AC60">
        <v>135.245533958713</v>
      </c>
      <c r="AD60">
        <v>110939.584907791</v>
      </c>
      <c r="AE60">
        <v>1890.6924529271801</v>
      </c>
      <c r="AF60">
        <v>417843.03209690802</v>
      </c>
      <c r="AG60">
        <v>27</v>
      </c>
      <c r="AH60">
        <v>221</v>
      </c>
      <c r="AI60">
        <v>81</v>
      </c>
      <c r="AJ60">
        <v>0</v>
      </c>
      <c r="AK60">
        <v>0</v>
      </c>
      <c r="AL60">
        <v>0</v>
      </c>
      <c r="AM60">
        <v>34.366633507504197</v>
      </c>
      <c r="AN60">
        <v>58183.567640476802</v>
      </c>
      <c r="AO60">
        <v>890.83795569615404</v>
      </c>
      <c r="AP60">
        <v>195984.35025315301</v>
      </c>
      <c r="AQ60">
        <v>21</v>
      </c>
      <c r="AR60">
        <v>220</v>
      </c>
      <c r="AS60">
        <v>69</v>
      </c>
    </row>
    <row r="61" spans="1:45" x14ac:dyDescent="0.25">
      <c r="A61" t="s">
        <v>92</v>
      </c>
      <c r="B61" t="s">
        <v>11</v>
      </c>
      <c r="C61">
        <v>6.1769999999999996</v>
      </c>
      <c r="D61">
        <v>652.45299999999997</v>
      </c>
      <c r="E61" t="s">
        <v>72</v>
      </c>
      <c r="F61">
        <v>0</v>
      </c>
      <c r="G61">
        <v>0</v>
      </c>
      <c r="H61">
        <v>0</v>
      </c>
      <c r="I61">
        <v>2.5784679178417098E-2</v>
      </c>
      <c r="J61">
        <v>2.2676345143119101</v>
      </c>
      <c r="K61">
        <v>5.9900041341452902E-2</v>
      </c>
      <c r="L61">
        <v>23.121415957800799</v>
      </c>
      <c r="M61">
        <v>75</v>
      </c>
      <c r="N61">
        <v>386</v>
      </c>
      <c r="O61">
        <v>160</v>
      </c>
      <c r="P61">
        <v>0</v>
      </c>
      <c r="Q61">
        <v>0</v>
      </c>
      <c r="R61">
        <v>0</v>
      </c>
      <c r="S61">
        <v>1.3340414611149899E-3</v>
      </c>
      <c r="T61">
        <v>0.85725578776151701</v>
      </c>
      <c r="U61">
        <v>2.3738863541362398E-2</v>
      </c>
      <c r="V61">
        <v>9.1394624634245503</v>
      </c>
      <c r="W61">
        <v>56</v>
      </c>
      <c r="X61">
        <v>385</v>
      </c>
      <c r="Y61">
        <v>110</v>
      </c>
      <c r="Z61">
        <v>0</v>
      </c>
      <c r="AA61">
        <v>0</v>
      </c>
      <c r="AB61">
        <v>0</v>
      </c>
      <c r="AC61">
        <v>107.51704903842101</v>
      </c>
      <c r="AD61">
        <v>10834.710235496599</v>
      </c>
      <c r="AE61">
        <v>247.16794564614599</v>
      </c>
      <c r="AF61">
        <v>95406.827019412594</v>
      </c>
      <c r="AG61">
        <v>66</v>
      </c>
      <c r="AH61">
        <v>386</v>
      </c>
      <c r="AI61">
        <v>160</v>
      </c>
      <c r="AJ61">
        <v>0</v>
      </c>
      <c r="AK61">
        <v>0</v>
      </c>
      <c r="AL61">
        <v>0</v>
      </c>
      <c r="AM61">
        <v>5.51928181376348</v>
      </c>
      <c r="AN61">
        <v>5417.3551177483296</v>
      </c>
      <c r="AO61">
        <v>88.140716976359201</v>
      </c>
      <c r="AP61">
        <v>33934.176035898199</v>
      </c>
      <c r="AQ61">
        <v>56</v>
      </c>
      <c r="AR61">
        <v>385</v>
      </c>
      <c r="AS61">
        <v>110</v>
      </c>
    </row>
    <row r="62" spans="1:45" x14ac:dyDescent="0.25">
      <c r="A62" t="s">
        <v>100</v>
      </c>
      <c r="B62" t="s">
        <v>14</v>
      </c>
      <c r="C62">
        <v>22.67</v>
      </c>
      <c r="D62">
        <v>649.45100000000002</v>
      </c>
      <c r="E62">
        <v>42.493351587829601</v>
      </c>
      <c r="F62">
        <v>0</v>
      </c>
      <c r="G62">
        <v>0</v>
      </c>
      <c r="H62">
        <v>0</v>
      </c>
      <c r="I62">
        <v>2.05793285177206E-2</v>
      </c>
      <c r="J62">
        <v>0.83739455105042904</v>
      </c>
      <c r="K62">
        <v>5.4858573277377802E-2</v>
      </c>
      <c r="L62">
        <v>3.7303829828616899</v>
      </c>
      <c r="M62">
        <v>11</v>
      </c>
      <c r="N62">
        <v>68</v>
      </c>
      <c r="O62">
        <v>21</v>
      </c>
      <c r="P62">
        <v>0</v>
      </c>
      <c r="Q62">
        <v>0</v>
      </c>
      <c r="R62">
        <v>0</v>
      </c>
      <c r="S62">
        <v>0</v>
      </c>
      <c r="T62">
        <v>0.29537433919641298</v>
      </c>
      <c r="U62">
        <v>1.8667344432794601E-2</v>
      </c>
      <c r="V62">
        <v>1.25071207699724</v>
      </c>
      <c r="W62">
        <v>10</v>
      </c>
      <c r="X62">
        <v>67</v>
      </c>
      <c r="Y62">
        <v>14</v>
      </c>
      <c r="Z62">
        <v>0</v>
      </c>
      <c r="AA62">
        <v>0</v>
      </c>
      <c r="AB62">
        <v>0</v>
      </c>
      <c r="AC62">
        <v>696.45056224201096</v>
      </c>
      <c r="AD62">
        <v>34519.826078812199</v>
      </c>
      <c r="AE62">
        <v>2101.5519725722902</v>
      </c>
      <c r="AF62">
        <v>142905.53413491501</v>
      </c>
      <c r="AG62">
        <v>14</v>
      </c>
      <c r="AH62">
        <v>68</v>
      </c>
      <c r="AI62">
        <v>21</v>
      </c>
      <c r="AJ62">
        <v>0</v>
      </c>
      <c r="AK62">
        <v>0</v>
      </c>
      <c r="AL62">
        <v>0</v>
      </c>
      <c r="AM62">
        <v>0</v>
      </c>
      <c r="AN62">
        <v>18742.9657894835</v>
      </c>
      <c r="AO62">
        <v>1146.19659909442</v>
      </c>
      <c r="AP62">
        <v>76795.172139326198</v>
      </c>
      <c r="AQ62">
        <v>9</v>
      </c>
      <c r="AR62">
        <v>67</v>
      </c>
      <c r="AS62">
        <v>14</v>
      </c>
    </row>
    <row r="63" spans="1:45" x14ac:dyDescent="0.25">
      <c r="A63" t="s">
        <v>100</v>
      </c>
      <c r="B63" t="s">
        <v>13</v>
      </c>
      <c r="C63">
        <v>4.6390000000000002</v>
      </c>
      <c r="D63">
        <v>511.834</v>
      </c>
      <c r="E63">
        <v>147.98147539889399</v>
      </c>
      <c r="F63">
        <v>0</v>
      </c>
      <c r="G63">
        <v>0</v>
      </c>
      <c r="H63">
        <v>0</v>
      </c>
      <c r="I63" s="4">
        <v>2.7250852432624601E-16</v>
      </c>
      <c r="J63">
        <v>0.27233647652479398</v>
      </c>
      <c r="K63">
        <v>9.3563341147650195E-3</v>
      </c>
      <c r="L63">
        <v>5.9880538334496096</v>
      </c>
      <c r="M63">
        <v>89</v>
      </c>
      <c r="N63">
        <v>640</v>
      </c>
      <c r="O63">
        <v>170</v>
      </c>
      <c r="P63">
        <v>0</v>
      </c>
      <c r="Q63">
        <v>0</v>
      </c>
      <c r="R63">
        <v>0</v>
      </c>
      <c r="S63">
        <v>0</v>
      </c>
      <c r="T63">
        <v>0.19750770900881001</v>
      </c>
      <c r="U63">
        <v>3.1365964560392499E-3</v>
      </c>
      <c r="V63">
        <v>2.0042851354090798</v>
      </c>
      <c r="W63">
        <v>83</v>
      </c>
      <c r="X63">
        <v>639</v>
      </c>
      <c r="Y63">
        <v>130</v>
      </c>
      <c r="Z63">
        <v>0</v>
      </c>
      <c r="AA63">
        <v>0</v>
      </c>
      <c r="AB63">
        <v>0</v>
      </c>
      <c r="AC63" s="4">
        <v>1.02318153949454E-12</v>
      </c>
      <c r="AD63">
        <v>2543.3466754239698</v>
      </c>
      <c r="AE63">
        <v>55.660193899876397</v>
      </c>
      <c r="AF63">
        <v>35622.524095920897</v>
      </c>
      <c r="AG63">
        <v>86</v>
      </c>
      <c r="AH63">
        <v>640</v>
      </c>
      <c r="AI63">
        <v>170</v>
      </c>
      <c r="AJ63">
        <v>0</v>
      </c>
      <c r="AK63">
        <v>0</v>
      </c>
      <c r="AL63">
        <v>0</v>
      </c>
      <c r="AM63">
        <v>0</v>
      </c>
      <c r="AN63">
        <v>1310.82356934525</v>
      </c>
      <c r="AO63">
        <v>22.089819804211299</v>
      </c>
      <c r="AP63">
        <v>14115.394854890999</v>
      </c>
      <c r="AQ63">
        <v>70</v>
      </c>
      <c r="AR63">
        <v>639</v>
      </c>
      <c r="AS63">
        <v>130</v>
      </c>
    </row>
    <row r="64" spans="1:45" x14ac:dyDescent="0.25">
      <c r="A64" t="s">
        <v>100</v>
      </c>
      <c r="B64" t="s">
        <v>12</v>
      </c>
      <c r="C64">
        <v>15.34</v>
      </c>
      <c r="D64">
        <v>366.9</v>
      </c>
      <c r="E64">
        <v>41.8445921531343</v>
      </c>
      <c r="F64">
        <v>0</v>
      </c>
      <c r="G64">
        <v>0</v>
      </c>
      <c r="H64">
        <v>0</v>
      </c>
      <c r="I64">
        <v>0.453809187823425</v>
      </c>
      <c r="J64">
        <v>2.6582329253756001</v>
      </c>
      <c r="K64">
        <v>0.34863231751437501</v>
      </c>
      <c r="L64">
        <v>77.047742170676898</v>
      </c>
      <c r="M64">
        <v>62</v>
      </c>
      <c r="N64">
        <v>221</v>
      </c>
      <c r="O64">
        <v>77</v>
      </c>
      <c r="P64">
        <v>0</v>
      </c>
      <c r="Q64">
        <v>0</v>
      </c>
      <c r="R64">
        <v>0</v>
      </c>
      <c r="S64">
        <v>6.3337463821291601E-2</v>
      </c>
      <c r="T64">
        <v>0.96505415741096501</v>
      </c>
      <c r="U64">
        <v>0.13627054367566299</v>
      </c>
      <c r="V64">
        <v>29.979519608645798</v>
      </c>
      <c r="W64">
        <v>53</v>
      </c>
      <c r="X64">
        <v>220</v>
      </c>
      <c r="Y64">
        <v>64</v>
      </c>
      <c r="Z64">
        <v>0</v>
      </c>
      <c r="AA64">
        <v>0</v>
      </c>
      <c r="AB64">
        <v>0</v>
      </c>
      <c r="AC64">
        <v>115.26611335745299</v>
      </c>
      <c r="AD64">
        <v>110939.584991094</v>
      </c>
      <c r="AE64">
        <v>1881.01816291006</v>
      </c>
      <c r="AF64">
        <v>415705.01400312298</v>
      </c>
      <c r="AG64">
        <v>27</v>
      </c>
      <c r="AH64">
        <v>221</v>
      </c>
      <c r="AI64">
        <v>77</v>
      </c>
      <c r="AJ64">
        <v>0</v>
      </c>
      <c r="AK64">
        <v>0</v>
      </c>
      <c r="AL64">
        <v>0</v>
      </c>
      <c r="AM64">
        <v>14.3534542698254</v>
      </c>
      <c r="AN64">
        <v>58183.567680485299</v>
      </c>
      <c r="AO64">
        <v>865.263517433277</v>
      </c>
      <c r="AP64">
        <v>190357.973835321</v>
      </c>
      <c r="AQ64">
        <v>20</v>
      </c>
      <c r="AR64">
        <v>220</v>
      </c>
      <c r="AS64">
        <v>64</v>
      </c>
    </row>
    <row r="65" spans="1:45" x14ac:dyDescent="0.25">
      <c r="A65" t="s">
        <v>100</v>
      </c>
      <c r="B65" t="s">
        <v>11</v>
      </c>
      <c r="C65">
        <v>9.7669999999999995</v>
      </c>
      <c r="D65">
        <v>1536.2760000000001</v>
      </c>
      <c r="E65" t="s">
        <v>72</v>
      </c>
      <c r="F65">
        <v>0</v>
      </c>
      <c r="G65">
        <v>0</v>
      </c>
      <c r="H65">
        <v>0</v>
      </c>
      <c r="I65">
        <v>1.50878201335713E-2</v>
      </c>
      <c r="J65">
        <v>2.2675491958805498</v>
      </c>
      <c r="K65">
        <v>4.6675336817268202E-2</v>
      </c>
      <c r="L65">
        <v>18.0166800114655</v>
      </c>
      <c r="M65">
        <v>65</v>
      </c>
      <c r="N65">
        <v>386</v>
      </c>
      <c r="O65">
        <v>139</v>
      </c>
      <c r="P65">
        <v>0</v>
      </c>
      <c r="Q65">
        <v>0</v>
      </c>
      <c r="R65">
        <v>0</v>
      </c>
      <c r="S65">
        <v>0</v>
      </c>
      <c r="T65">
        <v>0.85726606659523397</v>
      </c>
      <c r="U65">
        <v>1.5661854556825401E-2</v>
      </c>
      <c r="V65">
        <v>6.0298140043778004</v>
      </c>
      <c r="W65">
        <v>45</v>
      </c>
      <c r="X65">
        <v>385</v>
      </c>
      <c r="Y65">
        <v>95</v>
      </c>
      <c r="Z65">
        <v>0</v>
      </c>
      <c r="AA65">
        <v>0</v>
      </c>
      <c r="AB65">
        <v>0</v>
      </c>
      <c r="AC65">
        <v>49.1771692101577</v>
      </c>
      <c r="AD65">
        <v>10834.5407839501</v>
      </c>
      <c r="AE65">
        <v>241.61346017714399</v>
      </c>
      <c r="AF65">
        <v>93262.795628377498</v>
      </c>
      <c r="AG65">
        <v>63</v>
      </c>
      <c r="AH65">
        <v>386</v>
      </c>
      <c r="AI65">
        <v>139</v>
      </c>
      <c r="AJ65">
        <v>0</v>
      </c>
      <c r="AK65">
        <v>0</v>
      </c>
      <c r="AL65">
        <v>0</v>
      </c>
      <c r="AM65">
        <v>0</v>
      </c>
      <c r="AN65">
        <v>5417.2703919750902</v>
      </c>
      <c r="AO65">
        <v>76.248350291250901</v>
      </c>
      <c r="AP65">
        <v>29355.614862131599</v>
      </c>
      <c r="AQ65">
        <v>48</v>
      </c>
      <c r="AR65">
        <v>385</v>
      </c>
      <c r="AS65">
        <v>95</v>
      </c>
    </row>
    <row r="89" spans="1:71" x14ac:dyDescent="0.25">
      <c r="A89" t="s">
        <v>85</v>
      </c>
    </row>
    <row r="90" spans="1:71" x14ac:dyDescent="0.25">
      <c r="A90" t="s">
        <v>0</v>
      </c>
      <c r="C90" t="s">
        <v>6</v>
      </c>
      <c r="D90" t="s">
        <v>101</v>
      </c>
      <c r="E90" t="s">
        <v>67</v>
      </c>
      <c r="F90" t="s">
        <v>34</v>
      </c>
      <c r="G90" t="s">
        <v>35</v>
      </c>
      <c r="H90" t="s">
        <v>36</v>
      </c>
      <c r="I90" t="s">
        <v>37</v>
      </c>
      <c r="J90" t="s">
        <v>38</v>
      </c>
      <c r="K90" t="s">
        <v>39</v>
      </c>
      <c r="L90" t="s">
        <v>55</v>
      </c>
      <c r="M90" t="s">
        <v>56</v>
      </c>
      <c r="N90" t="s">
        <v>66</v>
      </c>
      <c r="O90" t="s">
        <v>68</v>
      </c>
      <c r="P90" s="3" t="s">
        <v>40</v>
      </c>
      <c r="Q90" s="3">
        <v>0.25</v>
      </c>
      <c r="R90" s="3">
        <v>0.5</v>
      </c>
      <c r="S90" s="3">
        <v>0.75</v>
      </c>
      <c r="T90" t="s">
        <v>41</v>
      </c>
      <c r="U90" t="s">
        <v>42</v>
      </c>
      <c r="V90" t="s">
        <v>57</v>
      </c>
      <c r="W90" t="s">
        <v>58</v>
      </c>
      <c r="X90" t="s">
        <v>59</v>
      </c>
      <c r="Y90" t="s">
        <v>69</v>
      </c>
      <c r="Z90" t="s">
        <v>43</v>
      </c>
      <c r="AA90" t="s">
        <v>44</v>
      </c>
      <c r="AB90" t="s">
        <v>45</v>
      </c>
      <c r="AC90" t="s">
        <v>46</v>
      </c>
      <c r="AD90" t="s">
        <v>47</v>
      </c>
      <c r="AE90" t="s">
        <v>48</v>
      </c>
      <c r="AF90" t="s">
        <v>60</v>
      </c>
      <c r="AG90" t="s">
        <v>61</v>
      </c>
      <c r="AH90" t="s">
        <v>62</v>
      </c>
      <c r="AI90" t="s">
        <v>70</v>
      </c>
      <c r="AJ90" t="s">
        <v>49</v>
      </c>
      <c r="AK90" t="s">
        <v>50</v>
      </c>
      <c r="AL90" t="s">
        <v>51</v>
      </c>
      <c r="AM90" t="s">
        <v>52</v>
      </c>
      <c r="AN90" t="s">
        <v>53</v>
      </c>
      <c r="AO90" t="s">
        <v>54</v>
      </c>
      <c r="AP90" t="s">
        <v>63</v>
      </c>
      <c r="AQ90" t="s">
        <v>64</v>
      </c>
      <c r="AR90" t="s">
        <v>65</v>
      </c>
      <c r="AS90" t="s">
        <v>71</v>
      </c>
      <c r="AV90" t="str">
        <f>A90</f>
        <v>Algorithm</v>
      </c>
      <c r="AW90" t="str">
        <f>C90</f>
        <v>leafMeanAspectRatio</v>
      </c>
      <c r="AX90" t="str">
        <f>D90</f>
        <v>leafMaxAspectRatio</v>
      </c>
      <c r="AY90" t="str">
        <f>U90</f>
        <v>%Mean</v>
      </c>
      <c r="AZ90" t="str">
        <f>T90</f>
        <v>%Max</v>
      </c>
      <c r="BA90" t="str">
        <f>AO90</f>
        <v>AreaMean</v>
      </c>
      <c r="BB90" t="str">
        <f>AN90</f>
        <v>AreaMax</v>
      </c>
      <c r="BR90" t="s">
        <v>137</v>
      </c>
      <c r="BS90" t="s">
        <v>138</v>
      </c>
    </row>
    <row r="91" spans="1:71" x14ac:dyDescent="0.25">
      <c r="A91" t="s">
        <v>73</v>
      </c>
      <c r="C91">
        <f t="shared" ref="C91:C106" si="12">AVERAGEIF($A$2:$A$65,$A91,C$2:C$65)</f>
        <v>2.2402500000000001</v>
      </c>
      <c r="D91">
        <f t="shared" ref="D91:AR97" si="13">AVERAGEIF($A$2:$A$65,$A91,D$2:D$65)</f>
        <v>37.409999999999997</v>
      </c>
      <c r="E91">
        <f t="shared" si="13"/>
        <v>20.277368474907124</v>
      </c>
      <c r="F91">
        <f t="shared" si="13"/>
        <v>0</v>
      </c>
      <c r="G91">
        <f t="shared" si="13"/>
        <v>0</v>
      </c>
      <c r="H91">
        <f t="shared" si="13"/>
        <v>0.21125778980152299</v>
      </c>
      <c r="I91">
        <f t="shared" si="13"/>
        <v>0.49465068379221133</v>
      </c>
      <c r="J91">
        <f t="shared" si="13"/>
        <v>1.8467196627433899</v>
      </c>
      <c r="K91">
        <f t="shared" si="13"/>
        <v>0.33159371890167921</v>
      </c>
      <c r="L91">
        <f t="shared" si="13"/>
        <v>64.694811918785376</v>
      </c>
      <c r="M91">
        <f t="shared" si="13"/>
        <v>77.75</v>
      </c>
      <c r="N91">
        <f t="shared" si="13"/>
        <v>328.75</v>
      </c>
      <c r="O91">
        <f t="shared" si="13"/>
        <v>139.75</v>
      </c>
      <c r="P91">
        <f t="shared" si="13"/>
        <v>0</v>
      </c>
      <c r="Q91">
        <f t="shared" si="13"/>
        <v>0</v>
      </c>
      <c r="R91">
        <f t="shared" si="13"/>
        <v>6.2113253258581254E-3</v>
      </c>
      <c r="S91">
        <f t="shared" si="13"/>
        <v>0.16767380029413884</v>
      </c>
      <c r="T91">
        <f t="shared" si="13"/>
        <v>0.78398950579202742</v>
      </c>
      <c r="U91">
        <f t="shared" si="13"/>
        <v>0.10036551964990426</v>
      </c>
      <c r="V91">
        <f t="shared" si="13"/>
        <v>19.903468211465604</v>
      </c>
      <c r="W91">
        <f t="shared" si="13"/>
        <v>68.75</v>
      </c>
      <c r="X91">
        <f t="shared" si="13"/>
        <v>327.75</v>
      </c>
      <c r="Y91">
        <f t="shared" si="13"/>
        <v>112.5</v>
      </c>
      <c r="Z91">
        <f t="shared" si="13"/>
        <v>0</v>
      </c>
      <c r="AA91">
        <f t="shared" si="13"/>
        <v>0</v>
      </c>
      <c r="AB91">
        <f t="shared" si="13"/>
        <v>394.70626274385279</v>
      </c>
      <c r="AC91">
        <f t="shared" si="13"/>
        <v>2274.5152075229144</v>
      </c>
      <c r="AD91">
        <f t="shared" si="13"/>
        <v>26126.044327305106</v>
      </c>
      <c r="AE91">
        <f t="shared" si="13"/>
        <v>1765.2667275426593</v>
      </c>
      <c r="AF91">
        <f t="shared" si="13"/>
        <v>223797.44148107333</v>
      </c>
      <c r="AG91">
        <f t="shared" si="13"/>
        <v>60.25</v>
      </c>
      <c r="AH91">
        <f t="shared" si="13"/>
        <v>328.75</v>
      </c>
      <c r="AI91">
        <f t="shared" si="13"/>
        <v>139.75</v>
      </c>
      <c r="AJ91">
        <f t="shared" si="13"/>
        <v>0</v>
      </c>
      <c r="AK91">
        <f t="shared" si="13"/>
        <v>0</v>
      </c>
      <c r="AL91">
        <f t="shared" si="13"/>
        <v>0.12806846807773001</v>
      </c>
      <c r="AM91">
        <f t="shared" si="13"/>
        <v>341.03218335038673</v>
      </c>
      <c r="AN91">
        <f t="shared" si="13"/>
        <v>19397.036365583783</v>
      </c>
      <c r="AO91">
        <f t="shared" si="13"/>
        <v>760.52733676223693</v>
      </c>
      <c r="AP91">
        <f t="shared" si="13"/>
        <v>98684.662042507407</v>
      </c>
      <c r="AQ91">
        <f t="shared" si="13"/>
        <v>48.25</v>
      </c>
      <c r="AR91">
        <f t="shared" si="13"/>
        <v>327.75</v>
      </c>
      <c r="AS91">
        <f t="shared" ref="AS91:AS106" si="14">AVERAGEIF($A$2:$A$65,$A91,AS$2:AS$65)</f>
        <v>112.5</v>
      </c>
      <c r="AU91" t="s">
        <v>117</v>
      </c>
      <c r="AV91" t="str">
        <f>A92</f>
        <v>au</v>
      </c>
      <c r="AW91">
        <f t="shared" ref="AW91:AX95" si="15">C92</f>
        <v>2.2402500000000001</v>
      </c>
      <c r="AX91">
        <f t="shared" si="15"/>
        <v>37.372749999999996</v>
      </c>
      <c r="AY91">
        <f>U92</f>
        <v>6.8554762004081104E-3</v>
      </c>
      <c r="AZ91">
        <f>T92</f>
        <v>0.27674926145109702</v>
      </c>
      <c r="BA91">
        <f>AO92</f>
        <v>312.25371202389778</v>
      </c>
      <c r="BB91">
        <f>AN92</f>
        <v>18008.555222239589</v>
      </c>
      <c r="BC91" t="s">
        <v>132</v>
      </c>
      <c r="BQ91" t="s">
        <v>115</v>
      </c>
      <c r="BR91">
        <f>C104</f>
        <v>5.8640000000000008</v>
      </c>
      <c r="BS91">
        <f>D104</f>
        <v>230.09900000000005</v>
      </c>
    </row>
    <row r="92" spans="1:71" x14ac:dyDescent="0.25">
      <c r="A92" t="s">
        <v>1</v>
      </c>
      <c r="C92">
        <f t="shared" si="12"/>
        <v>2.2402500000000001</v>
      </c>
      <c r="D92">
        <f t="shared" ref="D92:R92" si="16">AVERAGEIF($A$2:$A$65,$A92,D$2:D$65)</f>
        <v>37.372749999999996</v>
      </c>
      <c r="E92">
        <f t="shared" si="16"/>
        <v>20.27736908502456</v>
      </c>
      <c r="F92">
        <f t="shared" si="16"/>
        <v>0</v>
      </c>
      <c r="G92">
        <f t="shared" si="16"/>
        <v>0</v>
      </c>
      <c r="H92">
        <f t="shared" si="16"/>
        <v>0</v>
      </c>
      <c r="I92">
        <f t="shared" si="16"/>
        <v>1.0526559048297775E-17</v>
      </c>
      <c r="J92">
        <f t="shared" si="16"/>
        <v>0.53191006275337827</v>
      </c>
      <c r="K92">
        <f t="shared" si="16"/>
        <v>1.5385398548868622E-2</v>
      </c>
      <c r="L92">
        <f t="shared" si="16"/>
        <v>3.919460763492117</v>
      </c>
      <c r="M92">
        <f t="shared" si="16"/>
        <v>39.5</v>
      </c>
      <c r="N92">
        <f t="shared" si="16"/>
        <v>328.75</v>
      </c>
      <c r="O92">
        <f t="shared" si="16"/>
        <v>67.75</v>
      </c>
      <c r="P92">
        <f t="shared" si="16"/>
        <v>0</v>
      </c>
      <c r="Q92">
        <f t="shared" si="16"/>
        <v>0</v>
      </c>
      <c r="R92">
        <f t="shared" si="16"/>
        <v>0</v>
      </c>
      <c r="S92">
        <f t="shared" si="13"/>
        <v>0</v>
      </c>
      <c r="T92">
        <f t="shared" si="13"/>
        <v>0.27674926145109702</v>
      </c>
      <c r="U92">
        <f t="shared" si="13"/>
        <v>6.8554762004081104E-3</v>
      </c>
      <c r="V92">
        <f t="shared" si="13"/>
        <v>1.6396695000535628</v>
      </c>
      <c r="W92">
        <f t="shared" si="13"/>
        <v>40.25</v>
      </c>
      <c r="X92">
        <f t="shared" si="13"/>
        <v>327.75</v>
      </c>
      <c r="Y92">
        <f t="shared" si="13"/>
        <v>59.5</v>
      </c>
      <c r="Z92">
        <f t="shared" si="13"/>
        <v>0</v>
      </c>
      <c r="AA92">
        <f t="shared" si="13"/>
        <v>0</v>
      </c>
      <c r="AB92">
        <f t="shared" si="13"/>
        <v>0</v>
      </c>
      <c r="AC92">
        <f t="shared" si="13"/>
        <v>2.1600499167107025E-12</v>
      </c>
      <c r="AD92">
        <f t="shared" si="13"/>
        <v>35743.023521215262</v>
      </c>
      <c r="AE92">
        <f t="shared" si="13"/>
        <v>667.59916119552406</v>
      </c>
      <c r="AF92">
        <f t="shared" si="13"/>
        <v>130510.74045935922</v>
      </c>
      <c r="AG92">
        <f t="shared" si="13"/>
        <v>34.25</v>
      </c>
      <c r="AH92">
        <f t="shared" si="13"/>
        <v>328.75</v>
      </c>
      <c r="AI92">
        <f t="shared" si="13"/>
        <v>67.75</v>
      </c>
      <c r="AJ92">
        <f t="shared" si="13"/>
        <v>0</v>
      </c>
      <c r="AK92">
        <f t="shared" si="13"/>
        <v>0</v>
      </c>
      <c r="AL92">
        <f t="shared" si="13"/>
        <v>0</v>
      </c>
      <c r="AM92">
        <f t="shared" si="13"/>
        <v>0</v>
      </c>
      <c r="AN92">
        <f t="shared" si="13"/>
        <v>18008.555222239589</v>
      </c>
      <c r="AO92">
        <f t="shared" si="13"/>
        <v>312.25371202389778</v>
      </c>
      <c r="AP92">
        <f t="shared" si="13"/>
        <v>54330.479275611826</v>
      </c>
      <c r="AQ92">
        <f t="shared" si="13"/>
        <v>34.75</v>
      </c>
      <c r="AR92">
        <f t="shared" ref="AR92:AR106" si="17">AVERAGEIF($A$2:$A$65,$A92,AR$2:AR$65)</f>
        <v>327.75</v>
      </c>
      <c r="AS92">
        <f t="shared" si="14"/>
        <v>59.5</v>
      </c>
      <c r="AU92" t="s">
        <v>117</v>
      </c>
      <c r="AV92" t="str">
        <f>A93</f>
        <v>au3A</v>
      </c>
      <c r="AW92">
        <f t="shared" si="15"/>
        <v>2.2164999999999999</v>
      </c>
      <c r="AX92">
        <f t="shared" si="15"/>
        <v>21.254249999999999</v>
      </c>
      <c r="AY92">
        <f>U93</f>
        <v>5.3617007272973747E-3</v>
      </c>
      <c r="AZ92">
        <f>T93</f>
        <v>0.27833136621375398</v>
      </c>
      <c r="BA92">
        <f>AO93</f>
        <v>190.14920148631853</v>
      </c>
      <c r="BB92">
        <f>AN93</f>
        <v>6825.439234155504</v>
      </c>
      <c r="BC92" t="s">
        <v>133</v>
      </c>
      <c r="BQ92" t="s">
        <v>114</v>
      </c>
      <c r="BR92">
        <f>C103</f>
        <v>13.0915</v>
      </c>
      <c r="BS92">
        <f>D103</f>
        <v>762.56099999999992</v>
      </c>
    </row>
    <row r="93" spans="1:71" x14ac:dyDescent="0.25">
      <c r="A93" t="s">
        <v>74</v>
      </c>
      <c r="C93">
        <f t="shared" si="12"/>
        <v>2.2164999999999999</v>
      </c>
      <c r="D93">
        <f t="shared" si="13"/>
        <v>21.254249999999999</v>
      </c>
      <c r="E93">
        <f t="shared" si="13"/>
        <v>26.282198492783774</v>
      </c>
      <c r="F93">
        <f t="shared" si="13"/>
        <v>0</v>
      </c>
      <c r="G93">
        <f t="shared" si="13"/>
        <v>0</v>
      </c>
      <c r="H93">
        <f t="shared" si="13"/>
        <v>0</v>
      </c>
      <c r="I93">
        <f t="shared" si="13"/>
        <v>0</v>
      </c>
      <c r="J93">
        <f t="shared" si="13"/>
        <v>0.6451899060295142</v>
      </c>
      <c r="K93">
        <f t="shared" si="13"/>
        <v>1.1553384533841339E-2</v>
      </c>
      <c r="L93">
        <f t="shared" si="13"/>
        <v>3.0272163723504542</v>
      </c>
      <c r="M93">
        <f t="shared" si="13"/>
        <v>36</v>
      </c>
      <c r="N93">
        <f t="shared" si="13"/>
        <v>328.75</v>
      </c>
      <c r="O93">
        <f t="shared" si="13"/>
        <v>63.25</v>
      </c>
      <c r="P93">
        <f t="shared" si="13"/>
        <v>0</v>
      </c>
      <c r="Q93">
        <f t="shared" si="13"/>
        <v>0</v>
      </c>
      <c r="R93">
        <f t="shared" si="13"/>
        <v>0</v>
      </c>
      <c r="S93">
        <f t="shared" si="13"/>
        <v>0</v>
      </c>
      <c r="T93">
        <f t="shared" si="13"/>
        <v>0.27833136621375398</v>
      </c>
      <c r="U93">
        <f t="shared" si="13"/>
        <v>5.3617007272973747E-3</v>
      </c>
      <c r="V93">
        <f t="shared" si="13"/>
        <v>1.3139085334197529</v>
      </c>
      <c r="W93">
        <f t="shared" si="13"/>
        <v>35.25</v>
      </c>
      <c r="X93">
        <f t="shared" si="13"/>
        <v>327.75</v>
      </c>
      <c r="Y93">
        <f t="shared" si="13"/>
        <v>54</v>
      </c>
      <c r="Z93">
        <f t="shared" si="13"/>
        <v>0</v>
      </c>
      <c r="AA93">
        <f t="shared" si="13"/>
        <v>0</v>
      </c>
      <c r="AB93">
        <f t="shared" si="13"/>
        <v>0</v>
      </c>
      <c r="AC93">
        <f t="shared" si="13"/>
        <v>0</v>
      </c>
      <c r="AD93">
        <f t="shared" si="13"/>
        <v>7756.1725310064849</v>
      </c>
      <c r="AE93">
        <f t="shared" si="13"/>
        <v>305.02150633298641</v>
      </c>
      <c r="AF93">
        <f t="shared" si="13"/>
        <v>36886.126587238396</v>
      </c>
      <c r="AG93">
        <f t="shared" si="13"/>
        <v>34.75</v>
      </c>
      <c r="AH93">
        <f t="shared" si="13"/>
        <v>328.75</v>
      </c>
      <c r="AI93">
        <f t="shared" si="13"/>
        <v>63.25</v>
      </c>
      <c r="AJ93">
        <f t="shared" si="13"/>
        <v>0</v>
      </c>
      <c r="AK93">
        <f t="shared" si="13"/>
        <v>0</v>
      </c>
      <c r="AL93">
        <f t="shared" si="13"/>
        <v>0</v>
      </c>
      <c r="AM93">
        <f t="shared" si="13"/>
        <v>0</v>
      </c>
      <c r="AN93">
        <f t="shared" si="13"/>
        <v>6825.439234155504</v>
      </c>
      <c r="AO93">
        <f t="shared" si="13"/>
        <v>190.14920148631853</v>
      </c>
      <c r="AP93">
        <f t="shared" si="13"/>
        <v>21649.47558853235</v>
      </c>
      <c r="AQ93">
        <f t="shared" si="13"/>
        <v>32.75</v>
      </c>
      <c r="AR93">
        <f t="shared" si="17"/>
        <v>327.75</v>
      </c>
      <c r="AS93">
        <f t="shared" si="14"/>
        <v>54</v>
      </c>
      <c r="AU93" t="s">
        <v>117</v>
      </c>
      <c r="AV93" t="str">
        <f>A94</f>
        <v>au3P</v>
      </c>
      <c r="AW93">
        <f t="shared" si="15"/>
        <v>2.2105000000000001</v>
      </c>
      <c r="AX93">
        <f t="shared" si="15"/>
        <v>21.4495</v>
      </c>
      <c r="AY93">
        <f>U94</f>
        <v>4.9245821793147022E-3</v>
      </c>
      <c r="AZ93">
        <f>T94</f>
        <v>0.236125535535122</v>
      </c>
      <c r="BA93">
        <f>AO94</f>
        <v>190.35166645597334</v>
      </c>
      <c r="BB93">
        <f>AN94</f>
        <v>6797.1827641012005</v>
      </c>
      <c r="BC93" t="s">
        <v>131</v>
      </c>
      <c r="BQ93" t="s">
        <v>113</v>
      </c>
      <c r="BR93">
        <f>C100</f>
        <v>5.6587500000000004</v>
      </c>
      <c r="BS93">
        <f>D100</f>
        <v>306.36375000000004</v>
      </c>
    </row>
    <row r="94" spans="1:71" x14ac:dyDescent="0.25">
      <c r="A94" t="s">
        <v>75</v>
      </c>
      <c r="C94">
        <f t="shared" si="12"/>
        <v>2.2105000000000001</v>
      </c>
      <c r="D94">
        <f t="shared" si="13"/>
        <v>21.4495</v>
      </c>
      <c r="E94">
        <f t="shared" si="13"/>
        <v>25.986102042450778</v>
      </c>
      <c r="F94">
        <f t="shared" si="13"/>
        <v>0</v>
      </c>
      <c r="G94">
        <f t="shared" si="13"/>
        <v>0</v>
      </c>
      <c r="H94">
        <f t="shared" si="13"/>
        <v>0</v>
      </c>
      <c r="I94">
        <f t="shared" si="13"/>
        <v>8.7047202633003997E-17</v>
      </c>
      <c r="J94">
        <f t="shared" si="13"/>
        <v>0.52364487405919025</v>
      </c>
      <c r="K94">
        <f t="shared" si="13"/>
        <v>9.9251648438744185E-3</v>
      </c>
      <c r="L94">
        <f t="shared" si="13"/>
        <v>2.6455367011065434</v>
      </c>
      <c r="M94">
        <f t="shared" si="13"/>
        <v>36.5</v>
      </c>
      <c r="N94">
        <f t="shared" si="13"/>
        <v>328.75</v>
      </c>
      <c r="O94">
        <f t="shared" si="13"/>
        <v>63.25</v>
      </c>
      <c r="P94">
        <f t="shared" si="13"/>
        <v>0</v>
      </c>
      <c r="Q94">
        <f t="shared" si="13"/>
        <v>0</v>
      </c>
      <c r="R94">
        <f t="shared" si="13"/>
        <v>0</v>
      </c>
      <c r="S94">
        <f t="shared" si="13"/>
        <v>0</v>
      </c>
      <c r="T94">
        <f t="shared" si="13"/>
        <v>0.236125535535122</v>
      </c>
      <c r="U94">
        <f t="shared" si="13"/>
        <v>4.9245821793147022E-3</v>
      </c>
      <c r="V94">
        <f t="shared" si="13"/>
        <v>1.2020469397790183</v>
      </c>
      <c r="W94">
        <f t="shared" si="13"/>
        <v>34.75</v>
      </c>
      <c r="X94">
        <f t="shared" si="13"/>
        <v>327.75</v>
      </c>
      <c r="Y94">
        <f t="shared" si="13"/>
        <v>53</v>
      </c>
      <c r="Z94">
        <f t="shared" si="13"/>
        <v>0</v>
      </c>
      <c r="AA94">
        <f t="shared" si="13"/>
        <v>0</v>
      </c>
      <c r="AB94">
        <f t="shared" si="13"/>
        <v>0</v>
      </c>
      <c r="AC94">
        <f t="shared" si="13"/>
        <v>5.1159076974727001E-13</v>
      </c>
      <c r="AD94">
        <f t="shared" si="13"/>
        <v>7963.1977808698193</v>
      </c>
      <c r="AE94">
        <f t="shared" si="13"/>
        <v>304.68371567202053</v>
      </c>
      <c r="AF94">
        <f t="shared" si="13"/>
        <v>36900.138210836427</v>
      </c>
      <c r="AG94">
        <f t="shared" si="13"/>
        <v>35.5</v>
      </c>
      <c r="AH94">
        <f t="shared" si="13"/>
        <v>328.75</v>
      </c>
      <c r="AI94">
        <f t="shared" si="13"/>
        <v>63.25</v>
      </c>
      <c r="AJ94">
        <f t="shared" si="13"/>
        <v>0</v>
      </c>
      <c r="AK94">
        <f t="shared" si="13"/>
        <v>0</v>
      </c>
      <c r="AL94">
        <f t="shared" si="13"/>
        <v>0</v>
      </c>
      <c r="AM94">
        <f t="shared" si="13"/>
        <v>0</v>
      </c>
      <c r="AN94">
        <f t="shared" si="13"/>
        <v>6797.1827641012005</v>
      </c>
      <c r="AO94">
        <f t="shared" si="13"/>
        <v>190.35166645597334</v>
      </c>
      <c r="AP94">
        <f t="shared" si="13"/>
        <v>21588.1802649526</v>
      </c>
      <c r="AQ94">
        <f t="shared" si="13"/>
        <v>32.25</v>
      </c>
      <c r="AR94">
        <f t="shared" si="17"/>
        <v>327.75</v>
      </c>
      <c r="AS94">
        <f t="shared" si="14"/>
        <v>53</v>
      </c>
      <c r="AU94" t="s">
        <v>117</v>
      </c>
      <c r="AV94" t="str">
        <f>A95</f>
        <v>au5A</v>
      </c>
      <c r="AW94">
        <f t="shared" si="15"/>
        <v>2.4032499999999999</v>
      </c>
      <c r="AX94">
        <f t="shared" si="15"/>
        <v>21.31775</v>
      </c>
      <c r="AY94">
        <f>U95</f>
        <v>5.8798536965682449E-3</v>
      </c>
      <c r="AZ94">
        <f>T95</f>
        <v>0.26487531190175423</v>
      </c>
      <c r="BA94">
        <f>AO95</f>
        <v>210.3153612628455</v>
      </c>
      <c r="BB94">
        <f>AN95</f>
        <v>6730.7911554667644</v>
      </c>
      <c r="BC94" t="s">
        <v>134</v>
      </c>
      <c r="BQ94" t="s">
        <v>112</v>
      </c>
      <c r="BR94">
        <f>C99</f>
        <v>62.372</v>
      </c>
      <c r="BS94">
        <f>D99</f>
        <v>5958.2610000000004</v>
      </c>
    </row>
    <row r="95" spans="1:71" ht="15.75" thickBot="1" x14ac:dyDescent="0.3">
      <c r="A95" t="s">
        <v>76</v>
      </c>
      <c r="C95">
        <f t="shared" si="12"/>
        <v>2.4032499999999999</v>
      </c>
      <c r="D95">
        <f t="shared" si="13"/>
        <v>21.31775</v>
      </c>
      <c r="E95">
        <f t="shared" si="13"/>
        <v>33.167588089093506</v>
      </c>
      <c r="F95">
        <f t="shared" si="13"/>
        <v>0</v>
      </c>
      <c r="G95">
        <f t="shared" si="13"/>
        <v>0</v>
      </c>
      <c r="H95">
        <f t="shared" si="13"/>
        <v>0</v>
      </c>
      <c r="I95">
        <f t="shared" si="13"/>
        <v>0</v>
      </c>
      <c r="J95">
        <f t="shared" si="13"/>
        <v>0.68659509192485557</v>
      </c>
      <c r="K95">
        <f t="shared" si="13"/>
        <v>1.2568038681097593E-2</v>
      </c>
      <c r="L95">
        <f t="shared" si="13"/>
        <v>2.9961688189317801</v>
      </c>
      <c r="M95">
        <f t="shared" si="13"/>
        <v>39.25</v>
      </c>
      <c r="N95">
        <f t="shared" si="13"/>
        <v>328.75</v>
      </c>
      <c r="O95">
        <f t="shared" si="13"/>
        <v>60.75</v>
      </c>
      <c r="P95">
        <f t="shared" si="13"/>
        <v>0</v>
      </c>
      <c r="Q95">
        <f t="shared" si="13"/>
        <v>0</v>
      </c>
      <c r="R95">
        <f t="shared" si="13"/>
        <v>0</v>
      </c>
      <c r="S95">
        <f t="shared" si="13"/>
        <v>0</v>
      </c>
      <c r="T95">
        <f t="shared" si="13"/>
        <v>0.26487531190175423</v>
      </c>
      <c r="U95">
        <f t="shared" si="13"/>
        <v>5.8798536965682449E-3</v>
      </c>
      <c r="V95">
        <f t="shared" si="13"/>
        <v>1.3602391392371076</v>
      </c>
      <c r="W95">
        <f t="shared" si="13"/>
        <v>37.25</v>
      </c>
      <c r="X95">
        <f t="shared" si="13"/>
        <v>327.75</v>
      </c>
      <c r="Y95">
        <f t="shared" si="13"/>
        <v>52.75</v>
      </c>
      <c r="Z95">
        <f t="shared" si="13"/>
        <v>0</v>
      </c>
      <c r="AA95">
        <f t="shared" si="13"/>
        <v>0</v>
      </c>
      <c r="AB95">
        <f t="shared" si="13"/>
        <v>0</v>
      </c>
      <c r="AC95">
        <f t="shared" si="13"/>
        <v>0</v>
      </c>
      <c r="AD95">
        <f t="shared" si="13"/>
        <v>7644.4423975020645</v>
      </c>
      <c r="AE95">
        <f t="shared" si="13"/>
        <v>373.15056126417335</v>
      </c>
      <c r="AF95">
        <f t="shared" si="13"/>
        <v>39555.488448823147</v>
      </c>
      <c r="AG95">
        <f t="shared" si="13"/>
        <v>33.5</v>
      </c>
      <c r="AH95">
        <f t="shared" si="13"/>
        <v>328.75</v>
      </c>
      <c r="AI95">
        <f t="shared" si="13"/>
        <v>60.75</v>
      </c>
      <c r="AJ95">
        <f t="shared" si="13"/>
        <v>0</v>
      </c>
      <c r="AK95">
        <f t="shared" si="13"/>
        <v>0</v>
      </c>
      <c r="AL95">
        <f t="shared" si="13"/>
        <v>0</v>
      </c>
      <c r="AM95">
        <f t="shared" si="13"/>
        <v>0</v>
      </c>
      <c r="AN95">
        <f t="shared" si="13"/>
        <v>6730.7911554667644</v>
      </c>
      <c r="AO95">
        <f t="shared" si="13"/>
        <v>210.3153612628455</v>
      </c>
      <c r="AP95">
        <f t="shared" si="13"/>
        <v>22161.74730373935</v>
      </c>
      <c r="AQ95">
        <f t="shared" si="13"/>
        <v>32.25</v>
      </c>
      <c r="AR95">
        <f t="shared" si="17"/>
        <v>327.75</v>
      </c>
      <c r="AS95">
        <f t="shared" si="14"/>
        <v>52.75</v>
      </c>
      <c r="AU95" t="s">
        <v>117</v>
      </c>
      <c r="AV95" t="str">
        <f>A96</f>
        <v>au5P</v>
      </c>
      <c r="AW95">
        <f t="shared" si="15"/>
        <v>2.4039999999999999</v>
      </c>
      <c r="AX95">
        <f t="shared" si="15"/>
        <v>21.502500000000001</v>
      </c>
      <c r="AY95">
        <f>U96</f>
        <v>5.5681952587592221E-3</v>
      </c>
      <c r="AZ95">
        <f>T96</f>
        <v>0.22882925127215775</v>
      </c>
      <c r="BA95">
        <f>AO96</f>
        <v>212.48735539023932</v>
      </c>
      <c r="BB95">
        <f>AN96</f>
        <v>6730.7895122962846</v>
      </c>
      <c r="BC95" t="s">
        <v>135</v>
      </c>
      <c r="BQ95" t="s">
        <v>111</v>
      </c>
      <c r="BR95">
        <f>C97</f>
        <v>5.2015000000000002</v>
      </c>
      <c r="BS95">
        <f>D97</f>
        <v>142.04050000000001</v>
      </c>
    </row>
    <row r="96" spans="1:71" x14ac:dyDescent="0.25">
      <c r="A96" t="s">
        <v>77</v>
      </c>
      <c r="C96">
        <f t="shared" si="12"/>
        <v>2.4039999999999999</v>
      </c>
      <c r="D96">
        <f t="shared" si="13"/>
        <v>21.502500000000001</v>
      </c>
      <c r="E96">
        <f t="shared" si="13"/>
        <v>33.587300650484124</v>
      </c>
      <c r="F96">
        <f t="shared" si="13"/>
        <v>0</v>
      </c>
      <c r="G96">
        <f t="shared" si="13"/>
        <v>0</v>
      </c>
      <c r="H96">
        <f t="shared" si="13"/>
        <v>0</v>
      </c>
      <c r="I96">
        <f t="shared" si="13"/>
        <v>0</v>
      </c>
      <c r="J96">
        <f t="shared" si="13"/>
        <v>0.57842972085784894</v>
      </c>
      <c r="K96">
        <f t="shared" si="13"/>
        <v>1.1197300112590101E-2</v>
      </c>
      <c r="L96">
        <f t="shared" si="13"/>
        <v>2.7531406780784828</v>
      </c>
      <c r="M96">
        <f t="shared" si="13"/>
        <v>40</v>
      </c>
      <c r="N96">
        <f t="shared" si="13"/>
        <v>328.75</v>
      </c>
      <c r="O96">
        <f t="shared" si="13"/>
        <v>65.75</v>
      </c>
      <c r="P96">
        <f t="shared" si="13"/>
        <v>0</v>
      </c>
      <c r="Q96">
        <f t="shared" si="13"/>
        <v>0</v>
      </c>
      <c r="R96">
        <f t="shared" si="13"/>
        <v>0</v>
      </c>
      <c r="S96">
        <f t="shared" si="13"/>
        <v>0</v>
      </c>
      <c r="T96">
        <f t="shared" si="13"/>
        <v>0.22882925127215775</v>
      </c>
      <c r="U96">
        <f t="shared" si="13"/>
        <v>5.5681952587592221E-3</v>
      </c>
      <c r="V96">
        <f t="shared" si="13"/>
        <v>1.3060299035067284</v>
      </c>
      <c r="W96">
        <f t="shared" si="13"/>
        <v>37.75</v>
      </c>
      <c r="X96">
        <f t="shared" si="13"/>
        <v>327.75</v>
      </c>
      <c r="Y96">
        <f t="shared" si="13"/>
        <v>55.25</v>
      </c>
      <c r="Z96">
        <f t="shared" si="13"/>
        <v>0</v>
      </c>
      <c r="AA96">
        <f t="shared" si="13"/>
        <v>0</v>
      </c>
      <c r="AB96">
        <f t="shared" si="13"/>
        <v>0</v>
      </c>
      <c r="AC96">
        <f t="shared" si="13"/>
        <v>0</v>
      </c>
      <c r="AD96">
        <f t="shared" si="13"/>
        <v>7822.2147771414948</v>
      </c>
      <c r="AE96">
        <f t="shared" si="13"/>
        <v>375.0088740561614</v>
      </c>
      <c r="AF96">
        <f t="shared" si="13"/>
        <v>40533.24064952448</v>
      </c>
      <c r="AG96">
        <f t="shared" si="13"/>
        <v>34.75</v>
      </c>
      <c r="AH96">
        <f t="shared" si="13"/>
        <v>328.75</v>
      </c>
      <c r="AI96">
        <f t="shared" si="13"/>
        <v>65.75</v>
      </c>
      <c r="AJ96">
        <f t="shared" si="13"/>
        <v>0</v>
      </c>
      <c r="AK96">
        <f t="shared" si="13"/>
        <v>0</v>
      </c>
      <c r="AL96">
        <f t="shared" si="13"/>
        <v>0</v>
      </c>
      <c r="AM96">
        <f t="shared" si="13"/>
        <v>0</v>
      </c>
      <c r="AN96">
        <f t="shared" si="13"/>
        <v>6730.7895122962846</v>
      </c>
      <c r="AO96">
        <f t="shared" si="13"/>
        <v>212.48735539023932</v>
      </c>
      <c r="AP96">
        <f t="shared" si="13"/>
        <v>22768.538095164949</v>
      </c>
      <c r="AQ96">
        <f t="shared" si="13"/>
        <v>31.5</v>
      </c>
      <c r="AR96">
        <f t="shared" si="17"/>
        <v>327.75</v>
      </c>
      <c r="AS96">
        <f t="shared" si="14"/>
        <v>55.25</v>
      </c>
      <c r="AU96" s="7" t="s">
        <v>118</v>
      </c>
      <c r="AV96" s="8" t="s">
        <v>1</v>
      </c>
      <c r="AW96" s="8">
        <f>SUMIFS(C:C,$A:$A,$AV96,$B:$B,$AU96)</f>
        <v>2.298</v>
      </c>
      <c r="AX96" s="8">
        <f>SUMIFS(D:D,$A:$A,$AV96,$B:$B,$AU96)</f>
        <v>16.742999999999999</v>
      </c>
      <c r="AY96" s="8">
        <f>SUMIFS(U:U,$A:$A,$AV96,$B:$B,$AU96)</f>
        <v>7.2498470091713601E-3</v>
      </c>
      <c r="AZ96" s="8">
        <f>SUMIFS(T:T,$A:$A,$AV96,$B:$B,$AU96)</f>
        <v>0.15412708582590501</v>
      </c>
      <c r="BA96" s="8">
        <f>SUMIFS(AO:AO,$A:$A,$AV96,$B:$B,$AU96)</f>
        <v>491.91542439971499</v>
      </c>
      <c r="BB96" s="8">
        <f>SUMIFS(AN:AN,$A:$A,$AV96,$B:$B,$AU96)</f>
        <v>11537.574586790999</v>
      </c>
      <c r="BC96" s="9" t="s">
        <v>132</v>
      </c>
      <c r="BQ96" t="s">
        <v>134</v>
      </c>
      <c r="BR96">
        <f>C96</f>
        <v>2.4039999999999999</v>
      </c>
      <c r="BS96">
        <f>D96</f>
        <v>21.502500000000001</v>
      </c>
    </row>
    <row r="97" spans="1:71" x14ac:dyDescent="0.25">
      <c r="A97" t="s">
        <v>83</v>
      </c>
      <c r="C97">
        <f t="shared" si="12"/>
        <v>5.2015000000000002</v>
      </c>
      <c r="D97">
        <f t="shared" si="13"/>
        <v>142.04050000000001</v>
      </c>
      <c r="E97">
        <f t="shared" si="13"/>
        <v>29.021724170505053</v>
      </c>
      <c r="F97">
        <f t="shared" si="13"/>
        <v>0</v>
      </c>
      <c r="G97">
        <f t="shared" si="13"/>
        <v>0</v>
      </c>
      <c r="H97">
        <f t="shared" si="13"/>
        <v>0</v>
      </c>
      <c r="I97">
        <f t="shared" si="13"/>
        <v>2.6423982548434238E-2</v>
      </c>
      <c r="J97">
        <f t="shared" si="13"/>
        <v>1.7037129694718383</v>
      </c>
      <c r="K97">
        <f t="shared" si="13"/>
        <v>9.628210947936397E-2</v>
      </c>
      <c r="L97">
        <f t="shared" si="13"/>
        <v>18.444644461008501</v>
      </c>
      <c r="M97">
        <f t="shared" si="13"/>
        <v>53.25</v>
      </c>
      <c r="N97">
        <f t="shared" si="13"/>
        <v>328.75</v>
      </c>
      <c r="O97">
        <f t="shared" si="13"/>
        <v>94.25</v>
      </c>
      <c r="P97">
        <f t="shared" si="13"/>
        <v>0</v>
      </c>
      <c r="Q97">
        <f t="shared" si="13"/>
        <v>0</v>
      </c>
      <c r="R97">
        <f t="shared" si="13"/>
        <v>0</v>
      </c>
      <c r="S97">
        <f t="shared" si="13"/>
        <v>1.017122720293173E-2</v>
      </c>
      <c r="T97">
        <f t="shared" si="13"/>
        <v>0.75459772608569398</v>
      </c>
      <c r="U97">
        <f t="shared" si="13"/>
        <v>5.1478961930083153E-2</v>
      </c>
      <c r="V97">
        <f t="shared" si="13"/>
        <v>10.034195694458406</v>
      </c>
      <c r="W97">
        <f t="shared" si="13"/>
        <v>47</v>
      </c>
      <c r="X97">
        <f t="shared" si="13"/>
        <v>327.75</v>
      </c>
      <c r="Y97">
        <f t="shared" si="13"/>
        <v>80.75</v>
      </c>
      <c r="Z97">
        <f t="shared" si="13"/>
        <v>0</v>
      </c>
      <c r="AA97">
        <f t="shared" si="13"/>
        <v>0</v>
      </c>
      <c r="AB97">
        <f t="shared" ref="D97:AQ103" si="18">AVERAGEIF($A$2:$A$65,$A97,AB$2:AB$65)</f>
        <v>0</v>
      </c>
      <c r="AC97">
        <f t="shared" si="18"/>
        <v>195.95372877774818</v>
      </c>
      <c r="AD97">
        <f t="shared" si="18"/>
        <v>32867.622288157007</v>
      </c>
      <c r="AE97">
        <f t="shared" si="18"/>
        <v>1224.6366048875677</v>
      </c>
      <c r="AF97">
        <f t="shared" si="18"/>
        <v>165179.36171226986</v>
      </c>
      <c r="AG97">
        <f t="shared" si="18"/>
        <v>46.5</v>
      </c>
      <c r="AH97">
        <f t="shared" si="18"/>
        <v>328.75</v>
      </c>
      <c r="AI97">
        <f t="shared" si="18"/>
        <v>94.25</v>
      </c>
      <c r="AJ97">
        <f t="shared" si="18"/>
        <v>0</v>
      </c>
      <c r="AK97">
        <f t="shared" si="18"/>
        <v>0</v>
      </c>
      <c r="AL97">
        <f t="shared" si="18"/>
        <v>0</v>
      </c>
      <c r="AM97">
        <f t="shared" si="18"/>
        <v>74.927739270682565</v>
      </c>
      <c r="AN97">
        <f t="shared" si="18"/>
        <v>22586.627537178374</v>
      </c>
      <c r="AO97">
        <f t="shared" si="18"/>
        <v>548.68982013848449</v>
      </c>
      <c r="AP97">
        <f t="shared" si="18"/>
        <v>71526.798354795406</v>
      </c>
      <c r="AQ97">
        <f t="shared" si="18"/>
        <v>42.5</v>
      </c>
      <c r="AR97">
        <f t="shared" si="17"/>
        <v>327.75</v>
      </c>
      <c r="AS97">
        <f t="shared" si="14"/>
        <v>80.75</v>
      </c>
      <c r="AU97" s="10" t="s">
        <v>118</v>
      </c>
      <c r="AV97" s="11" t="s">
        <v>74</v>
      </c>
      <c r="AW97" s="11">
        <f t="shared" ref="AW97:AX115" si="19">SUMIFS(C:C,$A:$A,$AV97,$B:$B,$AU97)</f>
        <v>1.8120000000000001</v>
      </c>
      <c r="AX97" s="11">
        <f t="shared" si="19"/>
        <v>6.9980000000000002</v>
      </c>
      <c r="AY97" s="11">
        <f t="shared" ref="AY97:AY115" si="20">SUMIFS(U:U,$A:$A,$AV97,$B:$B,$AU97)</f>
        <v>6.9546721975394304E-3</v>
      </c>
      <c r="AZ97" s="11">
        <f t="shared" ref="AZ97:AZ115" si="21">SUMIFS(T:T,$A:$A,$AV97,$B:$B,$AU97)</f>
        <v>0.15412708582590401</v>
      </c>
      <c r="BA97" s="11">
        <f t="shared" ref="BA97:BA115" si="22">SUMIFS(AO:AO,$A:$A,$AV97,$B:$B,$AU97)</f>
        <v>620.05856810080297</v>
      </c>
      <c r="BB97" s="11">
        <f t="shared" ref="BB97:BB115" si="23">SUMIFS(AN:AN,$A:$A,$AV97,$B:$B,$AU97)</f>
        <v>20733.5501311921</v>
      </c>
      <c r="BC97" s="12" t="s">
        <v>133</v>
      </c>
      <c r="BQ97" t="s">
        <v>135</v>
      </c>
      <c r="BR97">
        <f>C95</f>
        <v>2.4032499999999999</v>
      </c>
      <c r="BS97">
        <f>D95</f>
        <v>21.31775</v>
      </c>
    </row>
    <row r="98" spans="1:71" x14ac:dyDescent="0.25">
      <c r="A98" t="s">
        <v>84</v>
      </c>
      <c r="C98">
        <f t="shared" si="12"/>
        <v>5.2014999999999993</v>
      </c>
      <c r="D98">
        <f t="shared" si="18"/>
        <v>142.11849999999998</v>
      </c>
      <c r="E98">
        <f t="shared" si="18"/>
        <v>29.021721493443909</v>
      </c>
      <c r="F98">
        <f t="shared" si="18"/>
        <v>0</v>
      </c>
      <c r="G98">
        <f t="shared" si="18"/>
        <v>0</v>
      </c>
      <c r="H98">
        <f t="shared" si="18"/>
        <v>0</v>
      </c>
      <c r="I98">
        <f t="shared" si="18"/>
        <v>3.8163634747156502E-17</v>
      </c>
      <c r="J98">
        <f t="shared" si="18"/>
        <v>0.64158776031051146</v>
      </c>
      <c r="K98">
        <f t="shared" si="18"/>
        <v>1.5025714154466777E-2</v>
      </c>
      <c r="L98">
        <f t="shared" si="18"/>
        <v>3.8088381857343476</v>
      </c>
      <c r="M98">
        <f t="shared" si="18"/>
        <v>39</v>
      </c>
      <c r="N98">
        <f t="shared" si="18"/>
        <v>328.75</v>
      </c>
      <c r="O98">
        <f t="shared" si="18"/>
        <v>68.5</v>
      </c>
      <c r="P98">
        <f t="shared" si="18"/>
        <v>0</v>
      </c>
      <c r="Q98">
        <f t="shared" si="18"/>
        <v>0</v>
      </c>
      <c r="R98">
        <f t="shared" si="18"/>
        <v>0</v>
      </c>
      <c r="S98">
        <f t="shared" si="18"/>
        <v>0</v>
      </c>
      <c r="T98">
        <f t="shared" si="18"/>
        <v>0.31152782708287874</v>
      </c>
      <c r="U98">
        <f t="shared" si="18"/>
        <v>6.9499190118249678E-3</v>
      </c>
      <c r="V98">
        <f t="shared" si="18"/>
        <v>1.477189521671094</v>
      </c>
      <c r="W98">
        <f t="shared" si="18"/>
        <v>38.75</v>
      </c>
      <c r="X98">
        <f t="shared" si="18"/>
        <v>327.75</v>
      </c>
      <c r="Y98">
        <f t="shared" si="18"/>
        <v>57.75</v>
      </c>
      <c r="Z98">
        <f t="shared" si="18"/>
        <v>0</v>
      </c>
      <c r="AA98">
        <f t="shared" si="18"/>
        <v>0</v>
      </c>
      <c r="AB98">
        <f t="shared" si="18"/>
        <v>0</v>
      </c>
      <c r="AC98">
        <f t="shared" si="18"/>
        <v>2.5579538487363501E-13</v>
      </c>
      <c r="AD98">
        <f t="shared" si="18"/>
        <v>16799.221255773686</v>
      </c>
      <c r="AE98">
        <f t="shared" si="18"/>
        <v>446.23711590211985</v>
      </c>
      <c r="AF98">
        <f t="shared" si="18"/>
        <v>89223.714165419849</v>
      </c>
      <c r="AG98">
        <f t="shared" si="18"/>
        <v>37</v>
      </c>
      <c r="AH98">
        <f t="shared" si="18"/>
        <v>328.75</v>
      </c>
      <c r="AI98">
        <f t="shared" si="18"/>
        <v>68.5</v>
      </c>
      <c r="AJ98">
        <f t="shared" si="18"/>
        <v>0</v>
      </c>
      <c r="AK98">
        <f t="shared" si="18"/>
        <v>0</v>
      </c>
      <c r="AL98">
        <f t="shared" si="18"/>
        <v>0</v>
      </c>
      <c r="AM98">
        <f t="shared" si="18"/>
        <v>0</v>
      </c>
      <c r="AN98">
        <f t="shared" si="18"/>
        <v>15875.192358838824</v>
      </c>
      <c r="AO98">
        <f t="shared" si="18"/>
        <v>229.70267974950013</v>
      </c>
      <c r="AP98">
        <f t="shared" si="18"/>
        <v>39877.679458040126</v>
      </c>
      <c r="AQ98">
        <f t="shared" si="18"/>
        <v>32.75</v>
      </c>
      <c r="AR98">
        <f t="shared" si="17"/>
        <v>327.75</v>
      </c>
      <c r="AS98">
        <f t="shared" si="14"/>
        <v>57.75</v>
      </c>
      <c r="AU98" s="10" t="s">
        <v>118</v>
      </c>
      <c r="AV98" s="11" t="s">
        <v>75</v>
      </c>
      <c r="AW98" s="11">
        <f t="shared" si="19"/>
        <v>1.8120000000000001</v>
      </c>
      <c r="AX98" s="11">
        <f t="shared" si="19"/>
        <v>6.9980000000000002</v>
      </c>
      <c r="AY98" s="11">
        <f t="shared" si="20"/>
        <v>6.9546721975590102E-3</v>
      </c>
      <c r="AZ98" s="11">
        <f t="shared" si="21"/>
        <v>0.154127085825884</v>
      </c>
      <c r="BA98" s="11">
        <f t="shared" si="22"/>
        <v>620.05856810089006</v>
      </c>
      <c r="BB98" s="11">
        <f t="shared" si="23"/>
        <v>20733.550131197899</v>
      </c>
      <c r="BC98" s="12" t="s">
        <v>131</v>
      </c>
      <c r="BQ98" t="s">
        <v>133</v>
      </c>
      <c r="BR98">
        <f>C94</f>
        <v>2.2105000000000001</v>
      </c>
      <c r="BS98">
        <f>D94</f>
        <v>21.4495</v>
      </c>
    </row>
    <row r="99" spans="1:71" x14ac:dyDescent="0.25">
      <c r="A99" t="s">
        <v>81</v>
      </c>
      <c r="C99">
        <f t="shared" si="12"/>
        <v>62.372</v>
      </c>
      <c r="D99">
        <f t="shared" si="18"/>
        <v>5958.2610000000004</v>
      </c>
      <c r="E99">
        <f t="shared" si="18"/>
        <v>299.88452560519517</v>
      </c>
      <c r="F99">
        <f t="shared" si="18"/>
        <v>0</v>
      </c>
      <c r="G99">
        <f t="shared" si="18"/>
        <v>6.0412723238959749E-2</v>
      </c>
      <c r="H99">
        <f t="shared" si="18"/>
        <v>0.28225365815368153</v>
      </c>
      <c r="I99">
        <f t="shared" si="18"/>
        <v>0.54855177537505539</v>
      </c>
      <c r="J99">
        <f t="shared" si="18"/>
        <v>2.2564821524324854</v>
      </c>
      <c r="K99">
        <f t="shared" si="18"/>
        <v>0.38146161444350046</v>
      </c>
      <c r="L99">
        <f t="shared" si="18"/>
        <v>76.71254953410498</v>
      </c>
      <c r="M99">
        <f t="shared" si="18"/>
        <v>65.75</v>
      </c>
      <c r="N99">
        <f t="shared" si="18"/>
        <v>328.75</v>
      </c>
      <c r="O99">
        <f t="shared" si="18"/>
        <v>149.25</v>
      </c>
      <c r="P99">
        <f t="shared" si="18"/>
        <v>0</v>
      </c>
      <c r="Q99">
        <f t="shared" si="18"/>
        <v>0</v>
      </c>
      <c r="R99">
        <f t="shared" si="18"/>
        <v>0</v>
      </c>
      <c r="S99">
        <f t="shared" si="18"/>
        <v>0.2614184383559407</v>
      </c>
      <c r="T99">
        <f t="shared" si="18"/>
        <v>0.93480306083887044</v>
      </c>
      <c r="U99">
        <f t="shared" si="18"/>
        <v>0.12940338284591382</v>
      </c>
      <c r="V99">
        <f t="shared" si="18"/>
        <v>25.410918954077626</v>
      </c>
      <c r="W99">
        <f t="shared" si="18"/>
        <v>68.75</v>
      </c>
      <c r="X99">
        <f t="shared" si="18"/>
        <v>327.75</v>
      </c>
      <c r="Y99">
        <f t="shared" si="18"/>
        <v>113</v>
      </c>
      <c r="Z99">
        <f t="shared" si="18"/>
        <v>0</v>
      </c>
      <c r="AA99">
        <f t="shared" si="18"/>
        <v>2.0197728962811299</v>
      </c>
      <c r="AB99">
        <f t="shared" si="18"/>
        <v>720.22577666758752</v>
      </c>
      <c r="AC99">
        <f t="shared" si="18"/>
        <v>2523.2371733215359</v>
      </c>
      <c r="AD99">
        <f t="shared" si="18"/>
        <v>51733.044962324144</v>
      </c>
      <c r="AE99">
        <f t="shared" si="18"/>
        <v>3241.6219873482623</v>
      </c>
      <c r="AF99">
        <f t="shared" si="18"/>
        <v>375484.12128943938</v>
      </c>
      <c r="AG99">
        <f t="shared" si="18"/>
        <v>53.25</v>
      </c>
      <c r="AH99">
        <f t="shared" si="18"/>
        <v>328.75</v>
      </c>
      <c r="AI99">
        <f t="shared" si="18"/>
        <v>149.25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538.74514569745077</v>
      </c>
      <c r="AN99">
        <f t="shared" si="18"/>
        <v>49858.382310350476</v>
      </c>
      <c r="AO99">
        <f t="shared" si="18"/>
        <v>1729.5655499923139</v>
      </c>
      <c r="AP99">
        <f t="shared" si="18"/>
        <v>190885.64269921236</v>
      </c>
      <c r="AQ99">
        <f t="shared" si="18"/>
        <v>45.75</v>
      </c>
      <c r="AR99">
        <f t="shared" si="17"/>
        <v>327.75</v>
      </c>
      <c r="AS99">
        <f t="shared" si="14"/>
        <v>113</v>
      </c>
      <c r="AU99" s="10" t="s">
        <v>118</v>
      </c>
      <c r="AV99" s="11" t="s">
        <v>76</v>
      </c>
      <c r="AW99" s="11">
        <f t="shared" si="19"/>
        <v>2.0750000000000002</v>
      </c>
      <c r="AX99" s="11">
        <f t="shared" si="19"/>
        <v>6.9980000000000002</v>
      </c>
      <c r="AY99" s="11">
        <f t="shared" si="20"/>
        <v>7.1460234234795496E-3</v>
      </c>
      <c r="AZ99" s="11">
        <f t="shared" si="21"/>
        <v>0.15412708582576601</v>
      </c>
      <c r="BA99" s="11">
        <f t="shared" si="22"/>
        <v>716.525838211468</v>
      </c>
      <c r="BB99" s="11">
        <f t="shared" si="23"/>
        <v>20733.550131193599</v>
      </c>
      <c r="BC99" s="12" t="s">
        <v>134</v>
      </c>
      <c r="BQ99" t="s">
        <v>131</v>
      </c>
      <c r="BR99">
        <f>C93</f>
        <v>2.2164999999999999</v>
      </c>
      <c r="BS99">
        <f>D93</f>
        <v>21.254249999999999</v>
      </c>
    </row>
    <row r="100" spans="1:71" ht="15.75" thickBot="1" x14ac:dyDescent="0.3">
      <c r="A100" t="s">
        <v>86</v>
      </c>
      <c r="C100">
        <f t="shared" si="12"/>
        <v>5.6587500000000004</v>
      </c>
      <c r="D100">
        <f t="shared" si="18"/>
        <v>306.36375000000004</v>
      </c>
      <c r="E100">
        <f t="shared" si="18"/>
        <v>29.157980697325382</v>
      </c>
      <c r="F100">
        <f t="shared" si="18"/>
        <v>0</v>
      </c>
      <c r="G100">
        <f t="shared" si="18"/>
        <v>6.0412723690123751E-2</v>
      </c>
      <c r="H100">
        <f t="shared" si="18"/>
        <v>0.27611589887058252</v>
      </c>
      <c r="I100">
        <f t="shared" si="18"/>
        <v>0.42451176268074919</v>
      </c>
      <c r="J100">
        <f t="shared" si="18"/>
        <v>2.3785176440588867</v>
      </c>
      <c r="K100">
        <f t="shared" si="18"/>
        <v>0.35133874884643929</v>
      </c>
      <c r="L100">
        <f t="shared" si="18"/>
        <v>70.015443632281972</v>
      </c>
      <c r="M100">
        <f t="shared" si="18"/>
        <v>82.25</v>
      </c>
      <c r="N100">
        <f t="shared" si="18"/>
        <v>328.75</v>
      </c>
      <c r="O100">
        <f t="shared" si="18"/>
        <v>156.5</v>
      </c>
      <c r="P100">
        <f t="shared" si="18"/>
        <v>0</v>
      </c>
      <c r="Q100">
        <f t="shared" si="18"/>
        <v>0</v>
      </c>
      <c r="R100">
        <f t="shared" si="18"/>
        <v>0</v>
      </c>
      <c r="S100">
        <f t="shared" si="18"/>
        <v>0.20989093591342245</v>
      </c>
      <c r="T100">
        <f t="shared" si="18"/>
        <v>0.8128934852020705</v>
      </c>
      <c r="U100">
        <f t="shared" si="18"/>
        <v>0.11623106122632937</v>
      </c>
      <c r="V100">
        <f t="shared" si="18"/>
        <v>22.514709060850212</v>
      </c>
      <c r="W100">
        <f t="shared" si="18"/>
        <v>71.75</v>
      </c>
      <c r="X100">
        <f t="shared" si="18"/>
        <v>327.75</v>
      </c>
      <c r="Y100">
        <f t="shared" si="18"/>
        <v>109</v>
      </c>
      <c r="Z100">
        <f t="shared" si="18"/>
        <v>0</v>
      </c>
      <c r="AA100">
        <f t="shared" si="18"/>
        <v>3.0828710960208001</v>
      </c>
      <c r="AB100">
        <f t="shared" si="18"/>
        <v>432.51192183781347</v>
      </c>
      <c r="AC100">
        <f t="shared" si="18"/>
        <v>2568.2187533148485</v>
      </c>
      <c r="AD100">
        <f t="shared" si="18"/>
        <v>60509.854189703714</v>
      </c>
      <c r="AE100">
        <f t="shared" si="18"/>
        <v>3642.7123607481076</v>
      </c>
      <c r="AF100">
        <f t="shared" si="18"/>
        <v>385568.82407072466</v>
      </c>
      <c r="AG100">
        <f t="shared" si="18"/>
        <v>62.5</v>
      </c>
      <c r="AH100">
        <f t="shared" si="18"/>
        <v>328.75</v>
      </c>
      <c r="AI100">
        <f t="shared" si="18"/>
        <v>156.5</v>
      </c>
      <c r="AJ100">
        <f t="shared" si="18"/>
        <v>0</v>
      </c>
      <c r="AK100">
        <f t="shared" si="18"/>
        <v>0</v>
      </c>
      <c r="AL100">
        <f t="shared" si="18"/>
        <v>0</v>
      </c>
      <c r="AM100">
        <f t="shared" si="18"/>
        <v>480.67204441958728</v>
      </c>
      <c r="AN100">
        <f t="shared" si="18"/>
        <v>49233.570698192256</v>
      </c>
      <c r="AO100">
        <f t="shared" si="18"/>
        <v>1944.6459633095456</v>
      </c>
      <c r="AP100">
        <f t="shared" si="18"/>
        <v>200115.54897074949</v>
      </c>
      <c r="AQ100">
        <f t="shared" si="18"/>
        <v>51</v>
      </c>
      <c r="AR100">
        <f t="shared" si="17"/>
        <v>327.75</v>
      </c>
      <c r="AS100">
        <f t="shared" si="14"/>
        <v>109</v>
      </c>
      <c r="AU100" s="13" t="s">
        <v>118</v>
      </c>
      <c r="AV100" s="14" t="s">
        <v>77</v>
      </c>
      <c r="AW100" s="14">
        <f t="shared" si="19"/>
        <v>2.0750000000000002</v>
      </c>
      <c r="AX100" s="14">
        <f t="shared" si="19"/>
        <v>6.9980000000000002</v>
      </c>
      <c r="AY100" s="14">
        <f t="shared" si="20"/>
        <v>7.14602342348094E-3</v>
      </c>
      <c r="AZ100" s="14">
        <f t="shared" si="21"/>
        <v>0.154127085825848</v>
      </c>
      <c r="BA100" s="14">
        <f t="shared" si="22"/>
        <v>716.52583821147005</v>
      </c>
      <c r="BB100" s="14">
        <f t="shared" si="23"/>
        <v>20733.550131192598</v>
      </c>
      <c r="BC100" s="15" t="s">
        <v>135</v>
      </c>
      <c r="BQ100" t="s">
        <v>116</v>
      </c>
      <c r="BR100">
        <f>C92</f>
        <v>2.2402500000000001</v>
      </c>
      <c r="BS100">
        <f>D92</f>
        <v>37.372749999999996</v>
      </c>
    </row>
    <row r="101" spans="1:71" x14ac:dyDescent="0.25">
      <c r="A101" t="s">
        <v>91</v>
      </c>
      <c r="C101">
        <f t="shared" si="12"/>
        <v>5.6602500000000004</v>
      </c>
      <c r="D101">
        <f t="shared" si="18"/>
        <v>306.78375</v>
      </c>
      <c r="E101">
        <f t="shared" si="18"/>
        <v>29.157979863020071</v>
      </c>
      <c r="F101">
        <f t="shared" si="18"/>
        <v>0</v>
      </c>
      <c r="G101">
        <f t="shared" si="18"/>
        <v>0</v>
      </c>
      <c r="H101">
        <f t="shared" si="18"/>
        <v>0</v>
      </c>
      <c r="I101">
        <f t="shared" si="18"/>
        <v>9.0775189211194998E-3</v>
      </c>
      <c r="J101">
        <f t="shared" si="18"/>
        <v>2.3135907383031658</v>
      </c>
      <c r="K101">
        <f t="shared" si="18"/>
        <v>9.8265982247549163E-2</v>
      </c>
      <c r="L101">
        <f t="shared" si="18"/>
        <v>22.798693856690676</v>
      </c>
      <c r="M101">
        <f t="shared" si="18"/>
        <v>43.75</v>
      </c>
      <c r="N101">
        <f t="shared" si="18"/>
        <v>328.75</v>
      </c>
      <c r="O101">
        <f t="shared" si="18"/>
        <v>81.75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0.80918484016345882</v>
      </c>
      <c r="U101">
        <f t="shared" si="18"/>
        <v>4.7614689463599494E-2</v>
      </c>
      <c r="V101">
        <f t="shared" si="18"/>
        <v>10.956573971723312</v>
      </c>
      <c r="W101">
        <f t="shared" si="18"/>
        <v>41</v>
      </c>
      <c r="X101">
        <f t="shared" si="18"/>
        <v>327.75</v>
      </c>
      <c r="Y101">
        <f t="shared" si="18"/>
        <v>69.25</v>
      </c>
      <c r="Z101">
        <f t="shared" si="18"/>
        <v>0</v>
      </c>
      <c r="AA101">
        <f t="shared" si="18"/>
        <v>0</v>
      </c>
      <c r="AB101">
        <f t="shared" si="18"/>
        <v>0</v>
      </c>
      <c r="AC101">
        <f t="shared" si="18"/>
        <v>14.309216282026677</v>
      </c>
      <c r="AD101">
        <f t="shared" si="18"/>
        <v>63068.51027465448</v>
      </c>
      <c r="AE101">
        <f t="shared" si="18"/>
        <v>1237.9841161592894</v>
      </c>
      <c r="AF101">
        <f t="shared" si="18"/>
        <v>154030.06962137291</v>
      </c>
      <c r="AG101">
        <f t="shared" si="18"/>
        <v>35.25</v>
      </c>
      <c r="AH101">
        <f t="shared" si="18"/>
        <v>328.75</v>
      </c>
      <c r="AI101">
        <f t="shared" si="18"/>
        <v>81.75</v>
      </c>
      <c r="AJ101">
        <f t="shared" si="18"/>
        <v>0</v>
      </c>
      <c r="AK101">
        <f t="shared" si="18"/>
        <v>0</v>
      </c>
      <c r="AL101">
        <f t="shared" si="18"/>
        <v>0</v>
      </c>
      <c r="AM101">
        <f t="shared" si="18"/>
        <v>0</v>
      </c>
      <c r="AN101">
        <f t="shared" si="18"/>
        <v>31868.372052028164</v>
      </c>
      <c r="AO101">
        <f t="shared" si="18"/>
        <v>514.61946394540735</v>
      </c>
      <c r="AP101">
        <f t="shared" si="18"/>
        <v>66200.527910268822</v>
      </c>
      <c r="AQ101">
        <f t="shared" si="18"/>
        <v>36.25</v>
      </c>
      <c r="AR101">
        <f t="shared" si="17"/>
        <v>327.75</v>
      </c>
      <c r="AS101">
        <f t="shared" si="14"/>
        <v>69.25</v>
      </c>
      <c r="AU101" s="7" t="s">
        <v>119</v>
      </c>
      <c r="AV101" s="8" t="s">
        <v>1</v>
      </c>
      <c r="AW101" s="8">
        <f t="shared" si="19"/>
        <v>1.8560000000000001</v>
      </c>
      <c r="AX101" s="8">
        <f t="shared" si="19"/>
        <v>14.885</v>
      </c>
      <c r="AY101" s="8">
        <f t="shared" si="20"/>
        <v>1.38623250864947E-2</v>
      </c>
      <c r="AZ101" s="8">
        <f t="shared" si="21"/>
        <v>0.46059424979409402</v>
      </c>
      <c r="BA101" s="8">
        <f t="shared" si="22"/>
        <v>679.37246076821395</v>
      </c>
      <c r="BB101" s="8">
        <f t="shared" si="23"/>
        <v>56308.871611926697</v>
      </c>
      <c r="BC101" s="9" t="s">
        <v>132</v>
      </c>
    </row>
    <row r="102" spans="1:71" x14ac:dyDescent="0.25">
      <c r="A102" t="s">
        <v>82</v>
      </c>
      <c r="C102">
        <f t="shared" si="12"/>
        <v>62.367249999999999</v>
      </c>
      <c r="D102">
        <f t="shared" si="18"/>
        <v>5956.79</v>
      </c>
      <c r="E102">
        <f t="shared" si="18"/>
        <v>299.8845289369479</v>
      </c>
      <c r="F102">
        <f t="shared" si="18"/>
        <v>0</v>
      </c>
      <c r="G102">
        <f t="shared" si="18"/>
        <v>0</v>
      </c>
      <c r="H102">
        <f t="shared" si="18"/>
        <v>0</v>
      </c>
      <c r="I102">
        <f t="shared" si="18"/>
        <v>1.47034967786111E-3</v>
      </c>
      <c r="J102">
        <f t="shared" si="18"/>
        <v>1.744548432815749</v>
      </c>
      <c r="K102">
        <f t="shared" si="18"/>
        <v>6.3099516680288528E-2</v>
      </c>
      <c r="L102">
        <f t="shared" si="18"/>
        <v>13.325531373085692</v>
      </c>
      <c r="M102">
        <f t="shared" si="18"/>
        <v>43.5</v>
      </c>
      <c r="N102">
        <f t="shared" si="18"/>
        <v>328.75</v>
      </c>
      <c r="O102">
        <f t="shared" si="18"/>
        <v>77.25</v>
      </c>
      <c r="P102">
        <f t="shared" si="18"/>
        <v>0</v>
      </c>
      <c r="Q102">
        <f t="shared" si="18"/>
        <v>0</v>
      </c>
      <c r="R102">
        <f t="shared" si="18"/>
        <v>0</v>
      </c>
      <c r="S102">
        <f t="shared" si="18"/>
        <v>2.761275489732025E-17</v>
      </c>
      <c r="T102">
        <f t="shared" si="18"/>
        <v>0.73904754362448954</v>
      </c>
      <c r="U102">
        <f t="shared" si="18"/>
        <v>3.1823658042703089E-2</v>
      </c>
      <c r="V102">
        <f t="shared" si="18"/>
        <v>6.7466084052833706</v>
      </c>
      <c r="W102">
        <f t="shared" si="18"/>
        <v>38.5</v>
      </c>
      <c r="X102">
        <f t="shared" si="18"/>
        <v>327.75</v>
      </c>
      <c r="Y102">
        <f t="shared" si="18"/>
        <v>67</v>
      </c>
      <c r="Z102">
        <f t="shared" si="18"/>
        <v>0</v>
      </c>
      <c r="AA102">
        <f t="shared" si="18"/>
        <v>0</v>
      </c>
      <c r="AB102">
        <f t="shared" si="18"/>
        <v>0</v>
      </c>
      <c r="AC102">
        <f t="shared" si="18"/>
        <v>9.9516437076279001</v>
      </c>
      <c r="AD102">
        <f t="shared" si="18"/>
        <v>23799.854691015833</v>
      </c>
      <c r="AE102">
        <f t="shared" si="18"/>
        <v>543.3091681978774</v>
      </c>
      <c r="AF102">
        <f t="shared" si="18"/>
        <v>105039.711659894</v>
      </c>
      <c r="AG102">
        <f t="shared" si="18"/>
        <v>35.5</v>
      </c>
      <c r="AH102">
        <f t="shared" si="18"/>
        <v>328.75</v>
      </c>
      <c r="AI102">
        <f t="shared" si="18"/>
        <v>77.25</v>
      </c>
      <c r="AJ102">
        <f t="shared" si="18"/>
        <v>0</v>
      </c>
      <c r="AK102">
        <f t="shared" si="18"/>
        <v>0</v>
      </c>
      <c r="AL102">
        <f t="shared" si="18"/>
        <v>0</v>
      </c>
      <c r="AM102">
        <f t="shared" si="18"/>
        <v>1.13686837721616E-13</v>
      </c>
      <c r="AN102">
        <f t="shared" si="18"/>
        <v>16947.99585426012</v>
      </c>
      <c r="AO102">
        <f t="shared" si="18"/>
        <v>245.9583779913219</v>
      </c>
      <c r="AP102">
        <f t="shared" si="18"/>
        <v>46548.166665768622</v>
      </c>
      <c r="AQ102">
        <f t="shared" si="18"/>
        <v>34.75</v>
      </c>
      <c r="AR102">
        <f t="shared" si="17"/>
        <v>327.75</v>
      </c>
      <c r="AS102">
        <f t="shared" si="14"/>
        <v>67</v>
      </c>
      <c r="AU102" s="10" t="s">
        <v>119</v>
      </c>
      <c r="AV102" s="11" t="s">
        <v>74</v>
      </c>
      <c r="AW102" s="11">
        <f t="shared" si="19"/>
        <v>2.6459999999999999</v>
      </c>
      <c r="AX102" s="11">
        <f t="shared" si="19"/>
        <v>23.98</v>
      </c>
      <c r="AY102" s="11">
        <f t="shared" si="20"/>
        <v>8.6766097185071705E-3</v>
      </c>
      <c r="AZ102" s="11">
        <f t="shared" si="21"/>
        <v>0.51037447785589696</v>
      </c>
      <c r="BA102" s="11">
        <f t="shared" si="22"/>
        <v>82.658908908101594</v>
      </c>
      <c r="BB102" s="11">
        <f t="shared" si="23"/>
        <v>3314.61948952593</v>
      </c>
      <c r="BC102" s="12" t="s">
        <v>131</v>
      </c>
    </row>
    <row r="103" spans="1:71" x14ac:dyDescent="0.25">
      <c r="A103" t="s">
        <v>99</v>
      </c>
      <c r="C103">
        <f t="shared" si="12"/>
        <v>13.0915</v>
      </c>
      <c r="D103">
        <f t="shared" si="18"/>
        <v>762.56099999999992</v>
      </c>
      <c r="E103">
        <f t="shared" si="18"/>
        <v>77.439822066623762</v>
      </c>
      <c r="F103">
        <f t="shared" si="18"/>
        <v>0</v>
      </c>
      <c r="G103">
        <f t="shared" si="18"/>
        <v>0</v>
      </c>
      <c r="H103">
        <f t="shared" si="18"/>
        <v>0</v>
      </c>
      <c r="I103">
        <f t="shared" si="18"/>
        <v>0.30999221923197229</v>
      </c>
      <c r="J103">
        <f t="shared" si="18"/>
        <v>1.6165953068109886</v>
      </c>
      <c r="K103">
        <f t="shared" si="18"/>
        <v>0.17621678639879759</v>
      </c>
      <c r="L103">
        <f t="shared" si="18"/>
        <v>34.711022831945357</v>
      </c>
      <c r="M103">
        <f t="shared" si="18"/>
        <v>61.75</v>
      </c>
      <c r="N103">
        <f t="shared" si="18"/>
        <v>328.75</v>
      </c>
      <c r="O103">
        <f t="shared" si="18"/>
        <v>106.25</v>
      </c>
      <c r="P103">
        <f t="shared" si="18"/>
        <v>0</v>
      </c>
      <c r="Q103">
        <f t="shared" si="18"/>
        <v>0</v>
      </c>
      <c r="R103">
        <f t="shared" si="18"/>
        <v>0</v>
      </c>
      <c r="S103">
        <f t="shared" si="18"/>
        <v>4.5699430992037153E-2</v>
      </c>
      <c r="T103">
        <f t="shared" si="18"/>
        <v>0.94272361831971718</v>
      </c>
      <c r="U103">
        <f t="shared" si="18"/>
        <v>7.0781058661055551E-2</v>
      </c>
      <c r="V103">
        <f t="shared" si="18"/>
        <v>14.275546797289509</v>
      </c>
      <c r="W103">
        <f t="shared" si="18"/>
        <v>48</v>
      </c>
      <c r="X103">
        <f t="shared" si="18"/>
        <v>327.75</v>
      </c>
      <c r="Y103">
        <f t="shared" si="18"/>
        <v>79.25</v>
      </c>
      <c r="Z103">
        <f t="shared" si="18"/>
        <v>0</v>
      </c>
      <c r="AA103">
        <f t="shared" si="18"/>
        <v>0</v>
      </c>
      <c r="AB103">
        <f t="shared" si="18"/>
        <v>0</v>
      </c>
      <c r="AC103">
        <f t="shared" si="18"/>
        <v>829.82423595378657</v>
      </c>
      <c r="AD103">
        <f t="shared" si="18"/>
        <v>69494.035865875776</v>
      </c>
      <c r="AE103">
        <f t="shared" si="18"/>
        <v>1840.3676412231098</v>
      </c>
      <c r="AF103">
        <f t="shared" si="18"/>
        <v>301049.45159121073</v>
      </c>
      <c r="AG103">
        <f t="shared" si="18"/>
        <v>43.5</v>
      </c>
      <c r="AH103">
        <f t="shared" si="18"/>
        <v>328.75</v>
      </c>
      <c r="AI103">
        <f t="shared" si="18"/>
        <v>106.25</v>
      </c>
      <c r="AJ103">
        <f t="shared" si="18"/>
        <v>0</v>
      </c>
      <c r="AK103">
        <f t="shared" ref="D103:AQ106" si="24">AVERAGEIF($A$2:$A$65,$A103,AK$2:AK$65)</f>
        <v>0</v>
      </c>
      <c r="AL103">
        <f t="shared" si="24"/>
        <v>0</v>
      </c>
      <c r="AM103">
        <f t="shared" si="24"/>
        <v>56.837547919272907</v>
      </c>
      <c r="AN103">
        <f t="shared" si="24"/>
        <v>46190.077674821659</v>
      </c>
      <c r="AO103">
        <f t="shared" si="24"/>
        <v>834.63935089618269</v>
      </c>
      <c r="AP103">
        <f t="shared" si="24"/>
        <v>135318.02846609917</v>
      </c>
      <c r="AQ103">
        <f t="shared" si="24"/>
        <v>40.75</v>
      </c>
      <c r="AR103">
        <f t="shared" si="17"/>
        <v>327.75</v>
      </c>
      <c r="AS103">
        <f t="shared" si="14"/>
        <v>79.25</v>
      </c>
      <c r="AU103" s="10" t="s">
        <v>119</v>
      </c>
      <c r="AV103" s="11" t="s">
        <v>75</v>
      </c>
      <c r="AW103" s="11">
        <f t="shared" si="19"/>
        <v>2.6459999999999999</v>
      </c>
      <c r="AX103" s="11">
        <f t="shared" si="19"/>
        <v>23.98</v>
      </c>
      <c r="AY103" s="11">
        <f t="shared" si="20"/>
        <v>7.1248672129116102E-3</v>
      </c>
      <c r="AZ103" s="11">
        <f t="shared" si="21"/>
        <v>0.366187675174514</v>
      </c>
      <c r="BA103" s="11">
        <f t="shared" si="22"/>
        <v>84.324798058471004</v>
      </c>
      <c r="BB103" s="11">
        <f t="shared" si="23"/>
        <v>3314.6194896287402</v>
      </c>
      <c r="BC103" s="12" t="s">
        <v>133</v>
      </c>
    </row>
    <row r="104" spans="1:71" x14ac:dyDescent="0.25">
      <c r="A104" t="s">
        <v>93</v>
      </c>
      <c r="C104">
        <f t="shared" si="12"/>
        <v>5.8640000000000008</v>
      </c>
      <c r="D104">
        <f t="shared" si="24"/>
        <v>230.09900000000005</v>
      </c>
      <c r="E104">
        <f t="shared" si="24"/>
        <v>27.90911694537122</v>
      </c>
      <c r="F104">
        <f t="shared" si="24"/>
        <v>0</v>
      </c>
      <c r="G104">
        <f t="shared" si="24"/>
        <v>0</v>
      </c>
      <c r="H104">
        <f t="shared" si="24"/>
        <v>0</v>
      </c>
      <c r="I104">
        <f t="shared" si="24"/>
        <v>0.23834122139588176</v>
      </c>
      <c r="J104">
        <f t="shared" si="24"/>
        <v>1.866314553229353</v>
      </c>
      <c r="K104">
        <f t="shared" si="24"/>
        <v>0.16984136231017435</v>
      </c>
      <c r="L104">
        <f t="shared" si="24"/>
        <v>30.95057530214666</v>
      </c>
      <c r="M104">
        <f t="shared" si="24"/>
        <v>62.75</v>
      </c>
      <c r="N104">
        <f t="shared" si="24"/>
        <v>328.75</v>
      </c>
      <c r="O104">
        <f t="shared" si="24"/>
        <v>104.5</v>
      </c>
      <c r="P104">
        <f t="shared" si="24"/>
        <v>0</v>
      </c>
      <c r="Q104">
        <f t="shared" si="24"/>
        <v>0</v>
      </c>
      <c r="R104">
        <f t="shared" si="24"/>
        <v>0</v>
      </c>
      <c r="S104">
        <f t="shared" si="24"/>
        <v>2.0367654406759545E-2</v>
      </c>
      <c r="T104">
        <f t="shared" si="24"/>
        <v>0.76148310028880295</v>
      </c>
      <c r="U104">
        <f t="shared" si="24"/>
        <v>6.4762219056725259E-2</v>
      </c>
      <c r="V104">
        <f t="shared" si="24"/>
        <v>11.693404396157153</v>
      </c>
      <c r="W104">
        <f t="shared" si="24"/>
        <v>44.75</v>
      </c>
      <c r="X104">
        <f t="shared" si="24"/>
        <v>327.75</v>
      </c>
      <c r="Y104">
        <f t="shared" si="24"/>
        <v>80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525.18444257603164</v>
      </c>
      <c r="AD104">
        <f t="shared" si="24"/>
        <v>88556.513534285506</v>
      </c>
      <c r="AE104">
        <f t="shared" si="24"/>
        <v>2051.8800584483483</v>
      </c>
      <c r="AF104">
        <f t="shared" si="24"/>
        <v>303130.03818930028</v>
      </c>
      <c r="AG104">
        <f t="shared" si="24"/>
        <v>48</v>
      </c>
      <c r="AH104">
        <f t="shared" si="24"/>
        <v>328.75</v>
      </c>
      <c r="AI104">
        <f t="shared" si="24"/>
        <v>104.5</v>
      </c>
      <c r="AJ104">
        <f t="shared" si="24"/>
        <v>0</v>
      </c>
      <c r="AK104">
        <f t="shared" si="24"/>
        <v>0</v>
      </c>
      <c r="AL104">
        <f t="shared" si="24"/>
        <v>0</v>
      </c>
      <c r="AM104">
        <f t="shared" si="24"/>
        <v>19.339412403427701</v>
      </c>
      <c r="AN104">
        <f t="shared" si="24"/>
        <v>47398.763329541573</v>
      </c>
      <c r="AO104">
        <f t="shared" si="24"/>
        <v>940.4137069692448</v>
      </c>
      <c r="AP104">
        <f t="shared" si="24"/>
        <v>134596.90334105573</v>
      </c>
      <c r="AQ104">
        <f t="shared" si="24"/>
        <v>36.75</v>
      </c>
      <c r="AR104">
        <f t="shared" si="17"/>
        <v>327.75</v>
      </c>
      <c r="AS104">
        <f t="shared" si="14"/>
        <v>80</v>
      </c>
      <c r="AU104" s="10" t="s">
        <v>119</v>
      </c>
      <c r="AV104" s="11" t="s">
        <v>76</v>
      </c>
      <c r="AW104" s="11">
        <f t="shared" si="19"/>
        <v>2.6869999999999998</v>
      </c>
      <c r="AX104" s="11">
        <f t="shared" si="19"/>
        <v>23.98</v>
      </c>
      <c r="AY104" s="11">
        <f t="shared" si="20"/>
        <v>1.1094683905767301E-2</v>
      </c>
      <c r="AZ104" s="11">
        <f t="shared" si="21"/>
        <v>0.51037447322621898</v>
      </c>
      <c r="BA104" s="11">
        <f t="shared" si="22"/>
        <v>70.524514169351207</v>
      </c>
      <c r="BB104" s="11">
        <f t="shared" si="23"/>
        <v>2904.24834933999</v>
      </c>
      <c r="BC104" s="12" t="s">
        <v>135</v>
      </c>
    </row>
    <row r="105" spans="1:71" ht="15.75" thickBot="1" x14ac:dyDescent="0.3">
      <c r="A105" t="s">
        <v>92</v>
      </c>
      <c r="C105">
        <f t="shared" si="12"/>
        <v>5.8602499999999997</v>
      </c>
      <c r="D105">
        <f t="shared" si="24"/>
        <v>229.00125</v>
      </c>
      <c r="E105">
        <f t="shared" si="24"/>
        <v>27.909122022489452</v>
      </c>
      <c r="F105">
        <f t="shared" si="24"/>
        <v>0</v>
      </c>
      <c r="G105">
        <f t="shared" si="24"/>
        <v>0</v>
      </c>
      <c r="H105">
        <f t="shared" si="24"/>
        <v>0</v>
      </c>
      <c r="I105">
        <f t="shared" si="24"/>
        <v>0.21055059823649191</v>
      </c>
      <c r="J105">
        <f t="shared" si="24"/>
        <v>1.8214808269174609</v>
      </c>
      <c r="K105">
        <f t="shared" si="24"/>
        <v>0.18010689261809096</v>
      </c>
      <c r="L105">
        <f t="shared" si="24"/>
        <v>32.160802465878206</v>
      </c>
      <c r="M105">
        <f t="shared" si="24"/>
        <v>64</v>
      </c>
      <c r="N105">
        <f t="shared" si="24"/>
        <v>328.75</v>
      </c>
      <c r="O105">
        <f t="shared" si="24"/>
        <v>110.5</v>
      </c>
      <c r="P105">
        <f t="shared" si="24"/>
        <v>0</v>
      </c>
      <c r="Q105">
        <f t="shared" si="24"/>
        <v>0</v>
      </c>
      <c r="R105">
        <f t="shared" si="24"/>
        <v>0</v>
      </c>
      <c r="S105">
        <f t="shared" si="24"/>
        <v>6.9521099533508268E-2</v>
      </c>
      <c r="T105">
        <f t="shared" si="24"/>
        <v>0.71670305990155536</v>
      </c>
      <c r="U105">
        <f t="shared" si="24"/>
        <v>6.3583686240682363E-2</v>
      </c>
      <c r="V105">
        <f t="shared" si="24"/>
        <v>12.274618583431408</v>
      </c>
      <c r="W105">
        <f t="shared" si="24"/>
        <v>54.5</v>
      </c>
      <c r="X105">
        <f t="shared" si="24"/>
        <v>327.75</v>
      </c>
      <c r="Y105">
        <f t="shared" si="24"/>
        <v>82.5</v>
      </c>
      <c r="Z105">
        <f t="shared" si="24"/>
        <v>0</v>
      </c>
      <c r="AA105">
        <f t="shared" si="24"/>
        <v>0</v>
      </c>
      <c r="AB105">
        <f t="shared" si="24"/>
        <v>0</v>
      </c>
      <c r="AC105">
        <f t="shared" si="24"/>
        <v>782.91068604547729</v>
      </c>
      <c r="AD105">
        <f t="shared" si="24"/>
        <v>71701.143586499398</v>
      </c>
      <c r="AE105">
        <f t="shared" si="24"/>
        <v>2150.591415560305</v>
      </c>
      <c r="AF105">
        <f t="shared" si="24"/>
        <v>245842.9372740367</v>
      </c>
      <c r="AG105">
        <f t="shared" si="24"/>
        <v>48.5</v>
      </c>
      <c r="AH105">
        <f t="shared" si="24"/>
        <v>328.75</v>
      </c>
      <c r="AI105">
        <f t="shared" si="24"/>
        <v>110.5</v>
      </c>
      <c r="AJ105">
        <f t="shared" si="24"/>
        <v>0</v>
      </c>
      <c r="AK105">
        <f t="shared" si="24"/>
        <v>0</v>
      </c>
      <c r="AL105">
        <f t="shared" si="24"/>
        <v>0</v>
      </c>
      <c r="AM105">
        <f t="shared" si="24"/>
        <v>218.08577578564791</v>
      </c>
      <c r="AN105">
        <f t="shared" si="24"/>
        <v>34118.504708611479</v>
      </c>
      <c r="AO105">
        <f t="shared" si="24"/>
        <v>859.73997716219833</v>
      </c>
      <c r="AP105">
        <f t="shared" si="24"/>
        <v>101867.31164573466</v>
      </c>
      <c r="AQ105">
        <f t="shared" si="24"/>
        <v>39.5</v>
      </c>
      <c r="AR105">
        <f t="shared" si="17"/>
        <v>327.75</v>
      </c>
      <c r="AS105">
        <f t="shared" si="14"/>
        <v>82.5</v>
      </c>
      <c r="AU105" s="13" t="s">
        <v>119</v>
      </c>
      <c r="AV105" s="14" t="s">
        <v>77</v>
      </c>
      <c r="AW105" s="14">
        <f t="shared" si="19"/>
        <v>2.6589999999999998</v>
      </c>
      <c r="AX105" s="14">
        <f t="shared" si="19"/>
        <v>23.98</v>
      </c>
      <c r="AY105" s="14">
        <f t="shared" si="20"/>
        <v>9.5705526005861897E-3</v>
      </c>
      <c r="AZ105" s="14">
        <f t="shared" si="21"/>
        <v>0.36618766419779403</v>
      </c>
      <c r="BA105" s="14">
        <f t="shared" si="22"/>
        <v>77.387160769832704</v>
      </c>
      <c r="BB105" s="14">
        <f t="shared" si="23"/>
        <v>2904.2483490930999</v>
      </c>
      <c r="BC105" s="15" t="s">
        <v>134</v>
      </c>
    </row>
    <row r="106" spans="1:71" x14ac:dyDescent="0.25">
      <c r="A106" t="s">
        <v>100</v>
      </c>
      <c r="C106">
        <f t="shared" si="12"/>
        <v>13.103999999999999</v>
      </c>
      <c r="D106">
        <f t="shared" si="24"/>
        <v>766.11525000000006</v>
      </c>
      <c r="E106">
        <f t="shared" si="24"/>
        <v>77.439806379952628</v>
      </c>
      <c r="F106">
        <f t="shared" si="24"/>
        <v>0</v>
      </c>
      <c r="G106">
        <f t="shared" si="24"/>
        <v>0</v>
      </c>
      <c r="H106">
        <f t="shared" si="24"/>
        <v>0</v>
      </c>
      <c r="I106">
        <f t="shared" si="24"/>
        <v>0.12236908411867929</v>
      </c>
      <c r="J106">
        <f t="shared" si="24"/>
        <v>1.5088782872078432</v>
      </c>
      <c r="K106">
        <f t="shared" si="24"/>
        <v>0.11488064043094651</v>
      </c>
      <c r="L106">
        <f t="shared" si="24"/>
        <v>26.195714749613423</v>
      </c>
      <c r="M106">
        <f t="shared" si="24"/>
        <v>56.75</v>
      </c>
      <c r="N106">
        <f t="shared" si="24"/>
        <v>328.75</v>
      </c>
      <c r="O106">
        <f t="shared" si="24"/>
        <v>101.75</v>
      </c>
      <c r="P106">
        <f t="shared" si="24"/>
        <v>0</v>
      </c>
      <c r="Q106">
        <f t="shared" si="24"/>
        <v>0</v>
      </c>
      <c r="R106">
        <f t="shared" si="24"/>
        <v>0</v>
      </c>
      <c r="S106">
        <f t="shared" si="24"/>
        <v>1.58343659553229E-2</v>
      </c>
      <c r="T106">
        <f t="shared" si="24"/>
        <v>0.57880056805285551</v>
      </c>
      <c r="U106">
        <f t="shared" si="24"/>
        <v>4.3434084780330562E-2</v>
      </c>
      <c r="V106">
        <f t="shared" si="24"/>
        <v>9.8160827063574789</v>
      </c>
      <c r="W106">
        <f t="shared" si="24"/>
        <v>47.75</v>
      </c>
      <c r="X106">
        <f t="shared" si="24"/>
        <v>327.75</v>
      </c>
      <c r="Y106">
        <f t="shared" si="24"/>
        <v>75.75</v>
      </c>
      <c r="Z106">
        <f t="shared" si="24"/>
        <v>0</v>
      </c>
      <c r="AA106">
        <f t="shared" si="24"/>
        <v>0</v>
      </c>
      <c r="AB106">
        <f t="shared" si="24"/>
        <v>0</v>
      </c>
      <c r="AC106">
        <f t="shared" si="24"/>
        <v>215.22346120240567</v>
      </c>
      <c r="AD106">
        <f t="shared" si="24"/>
        <v>39709.324632320066</v>
      </c>
      <c r="AE106">
        <f t="shared" si="24"/>
        <v>1069.9609473898427</v>
      </c>
      <c r="AF106">
        <f t="shared" si="24"/>
        <v>171873.96696558408</v>
      </c>
      <c r="AG106">
        <f t="shared" si="24"/>
        <v>47.5</v>
      </c>
      <c r="AH106">
        <f t="shared" si="24"/>
        <v>328.75</v>
      </c>
      <c r="AI106">
        <f t="shared" si="24"/>
        <v>101.75</v>
      </c>
      <c r="AJ106">
        <f t="shared" si="24"/>
        <v>0</v>
      </c>
      <c r="AK106">
        <f t="shared" si="24"/>
        <v>0</v>
      </c>
      <c r="AL106">
        <f t="shared" si="24"/>
        <v>0</v>
      </c>
      <c r="AM106">
        <f t="shared" si="24"/>
        <v>3.5883635674563501</v>
      </c>
      <c r="AN106">
        <f t="shared" si="24"/>
        <v>20913.656857822287</v>
      </c>
      <c r="AO106">
        <f t="shared" si="24"/>
        <v>527.44957165578978</v>
      </c>
      <c r="AP106">
        <f t="shared" si="24"/>
        <v>77656.038922917447</v>
      </c>
      <c r="AQ106">
        <f t="shared" si="24"/>
        <v>36.75</v>
      </c>
      <c r="AR106">
        <f t="shared" si="17"/>
        <v>327.75</v>
      </c>
      <c r="AS106">
        <f t="shared" si="14"/>
        <v>75.75</v>
      </c>
      <c r="AU106" s="7" t="s">
        <v>120</v>
      </c>
      <c r="AV106" s="8" t="s">
        <v>1</v>
      </c>
      <c r="AW106" s="8">
        <f t="shared" si="19"/>
        <v>3.214</v>
      </c>
      <c r="AX106" s="8">
        <f t="shared" si="19"/>
        <v>111</v>
      </c>
      <c r="AY106" s="8">
        <f t="shared" si="20"/>
        <v>3.9712301871716203E-3</v>
      </c>
      <c r="AZ106" s="8">
        <f t="shared" si="21"/>
        <v>0.160435780183803</v>
      </c>
      <c r="BA106" s="8">
        <f t="shared" si="22"/>
        <v>58.133413433530301</v>
      </c>
      <c r="BB106" s="8">
        <f t="shared" si="23"/>
        <v>2204.2941078520498</v>
      </c>
      <c r="BC106" s="9" t="s">
        <v>132</v>
      </c>
    </row>
    <row r="107" spans="1:71" x14ac:dyDescent="0.25">
      <c r="AU107" s="10" t="s">
        <v>120</v>
      </c>
      <c r="AV107" s="11" t="s">
        <v>74</v>
      </c>
      <c r="AW107" s="11">
        <f t="shared" si="19"/>
        <v>2.6659999999999999</v>
      </c>
      <c r="AX107" s="11">
        <f t="shared" si="19"/>
        <v>46.671999999999997</v>
      </c>
      <c r="AY107" s="11">
        <f t="shared" si="20"/>
        <v>3.2885864419134199E-3</v>
      </c>
      <c r="AZ107" s="11">
        <f t="shared" si="21"/>
        <v>0.160428017040084</v>
      </c>
      <c r="BA107" s="11">
        <f t="shared" si="22"/>
        <v>39.826271097428403</v>
      </c>
      <c r="BB107" s="11">
        <f t="shared" si="23"/>
        <v>1883.32295657952</v>
      </c>
      <c r="BC107" s="12" t="s">
        <v>131</v>
      </c>
    </row>
    <row r="108" spans="1:71" x14ac:dyDescent="0.25">
      <c r="AU108" s="10" t="s">
        <v>120</v>
      </c>
      <c r="AV108" s="11" t="s">
        <v>75</v>
      </c>
      <c r="AW108" s="11">
        <f t="shared" si="19"/>
        <v>2.6659999999999999</v>
      </c>
      <c r="AX108" s="11">
        <f t="shared" si="19"/>
        <v>46.822000000000003</v>
      </c>
      <c r="AY108" s="11">
        <f t="shared" si="20"/>
        <v>3.2112300472384998E-3</v>
      </c>
      <c r="AZ108" s="11">
        <f t="shared" si="21"/>
        <v>0.160423611434138</v>
      </c>
      <c r="BA108" s="11">
        <f t="shared" si="22"/>
        <v>40.080893942711903</v>
      </c>
      <c r="BB108" s="11">
        <f t="shared" si="23"/>
        <v>1883.32338948042</v>
      </c>
      <c r="BC108" s="12" t="s">
        <v>133</v>
      </c>
    </row>
    <row r="109" spans="1:71" x14ac:dyDescent="0.25">
      <c r="AU109" s="10" t="s">
        <v>120</v>
      </c>
      <c r="AV109" s="11" t="s">
        <v>76</v>
      </c>
      <c r="AW109" s="11">
        <f t="shared" si="19"/>
        <v>2.8479999999999999</v>
      </c>
      <c r="AX109" s="11">
        <f t="shared" si="19"/>
        <v>46.926000000000002</v>
      </c>
      <c r="AY109" s="11">
        <f t="shared" si="20"/>
        <v>3.3533525068236399E-3</v>
      </c>
      <c r="AZ109" s="11">
        <f t="shared" si="21"/>
        <v>0.16043566697487999</v>
      </c>
      <c r="BA109" s="11">
        <f t="shared" si="22"/>
        <v>37.466627082510897</v>
      </c>
      <c r="BB109" s="11">
        <f t="shared" si="23"/>
        <v>1883.3245016819301</v>
      </c>
      <c r="BC109" s="12" t="s">
        <v>135</v>
      </c>
    </row>
    <row r="110" spans="1:71" ht="15.75" thickBot="1" x14ac:dyDescent="0.3">
      <c r="AU110" s="13" t="s">
        <v>120</v>
      </c>
      <c r="AV110" s="14" t="s">
        <v>77</v>
      </c>
      <c r="AW110" s="14">
        <f t="shared" si="19"/>
        <v>2.86</v>
      </c>
      <c r="AX110" s="14">
        <f t="shared" si="19"/>
        <v>47.033999999999999</v>
      </c>
      <c r="AY110" s="14">
        <f t="shared" si="20"/>
        <v>3.5850414546651499E-3</v>
      </c>
      <c r="AZ110" s="14">
        <f t="shared" si="21"/>
        <v>0.16043825323410699</v>
      </c>
      <c r="BA110" s="14">
        <f t="shared" si="22"/>
        <v>38.446961327838601</v>
      </c>
      <c r="BB110" s="14">
        <f t="shared" si="23"/>
        <v>1883.3177585127401</v>
      </c>
      <c r="BC110" s="15" t="s">
        <v>134</v>
      </c>
    </row>
    <row r="111" spans="1:71" x14ac:dyDescent="0.25">
      <c r="AU111" s="7" t="s">
        <v>121</v>
      </c>
      <c r="AV111" s="8" t="s">
        <v>1</v>
      </c>
      <c r="AW111" s="8">
        <f t="shared" si="19"/>
        <v>1.593</v>
      </c>
      <c r="AX111" s="8">
        <f t="shared" si="19"/>
        <v>6.8630000000000004</v>
      </c>
      <c r="AY111" s="8">
        <f t="shared" si="20"/>
        <v>2.3385025187947599E-3</v>
      </c>
      <c r="AZ111" s="8">
        <f t="shared" si="21"/>
        <v>0.33183993000058598</v>
      </c>
      <c r="BA111" s="8">
        <f t="shared" si="22"/>
        <v>19.593549494131899</v>
      </c>
      <c r="BB111" s="8">
        <f t="shared" si="23"/>
        <v>1983.4805823885999</v>
      </c>
      <c r="BC111" s="9" t="s">
        <v>132</v>
      </c>
    </row>
    <row r="112" spans="1:71" x14ac:dyDescent="0.25">
      <c r="AU112" s="10" t="s">
        <v>121</v>
      </c>
      <c r="AV112" s="11" t="s">
        <v>74</v>
      </c>
      <c r="AW112" s="11">
        <f t="shared" si="19"/>
        <v>1.742</v>
      </c>
      <c r="AX112" s="11">
        <f t="shared" si="19"/>
        <v>7.367</v>
      </c>
      <c r="AY112" s="11">
        <f t="shared" si="20"/>
        <v>2.5269345512294798E-3</v>
      </c>
      <c r="AZ112" s="11">
        <f t="shared" si="21"/>
        <v>0.288395884133131</v>
      </c>
      <c r="BA112" s="11">
        <f t="shared" si="22"/>
        <v>18.0530578389412</v>
      </c>
      <c r="BB112" s="11">
        <f t="shared" si="23"/>
        <v>1370.26435932447</v>
      </c>
      <c r="BC112" s="12" t="s">
        <v>131</v>
      </c>
    </row>
    <row r="113" spans="3:60" x14ac:dyDescent="0.25">
      <c r="AU113" s="10" t="s">
        <v>121</v>
      </c>
      <c r="AV113" s="11" t="s">
        <v>75</v>
      </c>
      <c r="AW113" s="11">
        <f t="shared" si="19"/>
        <v>1.718</v>
      </c>
      <c r="AX113" s="11">
        <f t="shared" si="19"/>
        <v>7.9980000000000002</v>
      </c>
      <c r="AY113" s="11">
        <f t="shared" si="20"/>
        <v>2.40755925954969E-3</v>
      </c>
      <c r="AZ113" s="11">
        <f t="shared" si="21"/>
        <v>0.263763769705952</v>
      </c>
      <c r="BA113" s="11">
        <f t="shared" si="22"/>
        <v>16.9424057218204</v>
      </c>
      <c r="BB113" s="11">
        <f t="shared" si="23"/>
        <v>1257.2380460977399</v>
      </c>
      <c r="BC113" s="12" t="s">
        <v>133</v>
      </c>
    </row>
    <row r="114" spans="3:60" x14ac:dyDescent="0.25">
      <c r="AU114" s="10" t="s">
        <v>121</v>
      </c>
      <c r="AV114" s="11" t="s">
        <v>76</v>
      </c>
      <c r="AW114" s="11">
        <f t="shared" si="19"/>
        <v>2.0030000000000001</v>
      </c>
      <c r="AX114" s="11">
        <f t="shared" si="19"/>
        <v>7.367</v>
      </c>
      <c r="AY114" s="11">
        <f t="shared" si="20"/>
        <v>1.92535495020249E-3</v>
      </c>
      <c r="AZ114" s="11">
        <f t="shared" si="21"/>
        <v>0.23456402158015199</v>
      </c>
      <c r="BA114" s="11">
        <f t="shared" si="22"/>
        <v>16.744465588051899</v>
      </c>
      <c r="BB114" s="11">
        <f t="shared" si="23"/>
        <v>1402.04163965154</v>
      </c>
      <c r="BC114" s="12" t="s">
        <v>135</v>
      </c>
    </row>
    <row r="115" spans="3:60" ht="15.75" thickBot="1" x14ac:dyDescent="0.3">
      <c r="C115" t="s">
        <v>55</v>
      </c>
      <c r="AU115" s="13" t="s">
        <v>121</v>
      </c>
      <c r="AV115" s="14" t="s">
        <v>77</v>
      </c>
      <c r="AW115" s="14">
        <f t="shared" si="19"/>
        <v>2.0219999999999998</v>
      </c>
      <c r="AX115" s="14">
        <f t="shared" si="19"/>
        <v>7.9980000000000002</v>
      </c>
      <c r="AY115" s="14">
        <f t="shared" si="20"/>
        <v>1.9711635563046102E-3</v>
      </c>
      <c r="AZ115" s="14">
        <f t="shared" si="21"/>
        <v>0.234564001830882</v>
      </c>
      <c r="BA115" s="14">
        <f t="shared" si="22"/>
        <v>17.589461251815901</v>
      </c>
      <c r="BB115" s="14">
        <f t="shared" si="23"/>
        <v>1402.0418103867</v>
      </c>
      <c r="BC115" s="15" t="s">
        <v>134</v>
      </c>
    </row>
    <row r="120" spans="3:60" x14ac:dyDescent="0.25">
      <c r="BE120" t="s">
        <v>122</v>
      </c>
      <c r="BF120" t="s">
        <v>123</v>
      </c>
      <c r="BG120" t="s">
        <v>124</v>
      </c>
      <c r="BH120" t="s">
        <v>125</v>
      </c>
    </row>
    <row r="121" spans="3:60" x14ac:dyDescent="0.25">
      <c r="BD121" t="s">
        <v>14</v>
      </c>
      <c r="BE121" s="6" t="s">
        <v>128</v>
      </c>
      <c r="BF121" s="6" t="s">
        <v>128</v>
      </c>
      <c r="BG121" s="6" t="s">
        <v>128</v>
      </c>
      <c r="BH121" s="6" t="s">
        <v>128</v>
      </c>
    </row>
    <row r="122" spans="3:60" x14ac:dyDescent="0.25">
      <c r="BD122" t="s">
        <v>12</v>
      </c>
      <c r="BE122" s="6" t="s">
        <v>126</v>
      </c>
      <c r="BF122" s="6" t="s">
        <v>126</v>
      </c>
      <c r="BG122" s="6" t="s">
        <v>127</v>
      </c>
      <c r="BH122" s="6" t="s">
        <v>128</v>
      </c>
    </row>
    <row r="123" spans="3:60" x14ac:dyDescent="0.25">
      <c r="BD123" t="s">
        <v>11</v>
      </c>
      <c r="BE123" s="6" t="s">
        <v>129</v>
      </c>
      <c r="BF123" s="6" t="s">
        <v>128</v>
      </c>
      <c r="BG123" s="6" t="s">
        <v>127</v>
      </c>
      <c r="BH123" s="6" t="s">
        <v>128</v>
      </c>
    </row>
    <row r="124" spans="3:60" x14ac:dyDescent="0.25">
      <c r="BD124" t="s">
        <v>13</v>
      </c>
      <c r="BE124" s="6" t="s">
        <v>129</v>
      </c>
      <c r="BF124" s="6" t="s">
        <v>126</v>
      </c>
      <c r="BG124" s="6" t="s">
        <v>129</v>
      </c>
      <c r="BH124" s="6" t="s">
        <v>130</v>
      </c>
    </row>
    <row r="132" spans="3:3" x14ac:dyDescent="0.25">
      <c r="C132" t="s">
        <v>39</v>
      </c>
    </row>
    <row r="147" spans="3:3" x14ac:dyDescent="0.25">
      <c r="C147" t="s">
        <v>38</v>
      </c>
    </row>
  </sheetData>
  <sortState ref="A2:AR57">
    <sortCondition ref="B2:B5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25" sqref="J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tabSelected="1" topLeftCell="D17" zoomScale="205" zoomScaleNormal="205" workbookViewId="0">
      <selection activeCell="I24" sqref="I24"/>
    </sheetView>
  </sheetViews>
  <sheetFormatPr defaultRowHeight="15" x14ac:dyDescent="0.25"/>
  <sheetData>
    <row r="3" spans="6:6" x14ac:dyDescent="0.25">
      <c r="F3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Raw Data</vt:lpstr>
      <vt:lpstr>DataUsedForFigures</vt:lpstr>
      <vt:lpstr>Sheet4</vt:lpstr>
      <vt:lpstr>paperFigures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Sondag, M.F.M.</dc:creator>
  <cp:lastModifiedBy>Sondag, M.F.M.</cp:lastModifiedBy>
  <cp:lastPrinted>2019-10-03T14:44:35Z</cp:lastPrinted>
  <dcterms:created xsi:type="dcterms:W3CDTF">2019-09-27T08:43:56Z</dcterms:created>
  <dcterms:modified xsi:type="dcterms:W3CDTF">2019-10-05T13:13:38Z</dcterms:modified>
</cp:coreProperties>
</file>