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z-projects\p-fpt\tugigroup\doc\"/>
    </mc:Choice>
  </mc:AlternateContent>
  <bookViews>
    <workbookView xWindow="0" yWindow="0" windowWidth="20490" windowHeight="9045" tabRatio="71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'Master-Detail'!$B$1:$AJ$42</definedName>
    <definedName name="_xlnm.Print_Titles" localSheetId="0">'Master-Detail'!$1:$10</definedName>
    <definedName name="syupo">[1]リスト!$H$2:$H$4</definedName>
  </definedNames>
  <calcPr calcId="152511"/>
</workbook>
</file>

<file path=xl/calcChain.xml><?xml version="1.0" encoding="utf-8"?>
<calcChain xmlns="http://schemas.openxmlformats.org/spreadsheetml/2006/main">
  <c r="AH2" i="52" l="1"/>
  <c r="T10" i="52" l="1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9" i="52" l="1"/>
  <c r="R39" i="52" s="1"/>
  <c r="O39" i="52"/>
  <c r="P39" i="52" s="1"/>
  <c r="B39" i="52"/>
  <c r="N39" i="52" s="1"/>
  <c r="Q37" i="52"/>
  <c r="R37" i="52" s="1"/>
  <c r="O37" i="52"/>
  <c r="P37" i="52" s="1"/>
  <c r="B37" i="52"/>
  <c r="N37" i="52" s="1"/>
  <c r="Q35" i="52"/>
  <c r="R35" i="52" s="1"/>
  <c r="O35" i="52"/>
  <c r="P35" i="52" s="1"/>
  <c r="B35" i="52"/>
  <c r="N35" i="52" s="1"/>
  <c r="Q33" i="52"/>
  <c r="R33" i="52" s="1"/>
  <c r="O33" i="52"/>
  <c r="P33" i="52" s="1"/>
  <c r="B33" i="52"/>
  <c r="N33" i="52" s="1"/>
  <c r="Q31" i="52"/>
  <c r="R31" i="52" s="1"/>
  <c r="O31" i="52"/>
  <c r="P31" i="52" s="1"/>
  <c r="B31" i="52"/>
  <c r="N31" i="52" s="1"/>
  <c r="Q29" i="52"/>
  <c r="R29" i="52" s="1"/>
  <c r="O29" i="52"/>
  <c r="P29" i="52" s="1"/>
  <c r="B29" i="52"/>
  <c r="N29" i="52" s="1"/>
  <c r="Q27" i="52"/>
  <c r="R27" i="52" s="1"/>
  <c r="O27" i="52"/>
  <c r="P27" i="52" s="1"/>
  <c r="B27" i="52"/>
  <c r="N27" i="52" s="1"/>
  <c r="AA8" i="52" l="1"/>
  <c r="K8" i="52"/>
  <c r="J8" i="52"/>
  <c r="I8" i="52"/>
  <c r="Q13" i="52"/>
  <c r="R13" i="52" s="1"/>
  <c r="O13" i="52"/>
  <c r="P13" i="52" s="1"/>
  <c r="B13" i="52"/>
  <c r="N13" i="52" s="1"/>
  <c r="Q11" i="52"/>
  <c r="R11" i="52" s="1"/>
  <c r="O11" i="52"/>
  <c r="P11" i="52" s="1"/>
  <c r="B11" i="52"/>
  <c r="N11" i="52" s="1"/>
  <c r="B41" i="52"/>
  <c r="Q25" i="52"/>
  <c r="R25" i="52" s="1"/>
  <c r="O25" i="52"/>
  <c r="P25" i="52" s="1"/>
  <c r="B25" i="52"/>
  <c r="N25" i="52" s="1"/>
  <c r="Q23" i="52"/>
  <c r="R23" i="52" s="1"/>
  <c r="O23" i="52"/>
  <c r="P23" i="52" s="1"/>
  <c r="B23" i="52"/>
  <c r="N23" i="52" s="1"/>
  <c r="Q21" i="52"/>
  <c r="R21" i="52" s="1"/>
  <c r="O21" i="52"/>
  <c r="P21" i="52" s="1"/>
  <c r="B21" i="52"/>
  <c r="N21" i="52" s="1"/>
  <c r="Q19" i="52"/>
  <c r="R19" i="52" s="1"/>
  <c r="O19" i="52"/>
  <c r="P19" i="52" s="1"/>
  <c r="B19" i="52"/>
  <c r="N19" i="52" s="1"/>
  <c r="Q17" i="52"/>
  <c r="R17" i="52" s="1"/>
  <c r="O17" i="52"/>
  <c r="P17" i="52" s="1"/>
  <c r="B17" i="52"/>
  <c r="N17" i="52" s="1"/>
  <c r="Q15" i="52"/>
  <c r="R15" i="52" s="1"/>
  <c r="P15" i="52"/>
  <c r="B15" i="52"/>
  <c r="N15" i="52"/>
  <c r="S10" i="52"/>
  <c r="N8" i="52"/>
  <c r="L8" i="52"/>
  <c r="AB8" i="52" l="1"/>
  <c r="O8" i="52"/>
  <c r="J3" i="52"/>
  <c r="I3" i="52"/>
  <c r="U8" i="52"/>
  <c r="T8" i="52"/>
  <c r="Q8" i="52"/>
  <c r="M3" i="52"/>
  <c r="H3" i="52"/>
  <c r="L3" i="52"/>
  <c r="K3" i="52"/>
  <c r="AC8" i="52" l="1"/>
  <c r="V8" i="52"/>
  <c r="AD8" i="52" l="1"/>
  <c r="W8" i="52" l="1"/>
  <c r="X8" i="52" l="1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<sst xmlns="http://schemas.openxmlformats.org/spreadsheetml/2006/main" count="86" uniqueCount="70">
  <si>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</si>
  <si>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</si>
  <si>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</si>
  <si>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</si>
  <si>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</si>
  <si>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</si>
  <si>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</si>
  <si>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</si>
  <si>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</si>
  <si>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</si>
  <si>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</si>
  <si>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</si>
  <si>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</si>
  <si>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</si>
  <si>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</si>
  <si>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</si>
  <si>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</si>
  <si>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</si>
  <si>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</si>
  <si>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</si>
  <si>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</si>
  <si>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</si>
  <si>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</si>
  <si>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</si>
  <si>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</si>
  <si>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</si>
  <si>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</si>
  <si>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</si>
  <si>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</si>
  <si>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</si>
  <si>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</si>
  <si>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</si>
  <si>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</si>
  <si>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</si>
  <si>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</si>
  <si>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</si>
  <si>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</si>
  <si>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</si>
  <si>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</si>
  <si>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</si>
  <si>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</si>
  <si>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</si>
  <si>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</si>
  <si>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</si>
  <si>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</si>
  <si>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</si>
  <si>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</si>
  <si>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</si>
  <si>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</si>
  <si>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</si>
  <si>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</si>
  <si>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FPT SOFTWARE (FSU17-BU6)</t>
  </si>
  <si>
    <t>17/6/2015</t>
  </si>
  <si>
    <t>Screen</t>
  </si>
  <si>
    <t>Work</t>
  </si>
  <si>
    <t>Note</t>
  </si>
  <si>
    <t>XuanDT2</t>
  </si>
  <si>
    <t>Layout master</t>
  </si>
  <si>
    <t>Review</t>
  </si>
  <si>
    <t>Define requirement</t>
  </si>
  <si>
    <t>Testcase</t>
  </si>
  <si>
    <t>Coding</t>
  </si>
  <si>
    <t>Review source code</t>
  </si>
  <si>
    <t>Update</t>
  </si>
  <si>
    <t>PG</t>
  </si>
  <si>
    <t>Finish Over
★</t>
  </si>
  <si>
    <t>2</t>
  </si>
  <si>
    <t>User</t>
  </si>
  <si>
    <t>Layout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</si>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</sst>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4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14" fontId="11" fillId="0" borderId="25" xfId="0" applyNumberFormat="1" applyFont="1" applyBorder="1" applyAlignment="1" applyProtection="1">
      <alignment horizontal="center" vertical="center"/>
      <protection locked="0"/>
    </xf>
    <xf numFmtId="14" fontId="11" fillId="0" borderId="26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78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2"/>
  <sheetViews>
    <sheetView showGridLines="0" tabSelected="1" zoomScale="80" zoomScaleNormal="80" zoomScaleSheetLayoutView="85" workbookViewId="0">
      <pane xSplit="20" ySplit="10" topLeftCell="U11" activePane="bottomRight" state="frozen"/>
      <selection activeCell="O2" sqref="O2:P2"/>
      <selection pane="topRight" activeCell="O2" sqref="O2:P2"/>
      <selection pane="bottomLeft" activeCell="O2" sqref="O2:P2"/>
      <selection pane="bottomRight" activeCell="M23" sqref="M23:M24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1.625" style="42" customWidth="1"/>
    <col min="5" max="5" width="37.25" style="42" customWidth="1"/>
    <col min="6" max="6" width="21.75" style="42" customWidth="1"/>
    <col min="7" max="7" width="12.375" style="42" customWidth="1"/>
    <col min="8" max="8" width="8.25" style="42" bestFit="1" customWidth="1"/>
    <col min="9" max="9" width="9.625" style="42" bestFit="1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5.5" style="42" customWidth="1"/>
    <col min="16" max="16" width="4.25" style="68" customWidth="1"/>
    <col min="17" max="18" width="4.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51</v>
      </c>
      <c r="D1" s="44"/>
      <c r="E1" s="44"/>
      <c r="F1" s="44"/>
      <c r="G1" s="44"/>
      <c r="H1" s="45" t="s">
        <v>33</v>
      </c>
      <c r="I1" s="132" t="s">
        <v>52</v>
      </c>
      <c r="J1" s="132"/>
      <c r="K1" s="46"/>
      <c r="L1" s="47" t="s">
        <v>47</v>
      </c>
      <c r="M1" s="48" t="s">
        <v>56</v>
      </c>
      <c r="N1" s="122"/>
      <c r="O1" s="122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65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06/17/2015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COUNTIF(N15:N42,"=△") + COUNTIF(N15:N42,"=○") +COUNTIF(N15:N42,"=★") + COUNTIF(N15:N42,"=◇")+ COUNTIF(N15:N42,"=▲")</f>
        <v>12</v>
      </c>
      <c r="I3" s="61">
        <f ca="1">COUNTIF(N15:N42,"=○")</f>
        <v>0</v>
      </c>
      <c r="J3" s="61">
        <f ca="1">COUNTIF(N15:N42,"=△") + COUNTIF(N15:N42,"=▲")  +  COUNTIF(N15:N42,"=★")</f>
        <v>1</v>
      </c>
      <c r="K3" s="61">
        <f ca="1">COUNTIF(N15:N42,"=◇")</f>
        <v>11</v>
      </c>
      <c r="L3" s="61">
        <f ca="1">COUNTIF(N15:N42,"=▲")</f>
        <v>0</v>
      </c>
      <c r="M3" s="61">
        <f ca="1">COUNTIF(N15:N42,"=★")</f>
        <v>0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23"/>
      <c r="C7" s="124"/>
      <c r="D7" s="124"/>
      <c r="E7" s="124"/>
      <c r="F7" s="124"/>
      <c r="G7" s="124"/>
      <c r="H7" s="125"/>
      <c r="I7" s="129" t="s">
        <v>38</v>
      </c>
      <c r="J7" s="130"/>
      <c r="K7" s="130"/>
      <c r="L7" s="131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26"/>
      <c r="C8" s="127"/>
      <c r="D8" s="127"/>
      <c r="E8" s="127"/>
      <c r="F8" s="127"/>
      <c r="G8" s="127"/>
      <c r="H8" s="128"/>
      <c r="I8" s="72">
        <f>MIN(I15:I42)</f>
        <v>42173</v>
      </c>
      <c r="J8" s="72">
        <f>MAX(J15:J42)</f>
        <v>42207</v>
      </c>
      <c r="K8" s="72">
        <f>IF(MIN(K15:K42)=DATE(1900,1,0),"",MIN(K15:K42))</f>
        <v>42173</v>
      </c>
      <c r="L8" s="72">
        <f>IF(MAX(L15:L42)=DATE(1900,1,0),"",MAX(L15:L42))</f>
        <v>42175</v>
      </c>
      <c r="M8" s="73"/>
      <c r="N8" s="74" t="str">
        <f>TEXT(T9,"yyyy")</f>
        <v>2015</v>
      </c>
      <c r="O8" s="150">
        <f>SUM(P15:P42)</f>
        <v>1</v>
      </c>
      <c r="P8" s="151"/>
      <c r="Q8" s="150">
        <f>SUM(R15:R42)</f>
        <v>1</v>
      </c>
      <c r="R8" s="15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2" t="s">
        <v>39</v>
      </c>
    </row>
    <row r="9" spans="1:36" ht="18.75" customHeight="1">
      <c r="B9" s="133" t="s">
        <v>40</v>
      </c>
      <c r="C9" s="135" t="s">
        <v>31</v>
      </c>
      <c r="D9" s="135" t="s">
        <v>41</v>
      </c>
      <c r="E9" s="135" t="s">
        <v>53</v>
      </c>
      <c r="F9" s="138" t="s">
        <v>54</v>
      </c>
      <c r="G9" s="133" t="s">
        <v>55</v>
      </c>
      <c r="H9" s="140" t="s">
        <v>64</v>
      </c>
      <c r="I9" s="143" t="s">
        <v>42</v>
      </c>
      <c r="J9" s="144"/>
      <c r="K9" s="143" t="s">
        <v>32</v>
      </c>
      <c r="L9" s="145"/>
      <c r="M9" s="146" t="s">
        <v>43</v>
      </c>
      <c r="N9" s="147"/>
      <c r="O9" s="152" t="s">
        <v>44</v>
      </c>
      <c r="P9" s="153"/>
      <c r="Q9" s="154" t="s">
        <v>45</v>
      </c>
      <c r="R9" s="15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2"/>
    </row>
    <row r="10" spans="1:36" ht="18.75" customHeight="1">
      <c r="B10" s="134"/>
      <c r="C10" s="136"/>
      <c r="D10" s="137"/>
      <c r="E10" s="137"/>
      <c r="F10" s="139"/>
      <c r="G10" s="134"/>
      <c r="H10" s="141"/>
      <c r="I10" s="78" t="s">
        <v>18</v>
      </c>
      <c r="J10" s="79" t="s">
        <v>19</v>
      </c>
      <c r="K10" s="80" t="s">
        <v>18</v>
      </c>
      <c r="L10" s="81" t="s">
        <v>19</v>
      </c>
      <c r="M10" s="148"/>
      <c r="N10" s="149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2"/>
    </row>
    <row r="11" spans="1:36" ht="13.5" customHeight="1">
      <c r="B11" s="89">
        <f t="shared" ref="B11" si="3">(ROW()-10)/2+0.5</f>
        <v>1</v>
      </c>
      <c r="C11" s="91"/>
      <c r="D11" s="93"/>
      <c r="E11" s="93"/>
      <c r="F11" s="95"/>
      <c r="G11" s="95"/>
      <c r="H11" s="97"/>
      <c r="I11" s="99"/>
      <c r="J11" s="99"/>
      <c r="K11" s="99"/>
      <c r="L11" s="99"/>
      <c r="M11" s="101"/>
      <c r="N11" s="10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5" t="str">
        <f>IF(COUNTA(S11:X11)=0,"",SUMPRODUCT(--(ISNUMBER(S11:X11)),S11:X11)+ (COUNTA(S11:X11)-COUNT(S11:X11))*8)</f>
        <v/>
      </c>
      <c r="P11" s="107" t="str">
        <f t="shared" ref="P11" si="4">IF(O11="","",ROUND(O11/8,2))</f>
        <v/>
      </c>
      <c r="Q11" s="105" t="str">
        <f>IF(COUNTA(S12:X12)=0,"",SUMPRODUCT(--(ISNUMBER(S12:X12)),S12:X12)+ (COUNTA(S12:X12)-COUNT(S12:X12))*8)</f>
        <v/>
      </c>
      <c r="R11" s="107" t="str">
        <f t="shared" ref="R11" si="5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109"/>
    </row>
    <row r="12" spans="1:36" ht="13.5" customHeight="1">
      <c r="B12" s="90"/>
      <c r="C12" s="92"/>
      <c r="D12" s="94"/>
      <c r="E12" s="94"/>
      <c r="F12" s="96"/>
      <c r="G12" s="96"/>
      <c r="H12" s="98"/>
      <c r="I12" s="100"/>
      <c r="J12" s="100"/>
      <c r="K12" s="100"/>
      <c r="L12" s="100"/>
      <c r="M12" s="102"/>
      <c r="N12" s="104"/>
      <c r="O12" s="106"/>
      <c r="P12" s="108"/>
      <c r="Q12" s="106"/>
      <c r="R12" s="10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109"/>
    </row>
    <row r="13" spans="1:36" ht="13.5" customHeight="1">
      <c r="B13" s="89">
        <f t="shared" ref="B13" si="6">(ROW()-10)/2+0.5</f>
        <v>2</v>
      </c>
      <c r="C13" s="91"/>
      <c r="D13" s="93"/>
      <c r="E13" s="93"/>
      <c r="F13" s="95"/>
      <c r="G13" s="95"/>
      <c r="H13" s="97"/>
      <c r="I13" s="99"/>
      <c r="J13" s="99"/>
      <c r="K13" s="99"/>
      <c r="L13" s="99"/>
      <c r="M13" s="101"/>
      <c r="N13" s="10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5" t="str">
        <f>IF(COUNTA(S13:X13)=0,"",SUMPRODUCT(--(ISNUMBER(S13:X13)),S13:X13)+ (COUNTA(S13:X13)-COUNT(S13:X13))*8)</f>
        <v/>
      </c>
      <c r="P13" s="107" t="str">
        <f t="shared" ref="P13" si="7">IF(O13="","",ROUND(O13/8,2))</f>
        <v/>
      </c>
      <c r="Q13" s="105" t="str">
        <f>IF(COUNTA(S14:X14)=0,"",SUMPRODUCT(--(ISNUMBER(S14:X14)),S14:X14)+ (COUNTA(S14:X14)-COUNT(S14:X14))*8)</f>
        <v/>
      </c>
      <c r="R13" s="107" t="str">
        <f t="shared" ref="R13" si="8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109"/>
    </row>
    <row r="14" spans="1:36" ht="13.5" customHeight="1">
      <c r="B14" s="90"/>
      <c r="C14" s="92"/>
      <c r="D14" s="94"/>
      <c r="E14" s="94"/>
      <c r="F14" s="96"/>
      <c r="G14" s="96"/>
      <c r="H14" s="98"/>
      <c r="I14" s="100"/>
      <c r="J14" s="100"/>
      <c r="K14" s="100"/>
      <c r="L14" s="100"/>
      <c r="M14" s="102"/>
      <c r="N14" s="104"/>
      <c r="O14" s="106"/>
      <c r="P14" s="108"/>
      <c r="Q14" s="106"/>
      <c r="R14" s="10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109"/>
    </row>
    <row r="15" spans="1:36" ht="13.5" customHeight="1">
      <c r="B15" s="110">
        <f>(ROW()-10)/2+0.5</f>
        <v>3</v>
      </c>
      <c r="C15" s="91" t="s">
        <v>30</v>
      </c>
      <c r="D15" s="93" t="s">
        <v>68</v>
      </c>
      <c r="E15" s="93" t="s">
        <v>57</v>
      </c>
      <c r="F15" s="95" t="s">
        <v>59</v>
      </c>
      <c r="G15" s="95"/>
      <c r="H15" s="112"/>
      <c r="I15" s="99">
        <v>42173</v>
      </c>
      <c r="J15" s="99">
        <v>42175</v>
      </c>
      <c r="K15" s="99">
        <v>42173</v>
      </c>
      <c r="L15" s="99">
        <v>42175</v>
      </c>
      <c r="M15" s="101"/>
      <c r="N15" s="114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△</v>
      </c>
      <c r="O15" s="116">
        <f>IF(COUNTA(S15:X15)=0,"",SUMPRODUCT(--(ISNUMBER(S15:X15)),S15:X15)+ (COUNTA(S15:X15)-COUNT(S15:X15))*8)</f>
        <v>8</v>
      </c>
      <c r="P15" s="118">
        <f>IF(O15="","",ROUND(O15/8,2))</f>
        <v>1</v>
      </c>
      <c r="Q15" s="116">
        <f>IF(COUNTA(S16:X16)=0,"",SUMPRODUCT(--(ISNUMBER(S16:X16)),S16:X16)+ (COUNTA(S16:X16)-COUNT(S16:X16))*8)</f>
        <v>8</v>
      </c>
      <c r="R15" s="118">
        <f t="shared" ref="R15" si="9">IF(Q15="","",ROUND(Q15/8,2))</f>
        <v>1</v>
      </c>
      <c r="S15" s="85">
        <v>8</v>
      </c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109"/>
    </row>
    <row r="16" spans="1:36" ht="13.5" customHeight="1">
      <c r="B16" s="111"/>
      <c r="C16" s="92"/>
      <c r="D16" s="94"/>
      <c r="E16" s="94"/>
      <c r="F16" s="96"/>
      <c r="G16" s="96"/>
      <c r="H16" s="113"/>
      <c r="I16" s="100"/>
      <c r="J16" s="100"/>
      <c r="K16" s="100"/>
      <c r="L16" s="100"/>
      <c r="M16" s="102"/>
      <c r="N16" s="115"/>
      <c r="O16" s="117"/>
      <c r="P16" s="119"/>
      <c r="Q16" s="117"/>
      <c r="R16" s="119"/>
      <c r="S16" s="86">
        <v>8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109"/>
    </row>
    <row r="17" spans="2:34" ht="13.5" customHeight="1">
      <c r="B17" s="89">
        <f t="shared" ref="B17" si="10">(ROW()-10)/2+0.5</f>
        <v>4</v>
      </c>
      <c r="C17" s="91"/>
      <c r="D17" s="93"/>
      <c r="E17" s="93"/>
      <c r="F17" s="95" t="s">
        <v>60</v>
      </c>
      <c r="G17" s="95"/>
      <c r="H17" s="112"/>
      <c r="I17" s="99">
        <v>42176</v>
      </c>
      <c r="J17" s="99">
        <v>42180</v>
      </c>
      <c r="K17" s="99"/>
      <c r="L17" s="99"/>
      <c r="M17" s="101"/>
      <c r="N17" s="10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◇</v>
      </c>
      <c r="O17" s="105" t="str">
        <f>IF(COUNTA(S17:X17)=0,"",SUMPRODUCT(--(ISNUMBER(S17:X17)),S17:X17)+ (COUNTA(S17:X17)-COUNT(S17:X17))*8)</f>
        <v/>
      </c>
      <c r="P17" s="107" t="str">
        <f t="shared" ref="P17" si="11">IF(O17="","",ROUND(O17/8,2))</f>
        <v/>
      </c>
      <c r="Q17" s="105" t="str">
        <f>IF(COUNTA(S18:X18)=0,"",SUMPRODUCT(--(ISNUMBER(S18:X18)),S18:X18)+ (COUNTA(S18:X18)-COUNT(S18:X18))*8)</f>
        <v/>
      </c>
      <c r="R17" s="107" t="str">
        <f t="shared" ref="R17" si="12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109"/>
    </row>
    <row r="18" spans="2:34" ht="13.5" customHeight="1">
      <c r="B18" s="90"/>
      <c r="C18" s="92"/>
      <c r="D18" s="94"/>
      <c r="E18" s="94"/>
      <c r="F18" s="96"/>
      <c r="G18" s="96"/>
      <c r="H18" s="113"/>
      <c r="I18" s="100"/>
      <c r="J18" s="100"/>
      <c r="K18" s="100"/>
      <c r="L18" s="100"/>
      <c r="M18" s="102"/>
      <c r="N18" s="104"/>
      <c r="O18" s="106"/>
      <c r="P18" s="108"/>
      <c r="Q18" s="106"/>
      <c r="R18" s="10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109"/>
    </row>
    <row r="19" spans="2:34" ht="13.5" customHeight="1">
      <c r="B19" s="89">
        <f t="shared" ref="B19" si="13">(ROW()-10)/2+0.5</f>
        <v>5</v>
      </c>
      <c r="C19" s="91"/>
      <c r="D19" s="93"/>
      <c r="E19" s="93"/>
      <c r="F19" s="95" t="s">
        <v>61</v>
      </c>
      <c r="G19" s="95"/>
      <c r="H19" s="112"/>
      <c r="I19" s="99">
        <v>42181</v>
      </c>
      <c r="J19" s="99">
        <v>42183</v>
      </c>
      <c r="K19" s="99"/>
      <c r="L19" s="99"/>
      <c r="M19" s="101"/>
      <c r="N19" s="10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◇</v>
      </c>
      <c r="O19" s="105" t="str">
        <f>IF(COUNTA(S19:X19)=0,"",SUMPRODUCT(--(ISNUMBER(S19:X19)),S19:X19)+ (COUNTA(S19:X19)-COUNT(S19:X19))*8)</f>
        <v/>
      </c>
      <c r="P19" s="107" t="str">
        <f t="shared" ref="P19" si="14">IF(O19="","",ROUND(O19/8,2))</f>
        <v/>
      </c>
      <c r="Q19" s="105" t="str">
        <f>IF(COUNTA(S20:X20)=0,"",SUMPRODUCT(--(ISNUMBER(S20:X20)),S20:X20)+ (COUNTA(S20:X20)-COUNT(S20:X20))*8)</f>
        <v/>
      </c>
      <c r="R19" s="107" t="str">
        <f t="shared" ref="R19" si="15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109"/>
    </row>
    <row r="20" spans="2:34" ht="13.5" customHeight="1">
      <c r="B20" s="90"/>
      <c r="C20" s="92"/>
      <c r="D20" s="94"/>
      <c r="E20" s="94"/>
      <c r="F20" s="96"/>
      <c r="G20" s="96"/>
      <c r="H20" s="113"/>
      <c r="I20" s="100"/>
      <c r="J20" s="100"/>
      <c r="K20" s="100"/>
      <c r="L20" s="100"/>
      <c r="M20" s="102"/>
      <c r="N20" s="104"/>
      <c r="O20" s="106"/>
      <c r="P20" s="108"/>
      <c r="Q20" s="106"/>
      <c r="R20" s="10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109"/>
    </row>
    <row r="21" spans="2:34" ht="13.5" customHeight="1">
      <c r="B21" s="89">
        <f t="shared" ref="B21:B23" si="16">(ROW()-10)/2+0.5</f>
        <v>6</v>
      </c>
      <c r="C21" s="91"/>
      <c r="D21" s="93"/>
      <c r="E21" s="93"/>
      <c r="F21" s="95" t="s">
        <v>62</v>
      </c>
      <c r="G21" s="95"/>
      <c r="H21" s="112"/>
      <c r="I21" s="99">
        <v>42184</v>
      </c>
      <c r="J21" s="99">
        <v>42185</v>
      </c>
      <c r="K21" s="99"/>
      <c r="L21" s="99"/>
      <c r="M21" s="101"/>
      <c r="N21" s="10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◇</v>
      </c>
      <c r="O21" s="105" t="str">
        <f>IF(COUNTA(S21:X21)=0,"",SUMPRODUCT(--(ISNUMBER(S21:X21)),S21:X21)+ (COUNTA(S21:X21)-COUNT(S21:X21))*8)</f>
        <v/>
      </c>
      <c r="P21" s="107" t="str">
        <f t="shared" ref="P21" si="17">IF(O21="","",ROUND(O21/8,2))</f>
        <v/>
      </c>
      <c r="Q21" s="105" t="str">
        <f>IF(COUNTA(S22:X22)=0,"",SUMPRODUCT(--(ISNUMBER(S22:X22)),S22:X22)+ (COUNTA(S22:X22)-COUNT(S22:X22))*8)</f>
        <v/>
      </c>
      <c r="R21" s="107" t="str">
        <f t="shared" ref="R21" si="18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109"/>
    </row>
    <row r="22" spans="2:34" ht="13.5" customHeight="1">
      <c r="B22" s="90"/>
      <c r="C22" s="92"/>
      <c r="D22" s="94"/>
      <c r="E22" s="94"/>
      <c r="F22" s="96"/>
      <c r="G22" s="96"/>
      <c r="H22" s="113"/>
      <c r="I22" s="100"/>
      <c r="J22" s="100"/>
      <c r="K22" s="100"/>
      <c r="L22" s="100"/>
      <c r="M22" s="102"/>
      <c r="N22" s="104"/>
      <c r="O22" s="106"/>
      <c r="P22" s="108"/>
      <c r="Q22" s="106"/>
      <c r="R22" s="10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109"/>
    </row>
    <row r="23" spans="2:34" ht="13.5" customHeight="1">
      <c r="B23" s="89">
        <f t="shared" si="16"/>
        <v>7</v>
      </c>
      <c r="C23" s="91"/>
      <c r="D23" s="93"/>
      <c r="E23" s="93"/>
      <c r="F23" s="95" t="s">
        <v>63</v>
      </c>
      <c r="G23" s="95"/>
      <c r="H23" s="112"/>
      <c r="I23" s="99">
        <v>42186</v>
      </c>
      <c r="J23" s="99">
        <v>42188</v>
      </c>
      <c r="K23" s="99"/>
      <c r="L23" s="99"/>
      <c r="M23" s="101"/>
      <c r="N23" s="10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◇</v>
      </c>
      <c r="O23" s="105" t="str">
        <f>IF(COUNTA(S23:X23)=0,"",SUMPRODUCT(--(ISNUMBER(S23:X23)),S23:X23)+ (COUNTA(S23:X23)-COUNT(S23:X23))*8)</f>
        <v/>
      </c>
      <c r="P23" s="107" t="str">
        <f t="shared" ref="P23" si="19">IF(O23="","",ROUND(O23/8,2))</f>
        <v/>
      </c>
      <c r="Q23" s="105" t="str">
        <f>IF(COUNTA(S24:X24)=0,"",SUMPRODUCT(--(ISNUMBER(S24:X24)),S24:X24)+ (COUNTA(S24:X24)-COUNT(S24:X24))*8)</f>
        <v/>
      </c>
      <c r="R23" s="107" t="str">
        <f t="shared" ref="R23" si="20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109"/>
    </row>
    <row r="24" spans="2:34" ht="13.5" customHeight="1">
      <c r="B24" s="90"/>
      <c r="C24" s="92"/>
      <c r="D24" s="94"/>
      <c r="E24" s="94"/>
      <c r="F24" s="96"/>
      <c r="G24" s="96"/>
      <c r="H24" s="113"/>
      <c r="I24" s="100"/>
      <c r="J24" s="100"/>
      <c r="K24" s="100"/>
      <c r="L24" s="100"/>
      <c r="M24" s="102"/>
      <c r="N24" s="104"/>
      <c r="O24" s="106"/>
      <c r="P24" s="108"/>
      <c r="Q24" s="106"/>
      <c r="R24" s="10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109"/>
    </row>
    <row r="25" spans="2:34" ht="13.5" customHeight="1">
      <c r="B25" s="89">
        <f t="shared" ref="B25" si="21">(ROW()-10)/2+0.5</f>
        <v>8</v>
      </c>
      <c r="C25" s="91"/>
      <c r="D25" s="93"/>
      <c r="E25" s="93"/>
      <c r="F25" s="95" t="s">
        <v>58</v>
      </c>
      <c r="G25" s="95"/>
      <c r="H25" s="112"/>
      <c r="I25" s="99">
        <v>42189</v>
      </c>
      <c r="J25" s="99">
        <v>42190</v>
      </c>
      <c r="K25" s="120"/>
      <c r="L25" s="120"/>
      <c r="M25" s="101"/>
      <c r="N25" s="10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◇</v>
      </c>
      <c r="O25" s="105" t="str">
        <f>IF(COUNTA(S25:X25)=0,"",SUMPRODUCT(--(ISNUMBER(S25:X25)),S25:X25)+ (COUNTA(S25:X25)-COUNT(S25:X25))*8)</f>
        <v/>
      </c>
      <c r="P25" s="107" t="str">
        <f t="shared" ref="P25" si="22">IF(O25="","",ROUND(O25/8,2))</f>
        <v/>
      </c>
      <c r="Q25" s="105" t="str">
        <f>IF(COUNTA(S26:X26)=0,"",SUMPRODUCT(--(ISNUMBER(S26:X26)),S26:X26)+ (COUNTA(S26:X26)-COUNT(S26:X26))*8)</f>
        <v/>
      </c>
      <c r="R25" s="107" t="str">
        <f t="shared" ref="R25" si="23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109"/>
    </row>
    <row r="26" spans="2:34" ht="13.5" customHeight="1">
      <c r="B26" s="90"/>
      <c r="C26" s="92"/>
      <c r="D26" s="94"/>
      <c r="E26" s="94"/>
      <c r="F26" s="96"/>
      <c r="G26" s="96"/>
      <c r="H26" s="113"/>
      <c r="I26" s="100"/>
      <c r="J26" s="100"/>
      <c r="K26" s="121"/>
      <c r="L26" s="121"/>
      <c r="M26" s="102"/>
      <c r="N26" s="104"/>
      <c r="O26" s="106"/>
      <c r="P26" s="108"/>
      <c r="Q26" s="106"/>
      <c r="R26" s="10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109"/>
    </row>
    <row r="27" spans="2:34" ht="13.5" customHeight="1">
      <c r="B27" s="89">
        <f t="shared" ref="B27" si="24">(ROW()-10)/2+0.5</f>
        <v>9</v>
      </c>
      <c r="C27" s="91"/>
      <c r="D27" s="93"/>
      <c r="E27" s="93"/>
      <c r="F27" s="95"/>
      <c r="G27" s="95"/>
      <c r="H27" s="97"/>
      <c r="I27" s="99"/>
      <c r="J27" s="99"/>
      <c r="K27" s="99"/>
      <c r="L27" s="99"/>
      <c r="M27" s="101"/>
      <c r="N27" s="10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/>
      </c>
      <c r="O27" s="105" t="str">
        <f>IF(COUNTA(S27:X27)=0,"",SUMPRODUCT(--(ISNUMBER(S27:X27)),S27:X27)+ (COUNTA(S27:X27)-COUNT(S27:X27))*8)</f>
        <v/>
      </c>
      <c r="P27" s="107" t="str">
        <f t="shared" ref="P27" si="25">IF(O27="","",ROUND(O27/8,2))</f>
        <v/>
      </c>
      <c r="Q27" s="105" t="str">
        <f>IF(COUNTA(S28:X28)=0,"",SUMPRODUCT(--(ISNUMBER(S28:X28)),S28:X28)+ (COUNTA(S28:X28)-COUNT(S28:X28))*8)</f>
        <v/>
      </c>
      <c r="R27" s="107" t="str">
        <f t="shared" ref="R27" si="26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109"/>
    </row>
    <row r="28" spans="2:34" ht="13.5" customHeight="1">
      <c r="B28" s="90"/>
      <c r="C28" s="92"/>
      <c r="D28" s="94"/>
      <c r="E28" s="94"/>
      <c r="F28" s="96"/>
      <c r="G28" s="96"/>
      <c r="H28" s="98"/>
      <c r="I28" s="100"/>
      <c r="J28" s="100"/>
      <c r="K28" s="100"/>
      <c r="L28" s="100"/>
      <c r="M28" s="102"/>
      <c r="N28" s="104"/>
      <c r="O28" s="106"/>
      <c r="P28" s="108"/>
      <c r="Q28" s="106"/>
      <c r="R28" s="10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109"/>
    </row>
    <row r="29" spans="2:34" ht="13.5" customHeight="1">
      <c r="B29" s="110">
        <f>(ROW()-10)/2+0.5</f>
        <v>10</v>
      </c>
      <c r="C29" s="91" t="s">
        <v>66</v>
      </c>
      <c r="D29" s="93" t="s">
        <v>67</v>
      </c>
      <c r="E29" s="93" t="s">
        <v>69</v>
      </c>
      <c r="F29" s="95" t="s">
        <v>59</v>
      </c>
      <c r="G29" s="95"/>
      <c r="H29" s="112"/>
      <c r="I29" s="99">
        <v>42191</v>
      </c>
      <c r="J29" s="99">
        <v>42192</v>
      </c>
      <c r="K29" s="99"/>
      <c r="L29" s="99"/>
      <c r="M29" s="101"/>
      <c r="N29" s="114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◇</v>
      </c>
      <c r="O29" s="116" t="str">
        <f>IF(COUNTA(S29:X29)=0,"",SUMPRODUCT(--(ISNUMBER(S29:X29)),S29:X29)+ (COUNTA(S29:X29)-COUNT(S29:X29))*8)</f>
        <v/>
      </c>
      <c r="P29" s="118" t="str">
        <f>IF(O29="","",ROUND(O29/8,2))</f>
        <v/>
      </c>
      <c r="Q29" s="116" t="str">
        <f>IF(COUNTA(S30:X30)=0,"",SUMPRODUCT(--(ISNUMBER(S30:X30)),S30:X30)+ (COUNTA(S30:X30)-COUNT(S30:X30))*8)</f>
        <v/>
      </c>
      <c r="R29" s="118" t="str">
        <f t="shared" ref="R29" si="27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109"/>
    </row>
    <row r="30" spans="2:34" ht="13.5" customHeight="1">
      <c r="B30" s="111"/>
      <c r="C30" s="92"/>
      <c r="D30" s="94"/>
      <c r="E30" s="94"/>
      <c r="F30" s="96"/>
      <c r="G30" s="96"/>
      <c r="H30" s="113"/>
      <c r="I30" s="100"/>
      <c r="J30" s="100"/>
      <c r="K30" s="100"/>
      <c r="L30" s="100"/>
      <c r="M30" s="102"/>
      <c r="N30" s="115"/>
      <c r="O30" s="117"/>
      <c r="P30" s="119"/>
      <c r="Q30" s="117"/>
      <c r="R30" s="119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109"/>
    </row>
    <row r="31" spans="2:34" ht="13.5" customHeight="1">
      <c r="B31" s="89">
        <f t="shared" ref="B31" si="28">(ROW()-10)/2+0.5</f>
        <v>11</v>
      </c>
      <c r="C31" s="91"/>
      <c r="D31" s="93"/>
      <c r="E31" s="93"/>
      <c r="F31" s="95" t="s">
        <v>60</v>
      </c>
      <c r="G31" s="95"/>
      <c r="H31" s="112"/>
      <c r="I31" s="99">
        <v>42193</v>
      </c>
      <c r="J31" s="99">
        <v>42195</v>
      </c>
      <c r="K31" s="99"/>
      <c r="L31" s="99"/>
      <c r="M31" s="101"/>
      <c r="N31" s="10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◇</v>
      </c>
      <c r="O31" s="105" t="str">
        <f>IF(COUNTA(S31:X31)=0,"",SUMPRODUCT(--(ISNUMBER(S31:X31)),S31:X31)+ (COUNTA(S31:X31)-COUNT(S31:X31))*8)</f>
        <v/>
      </c>
      <c r="P31" s="107" t="str">
        <f t="shared" ref="P31" si="29">IF(O31="","",ROUND(O31/8,2))</f>
        <v/>
      </c>
      <c r="Q31" s="105" t="str">
        <f>IF(COUNTA(S32:X32)=0,"",SUMPRODUCT(--(ISNUMBER(S32:X32)),S32:X32)+ (COUNTA(S32:X32)-COUNT(S32:X32))*8)</f>
        <v/>
      </c>
      <c r="R31" s="107" t="str">
        <f t="shared" ref="R31" si="30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109"/>
    </row>
    <row r="32" spans="2:34" ht="13.5" customHeight="1">
      <c r="B32" s="90"/>
      <c r="C32" s="92"/>
      <c r="D32" s="94"/>
      <c r="E32" s="94"/>
      <c r="F32" s="96"/>
      <c r="G32" s="96"/>
      <c r="H32" s="113"/>
      <c r="I32" s="100"/>
      <c r="J32" s="100"/>
      <c r="K32" s="100"/>
      <c r="L32" s="100"/>
      <c r="M32" s="102"/>
      <c r="N32" s="104"/>
      <c r="O32" s="106"/>
      <c r="P32" s="108"/>
      <c r="Q32" s="106"/>
      <c r="R32" s="10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109"/>
    </row>
    <row r="33" spans="2:34" ht="13.5" customHeight="1">
      <c r="B33" s="89">
        <f t="shared" ref="B33" si="31">(ROW()-10)/2+0.5</f>
        <v>12</v>
      </c>
      <c r="C33" s="91"/>
      <c r="D33" s="93"/>
      <c r="E33" s="93"/>
      <c r="F33" s="95" t="s">
        <v>61</v>
      </c>
      <c r="G33" s="95"/>
      <c r="H33" s="112"/>
      <c r="I33" s="99">
        <v>42195</v>
      </c>
      <c r="J33" s="99">
        <v>42198</v>
      </c>
      <c r="K33" s="99"/>
      <c r="L33" s="99"/>
      <c r="M33" s="101"/>
      <c r="N33" s="103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◇</v>
      </c>
      <c r="O33" s="105" t="str">
        <f>IF(COUNTA(S33:X33)=0,"",SUMPRODUCT(--(ISNUMBER(S33:X33)),S33:X33)+ (COUNTA(S33:X33)-COUNT(S33:X33))*8)</f>
        <v/>
      </c>
      <c r="P33" s="107" t="str">
        <f t="shared" ref="P33" si="32">IF(O33="","",ROUND(O33/8,2))</f>
        <v/>
      </c>
      <c r="Q33" s="105" t="str">
        <f>IF(COUNTA(S34:X34)=0,"",SUMPRODUCT(--(ISNUMBER(S34:X34)),S34:X34)+ (COUNTA(S34:X34)-COUNT(S34:X34))*8)</f>
        <v/>
      </c>
      <c r="R33" s="107" t="str">
        <f t="shared" ref="R33" si="33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109"/>
    </row>
    <row r="34" spans="2:34" ht="13.5" customHeight="1">
      <c r="B34" s="90"/>
      <c r="C34" s="92"/>
      <c r="D34" s="94"/>
      <c r="E34" s="94"/>
      <c r="F34" s="96"/>
      <c r="G34" s="96"/>
      <c r="H34" s="113"/>
      <c r="I34" s="100"/>
      <c r="J34" s="100"/>
      <c r="K34" s="100"/>
      <c r="L34" s="100"/>
      <c r="M34" s="102"/>
      <c r="N34" s="104"/>
      <c r="O34" s="106"/>
      <c r="P34" s="108"/>
      <c r="Q34" s="106"/>
      <c r="R34" s="108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109"/>
    </row>
    <row r="35" spans="2:34" ht="13.5" customHeight="1">
      <c r="B35" s="89">
        <f t="shared" ref="B35:B37" si="34">(ROW()-10)/2+0.5</f>
        <v>13</v>
      </c>
      <c r="C35" s="91"/>
      <c r="D35" s="93"/>
      <c r="E35" s="93"/>
      <c r="F35" s="95" t="s">
        <v>62</v>
      </c>
      <c r="G35" s="95"/>
      <c r="H35" s="112"/>
      <c r="I35" s="99">
        <v>42199</v>
      </c>
      <c r="J35" s="99">
        <v>42200</v>
      </c>
      <c r="K35" s="99"/>
      <c r="L35" s="99"/>
      <c r="M35" s="101"/>
      <c r="N35" s="10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◇</v>
      </c>
      <c r="O35" s="105" t="str">
        <f>IF(COUNTA(S35:X35)=0,"",SUMPRODUCT(--(ISNUMBER(S35:X35)),S35:X35)+ (COUNTA(S35:X35)-COUNT(S35:X35))*8)</f>
        <v/>
      </c>
      <c r="P35" s="107" t="str">
        <f t="shared" ref="P35" si="35">IF(O35="","",ROUND(O35/8,2))</f>
        <v/>
      </c>
      <c r="Q35" s="105" t="str">
        <f>IF(COUNTA(S36:X36)=0,"",SUMPRODUCT(--(ISNUMBER(S36:X36)),S36:X36)+ (COUNTA(S36:X36)-COUNT(S36:X36))*8)</f>
        <v/>
      </c>
      <c r="R35" s="107" t="str">
        <f t="shared" ref="R35" si="36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109"/>
    </row>
    <row r="36" spans="2:34" ht="13.5" customHeight="1">
      <c r="B36" s="90"/>
      <c r="C36" s="92"/>
      <c r="D36" s="94"/>
      <c r="E36" s="94"/>
      <c r="F36" s="96"/>
      <c r="G36" s="96"/>
      <c r="H36" s="113"/>
      <c r="I36" s="100"/>
      <c r="J36" s="100"/>
      <c r="K36" s="100"/>
      <c r="L36" s="100"/>
      <c r="M36" s="102"/>
      <c r="N36" s="104"/>
      <c r="O36" s="106"/>
      <c r="P36" s="108"/>
      <c r="Q36" s="106"/>
      <c r="R36" s="10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109"/>
    </row>
    <row r="37" spans="2:34" ht="13.5" customHeight="1">
      <c r="B37" s="89">
        <f t="shared" si="34"/>
        <v>14</v>
      </c>
      <c r="C37" s="91"/>
      <c r="D37" s="93"/>
      <c r="E37" s="93"/>
      <c r="F37" s="95" t="s">
        <v>63</v>
      </c>
      <c r="G37" s="95"/>
      <c r="H37" s="112"/>
      <c r="I37" s="99">
        <v>42201</v>
      </c>
      <c r="J37" s="99">
        <v>42205</v>
      </c>
      <c r="K37" s="99"/>
      <c r="L37" s="99"/>
      <c r="M37" s="101"/>
      <c r="N37" s="103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◇</v>
      </c>
      <c r="O37" s="105" t="str">
        <f>IF(COUNTA(S37:X37)=0,"",SUMPRODUCT(--(ISNUMBER(S37:X37)),S37:X37)+ (COUNTA(S37:X37)-COUNT(S37:X37))*8)</f>
        <v/>
      </c>
      <c r="P37" s="107" t="str">
        <f t="shared" ref="P37" si="37">IF(O37="","",ROUND(O37/8,2))</f>
        <v/>
      </c>
      <c r="Q37" s="105" t="str">
        <f>IF(COUNTA(S38:X38)=0,"",SUMPRODUCT(--(ISNUMBER(S38:X38)),S38:X38)+ (COUNTA(S38:X38)-COUNT(S38:X38))*8)</f>
        <v/>
      </c>
      <c r="R37" s="107" t="str">
        <f t="shared" ref="R37" si="38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109"/>
    </row>
    <row r="38" spans="2:34" ht="13.5" customHeight="1">
      <c r="B38" s="90"/>
      <c r="C38" s="92"/>
      <c r="D38" s="94"/>
      <c r="E38" s="94"/>
      <c r="F38" s="96"/>
      <c r="G38" s="96"/>
      <c r="H38" s="113"/>
      <c r="I38" s="100"/>
      <c r="J38" s="100"/>
      <c r="K38" s="100"/>
      <c r="L38" s="100"/>
      <c r="M38" s="102"/>
      <c r="N38" s="104"/>
      <c r="O38" s="106"/>
      <c r="P38" s="108"/>
      <c r="Q38" s="106"/>
      <c r="R38" s="10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109"/>
    </row>
    <row r="39" spans="2:34" ht="13.5" customHeight="1">
      <c r="B39" s="89">
        <f t="shared" ref="B39" si="39">(ROW()-10)/2+0.5</f>
        <v>15</v>
      </c>
      <c r="C39" s="91"/>
      <c r="D39" s="93"/>
      <c r="E39" s="93"/>
      <c r="F39" s="95" t="s">
        <v>58</v>
      </c>
      <c r="G39" s="95"/>
      <c r="H39" s="112"/>
      <c r="I39" s="99">
        <v>42206</v>
      </c>
      <c r="J39" s="99">
        <v>42207</v>
      </c>
      <c r="K39" s="120"/>
      <c r="L39" s="120"/>
      <c r="M39" s="101"/>
      <c r="N39" s="10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◇</v>
      </c>
      <c r="O39" s="105" t="str">
        <f>IF(COUNTA(S39:X39)=0,"",SUMPRODUCT(--(ISNUMBER(S39:X39)),S39:X39)+ (COUNTA(S39:X39)-COUNT(S39:X39))*8)</f>
        <v/>
      </c>
      <c r="P39" s="107" t="str">
        <f t="shared" ref="P39" si="40">IF(O39="","",ROUND(O39/8,2))</f>
        <v/>
      </c>
      <c r="Q39" s="105" t="str">
        <f>IF(COUNTA(S40:X40)=0,"",SUMPRODUCT(--(ISNUMBER(S40:X40)),S40:X40)+ (COUNTA(S40:X40)-COUNT(S40:X40))*8)</f>
        <v/>
      </c>
      <c r="R39" s="107" t="str">
        <f t="shared" ref="R39" si="41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109"/>
    </row>
    <row r="40" spans="2:34" ht="13.5" customHeight="1">
      <c r="B40" s="90"/>
      <c r="C40" s="92"/>
      <c r="D40" s="94"/>
      <c r="E40" s="94"/>
      <c r="F40" s="96"/>
      <c r="G40" s="96"/>
      <c r="H40" s="113"/>
      <c r="I40" s="100"/>
      <c r="J40" s="100"/>
      <c r="K40" s="121"/>
      <c r="L40" s="121"/>
      <c r="M40" s="102"/>
      <c r="N40" s="104"/>
      <c r="O40" s="106"/>
      <c r="P40" s="108"/>
      <c r="Q40" s="106"/>
      <c r="R40" s="10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109"/>
    </row>
    <row r="41" spans="2:34" ht="50.1" customHeight="1">
      <c r="B41" s="89">
        <f t="shared" ref="B41" si="42">(ROW()-10)/2+0.5</f>
        <v>16</v>
      </c>
      <c r="C41" s="91"/>
      <c r="D41" s="93"/>
      <c r="E41" s="93"/>
      <c r="F41" s="95"/>
      <c r="G41" s="95"/>
      <c r="H41" s="112"/>
      <c r="I41" s="99"/>
      <c r="J41" s="99"/>
      <c r="K41" s="99"/>
      <c r="L41" s="99"/>
      <c r="M41" s="101"/>
      <c r="N41" s="103"/>
      <c r="O41" s="105"/>
      <c r="P41" s="107"/>
      <c r="Q41" s="105"/>
      <c r="R41" s="107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109"/>
    </row>
    <row r="42" spans="2:34" ht="13.5" customHeight="1">
      <c r="B42" s="90"/>
      <c r="C42" s="92"/>
      <c r="D42" s="94"/>
      <c r="E42" s="94"/>
      <c r="F42" s="96"/>
      <c r="G42" s="96"/>
      <c r="H42" s="113"/>
      <c r="I42" s="100"/>
      <c r="J42" s="100"/>
      <c r="K42" s="100"/>
      <c r="L42" s="100"/>
      <c r="M42" s="102"/>
      <c r="N42" s="104"/>
      <c r="O42" s="106"/>
      <c r="P42" s="108"/>
      <c r="Q42" s="106"/>
      <c r="R42" s="10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109"/>
    </row>
  </sheetData>
  <sheetProtection formatCells="0" formatColumns="0" formatRows="0" sort="0" autoFilter="0"/>
  <autoFilter ref="A10:AJ10">
    <filterColumn colId="12" showButton="0"/>
  </autoFilter>
  <dataConsolidate/>
  <mergeCells count="307"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25:P26"/>
    <mergeCell ref="Q25:Q26"/>
    <mergeCell ref="R25:R26"/>
    <mergeCell ref="Q17:Q18"/>
    <mergeCell ref="P17:P18"/>
    <mergeCell ref="R19:R20"/>
    <mergeCell ref="N15:N16"/>
    <mergeCell ref="AH25:AH26"/>
    <mergeCell ref="R13:R14"/>
    <mergeCell ref="AH13:AH14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N23:N24"/>
    <mergeCell ref="O23:O24"/>
    <mergeCell ref="P23:P24"/>
    <mergeCell ref="Q23:Q24"/>
    <mergeCell ref="AH23:AH24"/>
    <mergeCell ref="L21:L22"/>
    <mergeCell ref="M21:M22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H25:H26"/>
    <mergeCell ref="G25:G26"/>
    <mergeCell ref="M41:M42"/>
    <mergeCell ref="N41:N42"/>
    <mergeCell ref="O41:O42"/>
    <mergeCell ref="P41:P42"/>
    <mergeCell ref="Q41:Q42"/>
    <mergeCell ref="R41:R42"/>
    <mergeCell ref="AH41:AH42"/>
    <mergeCell ref="E41:E42"/>
    <mergeCell ref="N21:N22"/>
    <mergeCell ref="O21:O22"/>
    <mergeCell ref="P21:P22"/>
    <mergeCell ref="Q21:Q22"/>
    <mergeCell ref="R21:R22"/>
    <mergeCell ref="AH21:AH22"/>
    <mergeCell ref="E23:E24"/>
    <mergeCell ref="F23:F24"/>
    <mergeCell ref="H23:H24"/>
    <mergeCell ref="R23:R24"/>
    <mergeCell ref="M25:M26"/>
    <mergeCell ref="N25:N26"/>
    <mergeCell ref="O25:O26"/>
    <mergeCell ref="I23:I24"/>
    <mergeCell ref="J23:J24"/>
    <mergeCell ref="K23:K24"/>
    <mergeCell ref="B41:B42"/>
    <mergeCell ref="C41:C42"/>
    <mergeCell ref="D41:D42"/>
    <mergeCell ref="F41:F42"/>
    <mergeCell ref="H41:H42"/>
    <mergeCell ref="I41:I42"/>
    <mergeCell ref="J41:J42"/>
    <mergeCell ref="K41:K42"/>
    <mergeCell ref="L41:L42"/>
    <mergeCell ref="G41:G42"/>
    <mergeCell ref="B21:B22"/>
    <mergeCell ref="C21:C22"/>
    <mergeCell ref="D21:D22"/>
    <mergeCell ref="E21:E22"/>
    <mergeCell ref="F21:F22"/>
    <mergeCell ref="H21:H22"/>
    <mergeCell ref="I21:I22"/>
    <mergeCell ref="J21:J22"/>
    <mergeCell ref="K21:K22"/>
    <mergeCell ref="L23:L24"/>
    <mergeCell ref="M23:M24"/>
    <mergeCell ref="G19:G20"/>
    <mergeCell ref="B17:B18"/>
    <mergeCell ref="C17:C18"/>
    <mergeCell ref="D17:D18"/>
    <mergeCell ref="F17:F18"/>
    <mergeCell ref="H17:H18"/>
    <mergeCell ref="I17:I18"/>
    <mergeCell ref="J17:J18"/>
    <mergeCell ref="K17:K18"/>
    <mergeCell ref="L17:L18"/>
    <mergeCell ref="G17:G18"/>
    <mergeCell ref="E17:E18"/>
    <mergeCell ref="E19:E20"/>
    <mergeCell ref="B23:B24"/>
    <mergeCell ref="C23:C24"/>
    <mergeCell ref="D23:D24"/>
    <mergeCell ref="G21:G22"/>
    <mergeCell ref="G23:G24"/>
    <mergeCell ref="B19:B20"/>
    <mergeCell ref="C19:C20"/>
    <mergeCell ref="D19:D20"/>
    <mergeCell ref="F19:F20"/>
    <mergeCell ref="M19:M20"/>
    <mergeCell ref="N19:N20"/>
    <mergeCell ref="O19:O20"/>
    <mergeCell ref="P19:P20"/>
    <mergeCell ref="Q19:Q20"/>
    <mergeCell ref="R17:R18"/>
    <mergeCell ref="H19:H20"/>
    <mergeCell ref="I19:I20"/>
    <mergeCell ref="J19:J20"/>
    <mergeCell ref="AH8:AH10"/>
    <mergeCell ref="R15:R16"/>
    <mergeCell ref="E9:E10"/>
    <mergeCell ref="E15:E16"/>
    <mergeCell ref="G9:G10"/>
    <mergeCell ref="G15:G16"/>
    <mergeCell ref="AH19:AH20"/>
    <mergeCell ref="I9:J9"/>
    <mergeCell ref="K9:L9"/>
    <mergeCell ref="M9:N10"/>
    <mergeCell ref="O8:P8"/>
    <mergeCell ref="Q8:R8"/>
    <mergeCell ref="O9:P9"/>
    <mergeCell ref="Q9:R9"/>
    <mergeCell ref="AH15:AH16"/>
    <mergeCell ref="O15:O16"/>
    <mergeCell ref="P15:P16"/>
    <mergeCell ref="Q15:Q16"/>
    <mergeCell ref="M17:M18"/>
    <mergeCell ref="N17:N18"/>
    <mergeCell ref="O17:O18"/>
    <mergeCell ref="AH17:AH18"/>
    <mergeCell ref="K19:K20"/>
    <mergeCell ref="L19:L20"/>
    <mergeCell ref="N1:O1"/>
    <mergeCell ref="B7:H8"/>
    <mergeCell ref="I7:L7"/>
    <mergeCell ref="B15:B16"/>
    <mergeCell ref="C15:C16"/>
    <mergeCell ref="D15:D16"/>
    <mergeCell ref="F15:F16"/>
    <mergeCell ref="H15:H16"/>
    <mergeCell ref="I15:I16"/>
    <mergeCell ref="J15:J16"/>
    <mergeCell ref="K15:K16"/>
    <mergeCell ref="L15:L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K39:K40"/>
    <mergeCell ref="L39:L40"/>
    <mergeCell ref="M39:M40"/>
    <mergeCell ref="N39:N40"/>
    <mergeCell ref="O39:O40"/>
    <mergeCell ref="P39:P40"/>
    <mergeCell ref="Q39:Q40"/>
    <mergeCell ref="R39:R40"/>
    <mergeCell ref="AH39:AH4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3:K34"/>
    <mergeCell ref="L33:L34"/>
    <mergeCell ref="M33:M34"/>
    <mergeCell ref="N33:N34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1:K32"/>
    <mergeCell ref="L31:L32"/>
    <mergeCell ref="M31:M32"/>
    <mergeCell ref="N31:N32"/>
    <mergeCell ref="O31:O32"/>
    <mergeCell ref="P31:P32"/>
    <mergeCell ref="Q31:Q32"/>
    <mergeCell ref="R31:R32"/>
    <mergeCell ref="AH31:AH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29:K30"/>
    <mergeCell ref="L29:L30"/>
    <mergeCell ref="M29:M30"/>
    <mergeCell ref="N29:N30"/>
    <mergeCell ref="O29:O30"/>
    <mergeCell ref="P29:P30"/>
    <mergeCell ref="Q29:Q30"/>
    <mergeCell ref="R29:R30"/>
    <mergeCell ref="AH29:AH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</mergeCells>
  <phoneticPr fontId="3"/>
  <conditionalFormatting sqref="S8:X8">
    <cfRule type="expression" dxfId="77" priority="50957" stopIfTrue="1">
      <formula>IF(TEXT(S$9,"d")="1",TRUE,FALSE)</formula>
    </cfRule>
    <cfRule type="expression" dxfId="76" priority="50958" stopIfTrue="1">
      <formula>OR(IF(TEXT(S$9,"d")&lt;&gt;"1",TRUE,FALSE))</formula>
    </cfRule>
  </conditionalFormatting>
  <conditionalFormatting sqref="S9:AG10">
    <cfRule type="expression" dxfId="75" priority="50959" stopIfTrue="1">
      <formula>IF(S$9=TODAY(),TRUE,FALSE)</formula>
    </cfRule>
    <cfRule type="expression" dxfId="74" priority="50960" stopIfTrue="1">
      <formula>IF(WEEKDAY(S$9)=7,TRUE,FALSE)</formula>
    </cfRule>
    <cfRule type="expression" dxfId="73" priority="50961" stopIfTrue="1">
      <formula>IF(OR(WEEKDAY(S$9)=1,IF(ISNA(MATCH(S$9,Holiday,0)),FALSE,TRUE)),TRUE,FALSE)</formula>
    </cfRule>
  </conditionalFormatting>
  <conditionalFormatting sqref="S16:X20 S42:X42 S24:X24 S22:X22 S26:X26 S12:X14">
    <cfRule type="expression" dxfId="72" priority="65470" stopIfTrue="1">
      <formula>IF(OR(WEEKDAY(S$9)=7,WEEKDAY(S$9)=1,IF(ISNA(MATCH(S$9,Holiday,0)),FALSE,TRUE)),TRUE,FALSE)</formula>
    </cfRule>
    <cfRule type="expression" dxfId="71" priority="65471" stopIfTrue="1">
      <formula>IF(AND($B12&lt;&gt;"",$I12&lt;&gt;"", $I12&lt;=S$9,S$9&lt;=$J12),TRUE,FALSE)</formula>
    </cfRule>
    <cfRule type="expression" dxfId="70" priority="65472" stopIfTrue="1">
      <formula>IF(AND($B12="", $K11&lt;&gt;"",$K11&lt;=S$9,S$9&lt;=$L11),TRUE,FALSE)</formula>
    </cfRule>
  </conditionalFormatting>
  <conditionalFormatting sqref="B11:R26 B41:R42">
    <cfRule type="expression" dxfId="69" priority="65488" stopIfTrue="1">
      <formula>IF(AND($B11&lt;&gt;"",$I11&lt;&gt;"",$J11&lt;&gt;"",$K11&lt;&gt;"",$L11&lt;&gt;"",$M11=100),TRUE,FALSE)</formula>
    </cfRule>
    <cfRule type="expression" dxfId="68" priority="65489" stopIfTrue="1">
      <formula>IF(AND($B11&lt;&gt;"",$I11&lt;&gt;"",$J11&lt;&gt;"",$J11&lt;TODAY()),TRUE,FALSE)</formula>
    </cfRule>
    <cfRule type="expression" dxfId="67" priority="65490" stopIfTrue="1">
      <formula>IF(OR(AND($B11&lt;&gt;"",$I11&lt;&gt;"",$J11&lt;&gt;"",$K11&lt;&gt;"",$M11&lt;100),AND($I11&lt;&gt;"",$J11&lt;&gt;"",TODAY()&gt;=$I11)),TRUE,FALSE)</formula>
    </cfRule>
  </conditionalFormatting>
  <conditionalFormatting sqref="S41:X41 S25:X25 S21:X21 S23:X23">
    <cfRule type="expression" dxfId="66" priority="65665" stopIfTrue="1">
      <formula>IF(OR(WEEKDAY(S$9)=7,WEEKDAY(S$9)=1,IF(ISNA(MATCH(S$9,Holiday,0)),FALSE,TRUE)),TRUE,FALSE)</formula>
    </cfRule>
    <cfRule type="expression" dxfId="65" priority="65666" stopIfTrue="1">
      <formula>IF(AND($B21&lt;&gt;"",$I21&lt;&gt;"", $I21&lt;=S$9,S$9&lt;=$J21),TRUE,FALSE)</formula>
    </cfRule>
    <cfRule type="expression" dxfId="64" priority="65667" stopIfTrue="1">
      <formula>IF(AND($B21="", #REF!&lt;&gt;"",#REF!&lt;=S$9,S$9&lt;=#REF!),TRUE,FALSE)</formula>
    </cfRule>
  </conditionalFormatting>
  <conditionalFormatting sqref="S15:X15">
    <cfRule type="expression" dxfId="63" priority="65677" stopIfTrue="1">
      <formula>IF(OR(WEEKDAY(S$9)=7,WEEKDAY(S$9)=1,IF(ISNA(MATCH(S$9,Holiday,0)),FALSE,TRUE)),TRUE,FALSE)</formula>
    </cfRule>
    <cfRule type="expression" dxfId="62" priority="65678" stopIfTrue="1">
      <formula>IF(AND($B15&lt;&gt;"",$I15&lt;&gt;"", $I15&lt;=S$9,S$9&lt;=$J15),TRUE,FALSE)</formula>
    </cfRule>
    <cfRule type="expression" dxfId="61" priority="65679" stopIfTrue="1">
      <formula>IF(AND($B15="", $K10&lt;&gt;"",$K10&lt;=S$9,S$9&lt;=$L10),TRUE,FALSE)</formula>
    </cfRule>
  </conditionalFormatting>
  <conditionalFormatting sqref="S11:X11">
    <cfRule type="expression" dxfId="60" priority="65719" stopIfTrue="1">
      <formula>IF(OR(WEEKDAY(S$9)=7,WEEKDAY(S$9)=1,IF(ISNA(MATCH(S$9,Holiday,0)),FALSE,TRUE)),TRUE,FALSE)</formula>
    </cfRule>
    <cfRule type="expression" dxfId="59" priority="65720" stopIfTrue="1">
      <formula>IF(AND($B11&lt;&gt;"",$I11&lt;&gt;"", $I11&lt;=S$9,S$9&lt;=$J11),TRUE,FALSE)</formula>
    </cfRule>
    <cfRule type="expression" dxfId="58" priority="65721" stopIfTrue="1">
      <formula>IF(AND($B11="", #REF!&lt;&gt;"",#REF!&lt;=S$9,S$9&lt;=#REF!),TRUE,FALSE)</formula>
    </cfRule>
  </conditionalFormatting>
  <conditionalFormatting sqref="S30:X34 S38:X38 S36:X36 S40:X40 S27:X28">
    <cfRule type="expression" dxfId="57" priority="62" stopIfTrue="1">
      <formula>IF(OR(WEEKDAY(S$9)=7,WEEKDAY(S$9)=1,IF(ISNA(MATCH(S$9,Holiday,0)),FALSE,TRUE)),TRUE,FALSE)</formula>
    </cfRule>
    <cfRule type="expression" dxfId="56" priority="63" stopIfTrue="1">
      <formula>IF(AND($B27&lt;&gt;"",$I27&lt;&gt;"", $I27&lt;=S$9,S$9&lt;=$J27),TRUE,FALSE)</formula>
    </cfRule>
    <cfRule type="expression" dxfId="55" priority="64" stopIfTrue="1">
      <formula>IF(AND($B27="", $K26&lt;&gt;"",$K26&lt;=S$9,S$9&lt;=$L26),TRUE,FALSE)</formula>
    </cfRule>
  </conditionalFormatting>
  <conditionalFormatting sqref="B27:R40">
    <cfRule type="expression" dxfId="54" priority="59" stopIfTrue="1">
      <formula>IF(AND($B27&lt;&gt;"",$I27&lt;&gt;"",$J27&lt;&gt;"",$K27&lt;&gt;"",$L27&lt;&gt;"",$M27=100),TRUE,FALSE)</formula>
    </cfRule>
    <cfRule type="expression" dxfId="53" priority="60" stopIfTrue="1">
      <formula>IF(AND($B27&lt;&gt;"",$I27&lt;&gt;"",$J27&lt;&gt;"",$J27&lt;TODAY()),TRUE,FALSE)</formula>
    </cfRule>
    <cfRule type="expression" dxfId="52" priority="61" stopIfTrue="1">
      <formula>IF(OR(AND($B27&lt;&gt;"",$I27&lt;&gt;"",$J27&lt;&gt;"",$K27&lt;&gt;"",$M27&lt;100),AND($I27&lt;&gt;"",$J27&lt;&gt;"",TODAY()&gt;=$I27)),TRUE,FALSE)</formula>
    </cfRule>
  </conditionalFormatting>
  <conditionalFormatting sqref="S39:X39 S35:X35 S37:X37">
    <cfRule type="expression" dxfId="51" priority="56" stopIfTrue="1">
      <formula>IF(OR(WEEKDAY(S$9)=7,WEEKDAY(S$9)=1,IF(ISNA(MATCH(S$9,Holiday,0)),FALSE,TRUE)),TRUE,FALSE)</formula>
    </cfRule>
    <cfRule type="expression" dxfId="50" priority="57" stopIfTrue="1">
      <formula>IF(AND($B35&lt;&gt;"",$I35&lt;&gt;"", $I35&lt;=S$9,S$9&lt;=$J35),TRUE,FALSE)</formula>
    </cfRule>
    <cfRule type="expression" dxfId="49" priority="58" stopIfTrue="1">
      <formula>IF(AND($B35="", #REF!&lt;&gt;"",#REF!&lt;=S$9,S$9&lt;=#REF!),TRUE,FALSE)</formula>
    </cfRule>
  </conditionalFormatting>
  <conditionalFormatting sqref="S29:X29">
    <cfRule type="expression" dxfId="48" priority="53" stopIfTrue="1">
      <formula>IF(OR(WEEKDAY(S$9)=7,WEEKDAY(S$9)=1,IF(ISNA(MATCH(S$9,Holiday,0)),FALSE,TRUE)),TRUE,FALSE)</formula>
    </cfRule>
    <cfRule type="expression" dxfId="47" priority="54" stopIfTrue="1">
      <formula>IF(AND($B29&lt;&gt;"",$I29&lt;&gt;"", $I29&lt;=S$9,S$9&lt;=$J29),TRUE,FALSE)</formula>
    </cfRule>
    <cfRule type="expression" dxfId="46" priority="55" stopIfTrue="1">
      <formula>IF(AND($B29="", $K24&lt;&gt;"",$K24&lt;=S$9,S$9&lt;=$L24),TRUE,FALSE)</formula>
    </cfRule>
  </conditionalFormatting>
  <conditionalFormatting sqref="Y8:AD8">
    <cfRule type="expression" dxfId="45" priority="51" stopIfTrue="1">
      <formula>IF(TEXT(Y$9,"d")="1",TRUE,FALSE)</formula>
    </cfRule>
    <cfRule type="expression" dxfId="44" priority="52" stopIfTrue="1">
      <formula>OR(IF(TEXT(Y$9,"d")&lt;&gt;"1",TRUE,FALSE))</formula>
    </cfRule>
  </conditionalFormatting>
  <conditionalFormatting sqref="Y16:AD20 Y42:AD42 Y24:AD24 Y22:AD22 Y26:AD26 Y12:AD14">
    <cfRule type="expression" dxfId="43" priority="45" stopIfTrue="1">
      <formula>IF(OR(WEEKDAY(Y$9)=7,WEEKDAY(Y$9)=1,IF(ISNA(MATCH(Y$9,Holiday,0)),FALSE,TRUE)),TRUE,FALSE)</formula>
    </cfRule>
    <cfRule type="expression" dxfId="42" priority="46" stopIfTrue="1">
      <formula>IF(AND($B12&lt;&gt;"",$I12&lt;&gt;"", $I12&lt;=Y$9,Y$9&lt;=$J12),TRUE,FALSE)</formula>
    </cfRule>
    <cfRule type="expression" dxfId="41" priority="47" stopIfTrue="1">
      <formula>IF(AND($B12="", $K11&lt;&gt;"",$K11&lt;=Y$9,Y$9&lt;=$L11),TRUE,FALSE)</formula>
    </cfRule>
  </conditionalFormatting>
  <conditionalFormatting sqref="Y41:AD41 Y25:AD25 Y21:AD21 Y23:AD23">
    <cfRule type="expression" dxfId="40" priority="42" stopIfTrue="1">
      <formula>IF(OR(WEEKDAY(Y$9)=7,WEEKDAY(Y$9)=1,IF(ISNA(MATCH(Y$9,Holiday,0)),FALSE,TRUE)),TRUE,FALSE)</formula>
    </cfRule>
    <cfRule type="expression" dxfId="39" priority="43" stopIfTrue="1">
      <formula>IF(AND($B21&lt;&gt;"",$I21&lt;&gt;"", $I21&lt;=Y$9,Y$9&lt;=$J21),TRUE,FALSE)</formula>
    </cfRule>
    <cfRule type="expression" dxfId="38" priority="44" stopIfTrue="1">
      <formula>IF(AND($B21="", #REF!&lt;&gt;"",#REF!&lt;=Y$9,Y$9&lt;=#REF!),TRUE,FALSE)</formula>
    </cfRule>
  </conditionalFormatting>
  <conditionalFormatting sqref="Y15:AD15">
    <cfRule type="expression" dxfId="37" priority="39" stopIfTrue="1">
      <formula>IF(OR(WEEKDAY(Y$9)=7,WEEKDAY(Y$9)=1,IF(ISNA(MATCH(Y$9,Holiday,0)),FALSE,TRUE)),TRUE,FALSE)</formula>
    </cfRule>
    <cfRule type="expression" dxfId="36" priority="40" stopIfTrue="1">
      <formula>IF(AND($B15&lt;&gt;"",$I15&lt;&gt;"", $I15&lt;=Y$9,Y$9&lt;=$J15),TRUE,FALSE)</formula>
    </cfRule>
    <cfRule type="expression" dxfId="35" priority="41" stopIfTrue="1">
      <formula>IF(AND($B15="", $K10&lt;&gt;"",$K10&lt;=Y$9,Y$9&lt;=$L10),TRUE,FALSE)</formula>
    </cfRule>
  </conditionalFormatting>
  <conditionalFormatting sqref="Y11:AD11">
    <cfRule type="expression" dxfId="34" priority="36" stopIfTrue="1">
      <formula>IF(OR(WEEKDAY(Y$9)=7,WEEKDAY(Y$9)=1,IF(ISNA(MATCH(Y$9,Holiday,0)),FALSE,TRUE)),TRUE,FALSE)</formula>
    </cfRule>
    <cfRule type="expression" dxfId="33" priority="37" stopIfTrue="1">
      <formula>IF(AND($B11&lt;&gt;"",$I11&lt;&gt;"", $I11&lt;=Y$9,Y$9&lt;=$J11),TRUE,FALSE)</formula>
    </cfRule>
    <cfRule type="expression" dxfId="32" priority="38" stopIfTrue="1">
      <formula>IF(AND($B11="", #REF!&lt;&gt;"",#REF!&lt;=Y$9,Y$9&lt;=#REF!),TRUE,FALSE)</formula>
    </cfRule>
  </conditionalFormatting>
  <conditionalFormatting sqref="Y30:AD34 Y38:AD38 Y36:AD36 Y40:AD40 Y27:AD28">
    <cfRule type="expression" dxfId="31" priority="33" stopIfTrue="1">
      <formula>IF(OR(WEEKDAY(Y$9)=7,WEEKDAY(Y$9)=1,IF(ISNA(MATCH(Y$9,Holiday,0)),FALSE,TRUE)),TRUE,FALSE)</formula>
    </cfRule>
    <cfRule type="expression" dxfId="30" priority="34" stopIfTrue="1">
      <formula>IF(AND($B27&lt;&gt;"",$I27&lt;&gt;"", $I27&lt;=Y$9,Y$9&lt;=$J27),TRUE,FALSE)</formula>
    </cfRule>
    <cfRule type="expression" dxfId="29" priority="35" stopIfTrue="1">
      <formula>IF(AND($B27="", $K26&lt;&gt;"",$K26&lt;=Y$9,Y$9&lt;=$L26),TRUE,FALSE)</formula>
    </cfRule>
  </conditionalFormatting>
  <conditionalFormatting sqref="Y39:AD39 Y35:AD35 Y37:AD37">
    <cfRule type="expression" dxfId="28" priority="30" stopIfTrue="1">
      <formula>IF(OR(WEEKDAY(Y$9)=7,WEEKDAY(Y$9)=1,IF(ISNA(MATCH(Y$9,Holiday,0)),FALSE,TRUE)),TRUE,FALSE)</formula>
    </cfRule>
    <cfRule type="expression" dxfId="27" priority="31" stopIfTrue="1">
      <formula>IF(AND($B35&lt;&gt;"",$I35&lt;&gt;"", $I35&lt;=Y$9,Y$9&lt;=$J35),TRUE,FALSE)</formula>
    </cfRule>
    <cfRule type="expression" dxfId="26" priority="32" stopIfTrue="1">
      <formula>IF(AND($B35="", #REF!&lt;&gt;"",#REF!&lt;=Y$9,Y$9&lt;=#REF!),TRUE,FALSE)</formula>
    </cfRule>
  </conditionalFormatting>
  <conditionalFormatting sqref="Y29:AD29">
    <cfRule type="expression" dxfId="25" priority="27" stopIfTrue="1">
      <formula>IF(OR(WEEKDAY(Y$9)=7,WEEKDAY(Y$9)=1,IF(ISNA(MATCH(Y$9,Holiday,0)),FALSE,TRUE)),TRUE,FALSE)</formula>
    </cfRule>
    <cfRule type="expression" dxfId="24" priority="28" stopIfTrue="1">
      <formula>IF(AND($B29&lt;&gt;"",$I29&lt;&gt;"", $I29&lt;=Y$9,Y$9&lt;=$J29),TRUE,FALSE)</formula>
    </cfRule>
    <cfRule type="expression" dxfId="23" priority="29" stopIfTrue="1">
      <formula>IF(AND($B29="", $K24&lt;&gt;"",$K24&lt;=Y$9,Y$9&lt;=$L24),TRUE,FALSE)</formula>
    </cfRule>
  </conditionalFormatting>
  <conditionalFormatting sqref="AE8:AG8">
    <cfRule type="expression" dxfId="22" priority="22" stopIfTrue="1">
      <formula>IF(TEXT(AE$9,"d")="1",TRUE,FALSE)</formula>
    </cfRule>
    <cfRule type="expression" dxfId="21" priority="23" stopIfTrue="1">
      <formula>OR(IF(TEXT(AE$9,"d")&lt;&gt;"1",TRUE,FALSE))</formula>
    </cfRule>
  </conditionalFormatting>
  <conditionalFormatting sqref="AE16:AG20 AE42:AG42 AE24:AG24 AE22:AG22 AE26:AG26 AE12:AG14">
    <cfRule type="expression" dxfId="20" priority="19" stopIfTrue="1">
      <formula>IF(OR(WEEKDAY(AE$9)=7,WEEKDAY(AE$9)=1,IF(ISNA(MATCH(AE$9,Holiday,0)),FALSE,TRUE)),TRUE,FALSE)</formula>
    </cfRule>
    <cfRule type="expression" dxfId="19" priority="20" stopIfTrue="1">
      <formula>IF(AND($B12&lt;&gt;"",$I12&lt;&gt;"", $I12&lt;=AE$9,AE$9&lt;=$J12),TRUE,FALSE)</formula>
    </cfRule>
    <cfRule type="expression" dxfId="18" priority="21" stopIfTrue="1">
      <formula>IF(AND($B12="", $K11&lt;&gt;"",$K11&lt;=AE$9,AE$9&lt;=$L11),TRUE,FALSE)</formula>
    </cfRule>
  </conditionalFormatting>
  <conditionalFormatting sqref="AE41:AG41 AE25:AG25 AE21:AG21 AE23:AG23">
    <cfRule type="expression" dxfId="17" priority="16" stopIfTrue="1">
      <formula>IF(OR(WEEKDAY(AE$9)=7,WEEKDAY(AE$9)=1,IF(ISNA(MATCH(AE$9,Holiday,0)),FALSE,TRUE)),TRUE,FALSE)</formula>
    </cfRule>
    <cfRule type="expression" dxfId="16" priority="17" stopIfTrue="1">
      <formula>IF(AND($B21&lt;&gt;"",$I21&lt;&gt;"", $I21&lt;=AE$9,AE$9&lt;=$J21),TRUE,FALSE)</formula>
    </cfRule>
    <cfRule type="expression" dxfId="15" priority="18" stopIfTrue="1">
      <formula>IF(AND($B21="", #REF!&lt;&gt;"",#REF!&lt;=AE$9,AE$9&lt;=#REF!),TRUE,FALSE)</formula>
    </cfRule>
  </conditionalFormatting>
  <conditionalFormatting sqref="AE15:AG15">
    <cfRule type="expression" dxfId="14" priority="13" stopIfTrue="1">
      <formula>IF(OR(WEEKDAY(AE$9)=7,WEEKDAY(AE$9)=1,IF(ISNA(MATCH(AE$9,Holiday,0)),FALSE,TRUE)),TRUE,FALSE)</formula>
    </cfRule>
    <cfRule type="expression" dxfId="13" priority="14" stopIfTrue="1">
      <formula>IF(AND($B15&lt;&gt;"",$I15&lt;&gt;"", $I15&lt;=AE$9,AE$9&lt;=$J15),TRUE,FALSE)</formula>
    </cfRule>
    <cfRule type="expression" dxfId="12" priority="15" stopIfTrue="1">
      <formula>IF(AND($B15="", $K10&lt;&gt;"",$K10&lt;=AE$9,AE$9&lt;=$L10),TRUE,FALSE)</formula>
    </cfRule>
  </conditionalFormatting>
  <conditionalFormatting sqref="AE11:AG11">
    <cfRule type="expression" dxfId="11" priority="10" stopIfTrue="1">
      <formula>IF(OR(WEEKDAY(AE$9)=7,WEEKDAY(AE$9)=1,IF(ISNA(MATCH(AE$9,Holiday,0)),FALSE,TRUE)),TRUE,FALSE)</formula>
    </cfRule>
    <cfRule type="expression" dxfId="10" priority="11" stopIfTrue="1">
      <formula>IF(AND($B11&lt;&gt;"",$I11&lt;&gt;"", $I11&lt;=AE$9,AE$9&lt;=$J11),TRUE,FALSE)</formula>
    </cfRule>
    <cfRule type="expression" dxfId="9" priority="12" stopIfTrue="1">
      <formula>IF(AND($B11="", #REF!&lt;&gt;"",#REF!&lt;=AE$9,AE$9&lt;=#REF!),TRUE,FALSE)</formula>
    </cfRule>
  </conditionalFormatting>
  <conditionalFormatting sqref="AE30:AG34 AE38:AG38 AE36:AG36 AE40:AG40 AE27:AG28">
    <cfRule type="expression" dxfId="8" priority="7" stopIfTrue="1">
      <formula>IF(OR(WEEKDAY(AE$9)=7,WEEKDAY(AE$9)=1,IF(ISNA(MATCH(AE$9,Holiday,0)),FALSE,TRUE)),TRUE,FALSE)</formula>
    </cfRule>
    <cfRule type="expression" dxfId="7" priority="8" stopIfTrue="1">
      <formula>IF(AND($B27&lt;&gt;"",$I27&lt;&gt;"", $I27&lt;=AE$9,AE$9&lt;=$J27),TRUE,FALSE)</formula>
    </cfRule>
    <cfRule type="expression" dxfId="6" priority="9" stopIfTrue="1">
      <formula>IF(AND($B27="", $K26&lt;&gt;"",$K26&lt;=AE$9,AE$9&lt;=$L26),TRUE,FALSE)</formula>
    </cfRule>
  </conditionalFormatting>
  <conditionalFormatting sqref="AE39:AG39 AE35:AG35 AE37:AG37">
    <cfRule type="expression" dxfId="5" priority="4" stopIfTrue="1">
      <formula>IF(OR(WEEKDAY(AE$9)=7,WEEKDAY(AE$9)=1,IF(ISNA(MATCH(AE$9,Holiday,0)),FALSE,TRUE)),TRUE,FALSE)</formula>
    </cfRule>
    <cfRule type="expression" dxfId="4" priority="5" stopIfTrue="1">
      <formula>IF(AND($B35&lt;&gt;"",$I35&lt;&gt;"", $I35&lt;=AE$9,AE$9&lt;=$J35),TRUE,FALSE)</formula>
    </cfRule>
    <cfRule type="expression" dxfId="3" priority="6" stopIfTrue="1">
      <formula>IF(AND($B35="", #REF!&lt;&gt;"",#REF!&lt;=AE$9,AE$9&lt;=#REF!),TRUE,FALSE)</formula>
    </cfRule>
  </conditionalFormatting>
  <conditionalFormatting sqref="AE29:AG29">
    <cfRule type="expression" dxfId="2" priority="1" stopIfTrue="1">
      <formula>IF(OR(WEEKDAY(AE$9)=7,WEEKDAY(AE$9)=1,IF(ISNA(MATCH(AE$9,Holiday,0)),FALSE,TRUE)),TRUE,FALSE)</formula>
    </cfRule>
    <cfRule type="expression" dxfId="1" priority="2" stopIfTrue="1">
      <formula>IF(AND($B29&lt;&gt;"",$I29&lt;&gt;"", $I29&lt;=AE$9,AE$9&lt;=$J29),TRUE,FALSE)</formula>
    </cfRule>
    <cfRule type="expression" dxfId="0" priority="3" stopIfTrue="1">
      <formula>IF(AND($B29="", $K24&lt;&gt;"",$K24&lt;=AE$9,AE$9&lt;=$L24),TRUE,FALSE)</formula>
    </cfRule>
  </conditionalFormatting>
  <dataValidations count="2">
    <dataValidation type="whole" allowBlank="1" showInputMessage="1" showErrorMessage="1" sqref="M11 M13:M42">
      <formula1>0</formula1>
      <formula2>100</formula2>
    </dataValidation>
    <dataValidation type="list" allowBlank="1" showInputMessage="1" showErrorMessage="1" sqref="H15:H26 H29:H40">
      <formula1>"XuanDT2,DuongTD1,TuyenTV1"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5" t="s">
        <v>29</v>
      </c>
      <c r="C3" s="156"/>
      <c r="D3" s="157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8" t="s">
        <v>0</v>
      </c>
      <c r="C42" s="159"/>
      <c r="D42" t="s">
        <v>13</v>
      </c>
    </row>
    <row r="43" spans="2:4" ht="14.25" thickBot="1">
      <c r="B43" s="160"/>
      <c r="C43" s="161"/>
    </row>
    <row r="44" spans="2:4" ht="14.25" thickBot="1"/>
    <row r="45" spans="2:4">
      <c r="B45" s="162" t="s">
        <v>16</v>
      </c>
      <c r="C45" s="163"/>
      <c r="D45" t="s">
        <v>14</v>
      </c>
    </row>
    <row r="46" spans="2:4" ht="14.25" thickBot="1">
      <c r="B46" s="164"/>
      <c r="C46" s="165"/>
    </row>
    <row r="47" spans="2:4" ht="14.25" thickBot="1"/>
    <row r="48" spans="2:4">
      <c r="B48" s="166" t="s">
        <v>2</v>
      </c>
      <c r="C48" s="167"/>
      <c r="D48" t="s">
        <v>15</v>
      </c>
    </row>
    <row r="49" spans="2:4" ht="14.25" thickBot="1">
      <c r="B49" s="168"/>
      <c r="C49" s="169"/>
    </row>
    <row r="50" spans="2:4" ht="14.25" thickBot="1"/>
    <row r="51" spans="2:4">
      <c r="B51" s="170" t="s">
        <v>17</v>
      </c>
      <c r="C51" s="171"/>
      <c r="D51" t="s">
        <v>49</v>
      </c>
    </row>
    <row r="52" spans="2:4" ht="14.25" thickBot="1">
      <c r="B52" s="172"/>
      <c r="C52" s="173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xuandtads@gmail.com</cp:lastModifiedBy>
  <cp:lastPrinted>2013-12-27T07:28:53Z</cp:lastPrinted>
  <dcterms:created xsi:type="dcterms:W3CDTF">2011-10-13T15:50:24Z</dcterms:created>
  <dcterms:modified xsi:type="dcterms:W3CDTF">2015-06-16T17:37:40Z</dcterms:modified>
</cp:coreProperties>
</file>