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tugi/docker/dragonfly/docs/pdf/260616/"/>
    </mc:Choice>
  </mc:AlternateContent>
  <xr:revisionPtr revIDLastSave="0" documentId="13_ncr:1_{34C91E1F-86A9-A948-97D0-592932AFA794}" xr6:coauthVersionLast="47" xr6:coauthVersionMax="47" xr10:uidLastSave="{00000000-0000-0000-0000-000000000000}"/>
  <bookViews>
    <workbookView xWindow="0" yWindow="600" windowWidth="51200" windowHeight="28200" xr2:uid="{00000000-000D-0000-FFFF-FFFF00000000}"/>
  </bookViews>
  <sheets>
    <sheet name="まとめ" sheetId="1" r:id="rId1"/>
    <sheet name="テンプレート" sheetId="2" r:id="rId2"/>
    <sheet name="木村 杏那" sheetId="3" r:id="rId3"/>
    <sheet name="米澤 侑桂" sheetId="4" r:id="rId4"/>
    <sheet name="森園 友喜" sheetId="5" r:id="rId5"/>
    <sheet name="久米 加代子" sheetId="6" r:id="rId6"/>
    <sheet name="次廣 淳" sheetId="7" r:id="rId7"/>
    <sheet name="山本 葉子" sheetId="8" r:id="rId8"/>
    <sheet name="八田 奈緒美" sheetId="9" r:id="rId9"/>
    <sheet name="原田 里織" sheetId="10" r:id="rId10"/>
    <sheet name="渡邊 真大" sheetId="11" r:id="rId11"/>
    <sheet name="軍司 敦也" sheetId="12" r:id="rId12"/>
    <sheet name="田渕 恭平" sheetId="13" r:id="rId13"/>
    <sheet name="佐藤 拓斗" sheetId="14" r:id="rId14"/>
    <sheet name="横山 尚武" sheetId="15" r:id="rId15"/>
    <sheet name="西岡 優希" sheetId="16" r:id="rId16"/>
    <sheet name="山口 薫" sheetId="17" r:id="rId17"/>
    <sheet name="集計" sheetId="18" r:id="rId18"/>
    <sheet name="大竹 絵理香" sheetId="19" r:id="rId19"/>
    <sheet name="高野 和義" sheetId="20" r:id="rId20"/>
    <sheet name="山本 洸太" sheetId="21" r:id="rId21"/>
    <sheet name="太田 一誠" sheetId="22" r:id="rId22"/>
    <sheet name="平岡 国彦" sheetId="23" r:id="rId23"/>
    <sheet name="増本 重孝" sheetId="24" r:id="rId24"/>
    <sheet name="長谷川 貴志" sheetId="25" r:id="rId25"/>
    <sheet name="小中 貴晃" sheetId="26" r:id="rId26"/>
    <sheet name="望月 雅幸" sheetId="27" r:id="rId27"/>
    <sheet name="竹内 駿太" sheetId="28" r:id="rId28"/>
    <sheet name="中村 啓吾" sheetId="29" r:id="rId29"/>
    <sheet name="吉田 俊之" sheetId="30" r:id="rId30"/>
    <sheet name="倉持 賢一" sheetId="31" r:id="rId31"/>
    <sheet name="福上 大輝" sheetId="32" r:id="rId32"/>
    <sheet name="加藤 隆太" sheetId="33" r:id="rId33"/>
    <sheet name="藤井 恵理子" sheetId="34" r:id="rId34"/>
    <sheet name="平山 真由美" sheetId="35" r:id="rId35"/>
    <sheet name="今西 俊明" sheetId="36" r:id="rId36"/>
    <sheet name="里見 允二" sheetId="37" r:id="rId37"/>
    <sheet name="斎藤 和貴" sheetId="38" r:id="rId38"/>
    <sheet name="舩杉 牧子" sheetId="39" r:id="rId39"/>
    <sheet name="シート9" sheetId="40" r:id="rId40"/>
    <sheet name="紀川 和弘" sheetId="41" r:id="rId41"/>
    <sheet name="廣田 誠悟" sheetId="42" r:id="rId42"/>
    <sheet name="木村 健悟" sheetId="43" r:id="rId43"/>
    <sheet name="船津 麻理子" sheetId="44" r:id="rId44"/>
    <sheet name="海沼 功" sheetId="45" r:id="rId45"/>
    <sheet name="梅澤 朗広" sheetId="46" r:id="rId46"/>
    <sheet name="松倉 健治" sheetId="47" r:id="rId47"/>
    <sheet name="清原 佳彩美" sheetId="48" r:id="rId48"/>
    <sheet name="飯田 千帆" sheetId="49" r:id="rId49"/>
    <sheet name="畠山 憲之" sheetId="50" r:id="rId50"/>
    <sheet name="福士 利明" sheetId="51" r:id="rId51"/>
    <sheet name="西浦 雅" sheetId="52" r:id="rId52"/>
    <sheet name="岡元 智美" sheetId="53" r:id="rId53"/>
    <sheet name="今村 千絵" sheetId="54" r:id="rId54"/>
    <sheet name="越賀 淑恵" sheetId="55" r:id="rId55"/>
    <sheet name="芳賀 崇利" sheetId="56" r:id="rId56"/>
    <sheet name="飯田 香" sheetId="57" r:id="rId57"/>
    <sheet name="佐久間 康丞" sheetId="58" r:id="rId58"/>
    <sheet name="メンバーリスト" sheetId="59" r:id="rId59"/>
  </sheets>
  <definedNames>
    <definedName name="_xlnm._FilterDatabase" localSheetId="0" hidden="1">まとめ!$A$1:$AD$1000</definedName>
    <definedName name="Z_0CAF8DFE_3A9D_42F0_9F57_A3ED219AC670_.wvu.FilterData" localSheetId="0" hidden="1">まとめ!$A$1:$AD$1000</definedName>
    <definedName name="平岡国彦" localSheetId="1">テンプレート!$A$1</definedName>
    <definedName name="平岡国彦" localSheetId="14">'横山 尚武'!$A$1</definedName>
    <definedName name="平岡国彦" localSheetId="5">'久米 加代子'!$A$1</definedName>
    <definedName name="平岡国彦" localSheetId="11">'軍司 敦也'!$A$1</definedName>
    <definedName name="平岡国彦" localSheetId="9">'原田 里織'!$A$1</definedName>
    <definedName name="平岡国彦" localSheetId="19">'高野 和義'!$A$1</definedName>
    <definedName name="平岡国彦" localSheetId="57">'佐久間 康丞'!$A$1</definedName>
    <definedName name="平岡国彦" localSheetId="13">'佐藤 拓斗'!$A$1</definedName>
    <definedName name="平岡国彦" localSheetId="16">'山口 薫'!$A$1</definedName>
    <definedName name="平岡国彦" localSheetId="7">'山本 葉子'!$A$1</definedName>
    <definedName name="平岡国彦" localSheetId="20">'山本 洸太'!$A$1</definedName>
    <definedName name="平岡国彦" localSheetId="6">'次廣 淳'!$A$1</definedName>
    <definedName name="平岡国彦" localSheetId="4">'森園 友喜'!$A$1</definedName>
    <definedName name="平岡国彦" localSheetId="15">'西岡 優希'!$A$1</definedName>
    <definedName name="平岡国彦" localSheetId="21">'太田 一誠'!$A$1</definedName>
    <definedName name="平岡国彦" localSheetId="18">'大竹 絵理香'!$A$1</definedName>
    <definedName name="平岡国彦" localSheetId="12">'田渕 恭平'!$A$1</definedName>
    <definedName name="平岡国彦" localSheetId="10">'渡邊 真大'!$A$1</definedName>
    <definedName name="平岡国彦" localSheetId="8">'八田 奈緒美'!$A$1</definedName>
    <definedName name="平岡国彦" localSheetId="56">'飯田 香'!$A$1</definedName>
    <definedName name="平岡国彦" localSheetId="3">'米澤 侑桂'!$A$1</definedName>
    <definedName name="平岡国彦" localSheetId="2">'木村 杏那'!$A$1</definedName>
    <definedName name="平岡国彦">'平岡 国彦'!$A$1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59" l="1"/>
  <c r="C6" i="18"/>
  <c r="B6" i="18" s="1"/>
  <c r="C5" i="18"/>
  <c r="B5" i="18" s="1"/>
  <c r="C4" i="18"/>
  <c r="B4" i="18"/>
  <c r="C3" i="18"/>
  <c r="B3" i="18" s="1"/>
  <c r="C2" i="18"/>
  <c r="B2" i="18"/>
  <c r="B55" i="1"/>
  <c r="A55" i="1"/>
  <c r="C54" i="1"/>
  <c r="B54" i="1"/>
  <c r="A54" i="1"/>
  <c r="B53" i="1"/>
  <c r="A53" i="1"/>
  <c r="C53" i="1" s="1"/>
  <c r="B52" i="1"/>
  <c r="A52" i="1"/>
  <c r="C52" i="1" s="1"/>
  <c r="B51" i="1"/>
  <c r="A51" i="1"/>
  <c r="C51" i="1" s="1"/>
  <c r="D50" i="1"/>
  <c r="B50" i="1"/>
  <c r="C50" i="1" s="1"/>
  <c r="A50" i="1"/>
  <c r="D49" i="1"/>
  <c r="B49" i="1"/>
  <c r="A49" i="1"/>
  <c r="C49" i="1" s="1"/>
  <c r="B48" i="1"/>
  <c r="A48" i="1"/>
  <c r="C48" i="1" s="1"/>
  <c r="D47" i="1"/>
  <c r="B47" i="1"/>
  <c r="C47" i="1" s="1"/>
  <c r="A47" i="1"/>
  <c r="D46" i="1"/>
  <c r="B46" i="1"/>
  <c r="A46" i="1"/>
  <c r="C46" i="1" s="1"/>
  <c r="D45" i="1"/>
  <c r="B45" i="1"/>
  <c r="A45" i="1"/>
  <c r="C45" i="1" s="1"/>
  <c r="D44" i="1"/>
  <c r="B44" i="1"/>
  <c r="A44" i="1"/>
  <c r="D43" i="1"/>
  <c r="B43" i="1"/>
  <c r="A43" i="1"/>
  <c r="C43" i="1" s="1"/>
  <c r="B42" i="1"/>
  <c r="A42" i="1"/>
  <c r="C42" i="1" s="1"/>
  <c r="B41" i="1"/>
  <c r="A41" i="1"/>
  <c r="C41" i="1" s="1"/>
  <c r="D40" i="1"/>
  <c r="C40" i="1"/>
  <c r="B40" i="1"/>
  <c r="A40" i="1"/>
  <c r="D39" i="1"/>
  <c r="B39" i="1"/>
  <c r="C39" i="1" s="1"/>
  <c r="A39" i="1"/>
  <c r="D38" i="1"/>
  <c r="B38" i="1"/>
  <c r="A38" i="1"/>
  <c r="C38" i="1" s="1"/>
  <c r="B37" i="1"/>
  <c r="A37" i="1"/>
  <c r="B36" i="1"/>
  <c r="A36" i="1"/>
  <c r="C36" i="1" s="1"/>
  <c r="D35" i="1"/>
  <c r="B35" i="1"/>
  <c r="A35" i="1"/>
  <c r="C35" i="1" s="1"/>
  <c r="D34" i="1"/>
  <c r="B34" i="1"/>
  <c r="A34" i="1"/>
  <c r="D33" i="1"/>
  <c r="B33" i="1"/>
  <c r="A33" i="1"/>
  <c r="C33" i="1" s="1"/>
  <c r="D32" i="1"/>
  <c r="B32" i="1"/>
  <c r="C32" i="1" s="1"/>
  <c r="A32" i="1"/>
  <c r="D31" i="1"/>
  <c r="B31" i="1"/>
  <c r="A31" i="1"/>
  <c r="C31" i="1" s="1"/>
  <c r="B30" i="1"/>
  <c r="C30" i="1" s="1"/>
  <c r="A30" i="1"/>
  <c r="D29" i="1"/>
  <c r="B29" i="1"/>
  <c r="A29" i="1"/>
  <c r="B28" i="1"/>
  <c r="A28" i="1"/>
  <c r="C28" i="1" s="1"/>
  <c r="B27" i="1"/>
  <c r="C27" i="1" s="1"/>
  <c r="A27" i="1"/>
  <c r="D26" i="1"/>
  <c r="B26" i="1"/>
  <c r="A26" i="1"/>
  <c r="D25" i="1"/>
  <c r="B25" i="1"/>
  <c r="A25" i="1"/>
  <c r="C25" i="1" s="1"/>
  <c r="B24" i="1"/>
  <c r="C24" i="1" s="1"/>
  <c r="A24" i="1"/>
  <c r="D23" i="1"/>
  <c r="B23" i="1"/>
  <c r="A23" i="1"/>
  <c r="C23" i="1" s="1"/>
  <c r="B22" i="1"/>
  <c r="A22" i="1"/>
  <c r="D21" i="1"/>
  <c r="B21" i="1"/>
  <c r="A21" i="1"/>
  <c r="C21" i="1" s="1"/>
  <c r="C20" i="1"/>
  <c r="B20" i="1"/>
  <c r="A20" i="1"/>
  <c r="B19" i="1"/>
  <c r="A19" i="1"/>
  <c r="C19" i="1" s="1"/>
  <c r="B18" i="1"/>
  <c r="A18" i="1"/>
  <c r="C18" i="1" s="1"/>
  <c r="B17" i="1"/>
  <c r="C17" i="1" s="1"/>
  <c r="A17" i="1"/>
  <c r="D16" i="1"/>
  <c r="B16" i="1"/>
  <c r="A16" i="1"/>
  <c r="C16" i="1" s="1"/>
  <c r="D15" i="1"/>
  <c r="B15" i="1"/>
  <c r="A15" i="1"/>
  <c r="C15" i="1" s="1"/>
  <c r="D14" i="1"/>
  <c r="B14" i="1"/>
  <c r="A14" i="1"/>
  <c r="B13" i="1"/>
  <c r="A13" i="1"/>
  <c r="D12" i="1"/>
  <c r="B12" i="1"/>
  <c r="A12" i="1"/>
  <c r="C12" i="1" s="1"/>
  <c r="B11" i="1"/>
  <c r="A11" i="1"/>
  <c r="C11" i="1" s="1"/>
  <c r="C10" i="1"/>
  <c r="B10" i="1"/>
  <c r="A10" i="1"/>
  <c r="D9" i="1"/>
  <c r="B9" i="1"/>
  <c r="A9" i="1"/>
  <c r="C9" i="1" s="1"/>
  <c r="D8" i="1"/>
  <c r="B8" i="1"/>
  <c r="A8" i="1"/>
  <c r="C8" i="1" s="1"/>
  <c r="D7" i="1"/>
  <c r="B7" i="1"/>
  <c r="A7" i="1"/>
  <c r="C7" i="1" s="1"/>
  <c r="D6" i="1"/>
  <c r="B6" i="1"/>
  <c r="C6" i="1" s="1"/>
  <c r="A6" i="1"/>
  <c r="D5" i="1"/>
  <c r="B5" i="1"/>
  <c r="A5" i="1"/>
  <c r="B4" i="1"/>
  <c r="C4" i="1" s="1"/>
  <c r="A4" i="1"/>
  <c r="D3" i="1"/>
  <c r="B3" i="1"/>
  <c r="A3" i="1"/>
  <c r="C3" i="1" s="1"/>
  <c r="D2" i="1"/>
  <c r="B2" i="1"/>
  <c r="A2" i="1"/>
  <c r="C2" i="1" s="1"/>
  <c r="E1" i="1"/>
  <c r="D1" i="1"/>
  <c r="B1" i="1"/>
  <c r="A1" i="1"/>
  <c r="I31" i="1"/>
  <c r="K11" i="1"/>
  <c r="K3" i="1"/>
  <c r="J42" i="1"/>
  <c r="G46" i="1"/>
  <c r="M15" i="1"/>
  <c r="L42" i="1"/>
  <c r="J40" i="1"/>
  <c r="N35" i="1"/>
  <c r="K33" i="1"/>
  <c r="J15" i="1"/>
  <c r="I10" i="1"/>
  <c r="F25" i="1"/>
  <c r="L7" i="1"/>
  <c r="I27" i="1"/>
  <c r="H10" i="1"/>
  <c r="H31" i="1"/>
  <c r="L33" i="1"/>
  <c r="F31" i="1"/>
  <c r="K27" i="1"/>
  <c r="F38" i="1"/>
  <c r="G11" i="1"/>
  <c r="H4" i="1"/>
  <c r="G49" i="1"/>
  <c r="J41" i="1"/>
  <c r="M35" i="1"/>
  <c r="G4" i="1"/>
  <c r="I49" i="1"/>
  <c r="L41" i="1"/>
  <c r="H11" i="1"/>
  <c r="K41" i="1"/>
  <c r="J25" i="1"/>
  <c r="N7" i="1"/>
  <c r="H27" i="1"/>
  <c r="F11" i="1"/>
  <c r="I15" i="1"/>
  <c r="H49" i="1"/>
  <c r="J3" i="1"/>
  <c r="N43" i="1"/>
  <c r="I21" i="1"/>
  <c r="F40" i="1"/>
  <c r="I41" i="1"/>
  <c r="I33" i="1"/>
  <c r="G27" i="1"/>
  <c r="N11" i="1"/>
  <c r="N46" i="1"/>
  <c r="I43" i="1"/>
  <c r="H42" i="1"/>
  <c r="H41" i="1"/>
  <c r="G35" i="1"/>
  <c r="N30" i="1"/>
  <c r="I28" i="1"/>
  <c r="F27" i="1"/>
  <c r="G15" i="1"/>
  <c r="F10" i="1"/>
  <c r="M4" i="1"/>
  <c r="G3" i="1"/>
  <c r="J33" i="1"/>
  <c r="N28" i="1"/>
  <c r="K12" i="1"/>
  <c r="H30" i="1"/>
  <c r="I20" i="1"/>
  <c r="I3" i="1"/>
  <c r="I19" i="1"/>
  <c r="L49" i="1"/>
  <c r="I35" i="1"/>
  <c r="M28" i="1"/>
  <c r="N15" i="1"/>
  <c r="L48" i="1"/>
  <c r="N21" i="1"/>
  <c r="M45" i="1"/>
  <c r="K7" i="1"/>
  <c r="M43" i="1"/>
  <c r="M33" i="1"/>
  <c r="I23" i="1"/>
  <c r="F3" i="1"/>
  <c r="I42" i="1"/>
  <c r="N41" i="1"/>
  <c r="H17" i="1"/>
  <c r="I51" i="1"/>
  <c r="F8" i="1"/>
  <c r="I52" i="1"/>
  <c r="J9" i="1"/>
  <c r="H32" i="1"/>
  <c r="I39" i="1"/>
  <c r="J50" i="1"/>
  <c r="G2" i="1"/>
  <c r="H6" i="1"/>
  <c r="G36" i="1"/>
  <c r="J7" i="1"/>
  <c r="H40" i="1"/>
  <c r="L31" i="1"/>
  <c r="N54" i="1"/>
  <c r="L45" i="1"/>
  <c r="M46" i="1"/>
  <c r="I11" i="1"/>
  <c r="H38" i="1"/>
  <c r="J10" i="1"/>
  <c r="L10" i="1"/>
  <c r="J43" i="1"/>
  <c r="G48" i="1"/>
  <c r="N25" i="1"/>
  <c r="J38" i="1"/>
  <c r="M49" i="1"/>
  <c r="M10" i="1"/>
  <c r="K30" i="1"/>
  <c r="F43" i="1"/>
  <c r="L21" i="1"/>
  <c r="L30" i="1"/>
  <c r="N17" i="1"/>
  <c r="H51" i="1"/>
  <c r="N8" i="1"/>
  <c r="J52" i="1"/>
  <c r="L9" i="1"/>
  <c r="F32" i="1"/>
  <c r="G39" i="1"/>
  <c r="J16" i="1"/>
  <c r="H50" i="1"/>
  <c r="M2" i="1"/>
  <c r="N6" i="1"/>
  <c r="N36" i="1"/>
  <c r="J47" i="1"/>
  <c r="M12" i="1"/>
  <c r="G40" i="1"/>
  <c r="J31" i="1"/>
  <c r="M54" i="1"/>
  <c r="L46" i="1"/>
  <c r="G12" i="1"/>
  <c r="L40" i="1"/>
  <c r="K15" i="1"/>
  <c r="J11" i="1"/>
  <c r="H43" i="1"/>
  <c r="F48" i="1"/>
  <c r="L28" i="1"/>
  <c r="N40" i="1"/>
  <c r="K49" i="1"/>
  <c r="I12" i="1"/>
  <c r="H33" i="1"/>
  <c r="I45" i="1"/>
  <c r="K23" i="1"/>
  <c r="M17" i="1"/>
  <c r="F51" i="1"/>
  <c r="M8" i="1"/>
  <c r="M52" i="1"/>
  <c r="G9" i="1"/>
  <c r="L32" i="1"/>
  <c r="G16" i="1"/>
  <c r="G50" i="1"/>
  <c r="L2" i="1"/>
  <c r="F6" i="1"/>
  <c r="M36" i="1"/>
  <c r="I47" i="1"/>
  <c r="M21" i="1"/>
  <c r="K45" i="1"/>
  <c r="F49" i="1"/>
  <c r="L54" i="1"/>
  <c r="K46" i="1"/>
  <c r="L15" i="1"/>
  <c r="K48" i="1"/>
  <c r="G20" i="1"/>
  <c r="H12" i="1"/>
  <c r="G45" i="1"/>
  <c r="K28" i="1"/>
  <c r="M48" i="1"/>
  <c r="K53" i="1"/>
  <c r="J21" i="1"/>
  <c r="G33" i="1"/>
  <c r="F35" i="1"/>
  <c r="L17" i="1"/>
  <c r="G51" i="1"/>
  <c r="L52" i="1"/>
  <c r="F9" i="1"/>
  <c r="L39" i="1"/>
  <c r="N16" i="1"/>
  <c r="N50" i="1"/>
  <c r="N2" i="1"/>
  <c r="M6" i="1"/>
  <c r="I48" i="1"/>
  <c r="I4" i="1"/>
  <c r="N48" i="1"/>
  <c r="H46" i="1"/>
  <c r="L8" i="1"/>
  <c r="G17" i="1"/>
  <c r="N51" i="1"/>
  <c r="I8" i="1"/>
  <c r="J8" i="1"/>
  <c r="K32" i="1"/>
  <c r="K39" i="1"/>
  <c r="M16" i="1"/>
  <c r="M50" i="1"/>
  <c r="K2" i="1"/>
  <c r="L6" i="1"/>
  <c r="J36" i="1"/>
  <c r="F47" i="1"/>
  <c r="H25" i="1"/>
  <c r="F4" i="1"/>
  <c r="K24" i="1"/>
  <c r="F54" i="1"/>
  <c r="H18" i="1"/>
  <c r="J48" i="1"/>
  <c r="H19" i="1"/>
  <c r="H53" i="1"/>
  <c r="G30" i="1"/>
  <c r="J20" i="1"/>
  <c r="M40" i="1"/>
  <c r="I53" i="1"/>
  <c r="F24" i="1"/>
  <c r="H28" i="1"/>
  <c r="N4" i="1"/>
  <c r="M23" i="1"/>
  <c r="L11" i="1"/>
  <c r="N33" i="1"/>
  <c r="M11" i="1"/>
  <c r="G43" i="1"/>
  <c r="L12" i="1"/>
  <c r="J45" i="1"/>
  <c r="K51" i="1"/>
  <c r="N9" i="1"/>
  <c r="H39" i="1"/>
  <c r="H16" i="1"/>
  <c r="G6" i="1"/>
  <c r="H36" i="1"/>
  <c r="N38" i="1"/>
  <c r="H24" i="1"/>
  <c r="F21" i="1"/>
  <c r="F23" i="1"/>
  <c r="M30" i="1"/>
  <c r="M42" i="1"/>
  <c r="K19" i="1"/>
  <c r="N10" i="1"/>
  <c r="L19" i="1"/>
  <c r="F15" i="1"/>
  <c r="J46" i="1"/>
  <c r="M51" i="1"/>
  <c r="F52" i="1"/>
  <c r="N39" i="1"/>
  <c r="K16" i="1"/>
  <c r="K6" i="1"/>
  <c r="F36" i="1"/>
  <c r="M38" i="1"/>
  <c r="F53" i="1"/>
  <c r="K25" i="1"/>
  <c r="I24" i="1"/>
  <c r="M3" i="1"/>
  <c r="K42" i="1"/>
  <c r="K20" i="1"/>
  <c r="J12" i="1"/>
  <c r="M20" i="1"/>
  <c r="K17" i="1"/>
  <c r="L51" i="1"/>
  <c r="H8" i="1"/>
  <c r="H52" i="1"/>
  <c r="H9" i="1"/>
  <c r="J32" i="1"/>
  <c r="J39" i="1"/>
  <c r="L16" i="1"/>
  <c r="I50" i="1"/>
  <c r="J2" i="1"/>
  <c r="I36" i="1"/>
  <c r="N47" i="1"/>
  <c r="G25" i="1"/>
  <c r="G10" i="1"/>
  <c r="J24" i="1"/>
  <c r="F18" i="1"/>
  <c r="G19" i="1"/>
  <c r="G53" i="1"/>
  <c r="G21" i="1"/>
  <c r="H54" i="1"/>
  <c r="F30" i="1"/>
  <c r="H21" i="1"/>
  <c r="N42" i="1"/>
  <c r="I54" i="1"/>
  <c r="K18" i="1"/>
  <c r="J30" i="1"/>
  <c r="H7" i="1"/>
  <c r="L23" i="1"/>
  <c r="M18" i="1"/>
  <c r="L38" i="1"/>
  <c r="N27" i="1"/>
  <c r="I17" i="1"/>
  <c r="G52" i="1"/>
  <c r="I32" i="1"/>
  <c r="F50" i="1"/>
  <c r="M47" i="1"/>
  <c r="N12" i="1"/>
  <c r="L18" i="1"/>
  <c r="G54" i="1"/>
  <c r="L20" i="1"/>
  <c r="G23" i="1"/>
  <c r="K54" i="1"/>
  <c r="L35" i="1"/>
  <c r="J23" i="1"/>
  <c r="G41" i="1"/>
  <c r="M27" i="1"/>
  <c r="J17" i="1"/>
  <c r="I9" i="1"/>
  <c r="G32" i="1"/>
  <c r="H2" i="1"/>
  <c r="L47" i="1"/>
  <c r="H15" i="1"/>
  <c r="M7" i="1"/>
  <c r="L3" i="1"/>
  <c r="H20" i="1"/>
  <c r="M24" i="1"/>
  <c r="N19" i="1"/>
  <c r="K35" i="1"/>
  <c r="N3" i="1"/>
  <c r="F41" i="1"/>
  <c r="F17" i="1"/>
  <c r="N32" i="1"/>
  <c r="L50" i="1"/>
  <c r="K38" i="1"/>
  <c r="N45" i="1"/>
  <c r="J49" i="1"/>
  <c r="L43" i="1"/>
  <c r="H35" i="1"/>
  <c r="F33" i="1"/>
  <c r="G28" i="1"/>
  <c r="J51" i="1"/>
  <c r="M32" i="1"/>
  <c r="K50" i="1"/>
  <c r="I40" i="1"/>
  <c r="F12" i="1"/>
  <c r="G18" i="1"/>
  <c r="K43" i="1"/>
  <c r="J53" i="1"/>
  <c r="M41" i="1"/>
  <c r="G42" i="1"/>
  <c r="K8" i="1"/>
  <c r="M39" i="1"/>
  <c r="I2" i="1"/>
  <c r="H3" i="1"/>
  <c r="G38" i="1"/>
  <c r="F20" i="1"/>
  <c r="F46" i="1"/>
  <c r="K31" i="1"/>
  <c r="F42" i="1"/>
  <c r="M53" i="1"/>
  <c r="G8" i="1"/>
  <c r="F39" i="1"/>
  <c r="F2" i="1" a="1"/>
  <c r="N31" i="1"/>
  <c r="K40" i="1"/>
  <c r="G24" i="1"/>
  <c r="J19" i="1"/>
  <c r="N49" i="1"/>
  <c r="I7" i="1"/>
  <c r="G47" i="1"/>
  <c r="I30" i="1"/>
  <c r="L27" i="1"/>
  <c r="K36" i="1"/>
  <c r="G31" i="1"/>
  <c r="F28" i="1"/>
  <c r="J6" i="1"/>
  <c r="M31" i="1"/>
  <c r="I46" i="1"/>
  <c r="K4" i="1"/>
  <c r="H48" i="1"/>
  <c r="N23" i="1"/>
  <c r="N18" i="1"/>
  <c r="N53" i="1"/>
  <c r="J18" i="1"/>
  <c r="G7" i="1"/>
  <c r="K52" i="1"/>
  <c r="L53" i="1"/>
  <c r="M25" i="1"/>
  <c r="H45" i="1"/>
  <c r="M9" i="1"/>
  <c r="L36" i="1"/>
  <c r="L25" i="1"/>
  <c r="K21" i="1"/>
  <c r="I25" i="1"/>
  <c r="I38" i="1"/>
  <c r="J27" i="1"/>
  <c r="I6" i="1"/>
  <c r="L24" i="1"/>
  <c r="J4" i="1"/>
  <c r="F7" i="1"/>
  <c r="F19" i="1"/>
  <c r="L4" i="1"/>
  <c r="M19" i="1"/>
  <c r="N52" i="1"/>
  <c r="I16" i="1"/>
  <c r="H47" i="1"/>
  <c r="K10" i="1"/>
  <c r="H23" i="1"/>
  <c r="N20" i="1"/>
  <c r="F16" i="1"/>
  <c r="K47" i="1"/>
  <c r="I18" i="1"/>
  <c r="N24" i="1"/>
  <c r="J54" i="1"/>
  <c r="J28" i="1"/>
  <c r="K9" i="1"/>
  <c r="F45" i="1"/>
  <c r="J35" i="1"/>
  <c r="C5" i="1" l="1"/>
  <c r="C22" i="1"/>
  <c r="C29" i="1"/>
  <c r="C13" i="1"/>
  <c r="C26" i="1"/>
  <c r="C37" i="1"/>
  <c r="C44" i="1"/>
  <c r="C14" i="1"/>
  <c r="C34" i="1"/>
  <c r="F2" i="1"/>
  <c r="K5" i="1"/>
  <c r="L5" i="1"/>
  <c r="M5" i="1"/>
  <c r="J5" i="1"/>
  <c r="N5" i="1"/>
  <c r="H5" i="1"/>
  <c r="I5" i="1"/>
  <c r="F5" i="1"/>
  <c r="G5" i="1"/>
  <c r="N22" i="1"/>
  <c r="F22" i="1"/>
  <c r="H22" i="1"/>
  <c r="I22" i="1"/>
  <c r="J22" i="1"/>
  <c r="K22" i="1"/>
  <c r="M22" i="1"/>
  <c r="G22" i="1"/>
  <c r="L22" i="1"/>
  <c r="J29" i="1"/>
  <c r="K29" i="1"/>
  <c r="G29" i="1"/>
  <c r="H29" i="1"/>
  <c r="I29" i="1"/>
  <c r="L29" i="1"/>
  <c r="M29" i="1"/>
  <c r="N29" i="1"/>
  <c r="F29" i="1"/>
  <c r="F13" i="1"/>
  <c r="N13" i="1"/>
  <c r="I13" i="1"/>
  <c r="G13" i="1"/>
  <c r="J13" i="1"/>
  <c r="H13" i="1"/>
  <c r="K13" i="1"/>
  <c r="L13" i="1"/>
  <c r="M13" i="1"/>
  <c r="N26" i="1"/>
  <c r="L26" i="1"/>
  <c r="F26" i="1"/>
  <c r="G26" i="1"/>
  <c r="I26" i="1"/>
  <c r="K26" i="1"/>
  <c r="J26" i="1"/>
  <c r="M26" i="1"/>
  <c r="H26" i="1"/>
  <c r="I37" i="1"/>
  <c r="J37" i="1"/>
  <c r="K37" i="1"/>
  <c r="L37" i="1"/>
  <c r="M37" i="1"/>
  <c r="N37" i="1"/>
  <c r="F37" i="1"/>
  <c r="G37" i="1"/>
  <c r="H37" i="1"/>
  <c r="I44" i="1"/>
  <c r="N44" i="1"/>
  <c r="L44" i="1"/>
  <c r="M44" i="1"/>
  <c r="F44" i="1"/>
  <c r="J44" i="1"/>
  <c r="K44" i="1"/>
  <c r="G44" i="1"/>
  <c r="H44" i="1"/>
  <c r="K14" i="1"/>
  <c r="N14" i="1"/>
  <c r="I14" i="1"/>
  <c r="H14" i="1"/>
  <c r="M14" i="1"/>
  <c r="L14" i="1"/>
  <c r="G14" i="1"/>
  <c r="F14" i="1"/>
  <c r="J14" i="1"/>
  <c r="K34" i="1"/>
  <c r="F34" i="1"/>
  <c r="M34" i="1"/>
  <c r="N34" i="1"/>
  <c r="H34" i="1"/>
  <c r="G34" i="1"/>
  <c r="J34" i="1"/>
  <c r="L34" i="1"/>
  <c r="I34" i="1"/>
  <c r="F57" i="1" l="1"/>
  <c r="F58" i="1" s="1"/>
</calcChain>
</file>

<file path=xl/sharedStrings.xml><?xml version="1.0" encoding="utf-8"?>
<sst xmlns="http://schemas.openxmlformats.org/spreadsheetml/2006/main" count="27092" uniqueCount="3431">
  <si>
    <t>シート</t>
  </si>
  <si>
    <t>リスト登録数</t>
  </si>
  <si>
    <t>リード</t>
  </si>
  <si>
    <t>失注</t>
  </si>
  <si>
    <t>提案</t>
  </si>
  <si>
    <t>獲得</t>
  </si>
  <si>
    <t>進行中</t>
  </si>
  <si>
    <t>課題確認</t>
  </si>
  <si>
    <t>アクション待ち</t>
  </si>
  <si>
    <t>協業先</t>
  </si>
  <si>
    <t>BO1</t>
  </si>
  <si>
    <t>BO2</t>
  </si>
  <si>
    <t>BO3</t>
  </si>
  <si>
    <t>BO4</t>
  </si>
  <si>
    <t>BO5</t>
  </si>
  <si>
    <t>BO6</t>
  </si>
  <si>
    <t>ターゲット（誰に）： 不動産屋、工務店
ニーズ（どんな事）： 建て替えに関するお困りごとの解決</t>
  </si>
  <si>
    <t>目的：今後10年の売上を安定させる／他の経営者の知見を取り入れる
つながりたい人：不動産屋・工務店周りの方
紹介の仕方：一般家屋から大型物件まで対応できる。仕上がりが丁寧。
ターゲット：不動産屋、工務店
ニーズ：建て替えに関するお困りごとの解決</t>
  </si>
  <si>
    <t>相手の利益につなげられるプラスオンの提供
取り扱いのハードルが低い商材</t>
  </si>
  <si>
    <t>業務拡大をして売上を上げたい人
→多数のコミュニティに参加している、もしくは運営している方などの専門家に繋いでもらう
→ウィークリープレゼンをビジター目線で発表する</t>
  </si>
  <si>
    <t>虫が建物に近寄らない害虫ブロックに興味のある人いる？</t>
  </si>
  <si>
    <t>ターゲット（誰に）： 個人、法人（特に司法書士）
ニーズ（どんな事）： 不動産に関する悩み事の解決</t>
  </si>
  <si>
    <t>目的：地方の空き家課題を解決する
つながりたい人：相続案件を多く持つ不動産業者
紹介の仕方：全国の物件を扱えますよ
ターゲット：個人、法人（特に司法書士）
ニーズ：不動産に関する悩み事の解決</t>
  </si>
  <si>
    <t>塩害被害にあってる方のコンクリート修復
薬品製造工場でコンクリート修復</t>
  </si>
  <si>
    <t>コンクリートリバイブの商品認知拡大
利用者の年間経費削減</t>
  </si>
  <si>
    <t>土木業
防水工事業</t>
  </si>
  <si>
    <t>たった一度メンテナンスをするだけで、メンテナンスしなくてよくなる液体を扱っている方とつながりたいですか？</t>
  </si>
  <si>
    <t>ターゲット（誰に）： 一般家庭、ホテル業
ニーズ（どんな事）： 窓に関する不安や不満の解消</t>
  </si>
  <si>
    <t>目的：紹介をくれるメンバーを増やしビジネスを拡大する
つながりたい人：模索中
紹介の仕方：年間2割電気代削減できるよ！
ターゲット：一般家庭、ホテル業
ニーズ：窓に関する不安や不満の解消</t>
  </si>
  <si>
    <t>法人さんのニーズと合わせて、個人のニーズにも広い範囲での対応ができる</t>
  </si>
  <si>
    <t>5名以下の工務店さんで、ゆくゆくは建設のチームを全国に作っていきたい人</t>
  </si>
  <si>
    <t>全国で小屋を建ててくれる大工さんを探しているんだけど、興味ある人いる？
母体は工務店であり、FCのように加盟金がかかる訳ではない
紹介してくれる業者さんが建ててくれれば、永続的なサンキューにつながる</t>
  </si>
  <si>
    <t>リフォーム業の方
水道屋さん
塗装屋さん
→一般の住宅に訪問する人</t>
  </si>
  <si>
    <t>OB顧客へのアプローチに困っている人いる？</t>
  </si>
  <si>
    <t>日本製のまちづくり
アトツギの繋がり
自社商品の見せ方、届け方を一緒に伴奏支援できる
・藤井えりこ
播州織を使用したい方の想いをカタチに変えることができる
播州織日傘のオリジナルももちろんある。
メイドインジャパンの素材を提供できる</t>
  </si>
  <si>
    <t>日本製の覚悟店を継続イベントに
両国国技館で開催したい
・藤井えりこ
フランスに飛び出していく
１to１をしまくる
１to１でその国に合わせてメイドインジャパンを提供していく
海外でジャパンイベントを開催</t>
  </si>
  <si>
    <t>日本製でものづくりをしている会社
日本製を、守られる存在ではなく、次の世代に選ばれる存在にしていく仲間を探しています。
🔸藤井えりこ
百貨店のバイヤー
呉服屋さん
ホテル旅館のプランナー
メイドインジャパンの唯一無二な製造販売をしている人がいる
伝統産業に繋げたい</t>
  </si>
  <si>
    <t>海外輸出のサポート
製造業の各種コンサルティング</t>
  </si>
  <si>
    <t>ものづくりコミュニティ参加10社増</t>
  </si>
  <si>
    <t>製造業に特化した士業・コンサル業
オンラインの講師（何かを教えてる先生）</t>
  </si>
  <si>
    <t>ものづくりメディアとものづくりコミュニティを運営してる方が、あなた（製造業）のインタビューを投げ銭のみでしてくれるんですが、ご興味ありますか？</t>
  </si>
  <si>
    <t>AIを導入している企業様で何億という物件などの商談をする際は作り込んだ資料がいいという方が多いのでそんな方のお役に立てる。</t>
  </si>
  <si>
    <t>子どものために楽しい大人を体現化したいので自己成長のために入会しました。40歳のときに自分のチームを作って志や価値観が同じ方達で仕事をしていきたい。</t>
  </si>
  <si>
    <t>AI導入サポートをされているAIツール専門家の方</t>
  </si>
  <si>
    <t>リブランディングやブランディングをしていきたい方</t>
  </si>
  <si>
    <t>ローカルビジネスのマーケティングを自社のツールで
地場採用にも使える</t>
  </si>
  <si>
    <t>設計する側として活躍していきたい</t>
  </si>
  <si>
    <t>業務効率化　経費削減</t>
  </si>
  <si>
    <t>業務効率化、顧客の補完関係を作れる人がいるよ</t>
  </si>
  <si>
    <t>事業展開していきたいところヒヤリングしながら業務改善を提案
AIツールを導入して支援できる</t>
  </si>
  <si>
    <t>全国に自分を必要としてくれる人を作りたい
価値を提供し続けられる人間でありたい</t>
  </si>
  <si>
    <t>今の事業で抽象度の高い課題を持っている方
新規事業を作りたい
個人事業主で一人ですべて行っている
→課題に対して適切なフィードバックをできていない方</t>
  </si>
  <si>
    <t>事業を作っていくのが上手い人がいるよ
業界にいないビジュアルのかっこいい人がいるよ</t>
  </si>
  <si>
    <t>ターゲット（誰に）： 法人（社員50名以下、人事部がない企業）
ニーズ（どんな事）： 技術承継（後継者育成）、若手人材の獲得</t>
  </si>
  <si>
    <t>目的：地方で人材に悩む会社を支援する／経営者の人脈を広げる
つながりたい人：建設業・行政書士・損害保険・外国人採用
紹介の仕方：高校生採用をトータルサポート、学校まで足を運べるよ
ターゲット：法人（社員50名以下、人事部がない企業）
ニーズ：技術承継（後継者育成）、若手人材の獲得</t>
  </si>
  <si>
    <t>ターゲット（誰に）： 看板屋さん
ニーズ（どんな事）： 代理店の売上アップ、相見積もり（相みつ）対策・コンペ獲得</t>
  </si>
  <si>
    <t>目的：全国に販売代理店を増やす／子供にやりたいことをさせてあげる
つながりたい人：工務店・店舗内装・看板業者
紹介の仕方：デジタルサイネージの既知の方に
ターゲット：看板屋さん
ニーズ：代理店の売上アップ、相見積もり対策・コンペ獲得</t>
  </si>
  <si>
    <t>人手不足でバックオフィス業務がまわっていない企業、建設業、医療業界</t>
  </si>
  <si>
    <t>事務代行が企業と長く伴走していくサービスなので信頼ベースの環境にいたい。半年後にはDFで当社のことを知ってもらって自然に紹介が繋がる関係性を目標に。一年後はご縁を広げながら、より多くの企業にサービス提供できるようになっていきたい。</t>
  </si>
  <si>
    <t>人手不足に悩んでいる経営者の方、事務を外注したい企業、クライアントに建設業が多い方</t>
  </si>
  <si>
    <t>5時間2万円からできる中小企業向けの事務代行がいるよ</t>
  </si>
  <si>
    <t>プレイングマネージャー的な動き方をされている経営者の方の時間を空ける</t>
  </si>
  <si>
    <t>建設業で独立したばかりの人・従業員を増やしていこうと思っている人
建設業・士業・OA機器営業・保険営業</t>
  </si>
  <si>
    <t>3日かかってた業務が1分でできるようになる
Googleを使って、今やってる業務を楽にしてくれるよ
PCに抵抗がある人に向けては、システムごと簡単に作ってくれるよ</t>
  </si>
  <si>
    <t>ローンが通らない人が通る車屋さん
シングルマザーのサポート</t>
  </si>
  <si>
    <t>カーマッチとコミュニティの提携
シングルマザーのサポート全国支部を作り
行政のサポートをしシングルマザーの生きやすい世の中を作る
地域創生、車屋さん、</t>
  </si>
  <si>
    <t>シングルマザーのサポートを中古車とコミュニティでしていて全国にサポートを広めたい人がいるよ。</t>
  </si>
  <si>
    <t>出会いを求めている方
結婚したい方
あらゆる人間関係に悩んでいるかたの悩みを聞ける</t>
  </si>
  <si>
    <t>居場所作りをしたい
自分らしく
仲間と仕組みを作る
企業も交えてのまちづくり
１０年後
施設を作る島根なんでも叶うなんでもできる
田舎観光業、田舎のSNS、悩みを受けている方保険の方、コンサルティング、</t>
  </si>
  <si>
    <t>島根県益田市に心の専門家がいるよ全国に広げる</t>
  </si>
  <si>
    <t>ターゲット（誰に）： 解体工事業、不動産業
ニーズ（どんな事）： 処分費用を買取によって補填・削減する提案</t>
  </si>
  <si>
    <t>目的：提携会社を増やす／周りから尊敬される経営者になる
つながりたい人：不動産屋・工務店・保険業の方
紹介の仕方：着物でお困りの方に相談から乗れる
ターゲット：解体工事業、不動産業
ニーズ：処分費用を買取によって補填・削減する提案</t>
  </si>
  <si>
    <t>福利厚生のサービスを従業員に使いたいという方。個人でも入れ方。</t>
  </si>
  <si>
    <t>今住んでる地域では得られない人脈。ビジネスの糧にしていきたい。成長していきたい。いろんな人、試練を与えてくれた人に感謝できる自分になりたい。</t>
  </si>
  <si>
    <t>福利厚生を取り入れたい企業様。コミュニティやマルシェなどを企画する方など。コンサルティングや保険代理店の方。</t>
  </si>
  <si>
    <t>従業員すぐ辞めるんだよね。社員間のお悩みを解決できる元気な女性がいるよ。ママ友同士で物価高の話が出たら。</t>
  </si>
  <si>
    <t>ターゲット（誰に）： 個人の方
ニーズ（どんな事）： 体の不調などを「早く治したい」という要望への対応</t>
  </si>
  <si>
    <t>目的：将来、修理買取店を開く
つながりたい人：携帯ショップ・引越し業者・パソコン教室
紹介の仕方：スマホの修理・買取が専門／PS2まで治せます
ターゲット：個人の方
ニーズ：スマホの問題解決</t>
  </si>
  <si>
    <t>社員想いの方。社員の家族まで考えて未来や資産の運用などどう計画をしたらいいのか『未来の自分の仕送り』のためにやることをライフプランニングで見える化。</t>
  </si>
  <si>
    <t>あと4年で50社伴走できる会社を増やしていきたい。繋がりたいところに繋がるチャンスをどんどん掴んでいきたい。</t>
  </si>
  <si>
    <t>リスクファイナンシングをきっちりしてほしいというリファーラル。倒産したら仕事がないので。リスクヘッジが大切。
人的仕事パッケージ。
継続的にお客様の事業サポートに関わっている方</t>
  </si>
  <si>
    <t>社員の定着率や社員を上げたい方</t>
  </si>
  <si>
    <t>建設業、訴訟賠償、建設に特化した分野が得意です。建設業全般が得意。</t>
  </si>
  <si>
    <t>5年目に突入。芯を食ったカテゴリーにしていき、これをやりたいというカテゴリーにすべきと感じた。広がりを意識したカテゴリーに。</t>
  </si>
  <si>
    <t>税理士、社労士、下請けをいっぱい抱えている建設業者</t>
  </si>
  <si>
    <t>経験の長い保険屋さんにアドバイザーとして繋がってみたらどうですか？</t>
  </si>
  <si>
    <t>生命保険、法人向け</t>
  </si>
  <si>
    <t>BNI3年目。経営者のつながりを広げたい。お客様に照会できる人脈も増えた。お客様に照会できる手札が増えればいいなと思っていた⇒今後は売上にもつなげていきたい1,000万円MDRTを目標。</t>
  </si>
  <si>
    <t>税理士、社労士、アスリートのセカンドキャリアの支援をしている方</t>
  </si>
  <si>
    <t>無料でインタビューをしてくれる面白い若くて保険屋さんがいるよ</t>
  </si>
  <si>
    <t>こだわりがあるお客様
いろんな制作会社へ頼んだけど納得ができていないお客様
Tシャツのデザイン
キャラクタデザイン
芸術的な絵は時間とコストにより</t>
  </si>
  <si>
    <t>最終的な目標として絵を描いて過ごしたい
自分の叶えたい未来のために、今できることを積み上げている
リファーラルをもっと有効活用していきたい
BNIにあったサービスを作っていきたい</t>
  </si>
  <si>
    <t>広告代理店
補助金サポート
大きい企業（ナイキ、アディダス等）</t>
  </si>
  <si>
    <t>画家活動をしていて飲食店もしているデザイナーがいるよ</t>
  </si>
  <si>
    <t>再生エネルギー太陽光発電、BCP、</t>
  </si>
  <si>
    <t>コンタクトサークルで月1階以上のMTGでリファーラルを提供できるようになっていく。まずはパワーチームに何件リファーラルを提供できるか。</t>
  </si>
  <si>
    <t>再エネ事業者は施工はできても営業は苦手なのがわかったので、法人向け講師業の方にアプローチをして、脱炭素のTGXをフックにつかってもらう。</t>
  </si>
  <si>
    <t>脱炭素という分野で事業範囲を広げてみませんか？</t>
  </si>
  <si>
    <t>マーケティングに関連するお困りごとに対応できる
いい商品をつくったのに売れない</t>
  </si>
  <si>
    <t>中小企業のマーケティングの上流から参加して実績作り</t>
  </si>
  <si>
    <t>まだ見いだせてない
燕市の商工会に参加してる企業by廣田</t>
  </si>
  <si>
    <t>大手広告代理店で２０年経験があるマーケティングプランナーで、ケロッグとかハーゲンダッツ担当してた方からお話聞いてみませんか？</t>
  </si>
  <si>
    <t>小規模零細のお悩みを解決</t>
  </si>
  <si>
    <t>遠方の方とビジネスが広がる。ビジネスモデルを変えることが出来た。どう広げることができるか。違うビジネスをはじめられることができるのではないか</t>
  </si>
  <si>
    <t>メンバーの商品を使ってご提案。どういった商品がお客様にいいのかを窓口としてお伝えできる。商品を持っている方。</t>
  </si>
  <si>
    <t>年金事務所などでは聞きづらくお悩み解決が難しい。ちょっとしたことがわからないを解決できるよ。</t>
  </si>
  <si>
    <t>経営の未来描きたいという建設業専門行政書士です</t>
  </si>
  <si>
    <t>リーディングカンパニーに成長。BNIでは依頼できる人脈（他士業）をつくり協業先を増やす。</t>
  </si>
  <si>
    <t>税理士、社労士、司法書士</t>
  </si>
  <si>
    <t>建設業儲からしてくれる行政書士いるけど話きいてみない？</t>
  </si>
  <si>
    <t>AIがつくサービスはなんでも対応可能
相手に合わせたAI教育
病院などもコンサルで入っている</t>
  </si>
  <si>
    <t>誰と仕事するかに重点を置いていく
5年後、今のAIだけではリスクがあるからこそ
BNIメンバーとの共同事業を作ることに価値がある</t>
  </si>
  <si>
    <t>AIの最新情報を知りたい方→情報発信をフロントエンド</t>
  </si>
  <si>
    <t>すごくおもしろい人がいるよ
めっちゃ人望が熱くて、AIを教えてくれる人がいるよ</t>
  </si>
  <si>
    <t>事業されている方のキャッシュフローのお悩み(支払いなど)起業する際にクレジットカードが必要なときにどう活用するといいかお伝え</t>
  </si>
  <si>
    <t>業界でも知られてなかったカードだったけど自分自身がすごくいい！と思ったからこそ1人でも多くの方に知ってもらう！カード使ってみようという方と伴走していきたい。いろんなことを相談してもらえる窓口になりたい。</t>
  </si>
  <si>
    <t>キャッシュフロー困った、スタートアップに何をしていいのか悩んでいる方。社労士や起業サポートをされている方。</t>
  </si>
  <si>
    <t>普段使っているクレジットカードがあってるいか相談したい方</t>
  </si>
  <si>
    <t>身近に寄り添って伴走支援
大手サイトに広告費をかけてるがあまり効果が出ていない
はがきなどでの広告</t>
  </si>
  <si>
    <t>全国に自分のサービスを提供していきたい
協業先も増やして切磋琢磨したい</t>
  </si>
  <si>
    <t>税理士、社労士</t>
  </si>
  <si>
    <t>無料でセミナーなどをしたりして、集客の効率化を行う価値をお客様に伝えられる人がいるよ</t>
  </si>
  <si>
    <t>・案件は伸びているが現場が追いついていない（e.g.エクセルが限界、同じ内容を何回も入力している、あの人しかわからない）</t>
  </si>
  <si>
    <t>自分だけではできないことを実現（挑戦）していきたい
どうすれば困っている人を助けられるかを突き詰めていきたい</t>
  </si>
  <si>
    <t>悩みがある人
士業、コンサル業</t>
  </si>
  <si>
    <t>忙しさの正体が人が頑張れば解決するのか、仕組みを整理したら効率化できるのかを紐解ける人がいるよ</t>
  </si>
  <si>
    <t>お客様に寄り添ってデザインを提案できる
綺麗、かっこいいだけではない</t>
  </si>
  <si>
    <t>自分自身が応援したい人と長く繋がっていたい
自分を大事にしてくれない人とは仕事したくない</t>
  </si>
  <si>
    <t>何かに特化した商品を売りたい方</t>
  </si>
  <si>
    <t>商品を売るために伴走して頑張ってくれる人がいるよ</t>
  </si>
  <si>
    <t>デザイナーの可能性を広げたい
商品をもっと売りたい
新商品を開発したい
物流コストを下げたい
地域ブランドを育てたい</t>
  </si>
  <si>
    <t>「４７都道府県のクリエイター集団のトータルパッケージカンパニー」を目指す</t>
  </si>
  <si>
    <t>47都道府県にパワーチームをつくり、日本中の埋もれた魅力を発掘するため全国のデザイナー
箱屋ではなく、商品の人生設計屋
全国のデザイナーとチームを作ろうとしています。
デザインだけでは実現できない、物販から物流まで一緒に考えてくれる人</t>
  </si>
  <si>
    <t>カフェ、おかし屋さんのプラス１品を増やせる</t>
  </si>
  <si>
    <t>ＢＮＩからの売り上げ１０００万円を達成する
安定第一</t>
  </si>
  <si>
    <t>カフェ開業コンサル
ワンアイテムで卸先を見つけてくれる人</t>
  </si>
  <si>
    <t>有名店（キャンティ）に卸してる８０年続いてる和菓子屋が、あなたのお店のオリジナル商品をつくります。１００個からできるんですが、ご興味ありますか？</t>
  </si>
  <si>
    <t>肉
儲かる商材を提供できる
お値打ち価格で仕入れることができる。</t>
  </si>
  <si>
    <t>加盟店１００社
飲食店はテストマーケティング
自社店舗利用を増やしていく。</t>
  </si>
  <si>
    <t>大きな会社年商１０億規模とコラボしたい
商品を見せればわかる
市場より卸値で提供できる</t>
  </si>
  <si>
    <t>地元のお客さんと繋がりコミュニティを提供できる</t>
  </si>
  <si>
    <t>ファボローネを一つのエリア３００加盟店
現状２７エリアの中で10〜15エリアが機能するために動いている</t>
  </si>
  <si>
    <t>飲食店コミュニティがある
個人飲食店を助けたい
飲食店のワンランク上のサービスを提供できる</t>
  </si>
  <si>
    <t>ステンレスの食器などの加工ができる
指紋がつかないようにする、など</t>
  </si>
  <si>
    <t>燕市は製造業のまちと言われているが、飲食関連が多い。何気なくこだわらずに使っている人が多いのだが、こだわって燕市のものを選んでもらうようにする。</t>
  </si>
  <si>
    <t>優良店の無料案内所（夜のお店に商品卸せる？
）
飲食店のつながりが太い業種</t>
  </si>
  <si>
    <t>今使ってるメーカーからもらってるロゴ入りの食器に、自店舗のロゴをいれませんか？
メーカー直販の格の高い食器を使いませんか？しかもロゴを入れたりできます</t>
  </si>
  <si>
    <t>高級石材卸しに関しての中間コストを削ることで、手にしやすい金額で提供する</t>
  </si>
  <si>
    <t>富裕層向けのホテルなどの設計士
水族館・美術館などの特殊建築に携わっている人
コミュニティを運営している人</t>
  </si>
  <si>
    <t>コミュニティの運営者が紹介しやすいビジュアル
「石の変態」というワード
中間業者を介さずに会うことができる</t>
  </si>
  <si>
    <t>プリントのオリジナルを提供できる</t>
  </si>
  <si>
    <t>会社発展のため
利益率あげるため
２４時間チャリティーTシャツ</t>
  </si>
  <si>
    <t>デザイナー
広告代理店
イベントプロモーター
まちづくり
自社製造で一貫してデザイン相談も何度でも対応してくれるTシャツプリント屋さん</t>
  </si>
  <si>
    <t>健康診断に数値が気になるひと、疲れやすい人
40代以降の体重管理
ダイエットしたい人
看護士の知識があるので
アドバイスができる</t>
  </si>
  <si>
    <t>人に任せて手放す
信頼できる仲間と地域の健康寿命の底上げ
福利厚生の仕組みを作る
運動、メンタルケア、ライフスタイル関係</t>
  </si>
  <si>
    <t>看護師２０年知識があり体のプロなのでサポートできる人がいます</t>
  </si>
  <si>
    <t>売り上げに悩んでいるサロンオーナー
美容サロンの売り上げを上げることができる
新しく立ち上げたい人のサポートができる</t>
  </si>
  <si>
    <t>１０００＝２０００
シェア３０％
６０００店舗導入
全国にFC10店舗
美容コンサル、コミュニティ運営</t>
  </si>
  <si>
    <t>サロンの収益構造を変える面白い人がいるよ！！！</t>
  </si>
  <si>
    <t>視力眼精疲労
日々頑張っている人を応援したい
見えるところと見えないところのサポートができる
疲れている人の背中を押す
パフォーマンスアップするのが付加価値</t>
  </si>
  <si>
    <t>ナチュラル
その時そのそれぞれやりたいことをできる
３年後には５店舗
医療けい、眼科、メンバー</t>
  </si>
  <si>
    <t>エビデンスがある、
航空会社とサッカーチームとの提携
の予防眼科をやっている人がいるよ</t>
  </si>
  <si>
    <t>経営判断と人生の決断を大切にする。売上・人間関係・使命を知りたい・リスクヘッジ・運を味方にしたい</t>
  </si>
  <si>
    <t>経営者専門の占い師になりたいというビジョンが見えてた。経営者が困ったら最初に相談される占い師になりたい。ただの占いではない。運は経営資産。</t>
  </si>
  <si>
    <t>新規事業、大きな経営判断を悩んでいる。ガラリと変えていきたいけど何から手をつけたらいいかわかはないと悩んでいる方。税理士、保険業、士業の方</t>
  </si>
  <si>
    <t>リアルな経営者のお悩み。今どうすればいいかを背中を教えくれる先生がいるよ。</t>
  </si>
  <si>
    <t>体型を気にしている人
健康に不安がある人</t>
  </si>
  <si>
    <t>時間とお金と仲間の自由
自分が動かなくても収入が入る仕組みを作る
（人に役立つ仕事で）１年後片足３年後出来上がる５年後目的が同じ仲間と共有
サロン、治療院、</t>
  </si>
  <si>
    <t>お客様結果が出てまん足度を上げるフォームケア商品をあつかっている人がいるよ</t>
  </si>
  <si>
    <t>プラスアルファの健康商材美容商材を探している
ワンオペのサロン整体へ売り上げ貢献
福利厚生</t>
  </si>
  <si>
    <t>温活で日本を元気に
認知症予防の施設を作る１００箇所作りたい
美容ディラー、鍼灸、コンサル、介護事業、不動産</t>
  </si>
  <si>
    <t>体を温めることでごご自身の命が救われ日本の健康寿命を伸ばしたいと強く語っている人がいます</t>
  </si>
  <si>
    <t>40人以上リストアップ完了</t>
  </si>
  <si>
    <t>まだ途中</t>
  </si>
  <si>
    <t>３</t>
  </si>
  <si>
    <t>名前</t>
  </si>
  <si>
    <t>カテゴリー</t>
  </si>
  <si>
    <t>目標や課題</t>
  </si>
  <si>
    <t>関係性</t>
  </si>
  <si>
    <t>紹介して欲しい人</t>
  </si>
  <si>
    <t>ステータス</t>
  </si>
  <si>
    <t>優先度</t>
  </si>
  <si>
    <t>最終コンタクト</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</si>
  <si>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</si>
  <si>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</si>
  <si>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</si>
  <si>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</si>
  <si>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</si>
  <si>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</si>
  <si>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</si>
  <si>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</si>
  <si>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</si>
  <si>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</si>
  <si>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</si>
  <si>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</si>
  <si>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</si>
  <si>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</si>
  <si>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</si>
  <si>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</si>
  <si>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</si>
  <si>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</si>
  <si>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</si>
  <si>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</si>
  <si>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</si>
  <si>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</si>
  <si>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</si>
  <si>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</si>
  <si>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</si>
  <si>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</si>
  <si>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</si>
  <si>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</si>
  <si>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</si>
  <si>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</si>
  <si>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</si>
  <si>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</si>
  <si>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</si>
  <si>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</si>
  <si>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</si>
  <si>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</si>
  <si>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</si>
  <si>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</si>
  <si>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</si>
  <si>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</si>
  <si>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</si>
  <si>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</si>
  <si>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</si>
  <si>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</si>
  <si>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</si>
  <si>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</si>
  <si>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</si>
  <si>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</si>
  <si>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</si>
  <si>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</si>
  <si>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</si>
  <si>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</si>
  <si>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</si>
  <si>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</si>
  <si>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</si>
  <si>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</si>
  <si>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</si>
  <si>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</si>
  <si>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</si>
  <si>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</si>
  <si>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</si>
  <si>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</si>
  <si>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</si>
  <si>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</si>
  <si>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</si>
  <si>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</si>
  <si>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</si>
  <si>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</si>
  <si>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</si>
  <si>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</si>
  <si>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</si>
  <si>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</si>
  <si>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</si>
  <si>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</si>
  <si>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</si>
  <si>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</si>
  <si>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</si>
  <si>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</si>
  <si>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</si>
  <si>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</si>
  <si>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</si>
  <si>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</si>
  <si>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</si>
  <si>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</si>
  <si>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</si>
  <si>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</si>
  <si>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</si>
  <si>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</si>
  <si>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</si>
  <si>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</si>
  <si>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</si>
  <si>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</si>
  <si>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</si>
  <si>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</si>
  <si>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</si>
  <si>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</si>
  <si>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</si>
  <si>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</si>
  <si>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</si>
  <si>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</si>
  <si>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</si>
  <si>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</si>
  <si>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</si>
  <si>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</si>
  <si>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</si>
  <si>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</si>
  <si>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</si>
  <si>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</si>
  <si>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</si>
  <si>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</si>
  <si>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</si>
  <si>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</si>
  <si>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</si>
  <si>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</si>
  <si>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</si>
  <si>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</si>
  <si>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</si>
  <si>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</si>
  <si>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</si>
  <si>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</si>
  <si>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</si>
  <si>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</si>
  <si>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</si>
  <si>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</si>
  <si>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</si>
  <si>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</si>
  <si>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</si>
  <si>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</si>
  <si>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</si>
  <si>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</si>
  <si>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</si>
  <si>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</si>
  <si>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</si>
  <si>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</si>
  <si>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</si>
  <si>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</si>
  <si>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</si>
  <si>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</si>
  <si>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</si>
  <si>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</si>
  <si>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</si>
  <si>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</si>
  <si>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</si>
  <si>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</si>
  <si>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</si>
  <si>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</si>
  <si>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</si>
  <si>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</si>
  <si>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</si>
  <si>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</si>
  <si>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</si>
  <si>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</si>
  <si>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</si>
  <si>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</si>
  <si>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</si>
  <si>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</si>
  <si>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</si>
  <si>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</si>
  <si>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</si>
  <si>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</si>
  <si>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</si>
  <si>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</si>
  <si>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</si>
  <si>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</si>
  <si>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</si>
  <si>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</si>
  <si>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</si>
  <si>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</si>
  <si>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</si>
  <si>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</si>
  <si>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</si>
  <si>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</si>
  <si>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</si>
  <si>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</si>
  <si>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</si>
  <si>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</si>
  <si>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</si>
  <si>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</si>
  <si>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</si>
  <si>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</si>
  <si>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</si>
  <si>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</si>
  <si>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</si>
  <si>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</si>
  <si>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</si>
  <si>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</si>
  <si>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</si>
  <si>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</si>
  <si>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</si>
  <si>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</si>
  <si>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</si>
  <si>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</si>
  <si>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</si>
  <si>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</si>
  <si>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</si>
  <si>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</si>
  <si>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</si>
  <si>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</si>
  <si>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</si>
  <si>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</si>
  <si>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</si>
  <si>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</si>
  <si>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</si>
  <si>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</si>
  <si>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</si>
  <si>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</si>
  <si>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</si>
  <si>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</si>
  <si>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</si>
  <si>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</si>
  <si>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</si>
  <si>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</si>
  <si>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</si>
  <si>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</si>
  <si>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</si>
  <si>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</si>
  <si>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</si>
  <si>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</si>
  <si>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</si>
  <si>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</si>
  <si>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</si>
  <si>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</si>
  <si>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</si>
  <si>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</si>
  <si>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</si>
  <si>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</si>
  <si>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</si>
  <si>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</si>
  <si>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</si>
  <si>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</si>
  <si>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</si>
  <si>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</si>
  <si>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</si>
  <si>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</si>
  <si>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</si>
  <si>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</si>
  <si>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</si>
  <si>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</si>
  <si>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</si>
  <si>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</si>
  <si>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</si>
  <si>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</si>
  <si>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</si>
  <si>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</si>
  <si>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</si>
  <si>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</si>
  <si>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</si>
  <si>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</si>
  <si>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</si>
  <si>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</si>
  <si>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</si>
  <si>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</si>
  <si>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</si>
  <si>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</si>
  <si>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</si>
  <si>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</si>
  <si>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</si>
  <si>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</si>
  <si>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</si>
  <si>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</si>
  <si>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</si>
  <si>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</si>
  <si>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</si>
  <si>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</si>
  <si>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</si>
  <si>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</si>
  <si>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</si>
  <si>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</si>
  <si>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</si>
  <si>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</si>
  <si>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</si>
  <si>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</si>
  <si>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</si>
  <si>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</si>
  <si>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</si>
  <si>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</si>
  <si>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</si>
  <si>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</si>
  <si>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</si>
  <si>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</si>
  <si>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</si>
  <si>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</si>
  <si>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</si>
  <si>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</si>
  <si>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</si>
  <si>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</si>
  <si>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</si>
  <si>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</si>
  <si>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</si>
  <si>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</si>
  <si>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</si>
  <si>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</si>
  <si>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</si>
  <si>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</si>
  <si>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</si>
  <si>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</si>
  <si>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</si>
  <si>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</si>
  <si>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</si>
  <si>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</si>
  <si>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</si>
  <si>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</si>
  <si>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</si>
  <si>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</si>
  <si>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</si>
  <si>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</si>
  <si>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</si>
  <si>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</si>
  <si>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</si>
  <si>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</si>
  <si>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</si>
  <si>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</si>
  <si>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</si>
  <si>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</si>
  <si>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</si>
  <si>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</si>
  <si>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</si>
  <si>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</si>
  <si>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</si>
  <si>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</si>
  <si>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</si>
  <si>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</si>
  <si>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</si>
  <si>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</si>
  <si>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</si>
  <si>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</si>
  <si>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</si>
  <si>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</si>
  <si>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</si>
  <si>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</si>
  <si>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</si>
  <si>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</si>
  <si>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</si>
  <si>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</si>
  <si>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</si>
  <si>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</si>
  <si>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</si>
  <si>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</si>
  <si>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</si>
  <si>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</si>
  <si>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</si>
  <si>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</si>
  <si>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</si>
  <si>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</si>
  <si>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</si>
  <si>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</si>
  <si>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</si>
  <si>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</si>
  <si>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</si>
  <si>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</si>
  <si>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</si>
  <si>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</si>
  <si>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</si>
  <si>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</si>
  <si>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</si>
  <si>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</si>
  <si>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</si>
  <si>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</si>
  <si>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</si>
  <si>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</si>
  <si>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</si>
  <si>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</si>
  <si>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</si>
  <si>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</si>
  <si>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</si>
  <si>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</si>
  <si>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</si>
  <si>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</si>
  <si>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</si>
  <si>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</si>
  <si>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</si>
  <si>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</si>
  <si>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</si>
  <si>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</si>
  <si>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</si>
  <si>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</si>
  <si>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</si>
  <si>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</si>
  <si>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</si>
  <si>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</si>
  <si>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</si>
  <si>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</si>
  <si>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</si>
  <si>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</si>
  <si>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</si>
  <si>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</si>
  <si>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</si>
  <si>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</si>
  <si>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</si>
  <si>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</si>
  <si>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</si>
  <si>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</si>
  <si>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</si>
  <si>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</si>
  <si>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</si>
  <si>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</si>
  <si>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</si>
  <si>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</si>
  <si>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</si>
  <si>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</si>
  <si>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</si>
  <si>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</si>
  <si>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</si>
  <si>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</si>
  <si>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</si>
  <si>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蝶名林</t>
  </si>
  <si>
    <t>生命保険（資産運用）</t>
  </si>
  <si>
    <t>井関</t>
  </si>
  <si>
    <t>生命保険（節税）</t>
  </si>
  <si>
    <t>竹内</t>
  </si>
  <si>
    <t>お花</t>
  </si>
  <si>
    <t>野間</t>
  </si>
  <si>
    <t>小説家</t>
  </si>
  <si>
    <t>松崎</t>
  </si>
  <si>
    <t>システム開発</t>
  </si>
  <si>
    <t>瀬川</t>
  </si>
  <si>
    <t>メイクアップアーティスト</t>
  </si>
  <si>
    <t>今村</t>
  </si>
  <si>
    <t>業務改善</t>
  </si>
  <si>
    <t>髙橋</t>
  </si>
  <si>
    <t>事務代行</t>
  </si>
  <si>
    <t>小松</t>
  </si>
  <si>
    <t>税理士</t>
  </si>
  <si>
    <t>福田</t>
  </si>
  <si>
    <t>黒田</t>
  </si>
  <si>
    <t>解体業サポート</t>
  </si>
  <si>
    <t>あや</t>
  </si>
  <si>
    <t>エステ</t>
  </si>
  <si>
    <t>渡邊</t>
  </si>
  <si>
    <t>浅田</t>
  </si>
  <si>
    <t>コンサルティングファーム</t>
  </si>
  <si>
    <t>櫻井さん</t>
  </si>
  <si>
    <t>Webデザイナー(AI)</t>
  </si>
  <si>
    <t>中</t>
  </si>
  <si>
    <t>近藤さん</t>
  </si>
  <si>
    <t>レンタカー会社経営</t>
  </si>
  <si>
    <t>底</t>
  </si>
  <si>
    <t>安川さん</t>
  </si>
  <si>
    <t>Web/グラフィックデザイン</t>
  </si>
  <si>
    <t>黒石さん</t>
  </si>
  <si>
    <t>嬉野さん</t>
  </si>
  <si>
    <t>Web/グラフィックデザイン/インスタグラム運用</t>
  </si>
  <si>
    <t>戸谷さん</t>
  </si>
  <si>
    <t>Web/グラフィックデザイン/コーディング</t>
  </si>
  <si>
    <t>籠谷さん</t>
  </si>
  <si>
    <t>Webデザイナー/営業/地域創世</t>
  </si>
  <si>
    <t>椛島さん</t>
  </si>
  <si>
    <t>個人生命保険/フィナンシャルプランナー</t>
  </si>
  <si>
    <t>徳留さん</t>
  </si>
  <si>
    <t>パティシエ</t>
  </si>
  <si>
    <t>岸良さん</t>
  </si>
  <si>
    <t>パン屋さん経営(パティシエ)</t>
  </si>
  <si>
    <t>深川さん</t>
  </si>
  <si>
    <t>美容師</t>
  </si>
  <si>
    <t>まゆちゃん</t>
  </si>
  <si>
    <t>インフルエンサー(Webデザイナー)</t>
  </si>
  <si>
    <t>佐野さん</t>
  </si>
  <si>
    <t>英語教師(Webデザイナー)</t>
  </si>
  <si>
    <t>北里さん</t>
  </si>
  <si>
    <t>Web/グラフィック/ビジネスコンサルティング</t>
  </si>
  <si>
    <t>熊野さん</t>
  </si>
  <si>
    <t>エンジニア(カメラマン)</t>
  </si>
  <si>
    <t>田辺光</t>
  </si>
  <si>
    <t>WEBマーケティング</t>
  </si>
  <si>
    <t>大西佐由美</t>
  </si>
  <si>
    <t>お金の管理じゅつ</t>
  </si>
  <si>
    <t>吉山美佳</t>
  </si>
  <si>
    <t>アンチエイジングカフェ</t>
  </si>
  <si>
    <t>鳥居良光</t>
  </si>
  <si>
    <t>伊藤順子</t>
  </si>
  <si>
    <t>マヤ歴カウンセラー</t>
  </si>
  <si>
    <t>加茂翔也</t>
  </si>
  <si>
    <t>イベント企画、設営</t>
  </si>
  <si>
    <t>鈴木睦章</t>
  </si>
  <si>
    <t>外構工事</t>
  </si>
  <si>
    <t>山内雅弘</t>
  </si>
  <si>
    <t>看板施工</t>
  </si>
  <si>
    <t>森久美子</t>
  </si>
  <si>
    <t>薬局</t>
  </si>
  <si>
    <t>山根庸慈</t>
  </si>
  <si>
    <t>デジタルサイネージ</t>
  </si>
  <si>
    <t>河合善水</t>
  </si>
  <si>
    <t>整理収納アドバイザー</t>
  </si>
  <si>
    <t>定例会かBOD</t>
  </si>
  <si>
    <t>河合一磨</t>
  </si>
  <si>
    <t>マイキッズインテリアアート</t>
  </si>
  <si>
    <t>一緒にくるかも（善水）</t>
  </si>
  <si>
    <t>青木一真</t>
  </si>
  <si>
    <t>工務店</t>
  </si>
  <si>
    <t>粟倉靖久</t>
  </si>
  <si>
    <t>ビニールテント</t>
  </si>
  <si>
    <t>6月30日ゲスト</t>
  </si>
  <si>
    <t>永田みか</t>
  </si>
  <si>
    <t>調香師</t>
  </si>
  <si>
    <t>新村明香</t>
  </si>
  <si>
    <t>インフラ整備</t>
  </si>
  <si>
    <t>小池幸</t>
  </si>
  <si>
    <t>手相占い</t>
  </si>
  <si>
    <t>望月ゆりこ</t>
  </si>
  <si>
    <t>カウンセラー</t>
  </si>
  <si>
    <t>一ノ瀬由美</t>
  </si>
  <si>
    <t>肝活講師</t>
  </si>
  <si>
    <t>相馬康平</t>
  </si>
  <si>
    <t>出張寿司</t>
  </si>
  <si>
    <t>中西理恵子</t>
  </si>
  <si>
    <t>お花とバルーン</t>
  </si>
  <si>
    <t>清川佳代</t>
  </si>
  <si>
    <t>司会業</t>
  </si>
  <si>
    <t>佐野麻衣子</t>
  </si>
  <si>
    <t>運動終活指導士</t>
  </si>
  <si>
    <t>佐藤晶代</t>
  </si>
  <si>
    <t>エジプト雑貨</t>
  </si>
  <si>
    <t>加茂翔太</t>
  </si>
  <si>
    <t>Ｍ＆Ａコンサル</t>
  </si>
  <si>
    <t>安保香枝</t>
  </si>
  <si>
    <t>花屋</t>
  </si>
  <si>
    <t>越田理貴</t>
  </si>
  <si>
    <t>個性診断士</t>
  </si>
  <si>
    <t>鈴木妙子</t>
  </si>
  <si>
    <t>福祉爪ケア専門士</t>
  </si>
  <si>
    <t>溝口千愛</t>
  </si>
  <si>
    <t>タイ古式マッサージ</t>
  </si>
  <si>
    <t>関矢直樹</t>
  </si>
  <si>
    <t>葬儀社</t>
  </si>
  <si>
    <t>佐藤未美子</t>
  </si>
  <si>
    <t>人材派遣</t>
  </si>
  <si>
    <t>倉見桃佳</t>
  </si>
  <si>
    <t>金融</t>
  </si>
  <si>
    <t>山崎啓示</t>
  </si>
  <si>
    <t>美容医療カウンセラー</t>
  </si>
  <si>
    <t>佐々木陽一</t>
  </si>
  <si>
    <t>人材組織コンサルティング</t>
  </si>
  <si>
    <t>小島政則</t>
  </si>
  <si>
    <t>不動産投資</t>
  </si>
  <si>
    <t>大塚志歩</t>
  </si>
  <si>
    <t>似顔絵デザイン</t>
  </si>
  <si>
    <t>内野博道</t>
  </si>
  <si>
    <t>スピリチュアルヒーラー</t>
  </si>
  <si>
    <t>塚本由紀子</t>
  </si>
  <si>
    <t>外構デザイン</t>
  </si>
  <si>
    <t>山本泰子</t>
  </si>
  <si>
    <t>タレント養成</t>
  </si>
  <si>
    <t>柳生七重</t>
  </si>
  <si>
    <t>2級建築士</t>
  </si>
  <si>
    <t>吉野哲史</t>
  </si>
  <si>
    <t>弁護士</t>
  </si>
  <si>
    <t>小杉麻里</t>
  </si>
  <si>
    <t>ピラティスインストラクター</t>
  </si>
  <si>
    <t>吉田たくま</t>
  </si>
  <si>
    <t>SNS運用コンサル</t>
  </si>
  <si>
    <t>6/23ビジター参加予定</t>
  </si>
  <si>
    <t>斎藤直哉</t>
  </si>
  <si>
    <t>塾講師</t>
  </si>
  <si>
    <t>石原孝之</t>
  </si>
  <si>
    <t>保険代理店</t>
  </si>
  <si>
    <t>高</t>
  </si>
  <si>
    <t>BOD参加</t>
  </si>
  <si>
    <t>村田浩隆</t>
  </si>
  <si>
    <t>電気工事士</t>
  </si>
  <si>
    <t>池田創</t>
  </si>
  <si>
    <t>ネット販売</t>
  </si>
  <si>
    <t>海野淳平</t>
  </si>
  <si>
    <t>投資物件</t>
  </si>
  <si>
    <t>太田健二</t>
  </si>
  <si>
    <t>板金塗装</t>
  </si>
  <si>
    <t>岡山勝彦</t>
  </si>
  <si>
    <t>建築士</t>
  </si>
  <si>
    <t>小川大輔</t>
  </si>
  <si>
    <t>自転車屋</t>
  </si>
  <si>
    <t>木村真輔</t>
  </si>
  <si>
    <t>清水公恵</t>
  </si>
  <si>
    <t>砂田はるか</t>
  </si>
  <si>
    <t>デザイナー</t>
  </si>
  <si>
    <t>塚本宗貴</t>
  </si>
  <si>
    <t>便利屋</t>
  </si>
  <si>
    <t>戸塚千鶴</t>
  </si>
  <si>
    <t>餃子屋</t>
  </si>
  <si>
    <t>中村聡</t>
  </si>
  <si>
    <t>鍵屋</t>
  </si>
  <si>
    <t>名取栄治</t>
  </si>
  <si>
    <t>住宅設備・リフォーム</t>
  </si>
  <si>
    <t>西川ゆき</t>
  </si>
  <si>
    <t>福原久美子</t>
  </si>
  <si>
    <t>薬剤師</t>
  </si>
  <si>
    <t>増田英樹</t>
  </si>
  <si>
    <t>松村佑毅</t>
  </si>
  <si>
    <t>障害福祉サービス</t>
  </si>
  <si>
    <t>SNS運用代行</t>
  </si>
  <si>
    <t>渡辺由明</t>
  </si>
  <si>
    <t>プログラマー</t>
  </si>
  <si>
    <t>渡仲大輔</t>
  </si>
  <si>
    <t>バーテンダー</t>
  </si>
  <si>
    <t>中野詠子</t>
  </si>
  <si>
    <t>高山 彦太</t>
  </si>
  <si>
    <t>モバイル事業・OA機器</t>
  </si>
  <si>
    <t>山野 佑一郎</t>
  </si>
  <si>
    <t>通信機器販売営業</t>
  </si>
  <si>
    <t>池田誠</t>
  </si>
  <si>
    <t>SE</t>
  </si>
  <si>
    <t>横山 一成</t>
  </si>
  <si>
    <t>リフォーム業</t>
  </si>
  <si>
    <t>松下恵美子</t>
  </si>
  <si>
    <t>古紙回収業</t>
  </si>
  <si>
    <t>伊藤ゆうこ</t>
  </si>
  <si>
    <t>行政書士</t>
  </si>
  <si>
    <t>村松方乃</t>
  </si>
  <si>
    <t>保険業</t>
  </si>
  <si>
    <t>森木亮</t>
  </si>
  <si>
    <t>農家（お茶・いちご）</t>
  </si>
  <si>
    <t>松浦有吾</t>
  </si>
  <si>
    <t>映像制作</t>
  </si>
  <si>
    <t>仲島宗徳</t>
  </si>
  <si>
    <t>若月なお</t>
  </si>
  <si>
    <t>インフラエンジニア</t>
  </si>
  <si>
    <t>大鐘政貴</t>
  </si>
  <si>
    <t>蕎麦屋</t>
  </si>
  <si>
    <t>大鐘崇義</t>
  </si>
  <si>
    <t>飲食FC社長</t>
  </si>
  <si>
    <t>滝本瑞貴</t>
  </si>
  <si>
    <t>モバイル事業営業</t>
  </si>
  <si>
    <t>押見彩英子</t>
  </si>
  <si>
    <t>望月将生</t>
  </si>
  <si>
    <t>美容院オーナー</t>
  </si>
  <si>
    <t>佐野</t>
  </si>
  <si>
    <t>メイク講師</t>
  </si>
  <si>
    <t>紅林</t>
  </si>
  <si>
    <t>化粧品販売</t>
  </si>
  <si>
    <t>日高</t>
  </si>
  <si>
    <t>リフォーム</t>
  </si>
  <si>
    <t>朝倉</t>
  </si>
  <si>
    <t>空き家管理</t>
  </si>
  <si>
    <t>大川</t>
  </si>
  <si>
    <t>ものづくりコンサル</t>
  </si>
  <si>
    <t>服部</t>
  </si>
  <si>
    <t>事務機器販売</t>
  </si>
  <si>
    <t>長嶋</t>
  </si>
  <si>
    <t>中島</t>
  </si>
  <si>
    <t>社労士</t>
  </si>
  <si>
    <t>奥村</t>
  </si>
  <si>
    <t>おにぎりキッチンカー</t>
  </si>
  <si>
    <t>片平</t>
  </si>
  <si>
    <t>荒木</t>
  </si>
  <si>
    <t>己書師範</t>
  </si>
  <si>
    <t>前田</t>
  </si>
  <si>
    <t>マヤ歴</t>
  </si>
  <si>
    <t>柏原</t>
  </si>
  <si>
    <t>トレーナー</t>
  </si>
  <si>
    <t>福嶋</t>
  </si>
  <si>
    <t>鈴木</t>
  </si>
  <si>
    <t>農業</t>
  </si>
  <si>
    <t>花城</t>
  </si>
  <si>
    <t>アクセサリー</t>
  </si>
  <si>
    <t>大竹</t>
  </si>
  <si>
    <t>岡</t>
  </si>
  <si>
    <t>整体</t>
  </si>
  <si>
    <t>川島</t>
  </si>
  <si>
    <t>生保</t>
  </si>
  <si>
    <t>亀山</t>
  </si>
  <si>
    <t>コミュニティマネージャー</t>
  </si>
  <si>
    <t>新村</t>
  </si>
  <si>
    <t>中村</t>
  </si>
  <si>
    <t>人材育成</t>
  </si>
  <si>
    <t>白鳥</t>
  </si>
  <si>
    <t>ヨガインストラクター</t>
  </si>
  <si>
    <t>北上</t>
  </si>
  <si>
    <t>山内</t>
  </si>
  <si>
    <t>手帳ナビゲーター</t>
  </si>
  <si>
    <t>岡山</t>
  </si>
  <si>
    <t>保育園経営</t>
  </si>
  <si>
    <t>天野</t>
  </si>
  <si>
    <t>四柱推命</t>
  </si>
  <si>
    <t>おでん屋</t>
  </si>
  <si>
    <t>杉山</t>
  </si>
  <si>
    <t>カメラマン</t>
  </si>
  <si>
    <t>山下</t>
  </si>
  <si>
    <t>内海</t>
  </si>
  <si>
    <t>松蘭</t>
  </si>
  <si>
    <t>書道家</t>
  </si>
  <si>
    <t>高橋</t>
  </si>
  <si>
    <t>歯並び</t>
  </si>
  <si>
    <t>岩崎</t>
  </si>
  <si>
    <t>教育</t>
  </si>
  <si>
    <t>コーチング</t>
  </si>
  <si>
    <t>飯田</t>
  </si>
  <si>
    <t>介護施設</t>
  </si>
  <si>
    <t>宇波</t>
  </si>
  <si>
    <t>フリーアナウンサー</t>
  </si>
  <si>
    <t>松濱</t>
  </si>
  <si>
    <t>三浦</t>
  </si>
  <si>
    <t>松島</t>
  </si>
  <si>
    <t>不動産</t>
  </si>
  <si>
    <t>瀧葉　乃葵</t>
  </si>
  <si>
    <t>タイムウェーバーコーチング</t>
  </si>
  <si>
    <t>柳田　正芳</t>
  </si>
  <si>
    <t>ライター</t>
  </si>
  <si>
    <t>佐藤　史紀</t>
  </si>
  <si>
    <t>アメリカン雑貨</t>
  </si>
  <si>
    <t>細田　光孝</t>
  </si>
  <si>
    <t>人生感動ストーリー制作</t>
  </si>
  <si>
    <t>髙橋　豊</t>
  </si>
  <si>
    <t>ポスティング</t>
  </si>
  <si>
    <t>佐藤　啓介</t>
  </si>
  <si>
    <t>産業機器メンテナンス</t>
  </si>
  <si>
    <t>加藤　唱太</t>
  </si>
  <si>
    <t>広告代理店</t>
  </si>
  <si>
    <t>南部　湧祐</t>
  </si>
  <si>
    <t>横山　貴嗣</t>
  </si>
  <si>
    <t>塗装屋</t>
  </si>
  <si>
    <t>土屋　亮太</t>
  </si>
  <si>
    <t>音楽関係・カメラマン</t>
  </si>
  <si>
    <t>松下　一八</t>
  </si>
  <si>
    <t>不動産管理</t>
  </si>
  <si>
    <t>丹羽　あつや</t>
  </si>
  <si>
    <t>大谷　しゅうじ</t>
  </si>
  <si>
    <t>西島　英弘</t>
  </si>
  <si>
    <t>商業施設プロデュース</t>
  </si>
  <si>
    <t>桑原</t>
  </si>
  <si>
    <t>電気工事</t>
  </si>
  <si>
    <t>福手　裕三</t>
  </si>
  <si>
    <t>農協</t>
  </si>
  <si>
    <t>谷　あさみ</t>
  </si>
  <si>
    <t>オーダーメイドインソール</t>
  </si>
  <si>
    <t>今井　徹</t>
  </si>
  <si>
    <t>青島　亮</t>
  </si>
  <si>
    <t>近藤　佳世子</t>
  </si>
  <si>
    <t>石川　峻</t>
  </si>
  <si>
    <t>ラーメン屋さんオーナー</t>
  </si>
  <si>
    <t>五十嵐　美紀</t>
  </si>
  <si>
    <t>みきさん</t>
  </si>
  <si>
    <t>脳もみ</t>
  </si>
  <si>
    <t>浅古　哲也</t>
  </si>
  <si>
    <t>フジプリ</t>
  </si>
  <si>
    <t>内藤　健司</t>
  </si>
  <si>
    <t>横見さん</t>
  </si>
  <si>
    <t>看板屋</t>
  </si>
  <si>
    <t>中村　孝平</t>
  </si>
  <si>
    <t>整体師</t>
  </si>
  <si>
    <t>下川　翔平</t>
  </si>
  <si>
    <t>服部　徹</t>
  </si>
  <si>
    <t>お繋ぎ屋さん</t>
  </si>
  <si>
    <t>齋藤　誠一</t>
  </si>
  <si>
    <t>正岡　夏門</t>
  </si>
  <si>
    <t>梅井　新</t>
  </si>
  <si>
    <t>クラファン支援</t>
  </si>
  <si>
    <t>渥美さん</t>
  </si>
  <si>
    <t>輸入者販売</t>
  </si>
  <si>
    <t>相澤　倫之</t>
  </si>
  <si>
    <t>AIリスキリング</t>
  </si>
  <si>
    <t>井上　まさお</t>
  </si>
  <si>
    <t>データ復旧</t>
  </si>
  <si>
    <t>足立　悠</t>
  </si>
  <si>
    <t>M＆A、法人携帯</t>
  </si>
  <si>
    <t>清水　大輔</t>
  </si>
  <si>
    <t>健康食品</t>
  </si>
  <si>
    <t>うしつぐ　めぐみ</t>
  </si>
  <si>
    <t>榛地さん</t>
  </si>
  <si>
    <t>遠州織物</t>
  </si>
  <si>
    <t>横山　敬仁</t>
  </si>
  <si>
    <t>看板屋さん</t>
  </si>
  <si>
    <t>星山　卓満</t>
  </si>
  <si>
    <t>クルーズアドバイザー</t>
  </si>
  <si>
    <t>小林　正和</t>
  </si>
  <si>
    <t>AI研修</t>
  </si>
  <si>
    <t>牧野　洋子</t>
  </si>
  <si>
    <t>安信　みお</t>
  </si>
  <si>
    <t>金融・クルーズ事業</t>
  </si>
  <si>
    <t>吉川　昂伸</t>
  </si>
  <si>
    <t>古物商</t>
  </si>
  <si>
    <t>八木　隆明</t>
  </si>
  <si>
    <t>着物監修家/再生・オーダーディレクター</t>
  </si>
  <si>
    <t>渡部　真知子</t>
  </si>
  <si>
    <t>不動産管理　民泊</t>
  </si>
  <si>
    <t>福山　結花</t>
  </si>
  <si>
    <t>高齢者向けアプリ</t>
  </si>
  <si>
    <t>伊藤　剛志</t>
  </si>
  <si>
    <t>ニッチナンバーワンプロデューサー</t>
  </si>
  <si>
    <t>後藤　和樹</t>
  </si>
  <si>
    <t>ゲーム・ホビー・メディア専門買取</t>
  </si>
  <si>
    <t>尾西　理絵</t>
  </si>
  <si>
    <t>人生がかわるマネーセミナー講師</t>
  </si>
  <si>
    <t>不動産管理　民泊　都心部大家</t>
  </si>
  <si>
    <t>梅津　裕介</t>
  </si>
  <si>
    <t>僧侶が繋ぐ結婚相談所</t>
  </si>
  <si>
    <t>宇田　照史</t>
  </si>
  <si>
    <t>大島　海</t>
  </si>
  <si>
    <t>宮下貴行</t>
  </si>
  <si>
    <t xml:space="preserve">呉服 </t>
  </si>
  <si>
    <t>丸茂瑞季</t>
  </si>
  <si>
    <t>空家行方不明専門司法書士</t>
  </si>
  <si>
    <t>尾関有賀子</t>
  </si>
  <si>
    <t xml:space="preserve"> IT </t>
  </si>
  <si>
    <t>帆苅有希</t>
  </si>
  <si>
    <t>ビジネススクール（toBの販売方法を教育）</t>
  </si>
  <si>
    <t xml:space="preserve"> 松居外志美</t>
  </si>
  <si>
    <t xml:space="preserve">講師、カウンセラー </t>
  </si>
  <si>
    <t xml:space="preserve"> 山川渡</t>
  </si>
  <si>
    <t>空き家等相続不動産</t>
  </si>
  <si>
    <t xml:space="preserve"> 風間 猛</t>
  </si>
  <si>
    <t>リユース会運営</t>
  </si>
  <si>
    <t xml:space="preserve"> 中村圭佑</t>
  </si>
  <si>
    <t>瀬戸賀司</t>
  </si>
  <si>
    <t>パートナー弁護士</t>
  </si>
  <si>
    <t>星野あす香</t>
  </si>
  <si>
    <t xml:space="preserve">Instagram運用サポート </t>
  </si>
  <si>
    <t>丸山哲也</t>
  </si>
  <si>
    <t xml:space="preserve">不動産賃貸 </t>
  </si>
  <si>
    <t>伊藤剛志</t>
  </si>
  <si>
    <t xml:space="preserve"> 石郷岡舞</t>
  </si>
  <si>
    <t>インスタグラム運用代行</t>
  </si>
  <si>
    <t>末吉　謙佑</t>
  </si>
  <si>
    <t>デジタル遺品事業</t>
  </si>
  <si>
    <t>岩﨑康平</t>
  </si>
  <si>
    <t xml:space="preserve"> 買取業</t>
  </si>
  <si>
    <t>武井ユミ</t>
  </si>
  <si>
    <t xml:space="preserve"> 動画クリエイター </t>
  </si>
  <si>
    <t>藤平愛</t>
  </si>
  <si>
    <t xml:space="preserve">中小企業サポート </t>
  </si>
  <si>
    <t>坂井めぐみ</t>
  </si>
  <si>
    <t>塗装工事業</t>
  </si>
  <si>
    <t>尾上浩章</t>
  </si>
  <si>
    <t xml:space="preserve">医療機器残置物処分 </t>
  </si>
  <si>
    <t>平尾拓也</t>
  </si>
  <si>
    <t xml:space="preserve">ファイナンシャルプランナー </t>
  </si>
  <si>
    <t>福田瑛博</t>
  </si>
  <si>
    <t xml:space="preserve">海外展開コンサルティング </t>
  </si>
  <si>
    <t xml:space="preserve"> 西原弘騎</t>
  </si>
  <si>
    <t>終活と相続のトータルアドバイザー</t>
  </si>
  <si>
    <t xml:space="preserve"> 下村　梨紗</t>
  </si>
  <si>
    <t xml:space="preserve">社会保険労務士 </t>
  </si>
  <si>
    <t>松尾春佳</t>
  </si>
  <si>
    <t xml:space="preserve">バイリンガルアナウンサー </t>
  </si>
  <si>
    <t>今井良佑</t>
  </si>
  <si>
    <t xml:space="preserve">税理士 </t>
  </si>
  <si>
    <t>犬飼仁美</t>
  </si>
  <si>
    <t xml:space="preserve">美容健康 </t>
  </si>
  <si>
    <t>平井　裕二</t>
  </si>
  <si>
    <t>事務職</t>
  </si>
  <si>
    <t>大野明彦</t>
  </si>
  <si>
    <t>住宅購入コンサルタント</t>
  </si>
  <si>
    <t>列 1</t>
  </si>
  <si>
    <t>頓所壱晟</t>
  </si>
  <si>
    <t>Webマーケティング</t>
  </si>
  <si>
    <t>渡邊湖野美</t>
  </si>
  <si>
    <t>ママさん向け講座</t>
  </si>
  <si>
    <t>ニーズマッチ</t>
  </si>
  <si>
    <t>髙橋恭佳</t>
  </si>
  <si>
    <t>太田香織</t>
  </si>
  <si>
    <t>Instagramコンサル</t>
  </si>
  <si>
    <t>ニーズマッチ、守成クラブ</t>
  </si>
  <si>
    <t>益田さおり</t>
  </si>
  <si>
    <t>ECコンサル</t>
  </si>
  <si>
    <t>菅野忍</t>
  </si>
  <si>
    <t>旅行代理店</t>
  </si>
  <si>
    <t>庄司明弘</t>
  </si>
  <si>
    <t>LPデザイナー</t>
  </si>
  <si>
    <t>菊地佑太</t>
  </si>
  <si>
    <t>SNS運用、プログラマー</t>
  </si>
  <si>
    <t>植村さんお繋ぎ</t>
  </si>
  <si>
    <t>小池 可夏</t>
  </si>
  <si>
    <t>Web制作</t>
  </si>
  <si>
    <t>ゆうき あき</t>
  </si>
  <si>
    <t>Bar</t>
  </si>
  <si>
    <t>藤井麗子</t>
  </si>
  <si>
    <t>Kindle出版クリエイター</t>
  </si>
  <si>
    <t>高橋崚</t>
  </si>
  <si>
    <t>カウンセリング</t>
  </si>
  <si>
    <t>多田啓</t>
  </si>
  <si>
    <t>生け花</t>
  </si>
  <si>
    <t>塩野正孝</t>
  </si>
  <si>
    <t>記帳代行・財務コンサル</t>
  </si>
  <si>
    <t>千葉雄平</t>
  </si>
  <si>
    <t>カフェ＆バー　ウイスキー販売</t>
  </si>
  <si>
    <t>佐藤あさこ</t>
  </si>
  <si>
    <t>開運筆跡</t>
  </si>
  <si>
    <t>渡邉麻里子</t>
  </si>
  <si>
    <t>イメージコンサル</t>
  </si>
  <si>
    <t>千葉俊太郎</t>
  </si>
  <si>
    <t>鴇田恵子</t>
  </si>
  <si>
    <t>心理カウンセラー</t>
  </si>
  <si>
    <t>凛樹　りんき</t>
  </si>
  <si>
    <t>ビジネス構築</t>
  </si>
  <si>
    <t>邊見和真</t>
  </si>
  <si>
    <t>パーソナルトレーニング</t>
  </si>
  <si>
    <t>亀甲伶史</t>
  </si>
  <si>
    <t>マネーセミナー</t>
  </si>
  <si>
    <t>BNI経由の紹介</t>
  </si>
  <si>
    <t>細野哲平</t>
  </si>
  <si>
    <t>中小企業診断士</t>
  </si>
  <si>
    <t>桑本徹也</t>
  </si>
  <si>
    <t>国分町　バー</t>
  </si>
  <si>
    <t>守成クラブ</t>
  </si>
  <si>
    <t>三浦恵</t>
  </si>
  <si>
    <t>人材育成コンサル　頭の整理コンサル</t>
  </si>
  <si>
    <t>椎名亮文</t>
  </si>
  <si>
    <t>整骨院</t>
  </si>
  <si>
    <t>生駒恵子</t>
  </si>
  <si>
    <t>整理収納コンサルタント</t>
  </si>
  <si>
    <t>池尻直也</t>
  </si>
  <si>
    <t>不動産賃貸</t>
  </si>
  <si>
    <t>高橋貴子</t>
  </si>
  <si>
    <t>リザスト構築</t>
  </si>
  <si>
    <t>盛内結衣</t>
  </si>
  <si>
    <t>萱場沙織</t>
  </si>
  <si>
    <t>レトルトカレー販売</t>
  </si>
  <si>
    <t>相澤次郎</t>
  </si>
  <si>
    <t>米販売</t>
  </si>
  <si>
    <t>藤原悠樹</t>
  </si>
  <si>
    <t>営業代行</t>
  </si>
  <si>
    <t>平塚 千明</t>
  </si>
  <si>
    <t>Ｋｉｎｄｌｅ出版サポート</t>
  </si>
  <si>
    <t>石川達大</t>
  </si>
  <si>
    <t>LINE会員証</t>
  </si>
  <si>
    <t>戸田せいさ</t>
  </si>
  <si>
    <t>ままがし　ECサポート</t>
  </si>
  <si>
    <t>大谷勇樹</t>
  </si>
  <si>
    <t>MEO</t>
  </si>
  <si>
    <t>小山ゆか</t>
  </si>
  <si>
    <t>Webデザイン</t>
  </si>
  <si>
    <t>繋がりたい！</t>
  </si>
  <si>
    <t>和合純弥</t>
  </si>
  <si>
    <t>ファッションデザイナー</t>
  </si>
  <si>
    <t>森本涼太</t>
  </si>
  <si>
    <t>藤井政規</t>
  </si>
  <si>
    <t>空調設備</t>
  </si>
  <si>
    <t>渡辺樹里</t>
  </si>
  <si>
    <t>化粧品開発</t>
  </si>
  <si>
    <t>龍野</t>
  </si>
  <si>
    <t>ライブグッズ開発</t>
  </si>
  <si>
    <t>岩崎恭典</t>
  </si>
  <si>
    <t>中日新聞社</t>
  </si>
  <si>
    <t>福上</t>
  </si>
  <si>
    <t>松尾美和</t>
  </si>
  <si>
    <t>空港GH管理</t>
  </si>
  <si>
    <t>中西優斗</t>
  </si>
  <si>
    <t>SNS運用</t>
  </si>
  <si>
    <t>保坂未来也</t>
  </si>
  <si>
    <t>田渕真澄</t>
  </si>
  <si>
    <t>アパレル販売</t>
  </si>
  <si>
    <t>清水一秀</t>
  </si>
  <si>
    <t>東邦ガス新規事業</t>
  </si>
  <si>
    <t>諸田</t>
  </si>
  <si>
    <t>インテリアデザイナー</t>
  </si>
  <si>
    <t>石井麻美</t>
  </si>
  <si>
    <t>岩田悠也</t>
  </si>
  <si>
    <t>三重交通</t>
  </si>
  <si>
    <t>西入輝昭</t>
  </si>
  <si>
    <t>西浦</t>
  </si>
  <si>
    <t>福島</t>
  </si>
  <si>
    <t>高級腕時計販売</t>
  </si>
  <si>
    <t>増本</t>
  </si>
  <si>
    <t>上田</t>
  </si>
  <si>
    <t>播州織職人</t>
  </si>
  <si>
    <t>上原裕也</t>
  </si>
  <si>
    <t>メディアニュース</t>
  </si>
  <si>
    <t>山口康二</t>
  </si>
  <si>
    <t>石材新聞</t>
  </si>
  <si>
    <t>辻元愛</t>
  </si>
  <si>
    <t>薬草エステ</t>
  </si>
  <si>
    <t>梶川蓮</t>
  </si>
  <si>
    <t>うどん職人</t>
  </si>
  <si>
    <t>久保直希</t>
  </si>
  <si>
    <t>日本酒バー</t>
  </si>
  <si>
    <t>山田健太郎</t>
  </si>
  <si>
    <t>DAO</t>
  </si>
  <si>
    <t>安達裕樹</t>
  </si>
  <si>
    <t>墓石販売</t>
  </si>
  <si>
    <t>中村慎後</t>
  </si>
  <si>
    <t>名古屋飴屋跡継ぎ</t>
  </si>
  <si>
    <t>白神岬</t>
  </si>
  <si>
    <t>岡山コミュニティ運営</t>
  </si>
  <si>
    <t>丸浦壮太郎</t>
  </si>
  <si>
    <t>施設建設</t>
  </si>
  <si>
    <t>山本銀雅</t>
  </si>
  <si>
    <t>手袋加工</t>
  </si>
  <si>
    <t>川上善大</t>
  </si>
  <si>
    <t>乾麺機械工場</t>
  </si>
  <si>
    <t>髙田真志</t>
  </si>
  <si>
    <t>ボタンやさん</t>
  </si>
  <si>
    <t>森永耕治</t>
  </si>
  <si>
    <t>金網工業</t>
  </si>
  <si>
    <t>大町浩</t>
  </si>
  <si>
    <t>廃材家具メーカー</t>
  </si>
  <si>
    <t>小笠原圭太</t>
  </si>
  <si>
    <t>水槽設置・メンテナンス</t>
  </si>
  <si>
    <t>馬場健誠</t>
  </si>
  <si>
    <t>コミュニティ運営</t>
  </si>
  <si>
    <t>木村成美</t>
  </si>
  <si>
    <t>旅館運営</t>
  </si>
  <si>
    <t>太田</t>
  </si>
  <si>
    <t>谷川清</t>
  </si>
  <si>
    <t>木工職人</t>
  </si>
  <si>
    <t>中橋克彦</t>
  </si>
  <si>
    <t>建物メンテナンス</t>
  </si>
  <si>
    <t>寺尾直樹</t>
  </si>
  <si>
    <t>石動丸</t>
  </si>
  <si>
    <t>名刺作成</t>
  </si>
  <si>
    <t>斉藤</t>
  </si>
  <si>
    <t>鉄工所</t>
  </si>
  <si>
    <t>髙畑</t>
  </si>
  <si>
    <t>建設業（鉄骨補修/リフォーム）</t>
  </si>
  <si>
    <t>樹神</t>
  </si>
  <si>
    <t>建設業（サッシ/マド本舗）</t>
  </si>
  <si>
    <t>新井</t>
  </si>
  <si>
    <t>自動車整備/販売など</t>
  </si>
  <si>
    <t>城下/鈴木</t>
  </si>
  <si>
    <t>建設業（足場）</t>
  </si>
  <si>
    <t>羽田</t>
  </si>
  <si>
    <t>建設業（防水）</t>
  </si>
  <si>
    <t>小牟田</t>
  </si>
  <si>
    <t>前野</t>
  </si>
  <si>
    <t>清掃業</t>
  </si>
  <si>
    <t>伊藤</t>
  </si>
  <si>
    <t>印刷業</t>
  </si>
  <si>
    <t>建設業（消防設備）</t>
  </si>
  <si>
    <t>岩間</t>
  </si>
  <si>
    <t>介護・福祉</t>
  </si>
  <si>
    <t>山本</t>
  </si>
  <si>
    <t>不動産・建設業（現場管理）</t>
  </si>
  <si>
    <t>中園</t>
  </si>
  <si>
    <t>派遣・有料職業紹介</t>
  </si>
  <si>
    <t>建設業（型枠）</t>
  </si>
  <si>
    <t>松山</t>
  </si>
  <si>
    <t>製造（ロボット/クレーン）</t>
  </si>
  <si>
    <t>鬼塚</t>
  </si>
  <si>
    <t>建設業（舗装）/運送</t>
  </si>
  <si>
    <t>井上</t>
  </si>
  <si>
    <t>不動産/建設業/採用</t>
  </si>
  <si>
    <t>加藤</t>
  </si>
  <si>
    <t>建設業（設計）</t>
  </si>
  <si>
    <t>石橋</t>
  </si>
  <si>
    <t>建設業（鉄筋工事）</t>
  </si>
  <si>
    <t>吉川</t>
  </si>
  <si>
    <t>保険（メットライフ生命）</t>
  </si>
  <si>
    <t>内藤</t>
  </si>
  <si>
    <t>保険（アクサ生命）</t>
  </si>
  <si>
    <t>西</t>
  </si>
  <si>
    <t>保険（第一）</t>
  </si>
  <si>
    <t>清水</t>
  </si>
  <si>
    <t>AI</t>
  </si>
  <si>
    <t>杉本</t>
  </si>
  <si>
    <t>物販</t>
  </si>
  <si>
    <t>建設業（保温工事）</t>
  </si>
  <si>
    <t>日比野</t>
  </si>
  <si>
    <t>安藤</t>
  </si>
  <si>
    <t>おえかき動画</t>
  </si>
  <si>
    <t>會津</t>
  </si>
  <si>
    <t>建設業（解体工事）</t>
  </si>
  <si>
    <t>建設業（配管工事）</t>
  </si>
  <si>
    <t>毛塚</t>
  </si>
  <si>
    <t>製造（木工）</t>
  </si>
  <si>
    <t>金塚</t>
  </si>
  <si>
    <t>建設業（リフォーム一式）/家電販売</t>
  </si>
  <si>
    <t>福岡</t>
  </si>
  <si>
    <t>社労士/建設業（板金）</t>
  </si>
  <si>
    <t>寺沢</t>
  </si>
  <si>
    <t>自動車整備（トラック・バス）</t>
  </si>
  <si>
    <t>石田</t>
  </si>
  <si>
    <t>建設業（ガラス）</t>
  </si>
  <si>
    <t>小濱</t>
  </si>
  <si>
    <t>SNS運用など</t>
  </si>
  <si>
    <t>山﨑</t>
  </si>
  <si>
    <t>建設業（内装工事）</t>
  </si>
  <si>
    <t>石原</t>
  </si>
  <si>
    <t>動画制作</t>
  </si>
  <si>
    <t>岩本</t>
  </si>
  <si>
    <t>保険（代理店）</t>
  </si>
  <si>
    <t>小川</t>
  </si>
  <si>
    <t>越山</t>
  </si>
  <si>
    <t>建設業（外構など）</t>
  </si>
  <si>
    <t>SNS/資産運用</t>
  </si>
  <si>
    <t>甲斐</t>
  </si>
  <si>
    <t>飲食店</t>
  </si>
  <si>
    <t>堀口</t>
  </si>
  <si>
    <t>webマーケティング</t>
  </si>
  <si>
    <t>転職エージェント</t>
  </si>
  <si>
    <t>田島</t>
  </si>
  <si>
    <t>動画編集</t>
  </si>
  <si>
    <t>補助金</t>
  </si>
  <si>
    <t>助成金</t>
  </si>
  <si>
    <t>杉野</t>
  </si>
  <si>
    <t>sns</t>
  </si>
  <si>
    <t>堀江</t>
  </si>
  <si>
    <t>星野</t>
  </si>
  <si>
    <t>東</t>
  </si>
  <si>
    <t>真中</t>
  </si>
  <si>
    <t>子育て支援</t>
  </si>
  <si>
    <t>BPO</t>
  </si>
  <si>
    <t>飯嶋</t>
  </si>
  <si>
    <t>人材</t>
  </si>
  <si>
    <t>高村</t>
  </si>
  <si>
    <t>web</t>
  </si>
  <si>
    <t>通信</t>
  </si>
  <si>
    <t>岩下</t>
  </si>
  <si>
    <t>横峯</t>
  </si>
  <si>
    <t>安樂</t>
  </si>
  <si>
    <t>土屋</t>
  </si>
  <si>
    <t>IT</t>
  </si>
  <si>
    <t>伊勢</t>
  </si>
  <si>
    <t>上原</t>
  </si>
  <si>
    <t>枝元</t>
  </si>
  <si>
    <t>OA機器販売</t>
  </si>
  <si>
    <t>白石</t>
  </si>
  <si>
    <t>SNS/金融</t>
  </si>
  <si>
    <t>阿部孝之</t>
  </si>
  <si>
    <t>型枠解体工事</t>
  </si>
  <si>
    <t>建設業許可書</t>
  </si>
  <si>
    <t>前職仲間</t>
  </si>
  <si>
    <t>建設業</t>
  </si>
  <si>
    <t>１年以内</t>
  </si>
  <si>
    <t>比嘉竜二</t>
  </si>
  <si>
    <t>船越健介</t>
  </si>
  <si>
    <t>コンサル</t>
  </si>
  <si>
    <t>高山学</t>
  </si>
  <si>
    <t>上司</t>
  </si>
  <si>
    <t>プログラミング</t>
  </si>
  <si>
    <t>高橋小夜子</t>
  </si>
  <si>
    <t>業務代行</t>
  </si>
  <si>
    <t>浜野友秀</t>
  </si>
  <si>
    <t>根津勝年</t>
  </si>
  <si>
    <t>和智雅人</t>
  </si>
  <si>
    <t>取引先</t>
  </si>
  <si>
    <t>外構関係</t>
  </si>
  <si>
    <t>グレンリックジーオ</t>
  </si>
  <si>
    <t>建物解体取引先</t>
  </si>
  <si>
    <t>東城陽彦</t>
  </si>
  <si>
    <t>型枠施工工事</t>
  </si>
  <si>
    <t>建設業許可書、スタートアップ</t>
  </si>
  <si>
    <t>建設業関係</t>
  </si>
  <si>
    <t>秋元照信</t>
  </si>
  <si>
    <t>唐錦栄</t>
  </si>
  <si>
    <t>型枠施工業者</t>
  </si>
  <si>
    <t>熊坂修一</t>
  </si>
  <si>
    <t>型枠工事</t>
  </si>
  <si>
    <t>中下隆信</t>
  </si>
  <si>
    <t>人手不足</t>
  </si>
  <si>
    <t>他コミュニティー</t>
  </si>
  <si>
    <t>人材紹介</t>
  </si>
  <si>
    <t>竹原直人</t>
  </si>
  <si>
    <t>西浦　増本</t>
  </si>
  <si>
    <t>山本知佳</t>
  </si>
  <si>
    <t>アスベスト</t>
  </si>
  <si>
    <t>建物解体業者</t>
  </si>
  <si>
    <t>高橋朋矢</t>
  </si>
  <si>
    <t>中古車買い取り</t>
  </si>
  <si>
    <t>中古車買客</t>
  </si>
  <si>
    <t>久保田秀人</t>
  </si>
  <si>
    <t>直井康友</t>
  </si>
  <si>
    <t>倉本順子</t>
  </si>
  <si>
    <t>ブランドショップ</t>
  </si>
  <si>
    <t>田渕</t>
  </si>
  <si>
    <t>秋元良太</t>
  </si>
  <si>
    <t>遠藤和</t>
  </si>
  <si>
    <t>中居梨花</t>
  </si>
  <si>
    <t>マイホーム検討中個人</t>
  </si>
  <si>
    <t>中津敦</t>
  </si>
  <si>
    <t>土木工事</t>
  </si>
  <si>
    <t>宮澤大樹</t>
  </si>
  <si>
    <t>篠田来夢</t>
  </si>
  <si>
    <t>荷上げ工</t>
  </si>
  <si>
    <t>平野浩輔</t>
  </si>
  <si>
    <t>安田咲子</t>
  </si>
  <si>
    <t>西浦・増本</t>
  </si>
  <si>
    <t>海外仲間</t>
  </si>
  <si>
    <t>井上定晴</t>
  </si>
  <si>
    <t>張間裕典</t>
  </si>
  <si>
    <t>高橋颯</t>
  </si>
  <si>
    <t>田渕　増本</t>
  </si>
  <si>
    <t>内田雄人</t>
  </si>
  <si>
    <t>土建組合</t>
  </si>
  <si>
    <t>小林和子</t>
  </si>
  <si>
    <t>フェイスエステ</t>
  </si>
  <si>
    <t>平田裕佳</t>
  </si>
  <si>
    <t>福島寛樹</t>
  </si>
  <si>
    <t>シロアリバスター</t>
  </si>
  <si>
    <t>山端</t>
  </si>
  <si>
    <t>格安PC</t>
  </si>
  <si>
    <t>提案中</t>
  </si>
  <si>
    <t>人数</t>
  </si>
  <si>
    <t>お名前</t>
  </si>
  <si>
    <t>列 4</t>
  </si>
  <si>
    <t>列 5</t>
  </si>
  <si>
    <t>列 6</t>
  </si>
  <si>
    <t>列 7</t>
  </si>
  <si>
    <t>BNI PodCast「私が応援したい人」</t>
  </si>
  <si>
    <t>https://www.youtube.com/watch?v=fIFAu159eto</t>
  </si>
  <si>
    <t>輝美さん</t>
  </si>
  <si>
    <t>ネイリスト</t>
  </si>
  <si>
    <t>大野彩</t>
  </si>
  <si>
    <t>セラピスト</t>
  </si>
  <si>
    <t>飯田剛</t>
  </si>
  <si>
    <t>石井さん</t>
  </si>
  <si>
    <t>和食屋さん</t>
  </si>
  <si>
    <t>石川あゆみ</t>
  </si>
  <si>
    <t>保育士</t>
  </si>
  <si>
    <t>石原悠雅</t>
  </si>
  <si>
    <t>ソニー生命</t>
  </si>
  <si>
    <t>入倉唱湖</t>
  </si>
  <si>
    <t>内田美咲</t>
  </si>
  <si>
    <t>スナックママ</t>
  </si>
  <si>
    <t>榎本嘉秀</t>
  </si>
  <si>
    <t>不動産営業　分譲戸建て</t>
  </si>
  <si>
    <t>大池美幸</t>
  </si>
  <si>
    <t>ネイルサロンオーナー</t>
  </si>
  <si>
    <t>岡田さん</t>
  </si>
  <si>
    <t>美容室オーナー</t>
  </si>
  <si>
    <t>金城裕人</t>
  </si>
  <si>
    <t>中古車販売買取　整備士</t>
  </si>
  <si>
    <t>ぐんじようこ</t>
  </si>
  <si>
    <t>武田ひろゆき</t>
  </si>
  <si>
    <t>車販売</t>
  </si>
  <si>
    <t>多田由美子</t>
  </si>
  <si>
    <t>布施千枝</t>
  </si>
  <si>
    <t>中崎しょうへい</t>
  </si>
  <si>
    <t>佐野ひとみ</t>
  </si>
  <si>
    <t>看護婦</t>
  </si>
  <si>
    <t>根岸純</t>
  </si>
  <si>
    <t>国際物流　管理職</t>
  </si>
  <si>
    <t>金田ゆきこ</t>
  </si>
  <si>
    <t>農家</t>
  </si>
  <si>
    <t>かやしまちえこ</t>
  </si>
  <si>
    <t>サロン経営　眉毛タトゥー</t>
  </si>
  <si>
    <t>土屋わかこ</t>
  </si>
  <si>
    <t>膣ケア　ベビーマッサージ</t>
  </si>
  <si>
    <t>山元ようこ</t>
  </si>
  <si>
    <t>カフェ経営</t>
  </si>
  <si>
    <t>佐藤正美</t>
  </si>
  <si>
    <t>エステサロン</t>
  </si>
  <si>
    <t>ちかりん</t>
  </si>
  <si>
    <t>占い師</t>
  </si>
  <si>
    <t>野長瀬はるか</t>
  </si>
  <si>
    <t>雑貨販売・製造</t>
  </si>
  <si>
    <t>経営コンサル</t>
  </si>
  <si>
    <t>吉田祐三</t>
  </si>
  <si>
    <t>WEB制作</t>
  </si>
  <si>
    <t>モリーリョ大地</t>
  </si>
  <si>
    <t>鍼灸師</t>
  </si>
  <si>
    <t>小長谷稔</t>
  </si>
  <si>
    <t>松井</t>
  </si>
  <si>
    <t>安藤悟</t>
  </si>
  <si>
    <t>マーケティング</t>
  </si>
  <si>
    <t>米山</t>
  </si>
  <si>
    <t>ウエディングドレス</t>
  </si>
  <si>
    <t>金田穂波</t>
  </si>
  <si>
    <t>山梨麗</t>
  </si>
  <si>
    <t>澤野まい子</t>
  </si>
  <si>
    <t>イラストレーター</t>
  </si>
  <si>
    <t>小柳</t>
  </si>
  <si>
    <t>WEBシステム開発</t>
  </si>
  <si>
    <t>渡邉且真</t>
  </si>
  <si>
    <t>エクステリア外構</t>
  </si>
  <si>
    <t>望月英希</t>
  </si>
  <si>
    <t>建設</t>
  </si>
  <si>
    <t>杉山佳大</t>
  </si>
  <si>
    <t>塩川丈二</t>
  </si>
  <si>
    <t>飲食コンサル</t>
  </si>
  <si>
    <t>澤口翔一</t>
  </si>
  <si>
    <t>飲食店経営者</t>
  </si>
  <si>
    <t>片平瞬太</t>
  </si>
  <si>
    <t>サイバーセキュリティ</t>
  </si>
  <si>
    <t>成岡</t>
  </si>
  <si>
    <t>お茶屋</t>
  </si>
  <si>
    <t>山口</t>
  </si>
  <si>
    <t>ファイナンシャルプランナー</t>
  </si>
  <si>
    <t>石井</t>
  </si>
  <si>
    <t>小池</t>
  </si>
  <si>
    <t>内山恵子</t>
  </si>
  <si>
    <t>グラフィックデザイナー</t>
  </si>
  <si>
    <t>鈴木航太</t>
  </si>
  <si>
    <t>櫻井亮</t>
  </si>
  <si>
    <t>メンズパンツ</t>
  </si>
  <si>
    <t>長谷部</t>
  </si>
  <si>
    <t>八木創</t>
  </si>
  <si>
    <t>天方裕太郎</t>
  </si>
  <si>
    <t>飲食業</t>
  </si>
  <si>
    <t>渋谷志保</t>
  </si>
  <si>
    <t>鈴木陽一</t>
  </si>
  <si>
    <t>車　板金屋</t>
  </si>
  <si>
    <t>木村祐規</t>
  </si>
  <si>
    <t>小川雄三</t>
  </si>
  <si>
    <t>ラドン温浴カプセル</t>
  </si>
  <si>
    <t>渡邊飛鳥</t>
  </si>
  <si>
    <t>伝統工芸プロデューサー</t>
  </si>
  <si>
    <t>大森悠平</t>
  </si>
  <si>
    <t>ジュエリー</t>
  </si>
  <si>
    <t>浜村賢</t>
  </si>
  <si>
    <t>チーズ屋</t>
  </si>
  <si>
    <t>兒玉俊太郎</t>
  </si>
  <si>
    <t>建築</t>
  </si>
  <si>
    <t>杉山慎吾</t>
  </si>
  <si>
    <t>中野礼奈</t>
  </si>
  <si>
    <t>オーダースーツ</t>
  </si>
  <si>
    <t>相川拓哉</t>
  </si>
  <si>
    <t>ガソリンスタンド</t>
  </si>
  <si>
    <t>青山侑樹</t>
  </si>
  <si>
    <t>地域SNS集客</t>
  </si>
  <si>
    <t>實島賢</t>
  </si>
  <si>
    <t>岡村健美</t>
  </si>
  <si>
    <t>イベント企画</t>
  </si>
  <si>
    <t>井上雄紀</t>
  </si>
  <si>
    <t>田中彩乃</t>
  </si>
  <si>
    <t>デザイン制作</t>
  </si>
  <si>
    <t>志賀未来</t>
  </si>
  <si>
    <t>SNSインフルエンサー</t>
  </si>
  <si>
    <t>武井由美</t>
  </si>
  <si>
    <t>地域特化インフルエンサー</t>
  </si>
  <si>
    <t>國京宏好</t>
  </si>
  <si>
    <t>介護施設経営</t>
  </si>
  <si>
    <t>東 里奈</t>
  </si>
  <si>
    <t>清水勇希</t>
  </si>
  <si>
    <t>中山遥貴</t>
  </si>
  <si>
    <t>光通信訪問販売</t>
  </si>
  <si>
    <t>豊田祐介</t>
  </si>
  <si>
    <t>ベーカリーショップ</t>
  </si>
  <si>
    <t>中 智子</t>
  </si>
  <si>
    <t>生命保険営業</t>
  </si>
  <si>
    <t>辻 天地</t>
  </si>
  <si>
    <t>介護タクシー業</t>
  </si>
  <si>
    <t>中川 彩</t>
  </si>
  <si>
    <t>秘書業</t>
  </si>
  <si>
    <t>西山若菜</t>
  </si>
  <si>
    <t>インフルエンサー</t>
  </si>
  <si>
    <t>大川竜矢</t>
  </si>
  <si>
    <t>太陽光販売</t>
  </si>
  <si>
    <t>吉本大地</t>
  </si>
  <si>
    <t>営業マン育成</t>
  </si>
  <si>
    <t>矢野貴史</t>
  </si>
  <si>
    <t>川中瑠美</t>
  </si>
  <si>
    <t>横山絢香</t>
  </si>
  <si>
    <t>ボディコンシェルジュ</t>
  </si>
  <si>
    <t>大庭嘉晃</t>
  </si>
  <si>
    <t>栗田侑希</t>
  </si>
  <si>
    <t>美容サロンコンサル</t>
  </si>
  <si>
    <t>並木祥成</t>
  </si>
  <si>
    <t>坂口勇樹</t>
  </si>
  <si>
    <t>井上凌也</t>
  </si>
  <si>
    <t>堀智紀</t>
  </si>
  <si>
    <t>今泉彪吾</t>
  </si>
  <si>
    <t>副島陽祐</t>
  </si>
  <si>
    <t>上森崇也</t>
  </si>
  <si>
    <t>訪問販売営業</t>
  </si>
  <si>
    <t>山乙航太</t>
  </si>
  <si>
    <t>奈月</t>
  </si>
  <si>
    <t>資料制作</t>
  </si>
  <si>
    <t>吉田芳広</t>
  </si>
  <si>
    <t>キャンプインフルエンサー</t>
  </si>
  <si>
    <t>原さちや</t>
  </si>
  <si>
    <t>営業代行会社部長</t>
  </si>
  <si>
    <t>福島隆樹</t>
  </si>
  <si>
    <t>AI秘書事業</t>
  </si>
  <si>
    <t>中島亜紀</t>
  </si>
  <si>
    <t>アナウンサー兼インフルエンサー</t>
  </si>
  <si>
    <t>中 真郷</t>
  </si>
  <si>
    <t>舞台音響</t>
  </si>
  <si>
    <t>丸山永政</t>
  </si>
  <si>
    <t>山中知香</t>
  </si>
  <si>
    <t>社会福祉法人 事務長</t>
  </si>
  <si>
    <t>津曲直美</t>
  </si>
  <si>
    <t>國枝 穂高</t>
  </si>
  <si>
    <t>仮設図面</t>
  </si>
  <si>
    <t>櫻井 明音</t>
  </si>
  <si>
    <t>マッチングサービス</t>
  </si>
  <si>
    <t>深川 耀平</t>
  </si>
  <si>
    <t>経営者交流会</t>
  </si>
  <si>
    <t>田嶋 昭太</t>
  </si>
  <si>
    <t>生前遺品整理、不用品買取回収</t>
  </si>
  <si>
    <t>山口 将司</t>
  </si>
  <si>
    <t>社労士（企業型確定拠出年金導入）</t>
  </si>
  <si>
    <t>河村 克城</t>
  </si>
  <si>
    <t>太陽光蓄電池の販売</t>
  </si>
  <si>
    <t>林 みな子</t>
  </si>
  <si>
    <t>岡本 朋子</t>
  </si>
  <si>
    <t>造園</t>
  </si>
  <si>
    <t>高橋 秀仁</t>
  </si>
  <si>
    <t>事業承継・後継者育成</t>
  </si>
  <si>
    <t>増田 尚志</t>
  </si>
  <si>
    <t>メディア露出コンサルタント</t>
  </si>
  <si>
    <t>鈴木 裕美</t>
  </si>
  <si>
    <t>電子書籍出版のサポート・プロデュース</t>
  </si>
  <si>
    <t>上原 洋</t>
  </si>
  <si>
    <t>テナント内装工事</t>
  </si>
  <si>
    <t>加藤 賀子</t>
  </si>
  <si>
    <t>晴レ道ナビゲーター（30代～50代の意識高い系女子）</t>
  </si>
  <si>
    <t>正田 和輝</t>
  </si>
  <si>
    <t>店舗清掃</t>
  </si>
  <si>
    <t>堤 久美</t>
  </si>
  <si>
    <t>貸衣装＆スタジオ撮影</t>
  </si>
  <si>
    <t>富永 淳一</t>
  </si>
  <si>
    <t>初心者向けシステム研修講師の派遣</t>
  </si>
  <si>
    <t>福西 郁也</t>
  </si>
  <si>
    <t>アスベスト分析調査</t>
  </si>
  <si>
    <t>井原 道男</t>
  </si>
  <si>
    <t>不動産業</t>
  </si>
  <si>
    <t>居山 聖也</t>
  </si>
  <si>
    <t>角本 充</t>
  </si>
  <si>
    <t>生成AI業務効率化（500時間、200万以上）</t>
  </si>
  <si>
    <t>川浦 安祐子</t>
  </si>
  <si>
    <t>建設業サポート</t>
  </si>
  <si>
    <t>鈴木 秀輝</t>
  </si>
  <si>
    <t>ブランディング動画制作</t>
  </si>
  <si>
    <t>秋元 亮</t>
  </si>
  <si>
    <t>営業支援</t>
  </si>
  <si>
    <t>高橋 克之</t>
  </si>
  <si>
    <t>アスベスト調査・除去</t>
  </si>
  <si>
    <t>鈴木 達彦</t>
  </si>
  <si>
    <t>建設業特化M&amp;A仲介</t>
  </si>
  <si>
    <t>田中 圭介</t>
  </si>
  <si>
    <t>カラオケスナック</t>
  </si>
  <si>
    <t>藤林 寛也</t>
  </si>
  <si>
    <t>斎藤 絢也</t>
  </si>
  <si>
    <t>通信・MEO対策</t>
  </si>
  <si>
    <t>田中 彰悟</t>
  </si>
  <si>
    <t>解体工事業</t>
  </si>
  <si>
    <t>今村 拓也</t>
  </si>
  <si>
    <t>不動産売買仲介</t>
  </si>
  <si>
    <t>安田 寿之</t>
  </si>
  <si>
    <t>集客看板専門店</t>
  </si>
  <si>
    <t>八木 健造</t>
  </si>
  <si>
    <t>乳酸菌発酵茶</t>
  </si>
  <si>
    <t>小永吉 奏人</t>
  </si>
  <si>
    <t>IT.ソフトウェア関連</t>
  </si>
  <si>
    <t>工藤 稔之</t>
  </si>
  <si>
    <t>補助金申請サポート（中小企業診断士）</t>
  </si>
  <si>
    <t>塩野入 知子</t>
  </si>
  <si>
    <t>金融・保険</t>
  </si>
  <si>
    <t>荘子 侑加</t>
  </si>
  <si>
    <t>ラフメイカー</t>
  </si>
  <si>
    <t>中村 浩一</t>
  </si>
  <si>
    <t>社会保険労務士</t>
  </si>
  <si>
    <t>久木野 弘汰</t>
  </si>
  <si>
    <t>鈴木 貴翔</t>
  </si>
  <si>
    <t>マジシャン</t>
  </si>
  <si>
    <t>スケジュール管理SaaS</t>
  </si>
  <si>
    <t>広報・ブランディング</t>
  </si>
  <si>
    <t>宮本</t>
  </si>
  <si>
    <t>ロゴデザイン</t>
  </si>
  <si>
    <t>田中</t>
  </si>
  <si>
    <t>商業デザイン</t>
  </si>
  <si>
    <t>貴田</t>
  </si>
  <si>
    <t>ダイエットアドバイザー</t>
  </si>
  <si>
    <t>谷津</t>
  </si>
  <si>
    <t>塗装業コンサル</t>
  </si>
  <si>
    <t>旅行業（バス）</t>
  </si>
  <si>
    <t>澁澤</t>
  </si>
  <si>
    <t>デベロッパー</t>
  </si>
  <si>
    <t>成田</t>
  </si>
  <si>
    <t>残置物処理</t>
  </si>
  <si>
    <t>倉持</t>
  </si>
  <si>
    <t>補助金アドバイザー</t>
  </si>
  <si>
    <t>仲</t>
  </si>
  <si>
    <t>コンテナ活用</t>
  </si>
  <si>
    <t>國見</t>
  </si>
  <si>
    <t>清掃、ビルメンテナンス業</t>
  </si>
  <si>
    <t>武井</t>
  </si>
  <si>
    <t>助成金に特化した社労士法人</t>
  </si>
  <si>
    <t>お店に呼べるサックス演奏者</t>
  </si>
  <si>
    <t>山井</t>
  </si>
  <si>
    <t>生命保険/損害保険</t>
  </si>
  <si>
    <t>人材提供・貿易輸入</t>
  </si>
  <si>
    <t>角田</t>
  </si>
  <si>
    <t>証券取引アドバイザー</t>
  </si>
  <si>
    <t>日西</t>
  </si>
  <si>
    <t>企業・行政PR映像製作</t>
  </si>
  <si>
    <t>小菅</t>
  </si>
  <si>
    <t>レンタサイクルの出張メンテナンス</t>
  </si>
  <si>
    <t>新開</t>
  </si>
  <si>
    <t>企業向け通信機器</t>
  </si>
  <si>
    <t>カーオークション代行業</t>
  </si>
  <si>
    <t>中川</t>
  </si>
  <si>
    <t>風水を整える不動産</t>
  </si>
  <si>
    <t>松田</t>
  </si>
  <si>
    <t>機械製造・コンサル業</t>
  </si>
  <si>
    <t>荒野</t>
  </si>
  <si>
    <t>藤井</t>
  </si>
  <si>
    <t>美容サロン専門集客拡大システム</t>
  </si>
  <si>
    <t>押田</t>
  </si>
  <si>
    <t>WEB広告コーディネーター</t>
  </si>
  <si>
    <t>正木</t>
  </si>
  <si>
    <t>太陽光発電防災用蓄電池</t>
  </si>
  <si>
    <t>澤井</t>
  </si>
  <si>
    <t>電気工事業</t>
  </si>
  <si>
    <t>絵画節税</t>
  </si>
  <si>
    <t>庵崎</t>
  </si>
  <si>
    <t>太陽光発電施工・販売</t>
  </si>
  <si>
    <t>片山</t>
  </si>
  <si>
    <t>法務コンサルティング</t>
  </si>
  <si>
    <t>神子</t>
  </si>
  <si>
    <t>補助金申請代行</t>
  </si>
  <si>
    <t>尾辻</t>
  </si>
  <si>
    <t>ビル・太陽光発電メンテナンス</t>
  </si>
  <si>
    <t>企業コンサルタント</t>
  </si>
  <si>
    <t>西村</t>
  </si>
  <si>
    <t>動画制作・編集</t>
  </si>
  <si>
    <t>児玉</t>
  </si>
  <si>
    <t>世界観構築プロフィール写真フォトグラファー</t>
  </si>
  <si>
    <t>宮内</t>
  </si>
  <si>
    <t>ハウスクリーニング</t>
  </si>
  <si>
    <t>建岩</t>
  </si>
  <si>
    <t>業務改善コンサルタント</t>
  </si>
  <si>
    <t>礒谷</t>
  </si>
  <si>
    <t>キャラクターデザイナー</t>
  </si>
  <si>
    <t>青木</t>
  </si>
  <si>
    <t>顧客管理アドバイザー</t>
  </si>
  <si>
    <t>森園</t>
  </si>
  <si>
    <t>石原たかゆき</t>
  </si>
  <si>
    <t>保険</t>
  </si>
  <si>
    <t>正田けんじ</t>
  </si>
  <si>
    <t>霊媒師</t>
  </si>
  <si>
    <t>小西かずみ</t>
  </si>
  <si>
    <t>はちみつ販売</t>
  </si>
  <si>
    <t>高月</t>
  </si>
  <si>
    <t>望月幸子</t>
  </si>
  <si>
    <t>美容</t>
  </si>
  <si>
    <t>木子</t>
  </si>
  <si>
    <t>家具</t>
  </si>
  <si>
    <t>朝比奈</t>
  </si>
  <si>
    <t>製茶</t>
  </si>
  <si>
    <t>渡瀬</t>
  </si>
  <si>
    <t>イチゴ</t>
  </si>
  <si>
    <t>和田迫</t>
  </si>
  <si>
    <t>外構</t>
  </si>
  <si>
    <t>片川</t>
  </si>
  <si>
    <t>小谷一成</t>
  </si>
  <si>
    <t>中山はるお</t>
  </si>
  <si>
    <t>防水</t>
  </si>
  <si>
    <t>牧</t>
  </si>
  <si>
    <t>ビックリマンシール</t>
  </si>
  <si>
    <t>伊藤正一</t>
  </si>
  <si>
    <t>ほこりんぼう</t>
  </si>
  <si>
    <t>小宮勇人</t>
  </si>
  <si>
    <t>植田ゆか</t>
  </si>
  <si>
    <t>ネイル</t>
  </si>
  <si>
    <t>渡部祐介</t>
  </si>
  <si>
    <t>北川</t>
  </si>
  <si>
    <t>デザイン</t>
  </si>
  <si>
    <t>太田とよひさ</t>
  </si>
  <si>
    <t>森木かずや</t>
  </si>
  <si>
    <t>芳村さおり</t>
  </si>
  <si>
    <t>若杉ユキヒデ</t>
  </si>
  <si>
    <t>レトルトカレー</t>
  </si>
  <si>
    <t>提坂大介</t>
  </si>
  <si>
    <t>志田かつゆき</t>
  </si>
  <si>
    <t>にしくぼ</t>
  </si>
  <si>
    <t>柴山</t>
  </si>
  <si>
    <t>小売り</t>
  </si>
  <si>
    <t>加賀崎</t>
  </si>
  <si>
    <t>米田</t>
  </si>
  <si>
    <t>雨漏れ</t>
  </si>
  <si>
    <t>岩本ゆうき</t>
  </si>
  <si>
    <t>小林</t>
  </si>
  <si>
    <t>蘆田</t>
  </si>
  <si>
    <t>畳</t>
  </si>
  <si>
    <t>本田智美</t>
  </si>
  <si>
    <t>増田たかゆき</t>
  </si>
  <si>
    <t>和菓子</t>
  </si>
  <si>
    <t>川口慶</t>
  </si>
  <si>
    <t>小澤なほ</t>
  </si>
  <si>
    <t>ダンススクール</t>
  </si>
  <si>
    <t>秋屋はるみ</t>
  </si>
  <si>
    <t>小原みゆき</t>
  </si>
  <si>
    <t>瓜田</t>
  </si>
  <si>
    <t>鈴木まゆ</t>
  </si>
  <si>
    <t>木村けいすけ</t>
  </si>
  <si>
    <t>鶴巻諒平</t>
  </si>
  <si>
    <t>製造</t>
  </si>
  <si>
    <t>長澤吉明</t>
  </si>
  <si>
    <t>医薬品小売</t>
  </si>
  <si>
    <t>坂上隆司</t>
  </si>
  <si>
    <t>サービス業</t>
  </si>
  <si>
    <t>大河津辰也</t>
  </si>
  <si>
    <t>自動車整備</t>
  </si>
  <si>
    <t>渡部良平</t>
  </si>
  <si>
    <t>写真業</t>
  </si>
  <si>
    <t>井上亮</t>
  </si>
  <si>
    <t>飲食</t>
  </si>
  <si>
    <t>清水将晃</t>
  </si>
  <si>
    <t>塗装</t>
  </si>
  <si>
    <t>野本一貴</t>
  </si>
  <si>
    <t>木工</t>
  </si>
  <si>
    <t>下田採水</t>
  </si>
  <si>
    <t>書道教授</t>
  </si>
  <si>
    <t>小柳孝之</t>
  </si>
  <si>
    <t>阿部歩</t>
  </si>
  <si>
    <t>小野塚晃平</t>
  </si>
  <si>
    <t>印刷</t>
  </si>
  <si>
    <t>達田悟</t>
  </si>
  <si>
    <t>生命保険</t>
  </si>
  <si>
    <t>荻根沢力</t>
  </si>
  <si>
    <t>佐藤裕紀</t>
  </si>
  <si>
    <t>荒井駿行</t>
  </si>
  <si>
    <t>療術業</t>
  </si>
  <si>
    <t>有本優哉</t>
  </si>
  <si>
    <t>今井恵太朗</t>
  </si>
  <si>
    <t>看板</t>
  </si>
  <si>
    <t>土田護</t>
  </si>
  <si>
    <t>小売</t>
  </si>
  <si>
    <t>山里敏生</t>
  </si>
  <si>
    <t>電気溶接</t>
  </si>
  <si>
    <t>横山純一</t>
  </si>
  <si>
    <t>吉野博昭</t>
  </si>
  <si>
    <t>茂野俊輔</t>
  </si>
  <si>
    <t>有本佳央</t>
  </si>
  <si>
    <t>安中雄太</t>
  </si>
  <si>
    <t>瓦・板金</t>
  </si>
  <si>
    <t>石塚典昇</t>
  </si>
  <si>
    <t>御手洗智一</t>
  </si>
  <si>
    <t>長谷川一良</t>
  </si>
  <si>
    <t>長澤敬一</t>
  </si>
  <si>
    <t>田辺哲夫</t>
  </si>
  <si>
    <t>川上嘉明</t>
  </si>
  <si>
    <t>中林信夫</t>
  </si>
  <si>
    <t>坪川俊行</t>
  </si>
  <si>
    <t>横山均</t>
  </si>
  <si>
    <t>近藤剛祐</t>
  </si>
  <si>
    <t>笠原直行</t>
  </si>
  <si>
    <t>板金</t>
  </si>
  <si>
    <t>川崎均</t>
  </si>
  <si>
    <t>森山一理</t>
  </si>
  <si>
    <t>デザイン・製造</t>
  </si>
  <si>
    <t>中林巧一</t>
  </si>
  <si>
    <t>木津勇</t>
  </si>
  <si>
    <t>片岡謙作</t>
  </si>
  <si>
    <t>宮口博樹</t>
  </si>
  <si>
    <t>水野秀一</t>
  </si>
  <si>
    <t>左官</t>
  </si>
  <si>
    <t>有本雅之</t>
  </si>
  <si>
    <t>保坂裕一</t>
  </si>
  <si>
    <t>茂野克司</t>
  </si>
  <si>
    <t>捧一男</t>
  </si>
  <si>
    <t>遠藤元</t>
  </si>
  <si>
    <t>森山晴理</t>
  </si>
  <si>
    <t>青柳和衛</t>
  </si>
  <si>
    <t>有本俊明</t>
  </si>
  <si>
    <t>石山岳穂</t>
  </si>
  <si>
    <t>古川裕幸</t>
  </si>
  <si>
    <t>松村晴美</t>
  </si>
  <si>
    <t>坂井一成</t>
  </si>
  <si>
    <t>運輸業</t>
  </si>
  <si>
    <t>舩久保隆夫</t>
  </si>
  <si>
    <t>製造・小売り</t>
  </si>
  <si>
    <t>五十嵐功</t>
  </si>
  <si>
    <t>安田伸淑</t>
  </si>
  <si>
    <t>設計</t>
  </si>
  <si>
    <t>萩野正明</t>
  </si>
  <si>
    <t>桑原隆</t>
  </si>
  <si>
    <t>菊田茂治</t>
  </si>
  <si>
    <t>有本賢一</t>
  </si>
  <si>
    <t>北爪さん</t>
  </si>
  <si>
    <t>システム開発・DX</t>
  </si>
  <si>
    <t>伊福さん</t>
  </si>
  <si>
    <t>市橋さん</t>
  </si>
  <si>
    <t>外国人インフルエンサーマッチング</t>
  </si>
  <si>
    <t>窪田マン</t>
  </si>
  <si>
    <t>睡眠モニタリングデバイス</t>
  </si>
  <si>
    <t>安藤さん</t>
  </si>
  <si>
    <t>土肥さん</t>
  </si>
  <si>
    <t>資産形成</t>
  </si>
  <si>
    <t>やまむらさん</t>
  </si>
  <si>
    <t>堀内さん</t>
  </si>
  <si>
    <t>警備</t>
  </si>
  <si>
    <t>田口さん</t>
  </si>
  <si>
    <t>茅島さん</t>
  </si>
  <si>
    <t>宮部さん</t>
  </si>
  <si>
    <t>営業・AI研修</t>
  </si>
  <si>
    <t>KNT</t>
  </si>
  <si>
    <t>大手向けAI導入支援</t>
  </si>
  <si>
    <t>ハルさん</t>
  </si>
  <si>
    <t>白濱さん</t>
  </si>
  <si>
    <t>HP制作</t>
  </si>
  <si>
    <t>クロちゃん</t>
  </si>
  <si>
    <t>経営者コミュニティ</t>
  </si>
  <si>
    <t>だいぴ</t>
  </si>
  <si>
    <t>まちこ</t>
  </si>
  <si>
    <t>福利厚生</t>
  </si>
  <si>
    <t>げんちゃん</t>
  </si>
  <si>
    <t>LLMO対策</t>
  </si>
  <si>
    <t>しばやん</t>
  </si>
  <si>
    <t>原状回復工事</t>
  </si>
  <si>
    <t>かずほさん</t>
  </si>
  <si>
    <t>webエンジニア</t>
  </si>
  <si>
    <t>はるちゃん</t>
  </si>
  <si>
    <t>キャピタリスト</t>
  </si>
  <si>
    <t>すずちゃん</t>
  </si>
  <si>
    <t>組織開発コンサル</t>
  </si>
  <si>
    <t>中村社長</t>
  </si>
  <si>
    <t>薬物使用検査</t>
  </si>
  <si>
    <t>大島さん</t>
  </si>
  <si>
    <t>事業開発</t>
  </si>
  <si>
    <t>さとし</t>
  </si>
  <si>
    <t>横川さん</t>
  </si>
  <si>
    <t>交流会</t>
  </si>
  <si>
    <t>栗原さん</t>
  </si>
  <si>
    <t>パン屋さん</t>
  </si>
  <si>
    <t>たくみくん</t>
  </si>
  <si>
    <t>FP</t>
  </si>
  <si>
    <t>折笠さん</t>
  </si>
  <si>
    <t>パーソナルトレーナー</t>
  </si>
  <si>
    <t>八重樫さん</t>
  </si>
  <si>
    <t>フットサルコート、脳トレ</t>
  </si>
  <si>
    <t>樋下田さん</t>
  </si>
  <si>
    <t>西麻布バー</t>
  </si>
  <si>
    <t>高橋さん</t>
  </si>
  <si>
    <t>工藤さん</t>
  </si>
  <si>
    <t>脱毛サロン</t>
  </si>
  <si>
    <t>イグル</t>
  </si>
  <si>
    <t>六本木バー</t>
  </si>
  <si>
    <t>青木さん</t>
  </si>
  <si>
    <t>恵比寿整体師</t>
  </si>
  <si>
    <t>丸尾さん</t>
  </si>
  <si>
    <t>内竹さん</t>
  </si>
  <si>
    <t>SES</t>
  </si>
  <si>
    <t>椋くん</t>
  </si>
  <si>
    <t>IFA</t>
  </si>
  <si>
    <t>ひろさん</t>
  </si>
  <si>
    <t>土地家屋調査士</t>
  </si>
  <si>
    <t>太郎</t>
  </si>
  <si>
    <t>医療法人開業支援</t>
  </si>
  <si>
    <t>菅井さん</t>
  </si>
  <si>
    <t>M＆A</t>
  </si>
  <si>
    <t>陸生</t>
  </si>
  <si>
    <t>藤野さん</t>
  </si>
  <si>
    <t>ファスティング</t>
  </si>
  <si>
    <t>佐藤さん</t>
  </si>
  <si>
    <t>恋愛コンサル</t>
  </si>
  <si>
    <t>星川さん</t>
  </si>
  <si>
    <t>旅費規程</t>
  </si>
  <si>
    <t>藤さん</t>
  </si>
  <si>
    <t>撮影場所提供</t>
  </si>
  <si>
    <t>高木さん</t>
  </si>
  <si>
    <t>テーラー</t>
  </si>
  <si>
    <t>そうたろう</t>
  </si>
  <si>
    <t>焼肉屋（西宮）</t>
  </si>
  <si>
    <t>中島さん</t>
  </si>
  <si>
    <t>中野さん</t>
  </si>
  <si>
    <t>睡眠コンサル</t>
  </si>
  <si>
    <t>松本さん</t>
  </si>
  <si>
    <t>西村さん</t>
  </si>
  <si>
    <t>サッカーコーチ（品川）</t>
  </si>
  <si>
    <t>野田さん</t>
  </si>
  <si>
    <t>白神さん</t>
  </si>
  <si>
    <t>インターナショナルスクール（大宮）</t>
  </si>
  <si>
    <t>林さん</t>
  </si>
  <si>
    <t>森さん</t>
  </si>
  <si>
    <t>靴磨き</t>
  </si>
  <si>
    <t>いっせいくん</t>
  </si>
  <si>
    <t>旗制作</t>
  </si>
  <si>
    <t>もりさん</t>
  </si>
  <si>
    <t>グルメインフルエンサー</t>
  </si>
  <si>
    <t>赤松さん</t>
  </si>
  <si>
    <t>山中さん</t>
  </si>
  <si>
    <t>鈴木さん</t>
  </si>
  <si>
    <t>マグネット整体</t>
  </si>
  <si>
    <t>かずまさん</t>
  </si>
  <si>
    <t>本屋コミュニティ</t>
  </si>
  <si>
    <t>宮下さん</t>
  </si>
  <si>
    <t>子ども食堂</t>
  </si>
  <si>
    <t>水野さん</t>
  </si>
  <si>
    <t>きもの屋さん</t>
  </si>
  <si>
    <t>まどかちゃん</t>
  </si>
  <si>
    <t>ニキビ改善サロン</t>
  </si>
  <si>
    <t>橋本さん</t>
  </si>
  <si>
    <t>知見さん</t>
  </si>
  <si>
    <t>花崎さん</t>
  </si>
  <si>
    <t>ＳＮＳ/動画スクール</t>
  </si>
  <si>
    <t>あみさん</t>
  </si>
  <si>
    <t>ビジュアルプロデュース</t>
  </si>
  <si>
    <t>カルロさん</t>
  </si>
  <si>
    <t>財務コンサルスクール</t>
  </si>
  <si>
    <t>堺谷さん</t>
  </si>
  <si>
    <t>インストラクタースクール</t>
  </si>
  <si>
    <t>武井さん</t>
  </si>
  <si>
    <t>歯医者さん</t>
  </si>
  <si>
    <t>中田さん</t>
  </si>
  <si>
    <t>復縁コンサル</t>
  </si>
  <si>
    <t>東四栁さん</t>
  </si>
  <si>
    <t>テナント専門不動産賃貸</t>
  </si>
  <si>
    <t>池田さん</t>
  </si>
  <si>
    <t>マナー講師</t>
  </si>
  <si>
    <t>寺田さん</t>
  </si>
  <si>
    <t>整形外科医</t>
  </si>
  <si>
    <t>中矢 佳希</t>
  </si>
  <si>
    <t>三つ編みバッグ</t>
  </si>
  <si>
    <t>日本製の覚悟店出店者</t>
  </si>
  <si>
    <t>藤井陽子</t>
  </si>
  <si>
    <t>時計、神道ジュエリー、革小物</t>
  </si>
  <si>
    <t>吉﨑詢</t>
  </si>
  <si>
    <t>肌着</t>
  </si>
  <si>
    <t>出口泰博</t>
  </si>
  <si>
    <t>寝具</t>
  </si>
  <si>
    <t>座波ケニア</t>
  </si>
  <si>
    <t>オリジナル反物のケニあずま</t>
  </si>
  <si>
    <t>柴崎千代美</t>
  </si>
  <si>
    <t>がま口</t>
  </si>
  <si>
    <t>北原亮</t>
  </si>
  <si>
    <t>靴下・サポーター</t>
  </si>
  <si>
    <t>岡崎　翼</t>
  </si>
  <si>
    <t>和布団（綿布団）</t>
  </si>
  <si>
    <t>金尾元信</t>
  </si>
  <si>
    <t>絆創膏類（ニッコーバン、プラチナバン）</t>
  </si>
  <si>
    <t>入澤 恭子</t>
  </si>
  <si>
    <t>帽子</t>
  </si>
  <si>
    <t>吉澤</t>
  </si>
  <si>
    <t>パズルゲーム箱入り娘など木工品</t>
  </si>
  <si>
    <t>戸田貴久</t>
  </si>
  <si>
    <t>レザー製品(バッグ、財布等)</t>
  </si>
  <si>
    <t>須藤真一郎</t>
  </si>
  <si>
    <t>陶磁器</t>
  </si>
  <si>
    <t>谷澤</t>
  </si>
  <si>
    <t>革製バック</t>
  </si>
  <si>
    <t>加々村</t>
  </si>
  <si>
    <t>白Ｔシャツ</t>
  </si>
  <si>
    <t>吉岡</t>
  </si>
  <si>
    <t>介護</t>
  </si>
  <si>
    <t>木村</t>
  </si>
  <si>
    <t>八丹</t>
  </si>
  <si>
    <t>宮木　</t>
  </si>
  <si>
    <t>LINE構築</t>
  </si>
  <si>
    <t>北村</t>
  </si>
  <si>
    <t>メロン農家</t>
  </si>
  <si>
    <t>障害者アートを活用した
 デザインビジネス展開事業</t>
  </si>
  <si>
    <t>松岡</t>
  </si>
  <si>
    <t>デニムスーツ</t>
  </si>
  <si>
    <t>松原</t>
  </si>
  <si>
    <t>繊維商社</t>
  </si>
  <si>
    <t>増田</t>
  </si>
  <si>
    <t>靴工房</t>
  </si>
  <si>
    <t>小谷野</t>
  </si>
  <si>
    <t>業務改善ツール</t>
  </si>
  <si>
    <t>岡本</t>
  </si>
  <si>
    <t>和装縫製</t>
  </si>
  <si>
    <t>芦立</t>
  </si>
  <si>
    <t>WEBサイト・EC構築</t>
  </si>
  <si>
    <t>斎藤　</t>
  </si>
  <si>
    <t>りさいくる屋</t>
  </si>
  <si>
    <t>パソコン修理</t>
  </si>
  <si>
    <t>野中</t>
  </si>
  <si>
    <t>Web解析</t>
  </si>
  <si>
    <t>山形</t>
  </si>
  <si>
    <t>那須</t>
  </si>
  <si>
    <t>デニム生地</t>
  </si>
  <si>
    <t>廣川</t>
  </si>
  <si>
    <t>クラファンサポート</t>
  </si>
  <si>
    <t>高田</t>
  </si>
  <si>
    <t>ボタン</t>
  </si>
  <si>
    <t>長谷川</t>
  </si>
  <si>
    <t>アパレル</t>
  </si>
  <si>
    <t>白滝</t>
  </si>
  <si>
    <t>スーツ</t>
  </si>
  <si>
    <t>酒本</t>
  </si>
  <si>
    <t>ニューボーンフォト</t>
  </si>
  <si>
    <t>扇子</t>
  </si>
  <si>
    <t>塩野</t>
  </si>
  <si>
    <t>会社名・屋号</t>
  </si>
  <si>
    <t>アクション</t>
  </si>
  <si>
    <t>伊達さん</t>
  </si>
  <si>
    <t>ブランドコンセプト</t>
  </si>
  <si>
    <t>新規顧客の獲得</t>
  </si>
  <si>
    <t>BtoB事業者</t>
  </si>
  <si>
    <t>若尾さん</t>
  </si>
  <si>
    <t>オンラインサロン</t>
  </si>
  <si>
    <t>リピート率の向上</t>
  </si>
  <si>
    <t>BtoC事業者、個人事業主、クラファンやりたい人</t>
  </si>
  <si>
    <t>廣中さん</t>
  </si>
  <si>
    <t>二葉企画</t>
  </si>
  <si>
    <t>クライアント</t>
  </si>
  <si>
    <t>IPホルダー、企画したい人</t>
  </si>
  <si>
    <t>小林さん</t>
  </si>
  <si>
    <t>IPホルダー、協業できる人、デザイナー</t>
  </si>
  <si>
    <t>浜名さん</t>
  </si>
  <si>
    <t>燃料効率UP</t>
  </si>
  <si>
    <t>ビジネスモデル、そこまでガツガツしてない</t>
  </si>
  <si>
    <t>車の燃費をよくしたい人</t>
  </si>
  <si>
    <t>境井さん</t>
  </si>
  <si>
    <t>補助金・助成金</t>
  </si>
  <si>
    <t>集客</t>
  </si>
  <si>
    <t>補助金・助成金使いたい人</t>
  </si>
  <si>
    <t>孫さん</t>
  </si>
  <si>
    <t>中国貿易</t>
  </si>
  <si>
    <t>貿易に興味がある商社・メーカー</t>
  </si>
  <si>
    <t>お茶</t>
  </si>
  <si>
    <t>相談</t>
  </si>
  <si>
    <t>ローション</t>
  </si>
  <si>
    <t>児嶋さん</t>
  </si>
  <si>
    <t>マジックイベント</t>
  </si>
  <si>
    <t>新規立ち上げ、拡大</t>
  </si>
  <si>
    <t>マジック</t>
  </si>
  <si>
    <t>スポンサーしてくれる企業</t>
  </si>
  <si>
    <t>REMYさん</t>
  </si>
  <si>
    <t>都内駅近の飲食店オーナーや店長</t>
  </si>
  <si>
    <t>DaiSukeさん</t>
  </si>
  <si>
    <t>イベンター、広告代理店</t>
  </si>
  <si>
    <t>沈さん</t>
  </si>
  <si>
    <t>中国輸入</t>
  </si>
  <si>
    <t>日本のバイヤー、家電量販店</t>
  </si>
  <si>
    <t>松浪さん</t>
  </si>
  <si>
    <t>一人社長</t>
  </si>
  <si>
    <t>土井さん</t>
  </si>
  <si>
    <t>出張カメラマン</t>
  </si>
  <si>
    <t>写真とりたい人</t>
  </si>
  <si>
    <t>圷さん</t>
  </si>
  <si>
    <t>店舗デザイン</t>
  </si>
  <si>
    <t>飲食店リブランディングしたい人</t>
  </si>
  <si>
    <t>経営コンサルティング</t>
  </si>
  <si>
    <t>BNI新規立ち上げ中</t>
  </si>
  <si>
    <t>川村さん</t>
  </si>
  <si>
    <t>トラウマヒーリング</t>
  </si>
  <si>
    <t>集客サポート</t>
  </si>
  <si>
    <t>乃澤さん</t>
  </si>
  <si>
    <t>AI漫画</t>
  </si>
  <si>
    <t>物販スクール</t>
  </si>
  <si>
    <t>あらたな顧問先、クライアント</t>
  </si>
  <si>
    <t>金山さん</t>
  </si>
  <si>
    <t>EI</t>
  </si>
  <si>
    <t>ロジックで上手くいってるが、もっと成功したい人</t>
  </si>
  <si>
    <t>元BNIメンバー</t>
  </si>
  <si>
    <t>長井さん</t>
  </si>
  <si>
    <t>アントレプレナー支援</t>
  </si>
  <si>
    <t>日本橋にバーチャルオフィスを持ちたい人</t>
  </si>
  <si>
    <t>佐刀さん</t>
  </si>
  <si>
    <t>脳診断</t>
  </si>
  <si>
    <t>脳診断興味ある人、組織コンサル</t>
  </si>
  <si>
    <t>小川さん</t>
  </si>
  <si>
    <t>占い師のコンサル</t>
  </si>
  <si>
    <t>KBC</t>
  </si>
  <si>
    <t>市橋</t>
  </si>
  <si>
    <t>インテリアコーディネーター</t>
  </si>
  <si>
    <t>片桐</t>
  </si>
  <si>
    <t>外構業/デザインコンクリート</t>
  </si>
  <si>
    <t>鉄、アイアン加工</t>
  </si>
  <si>
    <t>門奈</t>
  </si>
  <si>
    <t>屋根工事/遮熱</t>
  </si>
  <si>
    <t>後藤</t>
  </si>
  <si>
    <t>アパレル/インフルエンサー</t>
  </si>
  <si>
    <t>萩原</t>
  </si>
  <si>
    <t>萩原兄</t>
  </si>
  <si>
    <t>車屋（旧車メイン）</t>
  </si>
  <si>
    <t>南保</t>
  </si>
  <si>
    <t>米澤</t>
  </si>
  <si>
    <t>webデザイナー</t>
  </si>
  <si>
    <t>販促デザイナー、動画</t>
  </si>
  <si>
    <t>小櫃</t>
  </si>
  <si>
    <t>青柳</t>
  </si>
  <si>
    <t>小田原</t>
  </si>
  <si>
    <t>厨房機器販売</t>
  </si>
  <si>
    <t>白川</t>
  </si>
  <si>
    <t>植物コーディネーター</t>
  </si>
  <si>
    <t>原</t>
  </si>
  <si>
    <t>ブラジル直産珈琲豆輸入</t>
  </si>
  <si>
    <t>総合建設業</t>
  </si>
  <si>
    <t>武田</t>
  </si>
  <si>
    <t>バイヤー(デパート/スーパー)</t>
  </si>
  <si>
    <t>家具、インテリア販売</t>
  </si>
  <si>
    <t>磯田</t>
  </si>
  <si>
    <t>リース会社(アプラス)</t>
  </si>
  <si>
    <t>稲垣</t>
  </si>
  <si>
    <t>デベロッパー、不動産</t>
  </si>
  <si>
    <t>小澤</t>
  </si>
  <si>
    <t>川合</t>
  </si>
  <si>
    <t>材木屋</t>
  </si>
  <si>
    <t>吉田</t>
  </si>
  <si>
    <t>建材/資材再販</t>
  </si>
  <si>
    <t>内山</t>
  </si>
  <si>
    <t>会計コンサル</t>
  </si>
  <si>
    <t>藤本</t>
  </si>
  <si>
    <t>医療コンサル</t>
  </si>
  <si>
    <t>補正下着</t>
  </si>
  <si>
    <t>堀</t>
  </si>
  <si>
    <t>barrelサウナ販売</t>
  </si>
  <si>
    <t>松野</t>
  </si>
  <si>
    <t>動画制作/SNS</t>
  </si>
  <si>
    <t>大久保</t>
  </si>
  <si>
    <t>ホームページ制作</t>
  </si>
  <si>
    <t>宮近</t>
  </si>
  <si>
    <t>観光/お土産屋</t>
  </si>
  <si>
    <t>大高</t>
  </si>
  <si>
    <t>布制作</t>
  </si>
  <si>
    <t>LINEコンサル</t>
  </si>
  <si>
    <t>海外ウッドデッキ材販売(海賊)</t>
  </si>
  <si>
    <t>寺澤</t>
  </si>
  <si>
    <t>サロンコンサル</t>
  </si>
  <si>
    <t>高畑</t>
  </si>
  <si>
    <t>コンクリート修繕</t>
  </si>
  <si>
    <t>フローリングワックス開発</t>
  </si>
  <si>
    <t>綱取</t>
  </si>
  <si>
    <t>小宅</t>
  </si>
  <si>
    <t>プレカット工場</t>
  </si>
  <si>
    <t>安立</t>
  </si>
  <si>
    <t>北山ゆう</t>
  </si>
  <si>
    <t>商材の全国展開</t>
  </si>
  <si>
    <t>友人</t>
  </si>
  <si>
    <t>兒玉かなこ</t>
  </si>
  <si>
    <t>仕事の全国展開</t>
  </si>
  <si>
    <t>坂本</t>
  </si>
  <si>
    <t>クラフトビール製造販売</t>
  </si>
  <si>
    <t>中辻</t>
  </si>
  <si>
    <t>着物ドレス</t>
  </si>
  <si>
    <t>フランチャイズラーメン</t>
  </si>
  <si>
    <t>神澤</t>
  </si>
  <si>
    <t>板金塗装・中古車</t>
  </si>
  <si>
    <t>藤吉</t>
  </si>
  <si>
    <t>内装業</t>
  </si>
  <si>
    <t>ガス工事</t>
  </si>
  <si>
    <t>厚味</t>
  </si>
  <si>
    <t>Webデザイナー</t>
  </si>
  <si>
    <t>樹脂粘土教室</t>
  </si>
  <si>
    <t>海外展開サポート・物販</t>
  </si>
  <si>
    <t>関口</t>
  </si>
  <si>
    <t>帽子製造</t>
  </si>
  <si>
    <t>AI事業</t>
  </si>
  <si>
    <t>エキゾチックレザー商品製造販売</t>
  </si>
  <si>
    <t>オンライン呉服店</t>
  </si>
  <si>
    <t>小笠</t>
  </si>
  <si>
    <t>刺繍着物メーカー</t>
  </si>
  <si>
    <t>岩佐</t>
  </si>
  <si>
    <t>日本製草履・バック</t>
  </si>
  <si>
    <t>時計店</t>
  </si>
  <si>
    <t>長井</t>
  </si>
  <si>
    <t>相続</t>
  </si>
  <si>
    <t>喜多</t>
  </si>
  <si>
    <t>就労支援</t>
  </si>
  <si>
    <t>サウナ・サロン経営</t>
  </si>
  <si>
    <t>當銘</t>
  </si>
  <si>
    <t>シロアリ退治業</t>
  </si>
  <si>
    <t>奥野</t>
  </si>
  <si>
    <t>車整備</t>
  </si>
  <si>
    <t>Haru</t>
  </si>
  <si>
    <t>辻本</t>
  </si>
  <si>
    <t>造園業</t>
  </si>
  <si>
    <t>高木</t>
  </si>
  <si>
    <t>サロン経営</t>
  </si>
  <si>
    <t>村上</t>
  </si>
  <si>
    <t>美容室</t>
  </si>
  <si>
    <t>Maiko</t>
  </si>
  <si>
    <t>ゴルフ場経営</t>
  </si>
  <si>
    <t>アウトドアグッツ製造</t>
  </si>
  <si>
    <t>清川</t>
  </si>
  <si>
    <t>脳トレピアノ教室</t>
  </si>
  <si>
    <t>藤田ひとみ</t>
  </si>
  <si>
    <t>日本製クラフト商品販売（海外）</t>
  </si>
  <si>
    <t>岩田</t>
  </si>
  <si>
    <t>生地商社</t>
  </si>
  <si>
    <t>岩澤</t>
  </si>
  <si>
    <t>ペットフード販売・サロン</t>
  </si>
  <si>
    <t>月森</t>
  </si>
  <si>
    <t>シューズ販売</t>
  </si>
  <si>
    <t>高山</t>
  </si>
  <si>
    <t>山田T</t>
  </si>
  <si>
    <t>WEBデザイン、美容</t>
  </si>
  <si>
    <t>1人で手が回らない</t>
  </si>
  <si>
    <t>西野入</t>
  </si>
  <si>
    <t>SNSマーケ、コミュニティ</t>
  </si>
  <si>
    <t>運営チームが欲しい</t>
  </si>
  <si>
    <t>ビジネスパートナー</t>
  </si>
  <si>
    <t>神山</t>
  </si>
  <si>
    <t>忙しい</t>
  </si>
  <si>
    <t>原田</t>
  </si>
  <si>
    <t>飲食、家事代行</t>
  </si>
  <si>
    <t>産休に入るため右腕が欲しい</t>
  </si>
  <si>
    <t>宮田</t>
  </si>
  <si>
    <t>社団シングルマザー協会</t>
  </si>
  <si>
    <t>コミュニティを広げたい</t>
  </si>
  <si>
    <t>知人</t>
  </si>
  <si>
    <t>井ノ口</t>
  </si>
  <si>
    <t>福祉NPO</t>
  </si>
  <si>
    <t>友人、知人</t>
  </si>
  <si>
    <t>遠藤</t>
  </si>
  <si>
    <t>美容医療</t>
  </si>
  <si>
    <t>営業がいない忙しすぎる</t>
  </si>
  <si>
    <t>池田</t>
  </si>
  <si>
    <t>車の保険コンシェルジュ</t>
  </si>
  <si>
    <t>紹介</t>
  </si>
  <si>
    <t>小森</t>
  </si>
  <si>
    <t>コスト削減</t>
  </si>
  <si>
    <t>小沼</t>
  </si>
  <si>
    <t>美容商材販売</t>
  </si>
  <si>
    <t>佐々木</t>
  </si>
  <si>
    <t>ペットトリミング</t>
  </si>
  <si>
    <t>金只</t>
  </si>
  <si>
    <t>エアステサロン</t>
  </si>
  <si>
    <t>クライアント？</t>
  </si>
  <si>
    <t>加藤M</t>
  </si>
  <si>
    <t>美容コンサル</t>
  </si>
  <si>
    <t>先輩</t>
  </si>
  <si>
    <t>わたべ</t>
  </si>
  <si>
    <t>webマーケ</t>
  </si>
  <si>
    <t>建設、プライム</t>
  </si>
  <si>
    <t>あさみ</t>
  </si>
  <si>
    <t>ビジネスコミュニティ仲間</t>
  </si>
  <si>
    <t>？</t>
  </si>
  <si>
    <t>料理教室</t>
  </si>
  <si>
    <t>しんさん」</t>
  </si>
  <si>
    <t>ごう</t>
  </si>
  <si>
    <t>飲食店オーナー</t>
  </si>
  <si>
    <t>あみ</t>
  </si>
  <si>
    <t>飯島博士</t>
  </si>
  <si>
    <t>福利厚生保険</t>
  </si>
  <si>
    <t>増田なほ</t>
  </si>
  <si>
    <t>リンパサロン</t>
  </si>
  <si>
    <t>お客様</t>
  </si>
  <si>
    <t>さちこ</t>
  </si>
  <si>
    <t>エクステサロン</t>
  </si>
  <si>
    <t>菅野</t>
  </si>
  <si>
    <t>デイサービス</t>
  </si>
  <si>
    <t>佐藤</t>
  </si>
  <si>
    <t>開運占い師</t>
  </si>
  <si>
    <t>まみ</t>
  </si>
  <si>
    <t>ウォーキング</t>
  </si>
  <si>
    <t>うめ</t>
  </si>
  <si>
    <t>毒だしサロン</t>
  </si>
  <si>
    <t>マーケ</t>
  </si>
  <si>
    <t>サイキョウ</t>
  </si>
  <si>
    <t>エクステ</t>
  </si>
  <si>
    <t>後輩</t>
  </si>
  <si>
    <t>かなこ</t>
  </si>
  <si>
    <t>かなえ</t>
  </si>
  <si>
    <t>介護ネイル</t>
  </si>
  <si>
    <t>相澤</t>
  </si>
  <si>
    <t>産業大麻</t>
  </si>
  <si>
    <t>ラム</t>
  </si>
  <si>
    <t>ナナ</t>
  </si>
  <si>
    <t>ちはる</t>
  </si>
  <si>
    <t>営業</t>
  </si>
  <si>
    <t>ツーさん</t>
  </si>
  <si>
    <t>断食道場</t>
  </si>
  <si>
    <t>ほんま</t>
  </si>
  <si>
    <t>健康商材</t>
  </si>
  <si>
    <t>ウェブマーケ</t>
  </si>
  <si>
    <t>坂上</t>
  </si>
  <si>
    <t>バストアップサロン</t>
  </si>
  <si>
    <t>細川</t>
  </si>
  <si>
    <t>ソニー保険</t>
  </si>
  <si>
    <t>ひとみ</t>
  </si>
  <si>
    <t>以前はサロン</t>
  </si>
  <si>
    <t>以前のクライアント</t>
  </si>
  <si>
    <t>商材販売</t>
  </si>
  <si>
    <t>以前自社社員</t>
  </si>
  <si>
    <t>渡井　みづき</t>
  </si>
  <si>
    <t>サロン</t>
  </si>
  <si>
    <t>渡井　宏敏</t>
  </si>
  <si>
    <t>酒販売</t>
  </si>
  <si>
    <t>加茂</t>
  </si>
  <si>
    <t>建築設計士</t>
  </si>
  <si>
    <t>芝田</t>
  </si>
  <si>
    <t>亀井</t>
  </si>
  <si>
    <t>育成コンサル</t>
  </si>
  <si>
    <t>腸活コンサル</t>
  </si>
  <si>
    <t>川崎</t>
  </si>
  <si>
    <t>不動産販売</t>
  </si>
  <si>
    <t>矢野</t>
  </si>
  <si>
    <t>湯本</t>
  </si>
  <si>
    <t>サイネージ</t>
  </si>
  <si>
    <t>梨販売</t>
  </si>
  <si>
    <t>川村</t>
  </si>
  <si>
    <t>紙販売</t>
  </si>
  <si>
    <t>松本</t>
  </si>
  <si>
    <t>会計士</t>
  </si>
  <si>
    <t>小山</t>
  </si>
  <si>
    <t>観葉植物販売</t>
  </si>
  <si>
    <t>辻田</t>
  </si>
  <si>
    <t>SNSコンサル</t>
  </si>
  <si>
    <t>村田</t>
  </si>
  <si>
    <t>BJ</t>
  </si>
  <si>
    <t>矢崎</t>
  </si>
  <si>
    <t>ロイドリー</t>
  </si>
  <si>
    <t>AIセミナー</t>
  </si>
  <si>
    <t>厚地</t>
  </si>
  <si>
    <t>カラーコーディネーター</t>
  </si>
  <si>
    <t>武藤</t>
  </si>
  <si>
    <t>ワイン販売</t>
  </si>
  <si>
    <t>髙村</t>
  </si>
  <si>
    <t>大石</t>
  </si>
  <si>
    <t>マヤ暦</t>
  </si>
  <si>
    <t>及川</t>
  </si>
  <si>
    <t>ＦＰ</t>
  </si>
  <si>
    <t>村松</t>
  </si>
  <si>
    <t>茶業</t>
  </si>
  <si>
    <t>市川</t>
  </si>
  <si>
    <t>古野</t>
  </si>
  <si>
    <t>発明家</t>
  </si>
  <si>
    <t>小泉</t>
  </si>
  <si>
    <t>ＷＥＢコンサル</t>
  </si>
  <si>
    <t>宮守</t>
  </si>
  <si>
    <t>広告コンサル</t>
  </si>
  <si>
    <t>河村</t>
  </si>
  <si>
    <t>マンゴー農園</t>
  </si>
  <si>
    <t>西尾</t>
  </si>
  <si>
    <t>出汁屋</t>
  </si>
  <si>
    <t>杉永</t>
  </si>
  <si>
    <t>メディアコンサル</t>
  </si>
  <si>
    <t>ペットビジネス</t>
  </si>
  <si>
    <t>ＵＮＩＱ</t>
  </si>
  <si>
    <t>肉団</t>
  </si>
  <si>
    <t>岡田</t>
  </si>
  <si>
    <t>道の駅コンサル</t>
  </si>
  <si>
    <t>見城</t>
  </si>
  <si>
    <t>桒原</t>
  </si>
  <si>
    <t>人材コンサル</t>
  </si>
  <si>
    <t>野村</t>
  </si>
  <si>
    <t>宇治直樹</t>
  </si>
  <si>
    <t>経営者仲間</t>
  </si>
  <si>
    <t>赤松宏樹</t>
  </si>
  <si>
    <t>木材加工</t>
  </si>
  <si>
    <t>井口康司</t>
  </si>
  <si>
    <t>ステンレス研磨</t>
  </si>
  <si>
    <t>板倉正幸</t>
  </si>
  <si>
    <t>ドライビングサポート</t>
  </si>
  <si>
    <t>牛垣伸太</t>
  </si>
  <si>
    <t>幕屋</t>
  </si>
  <si>
    <t>岡本誠</t>
  </si>
  <si>
    <t>肉屋</t>
  </si>
  <si>
    <t>加賀田翔馬</t>
  </si>
  <si>
    <t>LP</t>
  </si>
  <si>
    <t>西村裕</t>
  </si>
  <si>
    <t>パソコン屋</t>
  </si>
  <si>
    <t>西村卓晃</t>
  </si>
  <si>
    <t>仏具屋</t>
  </si>
  <si>
    <t>川端麻裕</t>
  </si>
  <si>
    <t>小林諭卓</t>
  </si>
  <si>
    <t>写真館</t>
  </si>
  <si>
    <t>志水亮介</t>
  </si>
  <si>
    <t>須一剛</t>
  </si>
  <si>
    <t>珈琲屋</t>
  </si>
  <si>
    <t>田中康嗣</t>
  </si>
  <si>
    <t>津本直義</t>
  </si>
  <si>
    <t>鳥越直之</t>
  </si>
  <si>
    <t>中井祐勝</t>
  </si>
  <si>
    <t>畳屋</t>
  </si>
  <si>
    <t>中田貴之</t>
  </si>
  <si>
    <t>運送屋</t>
  </si>
  <si>
    <t>早瀬愛子</t>
  </si>
  <si>
    <t>廣田勤</t>
  </si>
  <si>
    <t>制服卸</t>
  </si>
  <si>
    <t>正影雄士</t>
  </si>
  <si>
    <t>三宅貴也</t>
  </si>
  <si>
    <t>村上琢磨</t>
  </si>
  <si>
    <t>呉服屋</t>
  </si>
  <si>
    <t>森岡洋平</t>
  </si>
  <si>
    <t>森元宏</t>
  </si>
  <si>
    <t>エクステリア</t>
  </si>
  <si>
    <t>矢野優</t>
  </si>
  <si>
    <t>教材屋</t>
  </si>
  <si>
    <t>山本明男</t>
  </si>
  <si>
    <t>造園屋</t>
  </si>
  <si>
    <t>山本宜弘</t>
  </si>
  <si>
    <t>ペットショップ</t>
  </si>
  <si>
    <t>山本浩道</t>
  </si>
  <si>
    <t>和菓子屋</t>
  </si>
  <si>
    <t>木本康大</t>
  </si>
  <si>
    <t>イベント業</t>
  </si>
  <si>
    <t>生駒志</t>
  </si>
  <si>
    <t>中村亜依</t>
  </si>
  <si>
    <t>結婚相談所</t>
  </si>
  <si>
    <t>尾崎加恵</t>
  </si>
  <si>
    <t>メンターサポート</t>
  </si>
  <si>
    <t>田中未来</t>
  </si>
  <si>
    <t>筋膜リリース</t>
  </si>
  <si>
    <t>梅田こうえつ</t>
  </si>
  <si>
    <t>エクステリア建材</t>
  </si>
  <si>
    <t>藤井ともはる</t>
  </si>
  <si>
    <t>若者採用支援</t>
  </si>
  <si>
    <t>福森慎太郎</t>
  </si>
  <si>
    <t>サッカースクール</t>
  </si>
  <si>
    <t>塩尻大輔</t>
  </si>
  <si>
    <t>保険・企画</t>
  </si>
  <si>
    <t>本郷理英子</t>
  </si>
  <si>
    <t>高橋亨果</t>
  </si>
  <si>
    <t>保険・記念品</t>
  </si>
  <si>
    <t>原田祐一郎</t>
  </si>
  <si>
    <t>企画屋</t>
  </si>
  <si>
    <t>藤井寛幸</t>
  </si>
  <si>
    <t>健康コンサル</t>
  </si>
  <si>
    <t>守屋孝一</t>
  </si>
  <si>
    <t>レジン製造</t>
  </si>
  <si>
    <t>小西豊</t>
  </si>
  <si>
    <t>活版印刷</t>
  </si>
  <si>
    <t>平松未由季</t>
  </si>
  <si>
    <t>アップサイクル</t>
  </si>
  <si>
    <t>川村ゆうた</t>
  </si>
  <si>
    <t>キクラゲ</t>
  </si>
  <si>
    <t>小原裕美</t>
  </si>
  <si>
    <t>キャリアコーチング</t>
  </si>
  <si>
    <t>後藤Y</t>
  </si>
  <si>
    <t>パーソナルトレーナーと人材紹介事業</t>
  </si>
  <si>
    <t>鈴木H</t>
  </si>
  <si>
    <t>健康、食と睡眠、よもぎ蒸し</t>
  </si>
  <si>
    <t>井手H</t>
  </si>
  <si>
    <t>お茶屋さん</t>
  </si>
  <si>
    <t>お絵描きクリエイター</t>
  </si>
  <si>
    <t>吉田H</t>
  </si>
  <si>
    <t>健康事業（ニュースキン）</t>
  </si>
  <si>
    <t>川口T</t>
  </si>
  <si>
    <t>ITコンサルタント、コスト削減</t>
  </si>
  <si>
    <t>一ノ瀬Y</t>
  </si>
  <si>
    <t>腸内ケアイスト</t>
  </si>
  <si>
    <t>中村M</t>
  </si>
  <si>
    <t>ヘアメイク（出張）</t>
  </si>
  <si>
    <t>有田M</t>
  </si>
  <si>
    <t>イベント企画・運営・サポート、カフェ開業サポート</t>
  </si>
  <si>
    <t>織田Y</t>
  </si>
  <si>
    <t>ベトナム進出相談</t>
  </si>
  <si>
    <t>吉永T</t>
  </si>
  <si>
    <t>ミュージシャン</t>
  </si>
  <si>
    <t>渡部T</t>
  </si>
  <si>
    <t>保育事業</t>
  </si>
  <si>
    <t>林（三原）M</t>
  </si>
  <si>
    <t>オンライン秘書</t>
  </si>
  <si>
    <t>梅川H</t>
  </si>
  <si>
    <t>FP、整理収納アドバイザー、終活アドバイザー</t>
  </si>
  <si>
    <t>折笠S</t>
  </si>
  <si>
    <t>福見K</t>
  </si>
  <si>
    <t>潜在意識・量子エネルギー・脳科学・スピリチュアル の知見を活かしたメンタリングを提供</t>
  </si>
  <si>
    <t>森M</t>
  </si>
  <si>
    <t>事務代行サービス、レイキ・アニマルコミュニケーター</t>
  </si>
  <si>
    <t>吉田M</t>
  </si>
  <si>
    <t>山田M</t>
  </si>
  <si>
    <t>イメージコンサルタント</t>
  </si>
  <si>
    <t>山口A</t>
  </si>
  <si>
    <t>おうちナレーター</t>
  </si>
  <si>
    <t>掛端A</t>
  </si>
  <si>
    <t>間取り図鑑定士</t>
  </si>
  <si>
    <t>宮澤M</t>
  </si>
  <si>
    <t>保険代理店、ヘッドマッサージ、腸もみ</t>
  </si>
  <si>
    <t>土井A</t>
  </si>
  <si>
    <t>薬膳コーチ、ファイルプロファイリング</t>
  </si>
  <si>
    <t>居山S</t>
  </si>
  <si>
    <t>集客特化のTikTok、Instagramの運用代行</t>
  </si>
  <si>
    <t>花田A</t>
  </si>
  <si>
    <t>整体サロン</t>
  </si>
  <si>
    <t>青島Y</t>
  </si>
  <si>
    <t>IT専門人材事業（フリーランス、転職、派遣）</t>
  </si>
  <si>
    <t>宮守S</t>
  </si>
  <si>
    <t>マーケティングができるビジネス快運鑑定士</t>
  </si>
  <si>
    <t>三浦M</t>
  </si>
  <si>
    <t>リラクサロン</t>
  </si>
  <si>
    <t>平山Y</t>
  </si>
  <si>
    <t>オンライン家庭教師</t>
  </si>
  <si>
    <t>高津M</t>
  </si>
  <si>
    <t>ウエディングプランナー</t>
  </si>
  <si>
    <t>東Y</t>
  </si>
  <si>
    <t>伝記作家、【心奥探訪】作者、【語り場4U】共同オーナー、【株式会社hare value】相談役、【私立アカナツ放課後学園】学園長</t>
  </si>
  <si>
    <t>和泉A</t>
  </si>
  <si>
    <t>和久井K</t>
  </si>
  <si>
    <t>情報営業コンサルティング</t>
  </si>
  <si>
    <t>川瀬Y</t>
  </si>
  <si>
    <t>脳リバウンドダイエットコーチ</t>
  </si>
  <si>
    <t>米内口T</t>
  </si>
  <si>
    <t>経営者コミュニティ「明日会」</t>
  </si>
  <si>
    <t>鴫原T</t>
  </si>
  <si>
    <t>資産形成ファイナンシャルアドバイザー</t>
  </si>
  <si>
    <t>植本R</t>
  </si>
  <si>
    <t>ゆるトレ婚活応援</t>
  </si>
  <si>
    <t>田部井R</t>
  </si>
  <si>
    <t>交流会コミュニティの運営・社長の左腕派遣</t>
  </si>
  <si>
    <t>木下A</t>
  </si>
  <si>
    <t>大島S</t>
  </si>
  <si>
    <t>國分N</t>
  </si>
  <si>
    <t>痩身カウンセラー</t>
  </si>
  <si>
    <t>大下A</t>
  </si>
  <si>
    <t>妄想からビジネスコンセプトを作る専門家</t>
  </si>
  <si>
    <t>長谷川A</t>
  </si>
  <si>
    <t>伊庭K</t>
  </si>
  <si>
    <t>ぬいぐるみ心理学</t>
  </si>
  <si>
    <t>村山K</t>
  </si>
  <si>
    <t>飯田Y</t>
  </si>
  <si>
    <t>女性事業サポートコミュニティ</t>
  </si>
  <si>
    <t>羽柴C</t>
  </si>
  <si>
    <t>水の事業</t>
  </si>
  <si>
    <t>山口G</t>
  </si>
  <si>
    <t>住職</t>
  </si>
  <si>
    <t>大須賀T</t>
  </si>
  <si>
    <t>インドネシア人の育成、派遣・紹介業</t>
  </si>
  <si>
    <t>谷藤M</t>
  </si>
  <si>
    <t>キャリアカウンセリング</t>
  </si>
  <si>
    <t>大河内K</t>
  </si>
  <si>
    <t>カスタマーサポート（コンタクトセンター）構築デザイン／エンゲージメント向上コンサル／GoogleWorkspaceを活用したスモールDXコンサル</t>
  </si>
  <si>
    <t>中村N</t>
  </si>
  <si>
    <t>外国人人材の日本語教師</t>
  </si>
  <si>
    <t>徳田A</t>
  </si>
  <si>
    <t>人材紹介事業、保険共済事業、街コンイベント企画運営</t>
  </si>
  <si>
    <t>高野K</t>
  </si>
  <si>
    <t>健康美容コンサルタント</t>
  </si>
  <si>
    <t>飯塚N</t>
  </si>
  <si>
    <t>砂K</t>
  </si>
  <si>
    <t>声優・役者・シンガー・ボイストレーナー・フォトグラファー</t>
  </si>
  <si>
    <t>平田S</t>
  </si>
  <si>
    <t>海外人材派遣</t>
  </si>
  <si>
    <t>冨吉S</t>
  </si>
  <si>
    <t>葬儀社　終活イベンター</t>
  </si>
  <si>
    <t>平松K</t>
  </si>
  <si>
    <t>介護福祉士</t>
  </si>
  <si>
    <t>竹下S</t>
  </si>
  <si>
    <t>ウォーターサーバー、訪問看護</t>
  </si>
  <si>
    <t>横田さん</t>
  </si>
  <si>
    <t>ビルメン</t>
  </si>
  <si>
    <t>五味岡さん</t>
  </si>
  <si>
    <t>神谷さん</t>
  </si>
  <si>
    <t>藤沢さん</t>
  </si>
  <si>
    <t>畑さん</t>
  </si>
  <si>
    <t>後藤さん</t>
  </si>
  <si>
    <t>投資</t>
  </si>
  <si>
    <t>徳丸さん</t>
  </si>
  <si>
    <t>田村さん</t>
  </si>
  <si>
    <t>南川さん</t>
  </si>
  <si>
    <t>製造業</t>
  </si>
  <si>
    <t>柴生さん</t>
  </si>
  <si>
    <t>喜多さん</t>
  </si>
  <si>
    <t>介護業</t>
  </si>
  <si>
    <t>野村さん</t>
  </si>
  <si>
    <t>團上さん</t>
  </si>
  <si>
    <t>下永さん</t>
  </si>
  <si>
    <t>平久</t>
  </si>
  <si>
    <t>歯医者</t>
  </si>
  <si>
    <t>立石</t>
  </si>
  <si>
    <t>ダンス講師</t>
  </si>
  <si>
    <t>マーク</t>
  </si>
  <si>
    <t>中古車輸出</t>
  </si>
  <si>
    <t>森山</t>
  </si>
  <si>
    <t>小笠さん</t>
  </si>
  <si>
    <t>橋村</t>
  </si>
  <si>
    <t>司法書士</t>
  </si>
  <si>
    <t>西島</t>
  </si>
  <si>
    <t>坂井</t>
  </si>
  <si>
    <t>清掃</t>
  </si>
  <si>
    <t>柳井</t>
  </si>
  <si>
    <t>轟</t>
  </si>
  <si>
    <t>自動車販売</t>
  </si>
  <si>
    <t>八百屋</t>
  </si>
  <si>
    <t>朝田</t>
  </si>
  <si>
    <t>道上</t>
  </si>
  <si>
    <t>速水</t>
  </si>
  <si>
    <t>葬儀</t>
  </si>
  <si>
    <t>橋本</t>
  </si>
  <si>
    <t>弁理士</t>
  </si>
  <si>
    <t>下井</t>
  </si>
  <si>
    <t>山川</t>
  </si>
  <si>
    <t>山田さん</t>
  </si>
  <si>
    <t>大橋</t>
  </si>
  <si>
    <t>消防設備</t>
  </si>
  <si>
    <t>山岸</t>
  </si>
  <si>
    <t>梱包</t>
  </si>
  <si>
    <t>山田　裕紀</t>
  </si>
  <si>
    <t>建築設計</t>
  </si>
  <si>
    <t>諏訪　たけし</t>
  </si>
  <si>
    <t>いぐさ製本製造</t>
  </si>
  <si>
    <t>榊原</t>
  </si>
  <si>
    <t>建設管理会社</t>
  </si>
  <si>
    <t>光本</t>
  </si>
  <si>
    <t>近藤　望</t>
  </si>
  <si>
    <t>山本　じゅん</t>
  </si>
  <si>
    <t>通信/ビルメンテ</t>
  </si>
  <si>
    <t>城市</t>
  </si>
  <si>
    <t>工務店/不動産</t>
  </si>
  <si>
    <t>土倉　かな</t>
  </si>
  <si>
    <t>いぐさ表卸し</t>
  </si>
  <si>
    <t>岡本大輔</t>
  </si>
  <si>
    <t>不動産/質屋</t>
  </si>
  <si>
    <t>香川　</t>
  </si>
  <si>
    <t>エクステリア/リフォーム</t>
  </si>
  <si>
    <t>藤原　あきとし</t>
  </si>
  <si>
    <t>石材卸し</t>
  </si>
  <si>
    <t>野上</t>
  </si>
  <si>
    <t>建築カメラマン</t>
  </si>
  <si>
    <t>柘野　なおき</t>
  </si>
  <si>
    <t>乳酸菌飲料製造</t>
  </si>
  <si>
    <t>中山　かずまさ</t>
  </si>
  <si>
    <t>産廃業者</t>
  </si>
  <si>
    <t>堀口　真伍</t>
  </si>
  <si>
    <t>木工製品製造</t>
  </si>
  <si>
    <t>三宅　博雄</t>
  </si>
  <si>
    <t>田内</t>
  </si>
  <si>
    <t>高草木</t>
  </si>
  <si>
    <t>販路開拓アドバイザー</t>
  </si>
  <si>
    <t>大倉　俊輔</t>
  </si>
  <si>
    <t>小田　善介</t>
  </si>
  <si>
    <t>乳製品販売</t>
  </si>
  <si>
    <t>國米</t>
  </si>
  <si>
    <t>阿部</t>
  </si>
  <si>
    <t>雑貨卸し</t>
  </si>
  <si>
    <t>大野</t>
  </si>
  <si>
    <t>篠原</t>
  </si>
  <si>
    <t>広告代理店/美容</t>
  </si>
  <si>
    <t>栗原</t>
  </si>
  <si>
    <t>木原</t>
  </si>
  <si>
    <t>紙製品製造</t>
  </si>
  <si>
    <t>帆布製品製造</t>
  </si>
  <si>
    <t>鳥居　</t>
  </si>
  <si>
    <t>ライセンシー業</t>
  </si>
  <si>
    <t>松崎さん</t>
  </si>
  <si>
    <t>教室展開</t>
  </si>
  <si>
    <t>千田さん</t>
  </si>
  <si>
    <t>アパレルECサイト</t>
  </si>
  <si>
    <t>小出さん</t>
  </si>
  <si>
    <t>フィルター</t>
  </si>
  <si>
    <t>有馬さん</t>
  </si>
  <si>
    <t>服部さん</t>
  </si>
  <si>
    <t>美容店舗運営</t>
  </si>
  <si>
    <t>小山さん</t>
  </si>
  <si>
    <t>脳洗浄</t>
  </si>
  <si>
    <t>大金さん</t>
  </si>
  <si>
    <t>細井さん</t>
  </si>
  <si>
    <t>築館さん</t>
  </si>
  <si>
    <t>バスケチーム選手/営業</t>
  </si>
  <si>
    <t>芳川さん</t>
  </si>
  <si>
    <t>婚活・ワークショップ</t>
  </si>
  <si>
    <t>大谷さん</t>
  </si>
  <si>
    <t>婚活</t>
  </si>
  <si>
    <t>痩身、脱毛</t>
  </si>
  <si>
    <t>佐竹さん</t>
  </si>
  <si>
    <t>川島さん</t>
  </si>
  <si>
    <t>Instagram運用</t>
  </si>
  <si>
    <t>佐川さん</t>
  </si>
  <si>
    <t>整体業</t>
  </si>
  <si>
    <t>江原さん</t>
  </si>
  <si>
    <t>インストラクター</t>
  </si>
  <si>
    <t>小宮山さん</t>
  </si>
  <si>
    <t>美容室経営</t>
  </si>
  <si>
    <t>辻野さん</t>
  </si>
  <si>
    <t>仲井さん</t>
  </si>
  <si>
    <t>ライフコンサルタント</t>
  </si>
  <si>
    <t>石川さん</t>
  </si>
  <si>
    <t>栄養士</t>
  </si>
  <si>
    <t>嶋田さん</t>
  </si>
  <si>
    <t>インタビュー</t>
  </si>
  <si>
    <t>小森さん</t>
  </si>
  <si>
    <t>森近さん</t>
  </si>
  <si>
    <t>松元さん</t>
  </si>
  <si>
    <t>同業</t>
  </si>
  <si>
    <t>山下さん</t>
  </si>
  <si>
    <t>ペット整体業</t>
  </si>
  <si>
    <t>川合さん</t>
  </si>
  <si>
    <t>食アドバイザー</t>
  </si>
  <si>
    <t>貴代さん</t>
  </si>
  <si>
    <t>グルテンフリー</t>
  </si>
  <si>
    <t>早野さん</t>
  </si>
  <si>
    <t>集客サイト</t>
  </si>
  <si>
    <t>神野さん</t>
  </si>
  <si>
    <t>濱田さん</t>
  </si>
  <si>
    <t>稲川さん</t>
  </si>
  <si>
    <t>広告漫画</t>
  </si>
  <si>
    <t>柳下さん</t>
  </si>
  <si>
    <t>ダイエット</t>
  </si>
  <si>
    <t>相澤さん</t>
  </si>
  <si>
    <t>接客マナー</t>
  </si>
  <si>
    <t>竹口さん</t>
  </si>
  <si>
    <t>コンテンツマーケティング</t>
  </si>
  <si>
    <t>大井さん</t>
  </si>
  <si>
    <t>窓ガラスフィルム</t>
  </si>
  <si>
    <t>栄養コンサル</t>
  </si>
  <si>
    <t>渡邉さん</t>
  </si>
  <si>
    <t>NPO/スポーツクラブ運営</t>
  </si>
  <si>
    <t>山本さん</t>
  </si>
  <si>
    <t>太陽光</t>
  </si>
  <si>
    <t>畑元</t>
  </si>
  <si>
    <t>熱効率向上設備</t>
  </si>
  <si>
    <t>小早川</t>
  </si>
  <si>
    <t>コミュニティ集客</t>
  </si>
  <si>
    <t>小野寺</t>
  </si>
  <si>
    <t>大学生サステナ事業</t>
  </si>
  <si>
    <t xml:space="preserve">
NCK塗料の展開：シンナー不足に対応し、水性塗料への切り替え提案を地元塗装業者と協議中</t>
  </si>
  <si>
    <t>大門</t>
  </si>
  <si>
    <t>サステナの森運営</t>
  </si>
  <si>
    <t>小堀</t>
  </si>
  <si>
    <t>環境コンサルタント</t>
  </si>
  <si>
    <t>石野</t>
  </si>
  <si>
    <t>重油業務効率向上</t>
  </si>
  <si>
    <t>桑島</t>
  </si>
  <si>
    <t>ESBT導入支援</t>
  </si>
  <si>
    <t>金井</t>
  </si>
  <si>
    <t>数値で見える化ツール</t>
  </si>
  <si>
    <t>サステナ商材</t>
  </si>
  <si>
    <t>石油王のカレー</t>
  </si>
  <si>
    <t>ほさかたすく</t>
  </si>
  <si>
    <t>重機損保</t>
  </si>
  <si>
    <t>五十嵐しょうへい</t>
  </si>
  <si>
    <t>焼肉店</t>
  </si>
  <si>
    <t>峯尾みつなり</t>
  </si>
  <si>
    <t>青田</t>
  </si>
  <si>
    <t>解体</t>
  </si>
  <si>
    <t>北島</t>
  </si>
  <si>
    <t>車椅子</t>
  </si>
  <si>
    <t>さいとうしょうぶん</t>
  </si>
  <si>
    <t>浅川じん</t>
  </si>
  <si>
    <t>牛尾</t>
  </si>
  <si>
    <t>いしず</t>
  </si>
  <si>
    <t>学習塾</t>
  </si>
  <si>
    <t>山田</t>
  </si>
  <si>
    <t>SVリーグ</t>
  </si>
  <si>
    <t>スポーツ用品</t>
  </si>
  <si>
    <t>奈良</t>
  </si>
  <si>
    <t>スクール</t>
  </si>
  <si>
    <t>田中とも</t>
  </si>
  <si>
    <t>チケットぴあ</t>
  </si>
  <si>
    <t>田中いくろう</t>
  </si>
  <si>
    <t>富士通</t>
  </si>
  <si>
    <t>多田</t>
  </si>
  <si>
    <t>JFA</t>
  </si>
  <si>
    <t>風間</t>
  </si>
  <si>
    <t>なでしこ</t>
  </si>
  <si>
    <t>岸野</t>
  </si>
  <si>
    <t>スポーツ</t>
  </si>
  <si>
    <t>安田</t>
  </si>
  <si>
    <t>管理</t>
  </si>
  <si>
    <t>渡部</t>
  </si>
  <si>
    <t>ベンチャー</t>
  </si>
  <si>
    <t>木内</t>
  </si>
  <si>
    <t>WEBマーケット</t>
  </si>
  <si>
    <t>重油</t>
  </si>
  <si>
    <t>近藤まさや</t>
  </si>
  <si>
    <t>学生支援</t>
  </si>
  <si>
    <t>東大阪製造業</t>
  </si>
  <si>
    <t>常盤</t>
  </si>
  <si>
    <t>いなみ</t>
  </si>
  <si>
    <t>さいとうこうすけ</t>
  </si>
  <si>
    <t>平塚しげき</t>
  </si>
  <si>
    <t>石材</t>
  </si>
  <si>
    <t>板倉</t>
  </si>
  <si>
    <t>芸能</t>
  </si>
  <si>
    <t>近藤</t>
  </si>
  <si>
    <t>電気</t>
  </si>
  <si>
    <t>江口</t>
  </si>
  <si>
    <t>田上</t>
  </si>
  <si>
    <t>菓子</t>
  </si>
  <si>
    <t>鶴園</t>
  </si>
  <si>
    <t>平間</t>
  </si>
  <si>
    <t>自動車</t>
  </si>
  <si>
    <t>三村</t>
  </si>
  <si>
    <t>リサイクル</t>
  </si>
  <si>
    <t>名和</t>
  </si>
  <si>
    <t>畔高</t>
  </si>
  <si>
    <t>事務機</t>
  </si>
  <si>
    <t>古物</t>
  </si>
  <si>
    <t>神代</t>
  </si>
  <si>
    <t>平山</t>
  </si>
  <si>
    <t>内装</t>
  </si>
  <si>
    <t>只野優子</t>
  </si>
  <si>
    <t>三浦あつひろ</t>
  </si>
  <si>
    <t>黒木直一郎</t>
  </si>
  <si>
    <t>仲村りえ</t>
  </si>
  <si>
    <t>三浦恵さん</t>
  </si>
  <si>
    <t>経営コンサル/方眼ノートトレーナー</t>
  </si>
  <si>
    <t>中小企業の社長</t>
  </si>
  <si>
    <t>4/27 DM</t>
  </si>
  <si>
    <t>高木亜紀さん</t>
  </si>
  <si>
    <t>ヒーラー</t>
  </si>
  <si>
    <t>マルシェ主催者</t>
  </si>
  <si>
    <t>山田智子さん</t>
  </si>
  <si>
    <t>茶道家</t>
  </si>
  <si>
    <t>茶道/マナーに興味のある社長</t>
  </si>
  <si>
    <t>藤末匠吾さん</t>
  </si>
  <si>
    <t>ライバー事務所社長</t>
  </si>
  <si>
    <t>ライバーになりたい/代理店やりたい人</t>
  </si>
  <si>
    <t>池上ゆきこさん</t>
  </si>
  <si>
    <t>タロット占い</t>
  </si>
  <si>
    <t>占いに興味がある人</t>
  </si>
  <si>
    <t>川崎真紀さん</t>
  </si>
  <si>
    <t>管理栄養士の指導を受けたい人</t>
  </si>
  <si>
    <t>西川雅弘さん</t>
  </si>
  <si>
    <t>不動産売買</t>
  </si>
  <si>
    <t>細田社長</t>
  </si>
  <si>
    <t>佐藤きよみさん</t>
  </si>
  <si>
    <t>ememariサプリメント生産/販売</t>
  </si>
  <si>
    <t>ememariの認知度上げられる</t>
  </si>
  <si>
    <t>三國かおりさん</t>
  </si>
  <si>
    <t>秘書/文具店</t>
  </si>
  <si>
    <t>北海道の人</t>
  </si>
  <si>
    <t>井上由梨絵さん</t>
  </si>
  <si>
    <t>骨格整体セラピスト</t>
  </si>
  <si>
    <t>山形の人</t>
  </si>
  <si>
    <t>飯田さん</t>
  </si>
  <si>
    <t>キッチン屋さん</t>
  </si>
  <si>
    <t>不動産、ハウスメーカー</t>
  </si>
  <si>
    <t>鈴木真也さん</t>
  </si>
  <si>
    <t>霊柩車の社長</t>
  </si>
  <si>
    <t>静岡県民の人</t>
  </si>
  <si>
    <t>小畑トモコさん</t>
  </si>
  <si>
    <t>知り合い</t>
  </si>
  <si>
    <t>撮影したい人</t>
  </si>
  <si>
    <t>伊藤希さん</t>
  </si>
  <si>
    <t>エステティシャン</t>
  </si>
  <si>
    <t>美顔になりたい人</t>
  </si>
  <si>
    <t>井上千春さん</t>
  </si>
  <si>
    <t>ミスコン主催</t>
  </si>
  <si>
    <t>出場者/スポンサー</t>
  </si>
  <si>
    <t>山本あきひとさん</t>
  </si>
  <si>
    <t>メディア関連</t>
  </si>
  <si>
    <t>メディアに興味のある人</t>
  </si>
  <si>
    <t>遠藤さん</t>
  </si>
  <si>
    <t>オーダメイドスーツ屋さん</t>
  </si>
  <si>
    <t>スーツを作りたい人</t>
  </si>
  <si>
    <t>マッキー</t>
  </si>
  <si>
    <t>メットライフ生命</t>
  </si>
  <si>
    <t>相澤次郎さん</t>
  </si>
  <si>
    <t>お米屋さん</t>
  </si>
  <si>
    <t>日本を米で元気にしたい人</t>
  </si>
  <si>
    <t>ひとみさん</t>
  </si>
  <si>
    <t>脱毛</t>
  </si>
  <si>
    <t>私がお客</t>
  </si>
  <si>
    <t>脱毛したい人</t>
  </si>
  <si>
    <t>茅野瞳さん</t>
  </si>
  <si>
    <t>広報</t>
  </si>
  <si>
    <t>広告したい人</t>
  </si>
  <si>
    <t>古川ななさん</t>
  </si>
  <si>
    <t>秘書/LP制作</t>
  </si>
  <si>
    <t>オンラインビジネス</t>
  </si>
  <si>
    <t>あいさん</t>
  </si>
  <si>
    <t>スイーツ制作販売</t>
  </si>
  <si>
    <t>ヘルシーになりたい人</t>
  </si>
  <si>
    <t>hira.tripさん</t>
  </si>
  <si>
    <t>旅インフルエンサー</t>
  </si>
  <si>
    <t>女性コミュニティ</t>
  </si>
  <si>
    <t>ねんねまま</t>
  </si>
  <si>
    <t>育児コンシェルジュ寝かしつけ専門</t>
  </si>
  <si>
    <t>育児に悩むお母様</t>
  </si>
  <si>
    <t>金谷</t>
  </si>
  <si>
    <t>和菓子移動販売</t>
  </si>
  <si>
    <t>新規事業展開</t>
  </si>
  <si>
    <t>神麻</t>
  </si>
  <si>
    <t>ジェラート製造卸</t>
  </si>
  <si>
    <t>ジェラート卸先の拡大</t>
  </si>
  <si>
    <t>吾妻</t>
  </si>
  <si>
    <t>自動車整備　販売</t>
  </si>
  <si>
    <t>観光バス</t>
  </si>
  <si>
    <t>新規事業の立ち上げ</t>
  </si>
  <si>
    <t>自動車硝子</t>
  </si>
  <si>
    <t>運送業</t>
  </si>
  <si>
    <t>小野寺ひろとし</t>
  </si>
  <si>
    <t>タクシー、貸し切りバス</t>
  </si>
  <si>
    <t>ライドシェアの立ち上げ</t>
  </si>
  <si>
    <t>芳賀孝太郎</t>
  </si>
  <si>
    <t>山崎</t>
  </si>
  <si>
    <t>製餡業</t>
  </si>
  <si>
    <t>卸し先の拡大</t>
  </si>
  <si>
    <t>包装資材おろし</t>
  </si>
  <si>
    <t>取引先の拡大</t>
  </si>
  <si>
    <t>畠山ひろえ</t>
  </si>
  <si>
    <t>高級ジュエリー</t>
  </si>
  <si>
    <t>姉</t>
  </si>
  <si>
    <t>千葉</t>
  </si>
  <si>
    <t>スムーズな事業承継</t>
  </si>
  <si>
    <t>小山ひろたか</t>
  </si>
  <si>
    <t>洋菓子屋</t>
  </si>
  <si>
    <t>事業拡大に伴う人材の確保</t>
  </si>
  <si>
    <t>小野寺やすただ</t>
  </si>
  <si>
    <t>カフェオーナー</t>
  </si>
  <si>
    <t>斉藤よしたろう</t>
  </si>
  <si>
    <t>水産加工</t>
  </si>
  <si>
    <t>田近</t>
  </si>
  <si>
    <t>おにぎり専門店</t>
  </si>
  <si>
    <t>おにぎり専門店立ち上げたばかり</t>
  </si>
  <si>
    <t>小野寺あつし</t>
  </si>
  <si>
    <t>生花運搬業</t>
  </si>
  <si>
    <t>尾形ながはる</t>
  </si>
  <si>
    <t>エネルギー、アミューズメント</t>
  </si>
  <si>
    <t>製函業</t>
  </si>
  <si>
    <t>大友</t>
  </si>
  <si>
    <t>農協理事</t>
  </si>
  <si>
    <t>重機整備業</t>
  </si>
  <si>
    <t>中古品買取</t>
  </si>
  <si>
    <t>氏家</t>
  </si>
  <si>
    <t>特殊車両製造</t>
  </si>
  <si>
    <t>昆野</t>
  </si>
  <si>
    <t>今野</t>
  </si>
  <si>
    <t>矢作</t>
  </si>
  <si>
    <t>大泉</t>
  </si>
  <si>
    <t>携帯販売</t>
  </si>
  <si>
    <t>菅原舞</t>
  </si>
  <si>
    <t>道の駅企画担当</t>
  </si>
  <si>
    <t>道の駅駅長</t>
  </si>
  <si>
    <t>安住</t>
  </si>
  <si>
    <t>ミスドフランチャイジー</t>
  </si>
  <si>
    <t>家具メーカー</t>
  </si>
  <si>
    <t>福島敏樹</t>
  </si>
  <si>
    <t>金融コンサル</t>
  </si>
  <si>
    <t>佐武</t>
  </si>
  <si>
    <t>倉庫業</t>
  </si>
  <si>
    <t>金子幸男</t>
  </si>
  <si>
    <t>竹本</t>
  </si>
  <si>
    <t>小売業</t>
  </si>
  <si>
    <t>遅沢</t>
  </si>
  <si>
    <t>物流業</t>
  </si>
  <si>
    <t>前職の同僚</t>
  </si>
  <si>
    <t>邱　世偉</t>
  </si>
  <si>
    <t>ECプラットホーム(台湾)</t>
  </si>
  <si>
    <t>協業パートナー</t>
  </si>
  <si>
    <t>吉田達也</t>
  </si>
  <si>
    <t>青木貴俊</t>
  </si>
  <si>
    <t>田鶴大樹</t>
  </si>
  <si>
    <t>介護事</t>
  </si>
  <si>
    <t>金原　努　</t>
  </si>
  <si>
    <t>内藤和行</t>
  </si>
  <si>
    <t>杉山達也</t>
  </si>
  <si>
    <t>縫製業</t>
  </si>
  <si>
    <t>大畑圭治</t>
  </si>
  <si>
    <t>兵頭利彦</t>
  </si>
  <si>
    <t>佐藤圭佑</t>
  </si>
  <si>
    <t>鈴木康平</t>
  </si>
  <si>
    <t>鈴木一雄</t>
  </si>
  <si>
    <t>片岡翔太</t>
  </si>
  <si>
    <t>髙野和久</t>
  </si>
  <si>
    <t>福本雄大</t>
  </si>
  <si>
    <t>基　信夫</t>
  </si>
  <si>
    <t>サービス業(外車販売)</t>
  </si>
  <si>
    <t>叶　警春</t>
  </si>
  <si>
    <t>草川賢三</t>
  </si>
  <si>
    <t>人材紹介(学生)</t>
  </si>
  <si>
    <t>大藤大智</t>
  </si>
  <si>
    <t>メーカー</t>
  </si>
  <si>
    <t>中島大蔵</t>
  </si>
  <si>
    <t>酒蔵</t>
  </si>
  <si>
    <t>圷　正樹</t>
  </si>
  <si>
    <t>小嶋　建</t>
  </si>
  <si>
    <t>上田　拓</t>
  </si>
  <si>
    <t>通信業</t>
  </si>
  <si>
    <t>嶋村　崇</t>
  </si>
  <si>
    <t>遅沢　貴則</t>
  </si>
  <si>
    <t>尾野直紀</t>
  </si>
  <si>
    <t>片岡信明</t>
  </si>
  <si>
    <t>卸業</t>
  </si>
  <si>
    <t>松本　正</t>
  </si>
  <si>
    <t>メーカー(婦人バック・靴)</t>
  </si>
  <si>
    <t>北郷　敦</t>
  </si>
  <si>
    <t>佐々木宏二</t>
  </si>
  <si>
    <t>貿易</t>
  </si>
  <si>
    <t>相川弘二</t>
  </si>
  <si>
    <t>鈴木雄太</t>
  </si>
  <si>
    <t>鈴木裕希</t>
  </si>
  <si>
    <t>上久保</t>
  </si>
  <si>
    <t>鈴木達也</t>
  </si>
  <si>
    <t>おさじまさん</t>
  </si>
  <si>
    <t>不動産・住宅</t>
  </si>
  <si>
    <t>有賀さん</t>
  </si>
  <si>
    <t>Webマーケ</t>
  </si>
  <si>
    <t>カメラマン（建築）</t>
  </si>
  <si>
    <t>ちょこちゃん</t>
  </si>
  <si>
    <t>SNS</t>
  </si>
  <si>
    <t>川口さん</t>
  </si>
  <si>
    <t>神田さん</t>
  </si>
  <si>
    <t>アイケア</t>
  </si>
  <si>
    <t>くるみちゃん</t>
  </si>
  <si>
    <t>小池幸さん</t>
  </si>
  <si>
    <t>占い</t>
  </si>
  <si>
    <t>三枝さん</t>
  </si>
  <si>
    <t>児童養護施設</t>
  </si>
  <si>
    <t>清水けいご</t>
  </si>
  <si>
    <t>田島さき</t>
  </si>
  <si>
    <t>田島しんや</t>
  </si>
  <si>
    <t>つばささん</t>
  </si>
  <si>
    <t>堂岡さん</t>
  </si>
  <si>
    <t>辻田さん</t>
  </si>
  <si>
    <t>野長瀬さん</t>
  </si>
  <si>
    <t>アートクラフト</t>
  </si>
  <si>
    <t>八木そう</t>
  </si>
  <si>
    <t>むむちゃん</t>
  </si>
  <si>
    <t>住宅インフルエンサー</t>
  </si>
  <si>
    <t>ももえさん</t>
  </si>
  <si>
    <t>さほりさん</t>
  </si>
  <si>
    <t>HP・ブログ構築</t>
  </si>
  <si>
    <t>京極さん</t>
  </si>
  <si>
    <t>楽天構築</t>
  </si>
  <si>
    <t>宮地さん</t>
  </si>
  <si>
    <t>建設コミュニティ運営</t>
  </si>
  <si>
    <t>愛知県建築業</t>
  </si>
  <si>
    <t>滋賀県外構屋さん</t>
  </si>
  <si>
    <t>有奇さん</t>
  </si>
  <si>
    <t>占い師（風水）</t>
  </si>
  <si>
    <t>岩倉さん</t>
  </si>
  <si>
    <t>WEBデザイン</t>
  </si>
  <si>
    <t>外構カメラマン</t>
  </si>
  <si>
    <t>佐山さん</t>
  </si>
  <si>
    <t>千葉県外構業者</t>
  </si>
  <si>
    <t>宮城県外構業者</t>
  </si>
  <si>
    <t>せんがゆきな</t>
  </si>
  <si>
    <t>子育てインフルエンサー</t>
  </si>
  <si>
    <t>松野さん</t>
  </si>
  <si>
    <t>小山純一郎</t>
  </si>
  <si>
    <t>横井さん</t>
  </si>
  <si>
    <t>エンジニア</t>
  </si>
  <si>
    <t>河村さん</t>
  </si>
  <si>
    <t>兵庫県外構業者</t>
  </si>
  <si>
    <t>松田さん</t>
  </si>
  <si>
    <t>ファインバブル販売</t>
  </si>
  <si>
    <t>静岡東部外構業者</t>
  </si>
  <si>
    <t>堂満さん</t>
  </si>
  <si>
    <t>鹿児島県外構業者</t>
  </si>
  <si>
    <t>おが庭さん</t>
  </si>
  <si>
    <t>埼玉県外構業者</t>
  </si>
  <si>
    <t>中村さん</t>
  </si>
  <si>
    <t>愛知県外構業者</t>
  </si>
  <si>
    <t>松本みや</t>
  </si>
  <si>
    <t>美容・水素事業</t>
  </si>
  <si>
    <t>中谷亮太</t>
  </si>
  <si>
    <t>“ツクツク”代理店</t>
  </si>
  <si>
    <t>中條克己</t>
  </si>
  <si>
    <t>産業医</t>
  </si>
  <si>
    <t>よらりえ</t>
  </si>
  <si>
    <t>脳科学セッション</t>
  </si>
  <si>
    <t>仙波ちひろ</t>
  </si>
  <si>
    <t>お野菜の製造・販売</t>
  </si>
  <si>
    <t>久保国輝</t>
  </si>
  <si>
    <t>SNS運用・まないた製造</t>
  </si>
  <si>
    <t>中谷涼</t>
  </si>
  <si>
    <t>研修講師</t>
  </si>
  <si>
    <t>梶原たまき</t>
  </si>
  <si>
    <t>岩田千佳</t>
  </si>
  <si>
    <t>女医</t>
  </si>
  <si>
    <t>大井ゆうき</t>
  </si>
  <si>
    <t>太田黒たかし</t>
  </si>
  <si>
    <t>介護事業</t>
  </si>
  <si>
    <t>神田みな</t>
  </si>
  <si>
    <t>島田りゅうせい</t>
  </si>
  <si>
    <t>広告宣伝</t>
  </si>
  <si>
    <t>上市</t>
  </si>
  <si>
    <t>MLN事業</t>
  </si>
  <si>
    <t>菊池</t>
  </si>
  <si>
    <t>ガス事業</t>
  </si>
  <si>
    <t>中込</t>
  </si>
  <si>
    <t>西野</t>
  </si>
  <si>
    <t>ボイストレーナー</t>
  </si>
  <si>
    <t>荻野しょうこ</t>
  </si>
  <si>
    <t>鉱石入浴剤製造販売</t>
  </si>
  <si>
    <t>長まりな</t>
  </si>
  <si>
    <t>耳ツボ・陰陽五行診断</t>
  </si>
  <si>
    <t>ひがくみ</t>
  </si>
  <si>
    <t>廣田</t>
  </si>
  <si>
    <t>相続コンサル</t>
  </si>
  <si>
    <t>島田</t>
  </si>
  <si>
    <t>オンライン講座プロデューサー</t>
  </si>
  <si>
    <t>保険営業マン向けコンサル</t>
  </si>
  <si>
    <t>荻田</t>
  </si>
  <si>
    <t>DX事業導入サポート</t>
  </si>
  <si>
    <t>柿本</t>
  </si>
  <si>
    <t>コーチング・コンサル</t>
  </si>
  <si>
    <t>門脇</t>
  </si>
  <si>
    <t>インフルエンザ―</t>
  </si>
  <si>
    <t>たかはし</t>
  </si>
  <si>
    <t>整骨院経営</t>
  </si>
  <si>
    <t>古賀美乃里</t>
  </si>
  <si>
    <t>発毛・育毛・美容サロン</t>
  </si>
  <si>
    <t>谷合</t>
  </si>
  <si>
    <t>看護師向け育成講座販売</t>
  </si>
  <si>
    <t>武富</t>
  </si>
  <si>
    <t>西脇</t>
  </si>
  <si>
    <t>高嶋</t>
  </si>
  <si>
    <t>古賀</t>
  </si>
  <si>
    <t>藤村</t>
  </si>
  <si>
    <t>アナウンサー</t>
  </si>
  <si>
    <t>犬飼</t>
  </si>
  <si>
    <t>美容サロン　蜂蜜</t>
  </si>
  <si>
    <t>元BNI</t>
  </si>
  <si>
    <t>木村拓人</t>
  </si>
  <si>
    <t>消臭剤、蜂蜜</t>
  </si>
  <si>
    <t>守成</t>
  </si>
  <si>
    <t>BNI浜松方から紹介　プライムは友人からの紹介</t>
  </si>
  <si>
    <t>柴崎未希子</t>
  </si>
  <si>
    <t>美容商材、みかん</t>
  </si>
  <si>
    <t>望月由利子</t>
  </si>
  <si>
    <t>セミナー</t>
  </si>
  <si>
    <t>末吉周平</t>
  </si>
  <si>
    <t>観光（沖縄離島盛り上げ）</t>
  </si>
  <si>
    <t>竹村めぐみ</t>
  </si>
  <si>
    <t>カラー診断</t>
  </si>
  <si>
    <t>森　珠美</t>
  </si>
  <si>
    <t>プロファイリング</t>
  </si>
  <si>
    <t>杉澤教人</t>
  </si>
  <si>
    <t>小栗雄介</t>
  </si>
  <si>
    <t>声優</t>
  </si>
  <si>
    <t>嶋えりか</t>
  </si>
  <si>
    <t>美容液</t>
  </si>
  <si>
    <t>さき</t>
  </si>
  <si>
    <t>脳傾向診断</t>
  </si>
  <si>
    <t>田中里実</t>
  </si>
  <si>
    <t>みかん　美容商品</t>
  </si>
  <si>
    <t>谷本欣哉</t>
  </si>
  <si>
    <t>開運数秘</t>
  </si>
  <si>
    <t>五十嵐知加</t>
  </si>
  <si>
    <t>天然石</t>
  </si>
  <si>
    <t>本間よしのり</t>
  </si>
  <si>
    <t>フレグランス</t>
  </si>
  <si>
    <t>加藤利香</t>
  </si>
  <si>
    <t>手書き動画、映像編集、動画作成、デザイン</t>
  </si>
  <si>
    <t>村田優子</t>
  </si>
  <si>
    <t>慢性疲労改善</t>
  </si>
  <si>
    <t>よしえ</t>
  </si>
  <si>
    <t>フリーランス歯科衛生士</t>
  </si>
  <si>
    <t>結婚式場</t>
  </si>
  <si>
    <t>佐藤のぶひさ</t>
  </si>
  <si>
    <t>田口　涼</t>
  </si>
  <si>
    <t>美容商品</t>
  </si>
  <si>
    <t>髙橋愼太郎</t>
  </si>
  <si>
    <t>スポーツアパレル</t>
  </si>
  <si>
    <t>齋藤凱き</t>
  </si>
  <si>
    <t>映像クリエーター</t>
  </si>
  <si>
    <t>中太真規子</t>
  </si>
  <si>
    <t>ウエルネスアドバイザー</t>
  </si>
  <si>
    <t>水口</t>
  </si>
  <si>
    <t>渡辺靖成</t>
  </si>
  <si>
    <t>メガネ</t>
  </si>
  <si>
    <t>平栗美香</t>
  </si>
  <si>
    <t>畳雑貨　サロン</t>
  </si>
  <si>
    <t>古田勝也</t>
  </si>
  <si>
    <t>林田</t>
  </si>
  <si>
    <t>販管費削減</t>
  </si>
  <si>
    <t>その他</t>
  </si>
  <si>
    <t>花崎</t>
  </si>
  <si>
    <t>SNS運用/動画編集スクール</t>
  </si>
  <si>
    <t>広告関連（制作会社）</t>
  </si>
  <si>
    <t>友人・親戚</t>
  </si>
  <si>
    <t>竹田</t>
  </si>
  <si>
    <t>福祉関連（障がい者雇用支援）</t>
  </si>
  <si>
    <t>時田</t>
  </si>
  <si>
    <t>ホビー・クラフト（手織り）</t>
  </si>
  <si>
    <t>三枝</t>
  </si>
  <si>
    <t>英会話講師／ホビー・クラフト（キルト）</t>
  </si>
  <si>
    <t>河野</t>
  </si>
  <si>
    <t>美容関連（化粧品販売）</t>
  </si>
  <si>
    <t>内田</t>
  </si>
  <si>
    <t>勢田</t>
  </si>
  <si>
    <t>程塚</t>
  </si>
  <si>
    <t>趣味・交流会</t>
  </si>
  <si>
    <t>広告関連／ドローンスクール</t>
  </si>
  <si>
    <t>田村</t>
  </si>
  <si>
    <t>広告関連（制作／デザイン）</t>
  </si>
  <si>
    <t>田玉</t>
  </si>
  <si>
    <t>小売業(スーパーマーケット)コンサルティング（退職後の予定）</t>
  </si>
  <si>
    <t>酒井</t>
  </si>
  <si>
    <t>会計・監査法人</t>
  </si>
  <si>
    <t>B&amp;B経営</t>
  </si>
  <si>
    <t>石川</t>
  </si>
  <si>
    <t>マーケティングリサーチ</t>
  </si>
  <si>
    <t>組織マネジメント</t>
  </si>
  <si>
    <t>朝日</t>
  </si>
  <si>
    <t>個性心理学講師</t>
  </si>
  <si>
    <t>門口</t>
  </si>
  <si>
    <t>相続コンサルタント</t>
  </si>
  <si>
    <t>金石</t>
  </si>
  <si>
    <t>メーカー勤務(化粧品)</t>
  </si>
  <si>
    <t>中田</t>
  </si>
  <si>
    <t>三上</t>
  </si>
  <si>
    <t>横田</t>
  </si>
  <si>
    <t>メディアレップ</t>
  </si>
  <si>
    <t>木浦</t>
  </si>
  <si>
    <t>マネー教室</t>
  </si>
  <si>
    <t>ビジネス交流会運営</t>
  </si>
  <si>
    <t>冨吉</t>
  </si>
  <si>
    <t>葬祭業</t>
  </si>
  <si>
    <t>英会話講師</t>
  </si>
  <si>
    <t>水澤</t>
  </si>
  <si>
    <t>不動産賃貸業</t>
  </si>
  <si>
    <t>戸川</t>
  </si>
  <si>
    <t>マーケティング(製造業)</t>
  </si>
  <si>
    <t>清原</t>
  </si>
  <si>
    <t>探偵業</t>
  </si>
  <si>
    <t>本尾</t>
  </si>
  <si>
    <t>メディカルライター</t>
  </si>
  <si>
    <t>小林　隆</t>
  </si>
  <si>
    <t>柳川　綾</t>
  </si>
  <si>
    <t>コアーキング運営</t>
  </si>
  <si>
    <t>藤原　健一</t>
  </si>
  <si>
    <t>Googleストリートビュー</t>
  </si>
  <si>
    <t>松浦　雅也</t>
  </si>
  <si>
    <t>ジビエ</t>
  </si>
  <si>
    <t>藤川　雄一郎</t>
  </si>
  <si>
    <t>スポーツショップ</t>
  </si>
  <si>
    <t>武田　幸三</t>
  </si>
  <si>
    <t>キックボクシングジム</t>
  </si>
  <si>
    <t>阿部　崇</t>
  </si>
  <si>
    <t>ホテル業</t>
  </si>
  <si>
    <t>宮島　大輔</t>
  </si>
  <si>
    <t>投資コンサル</t>
  </si>
  <si>
    <t>髙橋　誠輝</t>
  </si>
  <si>
    <t>輸入車販売</t>
  </si>
  <si>
    <t>佐藤　一志</t>
  </si>
  <si>
    <t>佐藤　静</t>
  </si>
  <si>
    <t>輸入販売業</t>
  </si>
  <si>
    <t>髙橋　駿斗</t>
  </si>
  <si>
    <t>絵画販売</t>
  </si>
  <si>
    <t>中原　大介</t>
  </si>
  <si>
    <t>三浦　宗平</t>
  </si>
  <si>
    <t>芋専門キッチンカー</t>
  </si>
  <si>
    <t>吉峰　和寿</t>
  </si>
  <si>
    <t>東海林　一誠</t>
  </si>
  <si>
    <t>吉田　昌平</t>
  </si>
  <si>
    <t>遠藤　和彦</t>
  </si>
  <si>
    <t>フレンチレストラン</t>
  </si>
  <si>
    <t>宮本　英之</t>
  </si>
  <si>
    <t>住宅設備販売</t>
  </si>
  <si>
    <t>山縣　富雄</t>
  </si>
  <si>
    <t>佐々木　洋輔</t>
  </si>
  <si>
    <t>害虫ブロック</t>
  </si>
  <si>
    <t>古山　隆幸</t>
  </si>
  <si>
    <t>佐藤　武諭毅</t>
  </si>
  <si>
    <t>民間救護</t>
  </si>
  <si>
    <t>平尾　清</t>
  </si>
  <si>
    <t>大学教授</t>
  </si>
  <si>
    <t>富樫　義紀</t>
  </si>
  <si>
    <t>岸川　和彦</t>
  </si>
  <si>
    <t>れんこん農家</t>
  </si>
  <si>
    <t>保科　直人</t>
  </si>
  <si>
    <t>お土産卸</t>
  </si>
  <si>
    <t>渡邉　美裕紀</t>
  </si>
  <si>
    <t>落合　康孝</t>
  </si>
  <si>
    <t>電子機器開発</t>
  </si>
  <si>
    <t>元上司</t>
  </si>
  <si>
    <t>中村　雄季</t>
  </si>
  <si>
    <t>カーボンクレジット（投資商品）</t>
  </si>
  <si>
    <t>菊地　権矢</t>
  </si>
  <si>
    <t>和菓子製造販売</t>
  </si>
  <si>
    <t>牛田　直人</t>
  </si>
  <si>
    <t>イベント運営</t>
  </si>
  <si>
    <t>倉原　寛</t>
  </si>
  <si>
    <t>太陽光蓄電池</t>
  </si>
  <si>
    <t>坂田　晃一</t>
  </si>
  <si>
    <t>テレアポ</t>
  </si>
  <si>
    <t>阿部　祐一</t>
  </si>
  <si>
    <t>ネギ農家</t>
  </si>
  <si>
    <t>松田　清一</t>
  </si>
  <si>
    <t>理容室</t>
  </si>
  <si>
    <t xml:space="preserve">孫　天嬌 </t>
  </si>
  <si>
    <t>我妻　成</t>
  </si>
  <si>
    <t>整体院</t>
  </si>
  <si>
    <t>西井　祐絵</t>
  </si>
  <si>
    <t>訪問看護</t>
  </si>
  <si>
    <t>高見　祐輝</t>
  </si>
  <si>
    <t>若村　光司</t>
  </si>
  <si>
    <t>抗菌チート販売</t>
  </si>
  <si>
    <t>野村夏美</t>
  </si>
  <si>
    <t>ファッションプランナー</t>
  </si>
  <si>
    <t>田端まい</t>
  </si>
  <si>
    <t>新里千夏</t>
  </si>
  <si>
    <t>インテリアコーディネーター/SNSマーケティング</t>
  </si>
  <si>
    <t>四分一妙子</t>
  </si>
  <si>
    <t>ヨニケア/宿曜鑑定士</t>
  </si>
  <si>
    <t>顧客</t>
  </si>
  <si>
    <t>茅野生絵</t>
  </si>
  <si>
    <t>起業支援/コミュニティ運営</t>
  </si>
  <si>
    <t>菊池真純</t>
  </si>
  <si>
    <t>ネイリスト・エステ</t>
  </si>
  <si>
    <t>ビジネス仲間</t>
  </si>
  <si>
    <t>田端和志</t>
  </si>
  <si>
    <t>精密部品挽物加工</t>
  </si>
  <si>
    <t>以前の仕事の顧客</t>
  </si>
  <si>
    <t>芳賀由紀子</t>
  </si>
  <si>
    <t>ヨガ・ピラティスインストラクター</t>
  </si>
  <si>
    <t>せいな</t>
  </si>
  <si>
    <t>パーソナルカラー診断・イメージコンサル</t>
  </si>
  <si>
    <t>高野永絵</t>
  </si>
  <si>
    <t>痩身サロン</t>
  </si>
  <si>
    <t>Moe</t>
  </si>
  <si>
    <t>ヨガ・整体インストラクター・インナーケア</t>
  </si>
  <si>
    <t>石嶋智子</t>
  </si>
  <si>
    <t>アロマ調香スタイリスト</t>
  </si>
  <si>
    <t>岡田美波</t>
  </si>
  <si>
    <t>藤原ななえ</t>
  </si>
  <si>
    <t>足立梓</t>
  </si>
  <si>
    <t>カメラマン・動画編集</t>
  </si>
  <si>
    <t>Remiあやか</t>
  </si>
  <si>
    <t>トリマー</t>
  </si>
  <si>
    <t>ごかやみさと</t>
  </si>
  <si>
    <t>前中美和</t>
  </si>
  <si>
    <t>マラサダ（フードトラック）</t>
  </si>
  <si>
    <t>青木しほ</t>
  </si>
  <si>
    <t>看護師・腸活・算命学</t>
  </si>
  <si>
    <t>小林美香</t>
  </si>
  <si>
    <t>看護師・腸活アドバイザー・ローフード</t>
  </si>
  <si>
    <t>谷崎亜由美</t>
  </si>
  <si>
    <t>通信事業格安SIM</t>
  </si>
  <si>
    <t>後藤優香</t>
  </si>
  <si>
    <t>ロミロミセラピスト</t>
  </si>
  <si>
    <t>わかな</t>
  </si>
  <si>
    <t>フェイシャルエステ</t>
  </si>
  <si>
    <t>中山佳世</t>
  </si>
  <si>
    <t>ロミロミ</t>
  </si>
  <si>
    <t>鳴海弥生</t>
  </si>
  <si>
    <t>ロミロミ・エステ</t>
  </si>
  <si>
    <t>青柳千花</t>
  </si>
  <si>
    <t>翻訳</t>
  </si>
  <si>
    <t>ますだじゅん</t>
  </si>
  <si>
    <t>桐山健太</t>
  </si>
  <si>
    <t>個性心理学・イベント主催</t>
  </si>
  <si>
    <t>嶋田瑞己</t>
  </si>
  <si>
    <t>理学療法士</t>
  </si>
  <si>
    <t>天神裕子</t>
  </si>
  <si>
    <t>作業療法士</t>
  </si>
  <si>
    <t>草薙真綾</t>
  </si>
  <si>
    <t>コンサル・マーケティング・デザイン</t>
  </si>
  <si>
    <t>中村みさ</t>
  </si>
  <si>
    <t>はつみ</t>
  </si>
  <si>
    <t>ハンバーガー屋</t>
  </si>
  <si>
    <t>加藤将吾</t>
  </si>
  <si>
    <t>安代花音</t>
  </si>
  <si>
    <t>フリーランスベビーシッター・親子カフェ</t>
  </si>
  <si>
    <t>松井浩輔</t>
  </si>
  <si>
    <t>じゅうもんじ　祥子</t>
  </si>
  <si>
    <t>平野ゆかり</t>
  </si>
  <si>
    <t>ヨガ・温活</t>
  </si>
  <si>
    <t>青木正隆</t>
  </si>
  <si>
    <t>理学療法士・骨盤整体サロン</t>
  </si>
  <si>
    <t>宇良太陽</t>
  </si>
  <si>
    <t>プラスチック加工業</t>
  </si>
  <si>
    <t>ゆきちゃん</t>
  </si>
  <si>
    <t>るったん</t>
  </si>
  <si>
    <t>木村さん</t>
  </si>
  <si>
    <t>佐藤いくこさん</t>
  </si>
  <si>
    <t>山口元気さん</t>
  </si>
  <si>
    <t>室井さん</t>
  </si>
  <si>
    <t>宮崎秀一郎</t>
  </si>
  <si>
    <t>和田さん</t>
  </si>
  <si>
    <t>齋藤陽介</t>
  </si>
  <si>
    <t>宮津だいすけ</t>
  </si>
  <si>
    <t>桑原こうすけ</t>
  </si>
  <si>
    <t>小田島央</t>
  </si>
  <si>
    <t>利根川さん</t>
  </si>
  <si>
    <t>堀川望</t>
  </si>
  <si>
    <t>遠藤健彦</t>
  </si>
  <si>
    <t>盛さん</t>
  </si>
  <si>
    <t>伏見さん</t>
  </si>
  <si>
    <t>森隆史</t>
  </si>
  <si>
    <t>ながおさん</t>
  </si>
  <si>
    <t>資金調達支援</t>
  </si>
  <si>
    <t>市川さん</t>
  </si>
  <si>
    <t>木野村さん</t>
  </si>
  <si>
    <t>設備工事</t>
  </si>
  <si>
    <t>上野ひろき</t>
  </si>
  <si>
    <t>倉光さん</t>
  </si>
  <si>
    <t>久保田さん</t>
  </si>
  <si>
    <t>電気料金削減</t>
  </si>
  <si>
    <t>大村トヨゾウさん</t>
  </si>
  <si>
    <t>鈴木洋平</t>
  </si>
  <si>
    <t>西野さん</t>
  </si>
  <si>
    <t>宮田さん</t>
  </si>
  <si>
    <t>建築業</t>
  </si>
  <si>
    <t>神山さん</t>
  </si>
  <si>
    <t>遠田智哉</t>
  </si>
  <si>
    <t>岡田俊介さん</t>
  </si>
  <si>
    <t>櫻井エイジさん</t>
  </si>
  <si>
    <t>コーヒー</t>
  </si>
  <si>
    <t>九嶋さん</t>
  </si>
  <si>
    <t>関村さん</t>
  </si>
  <si>
    <t>チームビルディング</t>
  </si>
  <si>
    <t>寺澤さん</t>
  </si>
  <si>
    <t>朝見由美さん</t>
  </si>
  <si>
    <t>講座ビジネス</t>
  </si>
  <si>
    <t>鈴木チカラ</t>
  </si>
  <si>
    <t>制服</t>
  </si>
  <si>
    <t>榊原征志さん</t>
  </si>
  <si>
    <t>公認会計士</t>
  </si>
  <si>
    <t>三ヶ田しんや</t>
  </si>
  <si>
    <t>動画撮影</t>
  </si>
  <si>
    <t>曳地憲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</si>
</sst>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m/d"/>
  </numFmts>
  <fonts count="37">
    <font>
      <sz val="10"/>
      <color rgb="FF000000"/>
      <name val="Arial"/>
      <scheme val="minor"/>
    </font>
    <font>
      <sz val="10"/>
      <color theme="1"/>
      <name val="Arial"/>
      <family val="2"/>
      <scheme val="minor"/>
    </font>
    <font>
      <sz val="10"/>
      <color rgb="FF333333"/>
      <name val="Arial"/>
      <family val="2"/>
    </font>
    <font>
      <sz val="10"/>
      <color rgb="FF000000"/>
      <name val="Arial"/>
      <family val="2"/>
    </font>
    <font>
      <sz val="8"/>
      <color rgb="FF333333"/>
      <name val="Arial"/>
      <family val="2"/>
    </font>
    <font>
      <sz val="11"/>
      <color rgb="FF000000"/>
      <name val="&quot;MS PMincho&quot;"/>
    </font>
    <font>
      <sz val="10"/>
      <color rgb="FF333333"/>
      <name val="Arial"/>
      <family val="2"/>
    </font>
    <font>
      <sz val="11"/>
      <color rgb="FF1F1F1F"/>
      <name val="&quot;Google Sans&quot;"/>
    </font>
    <font>
      <u/>
      <sz val="10"/>
      <color rgb="FF0000FF"/>
      <name val="Roboto"/>
    </font>
    <font>
      <sz val="10"/>
      <color theme="1"/>
      <name val="Arial"/>
      <family val="2"/>
    </font>
    <font>
      <sz val="10"/>
      <color theme="1"/>
      <name val="Arial"/>
      <family val="2"/>
    </font>
    <font>
      <sz val="10"/>
      <color rgb="FF000000"/>
      <name val="Arial"/>
      <family val="2"/>
    </font>
    <font>
      <sz val="11"/>
      <color rgb="FF333333"/>
      <name val="Arial"/>
      <family val="2"/>
    </font>
    <font>
      <sz val="10"/>
      <color rgb="FF434343"/>
      <name val="Roboto"/>
    </font>
    <font>
      <sz val="11"/>
      <color theme="1"/>
      <name val="MS PMincho"/>
      <family val="1"/>
      <charset val="128"/>
    </font>
    <font>
      <sz val="11"/>
      <color theme="1"/>
      <name val="Arial"/>
      <family val="2"/>
    </font>
    <font>
      <sz val="10"/>
      <color theme="1"/>
      <name val="Calibri"/>
      <family val="2"/>
    </font>
    <font>
      <sz val="11"/>
      <color rgb="FF000000"/>
      <name val="HG丸ｺﾞｼｯｸM-PRO"/>
      <family val="2"/>
      <charset val="128"/>
    </font>
    <font>
      <sz val="6"/>
      <color rgb="FF000000"/>
      <name val="HG丸ｺﾞｼｯｸM-PRO"/>
      <family val="2"/>
      <charset val="128"/>
    </font>
    <font>
      <sz val="11"/>
      <color theme="1"/>
      <name val="&quot;MS PMincho&quot;"/>
    </font>
    <font>
      <sz val="10"/>
      <color rgb="FF000000"/>
      <name val="Arial"/>
      <family val="2"/>
      <scheme val="minor"/>
    </font>
    <font>
      <sz val="11"/>
      <color rgb="FF000000"/>
      <name val="Arial"/>
      <family val="2"/>
    </font>
    <font>
      <sz val="10"/>
      <color rgb="FF000000"/>
      <name val="Calibri"/>
      <family val="2"/>
    </font>
    <font>
      <sz val="10"/>
      <color rgb="FF434343"/>
      <name val="Arial"/>
      <family val="2"/>
    </font>
    <font>
      <sz val="10"/>
      <color rgb="FF11734B"/>
      <name val="Roboto"/>
    </font>
    <font>
      <sz val="10"/>
      <color rgb="FF215A6C"/>
      <name val="Roboto"/>
    </font>
    <font>
      <sz val="10"/>
      <color rgb="FF0A53A8"/>
      <name val="Roboto"/>
    </font>
    <font>
      <sz val="10"/>
      <color rgb="FF3D3D3D"/>
      <name val="Roboto"/>
    </font>
    <font>
      <sz val="10"/>
      <color rgb="FFB10202"/>
      <name val="Roboto"/>
    </font>
    <font>
      <sz val="11"/>
      <color rgb="FF000000"/>
      <name val="&quot;\&quot;MS PMincho\&quot;&quot;"/>
    </font>
    <font>
      <sz val="11"/>
      <color rgb="FF000000"/>
      <name val="&quot;ＭＳ Ｐゴシック&quot;"/>
      <family val="3"/>
      <charset val="128"/>
    </font>
    <font>
      <sz val="11"/>
      <color rgb="FF000000"/>
      <name val="&quot;ＭＳ ゴシック&quot;"/>
      <family val="3"/>
      <charset val="128"/>
    </font>
    <font>
      <sz val="10"/>
      <color rgb="FF080809"/>
      <name val="Arial"/>
      <family val="2"/>
    </font>
    <font>
      <sz val="10"/>
      <color theme="1"/>
      <name val="Noto Sans JP"/>
    </font>
    <font>
      <sz val="7"/>
      <color theme="1"/>
      <name val="Arial"/>
      <family val="2"/>
      <scheme val="minor"/>
    </font>
    <font>
      <sz val="11"/>
      <color rgb="FF000000"/>
      <name val="HG丸ｺﾞｼｯｸM-PRO"/>
      <family val="2"/>
      <charset val="128"/>
    </font>
    <font>
      <sz val="6"/>
      <name val="Arial"/>
      <family val="3"/>
      <charset val="128"/>
      <scheme val="minor"/>
    </font>
  </fonts>
  <fills count="8">
    <fill>
      <patternFill patternType="none"/>
    </fill>
    <fill>
      <patternFill patternType="gray125"/>
    </fill>
    <fill>
      <patternFill patternType="solid">
        <fgColor rgb="FFFFFFFF"/>
        <bgColor rgb="FFFFFFFF"/>
      </patternFill>
    </fill>
    <fill>
      <patternFill patternType="solid">
        <fgColor rgb="FFF8F9FA"/>
        <bgColor rgb="FFF8F9FA"/>
      </patternFill>
    </fill>
    <fill>
      <patternFill patternType="solid">
        <fgColor rgb="FFFFFF00"/>
        <bgColor rgb="FFFFFF00"/>
      </patternFill>
    </fill>
    <fill>
      <patternFill patternType="solid">
        <fgColor rgb="FF00FF00"/>
        <bgColor rgb="FF00FF00"/>
      </patternFill>
    </fill>
    <fill>
      <patternFill patternType="solid">
        <fgColor rgb="FFF0F4F9"/>
        <bgColor rgb="FFF0F4F9"/>
      </patternFill>
    </fill>
    <fill>
      <patternFill patternType="solid">
        <fgColor rgb="FFE6B8AF"/>
        <bgColor rgb="FFE6B8AF"/>
      </patternFill>
    </fill>
  </fills>
  <borders count="30">
    <border>
      <left/>
      <right/>
      <top/>
      <bottom/>
      <diagonal/>
    </border>
    <border>
      <left style="thick">
        <color rgb="FF000000"/>
      </left>
      <right style="thin">
        <color rgb="FF000000"/>
      </right>
      <top style="thick">
        <color rgb="FF000000"/>
      </top>
      <bottom style="thin">
        <color rgb="FF000000"/>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right style="thin">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F8F9FA"/>
      </top>
      <bottom style="thin">
        <color rgb="FF000000"/>
      </bottom>
      <diagonal/>
    </border>
    <border>
      <left style="thin">
        <color rgb="FF000000"/>
      </left>
      <right style="thin">
        <color rgb="FF000000"/>
      </right>
      <top style="thin">
        <color rgb="FFFFFFFF"/>
      </top>
      <bottom style="thin">
        <color rgb="FF000000"/>
      </bottom>
      <diagonal/>
    </border>
    <border>
      <left style="thin">
        <color rgb="FFF8F9FA"/>
      </left>
      <right style="thin">
        <color rgb="FF000000"/>
      </right>
      <top style="thin">
        <color rgb="FFF8F9FA"/>
      </top>
      <bottom style="thin">
        <color rgb="FF000000"/>
      </bottom>
      <diagonal/>
    </border>
    <border>
      <left style="thin">
        <color rgb="FFFFFFFF"/>
      </left>
      <right style="thin">
        <color rgb="FF000000"/>
      </right>
      <top style="thin">
        <color rgb="FFFFFFFF"/>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ck">
        <color rgb="FF000000"/>
      </left>
      <right/>
      <top style="thin">
        <color rgb="FF000000"/>
      </top>
      <bottom style="thin">
        <color rgb="FF000000"/>
      </bottom>
      <diagonal/>
    </border>
    <border>
      <left style="thick">
        <color rgb="FF000000"/>
      </left>
      <right/>
      <top style="thin">
        <color rgb="FF000000"/>
      </top>
      <bottom style="thick">
        <color rgb="FF000000"/>
      </bottom>
      <diagonal/>
    </border>
    <border>
      <left style="thick">
        <color rgb="FF000000"/>
      </left>
      <right/>
      <top/>
      <bottom style="thin">
        <color rgb="FF000000"/>
      </bottom>
      <diagonal/>
    </border>
    <border>
      <left style="thin">
        <color rgb="FFFFFFFF"/>
      </left>
      <right style="thin">
        <color rgb="FF000000"/>
      </right>
      <top style="thin">
        <color rgb="FFFFFFFF"/>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ck">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s>
  <cellStyleXfs count="1">
    <xf numFmtId="0" fontId="0" fillId="0" borderId="0"/>
  </cellStyleXfs>
  <cellXfs count="205">
    <xf numFmtId="0" fontId="0" fillId="0" borderId="0" xfId="0"/>
    <xf numFmtId="0" fontId="1" fillId="0" borderId="0" xfId="0" applyFont="1"/>
    <xf numFmtId="0" fontId="1" fillId="0" borderId="0" xfId="0" applyFont="1" applyAlignment="1">
      <alignment horizontal="left" vertical="center"/>
    </xf>
    <xf numFmtId="0" fontId="1" fillId="0" borderId="0" xfId="0" applyFont="1" applyAlignment="1">
      <alignment horizontal="center" vertical="center"/>
    </xf>
    <xf numFmtId="49" fontId="1" fillId="0" borderId="0" xfId="0" applyNumberFormat="1" applyFont="1" applyAlignment="1">
      <alignment horizontal="center" vertical="center"/>
    </xf>
    <xf numFmtId="49" fontId="1" fillId="0" borderId="1" xfId="0" applyNumberFormat="1" applyFont="1" applyBorder="1" applyAlignment="1">
      <alignment vertical="center"/>
    </xf>
    <xf numFmtId="0" fontId="2" fillId="2" borderId="2" xfId="0" applyFont="1" applyFill="1" applyBorder="1" applyAlignment="1">
      <alignment horizontal="left" vertical="center"/>
    </xf>
    <xf numFmtId="0" fontId="3" fillId="2" borderId="3" xfId="0" applyFont="1" applyFill="1" applyBorder="1" applyAlignment="1">
      <alignment vertical="center"/>
    </xf>
    <xf numFmtId="0" fontId="1" fillId="0" borderId="3" xfId="0" applyFont="1" applyBorder="1" applyAlignment="1">
      <alignment vertical="center"/>
    </xf>
    <xf numFmtId="49" fontId="1" fillId="0" borderId="4" xfId="0" applyNumberFormat="1"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xf numFmtId="0" fontId="1" fillId="0" borderId="3" xfId="0" applyFont="1" applyBorder="1"/>
    <xf numFmtId="49" fontId="1" fillId="0" borderId="7" xfId="0" applyNumberFormat="1" applyFont="1" applyBorder="1" applyAlignment="1">
      <alignment vertical="center"/>
    </xf>
    <xf numFmtId="0" fontId="3" fillId="3" borderId="3" xfId="0" applyFont="1" applyFill="1" applyBorder="1" applyAlignment="1">
      <alignment vertical="center"/>
    </xf>
    <xf numFmtId="49" fontId="1" fillId="0" borderId="3" xfId="0" applyNumberFormat="1" applyFont="1" applyBorder="1" applyAlignment="1">
      <alignment vertical="center"/>
    </xf>
    <xf numFmtId="0" fontId="1" fillId="0" borderId="8" xfId="0" applyFont="1" applyBorder="1" applyAlignment="1">
      <alignment vertical="center"/>
    </xf>
    <xf numFmtId="0" fontId="2" fillId="2" borderId="3" xfId="0" applyFont="1" applyFill="1" applyBorder="1" applyAlignment="1">
      <alignment horizontal="left" vertical="center"/>
    </xf>
    <xf numFmtId="0" fontId="4" fillId="2" borderId="0" xfId="0" applyFont="1" applyFill="1"/>
    <xf numFmtId="0" fontId="4" fillId="3" borderId="0" xfId="0" applyFont="1" applyFill="1"/>
    <xf numFmtId="49" fontId="1" fillId="0" borderId="9" xfId="0" applyNumberFormat="1" applyFont="1" applyBorder="1" applyAlignment="1">
      <alignment vertical="center"/>
    </xf>
    <xf numFmtId="0" fontId="3" fillId="3" borderId="10" xfId="0" applyFont="1" applyFill="1" applyBorder="1" applyAlignment="1">
      <alignment vertical="center"/>
    </xf>
    <xf numFmtId="0" fontId="1" fillId="0" borderId="10" xfId="0" applyFont="1" applyBorder="1" applyAlignment="1">
      <alignment vertical="center"/>
    </xf>
    <xf numFmtId="49" fontId="1" fillId="0" borderId="10" xfId="0" applyNumberFormat="1" applyFont="1" applyBorder="1" applyAlignment="1">
      <alignment vertical="center"/>
    </xf>
    <xf numFmtId="0" fontId="1" fillId="0" borderId="11" xfId="0" applyFont="1" applyBorder="1" applyAlignment="1">
      <alignment vertical="center"/>
    </xf>
    <xf numFmtId="49" fontId="1" fillId="0" borderId="12" xfId="0" applyNumberFormat="1" applyFont="1" applyBorder="1" applyAlignment="1">
      <alignment vertical="center"/>
    </xf>
    <xf numFmtId="0" fontId="5" fillId="2" borderId="12" xfId="0" applyFont="1" applyFill="1" applyBorder="1" applyAlignment="1">
      <alignment vertical="center"/>
    </xf>
    <xf numFmtId="0" fontId="5" fillId="2" borderId="12" xfId="0" applyFont="1" applyFill="1" applyBorder="1"/>
    <xf numFmtId="0" fontId="1" fillId="0" borderId="12" xfId="0" applyFont="1" applyBorder="1" applyAlignment="1">
      <alignment vertical="center"/>
    </xf>
    <xf numFmtId="0" fontId="5" fillId="3" borderId="3" xfId="0" applyFont="1" applyFill="1" applyBorder="1" applyAlignment="1">
      <alignment vertical="center"/>
    </xf>
    <xf numFmtId="0" fontId="5" fillId="3" borderId="3" xfId="0" applyFont="1" applyFill="1" applyBorder="1"/>
    <xf numFmtId="0" fontId="5" fillId="2" borderId="3" xfId="0" applyFont="1" applyFill="1" applyBorder="1" applyAlignment="1">
      <alignment vertical="center"/>
    </xf>
    <xf numFmtId="0" fontId="5" fillId="2" borderId="3" xfId="0" applyFont="1" applyFill="1" applyBorder="1"/>
    <xf numFmtId="49" fontId="1" fillId="0" borderId="0" xfId="0" applyNumberFormat="1" applyFont="1" applyAlignment="1">
      <alignment vertical="center"/>
    </xf>
    <xf numFmtId="0" fontId="1" fillId="0" borderId="0" xfId="0" applyFont="1" applyAlignment="1">
      <alignment vertical="center"/>
    </xf>
    <xf numFmtId="0" fontId="3" fillId="0" borderId="3" xfId="0" applyFont="1" applyBorder="1" applyAlignment="1">
      <alignment vertical="center"/>
    </xf>
    <xf numFmtId="0" fontId="2" fillId="0" borderId="3" xfId="0" applyFont="1" applyBorder="1" applyAlignment="1">
      <alignment horizontal="left" vertical="center"/>
    </xf>
    <xf numFmtId="0" fontId="4" fillId="0" borderId="0" xfId="0" applyFont="1"/>
    <xf numFmtId="0" fontId="2" fillId="4" borderId="3" xfId="0" applyFont="1" applyFill="1" applyBorder="1" applyAlignment="1">
      <alignment horizontal="left" vertical="center"/>
    </xf>
    <xf numFmtId="0" fontId="3" fillId="4" borderId="3" xfId="0" applyFont="1" applyFill="1" applyBorder="1" applyAlignment="1">
      <alignment vertical="center"/>
    </xf>
    <xf numFmtId="0" fontId="3" fillId="5" borderId="3" xfId="0" applyFont="1" applyFill="1" applyBorder="1" applyAlignment="1">
      <alignment vertical="center"/>
    </xf>
    <xf numFmtId="0" fontId="6" fillId="2" borderId="0" xfId="0" applyFont="1" applyFill="1" applyAlignment="1">
      <alignment vertical="center"/>
    </xf>
    <xf numFmtId="0" fontId="6" fillId="3" borderId="0" xfId="0" applyFont="1" applyFill="1" applyAlignment="1">
      <alignment vertical="center"/>
    </xf>
    <xf numFmtId="0" fontId="6" fillId="2" borderId="0" xfId="0" applyFont="1" applyFill="1"/>
    <xf numFmtId="0" fontId="6" fillId="3" borderId="3" xfId="0" applyFont="1" applyFill="1" applyBorder="1"/>
    <xf numFmtId="0" fontId="6" fillId="3" borderId="0" xfId="0" applyFont="1" applyFill="1"/>
    <xf numFmtId="0" fontId="1" fillId="0" borderId="3" xfId="0" applyFont="1" applyBorder="1" applyAlignment="1">
      <alignment horizontal="left" vertical="center"/>
    </xf>
    <xf numFmtId="0" fontId="3" fillId="3" borderId="3" xfId="0" applyFont="1" applyFill="1" applyBorder="1" applyAlignment="1">
      <alignment horizontal="left" vertical="center"/>
    </xf>
    <xf numFmtId="0" fontId="3" fillId="2" borderId="3" xfId="0" applyFont="1" applyFill="1" applyBorder="1" applyAlignment="1">
      <alignment horizontal="left" vertical="center"/>
    </xf>
    <xf numFmtId="0" fontId="7" fillId="6" borderId="3" xfId="0" applyFont="1" applyFill="1" applyBorder="1" applyAlignment="1">
      <alignment vertical="center"/>
    </xf>
    <xf numFmtId="0" fontId="4" fillId="2" borderId="3" xfId="0" applyFont="1" applyFill="1" applyBorder="1" applyAlignment="1">
      <alignment horizontal="left"/>
    </xf>
    <xf numFmtId="0" fontId="4" fillId="3" borderId="3" xfId="0" applyFont="1" applyFill="1" applyBorder="1" applyAlignment="1">
      <alignment horizontal="left"/>
    </xf>
    <xf numFmtId="0" fontId="3" fillId="3" borderId="10" xfId="0" applyFont="1" applyFill="1" applyBorder="1" applyAlignment="1">
      <alignment horizontal="left" vertical="center"/>
    </xf>
    <xf numFmtId="0" fontId="5" fillId="2" borderId="12" xfId="0" applyFont="1" applyFill="1" applyBorder="1" applyAlignment="1">
      <alignment horizontal="left" vertical="center"/>
    </xf>
    <xf numFmtId="0" fontId="5" fillId="2" borderId="12" xfId="0" applyFont="1" applyFill="1" applyBorder="1" applyAlignment="1">
      <alignment horizontal="left"/>
    </xf>
    <xf numFmtId="0" fontId="5" fillId="3" borderId="3" xfId="0" applyFont="1" applyFill="1" applyBorder="1" applyAlignment="1">
      <alignment horizontal="left" vertical="center"/>
    </xf>
    <xf numFmtId="0" fontId="5" fillId="3" borderId="3" xfId="0" applyFont="1" applyFill="1" applyBorder="1" applyAlignment="1">
      <alignment horizontal="left"/>
    </xf>
    <xf numFmtId="0" fontId="5" fillId="2" borderId="3" xfId="0" applyFont="1" applyFill="1" applyBorder="1" applyAlignment="1">
      <alignment horizontal="left" vertical="center"/>
    </xf>
    <xf numFmtId="0" fontId="5" fillId="2" borderId="3" xfId="0" applyFont="1" applyFill="1" applyBorder="1" applyAlignment="1">
      <alignment horizontal="left"/>
    </xf>
    <xf numFmtId="0" fontId="1" fillId="0" borderId="3" xfId="0" applyFont="1" applyBorder="1" applyAlignment="1">
      <alignment horizontal="left"/>
    </xf>
    <xf numFmtId="0" fontId="3" fillId="7" borderId="3" xfId="0" applyFont="1" applyFill="1" applyBorder="1" applyAlignment="1">
      <alignment vertical="center"/>
    </xf>
    <xf numFmtId="0" fontId="6" fillId="3" borderId="0" xfId="0" applyFont="1" applyFill="1" applyAlignment="1">
      <alignment horizontal="left" vertical="center"/>
    </xf>
    <xf numFmtId="0" fontId="8" fillId="0" borderId="3" xfId="0" applyFont="1" applyBorder="1" applyAlignment="1">
      <alignment vertical="center"/>
    </xf>
    <xf numFmtId="0" fontId="9" fillId="0" borderId="3" xfId="0" applyFont="1" applyBorder="1" applyAlignment="1">
      <alignment horizontal="center" vertical="center" wrapText="1"/>
    </xf>
    <xf numFmtId="0" fontId="10" fillId="0" borderId="3" xfId="0" applyFont="1" applyBorder="1" applyAlignment="1">
      <alignment horizontal="center" vertical="center" wrapText="1"/>
    </xf>
    <xf numFmtId="0" fontId="11" fillId="3" borderId="3" xfId="0" applyFont="1" applyFill="1" applyBorder="1" applyAlignment="1">
      <alignment horizontal="center" vertical="center"/>
    </xf>
    <xf numFmtId="0" fontId="6" fillId="2" borderId="0" xfId="0" applyFont="1" applyFill="1" applyAlignment="1">
      <alignment horizontal="center"/>
    </xf>
    <xf numFmtId="0" fontId="11" fillId="2" borderId="3" xfId="0" applyFont="1" applyFill="1" applyBorder="1" applyAlignment="1">
      <alignment horizontal="center" vertical="center"/>
    </xf>
    <xf numFmtId="0" fontId="6" fillId="3" borderId="0" xfId="0" applyFont="1" applyFill="1" applyAlignment="1">
      <alignment horizontal="center"/>
    </xf>
    <xf numFmtId="0" fontId="11" fillId="3" borderId="10" xfId="0" applyFont="1" applyFill="1" applyBorder="1" applyAlignment="1">
      <alignment horizontal="center" vertical="center"/>
    </xf>
    <xf numFmtId="0" fontId="1" fillId="0" borderId="10" xfId="0" applyFont="1" applyBorder="1" applyAlignment="1">
      <alignment horizontal="center" vertical="center"/>
    </xf>
    <xf numFmtId="0" fontId="2" fillId="7" borderId="3" xfId="0" applyFont="1" applyFill="1" applyBorder="1" applyAlignment="1">
      <alignment horizontal="left" vertical="center"/>
    </xf>
    <xf numFmtId="0" fontId="12" fillId="2" borderId="0" xfId="0" applyFont="1" applyFill="1"/>
    <xf numFmtId="0" fontId="12" fillId="3" borderId="0" xfId="0" applyFont="1" applyFill="1"/>
    <xf numFmtId="0" fontId="1" fillId="7" borderId="3" xfId="0" applyFont="1" applyFill="1" applyBorder="1" applyAlignment="1">
      <alignment vertical="center"/>
    </xf>
    <xf numFmtId="0" fontId="13" fillId="2" borderId="4" xfId="0" applyFont="1" applyFill="1" applyBorder="1" applyAlignment="1">
      <alignment vertical="top"/>
    </xf>
    <xf numFmtId="0" fontId="13" fillId="3" borderId="3" xfId="0" applyFont="1" applyFill="1" applyBorder="1" applyAlignment="1">
      <alignment vertical="top"/>
    </xf>
    <xf numFmtId="0" fontId="13" fillId="2" borderId="3" xfId="0" applyFont="1" applyFill="1" applyBorder="1" applyAlignment="1">
      <alignment vertical="top"/>
    </xf>
    <xf numFmtId="0" fontId="13" fillId="3" borderId="10" xfId="0" applyFont="1" applyFill="1" applyBorder="1" applyAlignment="1">
      <alignment vertical="top"/>
    </xf>
    <xf numFmtId="0" fontId="10" fillId="2" borderId="3" xfId="0" applyFont="1" applyFill="1" applyBorder="1"/>
    <xf numFmtId="0" fontId="10" fillId="3" borderId="3" xfId="0" applyFont="1" applyFill="1" applyBorder="1"/>
    <xf numFmtId="0" fontId="14" fillId="0" borderId="13" xfId="0" applyFont="1" applyBorder="1"/>
    <xf numFmtId="0" fontId="15" fillId="0" borderId="13" xfId="0" applyFont="1" applyBorder="1"/>
    <xf numFmtId="0" fontId="16" fillId="0" borderId="13" xfId="0" applyFont="1" applyBorder="1"/>
    <xf numFmtId="0" fontId="17" fillId="0" borderId="13" xfId="0" applyFont="1" applyBorder="1" applyAlignment="1">
      <alignment horizontal="left" vertical="center"/>
    </xf>
    <xf numFmtId="0" fontId="18" fillId="0" borderId="13" xfId="0" applyFont="1" applyBorder="1" applyAlignment="1">
      <alignment horizontal="left" vertical="center"/>
    </xf>
    <xf numFmtId="0" fontId="10" fillId="0" borderId="13" xfId="0" applyFont="1" applyBorder="1"/>
    <xf numFmtId="0" fontId="19" fillId="0" borderId="13" xfId="0" applyFont="1" applyBorder="1"/>
    <xf numFmtId="0" fontId="1" fillId="0" borderId="14" xfId="0" applyFont="1" applyBorder="1" applyAlignment="1">
      <alignment horizontal="center" vertical="center"/>
    </xf>
    <xf numFmtId="176" fontId="1" fillId="0" borderId="5" xfId="0" applyNumberFormat="1" applyFont="1" applyBorder="1" applyAlignment="1">
      <alignment vertical="center"/>
    </xf>
    <xf numFmtId="176" fontId="1" fillId="0" borderId="8" xfId="0" applyNumberFormat="1" applyFont="1" applyBorder="1" applyAlignment="1">
      <alignment vertical="center"/>
    </xf>
    <xf numFmtId="49" fontId="20" fillId="0" borderId="3" xfId="0" applyNumberFormat="1" applyFont="1" applyBorder="1" applyAlignment="1">
      <alignment vertical="center"/>
    </xf>
    <xf numFmtId="0" fontId="1" fillId="7" borderId="4" xfId="0" applyFont="1" applyFill="1" applyBorder="1" applyAlignment="1">
      <alignment vertical="center"/>
    </xf>
    <xf numFmtId="14" fontId="1" fillId="0" borderId="8" xfId="0" applyNumberFormat="1" applyFont="1" applyBorder="1" applyAlignment="1">
      <alignment vertical="center"/>
    </xf>
    <xf numFmtId="0" fontId="1" fillId="4" borderId="3" xfId="0" applyFont="1" applyFill="1" applyBorder="1" applyAlignment="1">
      <alignment vertical="center"/>
    </xf>
    <xf numFmtId="0" fontId="21" fillId="0" borderId="13" xfId="0" applyFont="1" applyBorder="1" applyAlignment="1">
      <alignment horizontal="center"/>
    </xf>
    <xf numFmtId="49" fontId="21" fillId="0" borderId="13" xfId="0" applyNumberFormat="1" applyFont="1" applyBorder="1" applyAlignment="1">
      <alignment horizontal="center"/>
    </xf>
    <xf numFmtId="0" fontId="3" fillId="0" borderId="13" xfId="0" applyFont="1" applyBorder="1" applyAlignment="1">
      <alignment horizontal="center"/>
    </xf>
    <xf numFmtId="0" fontId="22" fillId="0" borderId="13" xfId="0" applyFont="1" applyBorder="1" applyAlignment="1">
      <alignment horizontal="center"/>
    </xf>
    <xf numFmtId="49" fontId="22" fillId="0" borderId="13" xfId="0" applyNumberFormat="1" applyFont="1" applyBorder="1" applyAlignment="1">
      <alignment horizontal="center"/>
    </xf>
    <xf numFmtId="49" fontId="3" fillId="0" borderId="13" xfId="0" applyNumberFormat="1" applyFont="1" applyBorder="1" applyAlignment="1">
      <alignment horizontal="center"/>
    </xf>
    <xf numFmtId="0" fontId="1" fillId="0" borderId="3" xfId="0" applyFont="1" applyBorder="1" applyAlignment="1">
      <alignment horizontal="center" vertical="center"/>
    </xf>
    <xf numFmtId="49" fontId="1" fillId="0" borderId="3" xfId="0" applyNumberFormat="1" applyFont="1" applyBorder="1" applyAlignment="1">
      <alignment horizontal="center" vertical="center"/>
    </xf>
    <xf numFmtId="49" fontId="1" fillId="0" borderId="10" xfId="0" applyNumberFormat="1" applyFont="1" applyBorder="1" applyAlignment="1">
      <alignment horizontal="center" vertical="center"/>
    </xf>
    <xf numFmtId="0" fontId="3" fillId="0" borderId="3" xfId="0" applyFont="1" applyBorder="1"/>
    <xf numFmtId="49" fontId="15" fillId="2" borderId="3" xfId="0" applyNumberFormat="1" applyFont="1" applyFill="1" applyBorder="1" applyAlignment="1">
      <alignment wrapText="1"/>
    </xf>
    <xf numFmtId="0" fontId="10" fillId="3" borderId="12" xfId="0" applyFont="1" applyFill="1" applyBorder="1"/>
    <xf numFmtId="0" fontId="10" fillId="3" borderId="15" xfId="0" applyFont="1" applyFill="1" applyBorder="1"/>
    <xf numFmtId="0" fontId="3" fillId="0" borderId="12" xfId="0" applyFont="1" applyBorder="1"/>
    <xf numFmtId="49" fontId="15" fillId="3" borderId="12" xfId="0" applyNumberFormat="1" applyFont="1" applyFill="1" applyBorder="1" applyAlignment="1">
      <alignment wrapText="1"/>
    </xf>
    <xf numFmtId="0" fontId="10" fillId="2" borderId="12" xfId="0" applyFont="1" applyFill="1" applyBorder="1"/>
    <xf numFmtId="0" fontId="10" fillId="2" borderId="16" xfId="0" applyFont="1" applyFill="1" applyBorder="1"/>
    <xf numFmtId="49" fontId="10" fillId="2" borderId="12" xfId="0" applyNumberFormat="1" applyFont="1" applyFill="1" applyBorder="1"/>
    <xf numFmtId="49" fontId="10" fillId="3" borderId="12" xfId="0" applyNumberFormat="1" applyFont="1" applyFill="1" applyBorder="1"/>
    <xf numFmtId="0" fontId="10" fillId="3" borderId="15" xfId="0" applyFont="1" applyFill="1" applyBorder="1" applyAlignment="1">
      <alignment vertical="top"/>
    </xf>
    <xf numFmtId="0" fontId="3" fillId="0" borderId="12" xfId="0" applyFont="1" applyBorder="1" applyAlignment="1">
      <alignment vertical="top"/>
    </xf>
    <xf numFmtId="0" fontId="10" fillId="3" borderId="17" xfId="0" applyFont="1" applyFill="1" applyBorder="1"/>
    <xf numFmtId="0" fontId="3" fillId="0" borderId="13" xfId="0" applyFont="1" applyBorder="1"/>
    <xf numFmtId="0" fontId="10" fillId="2" borderId="3" xfId="0" applyFont="1" applyFill="1" applyBorder="1" applyAlignment="1">
      <alignment vertical="center"/>
    </xf>
    <xf numFmtId="49" fontId="10" fillId="2" borderId="3" xfId="0" applyNumberFormat="1" applyFont="1" applyFill="1" applyBorder="1" applyAlignment="1">
      <alignment vertical="center"/>
    </xf>
    <xf numFmtId="0" fontId="17" fillId="0" borderId="6" xfId="0" applyFont="1" applyBorder="1" applyAlignment="1">
      <alignment horizontal="left" vertical="center"/>
    </xf>
    <xf numFmtId="0" fontId="17" fillId="0" borderId="13" xfId="0" applyFont="1" applyBorder="1" applyAlignment="1">
      <alignment horizontal="left"/>
    </xf>
    <xf numFmtId="0" fontId="17" fillId="0" borderId="12" xfId="0" applyFont="1" applyBorder="1" applyAlignment="1">
      <alignment horizontal="left" vertical="center"/>
    </xf>
    <xf numFmtId="0" fontId="10" fillId="0" borderId="13" xfId="0" applyFont="1" applyBorder="1" applyAlignment="1">
      <alignment vertical="top"/>
    </xf>
    <xf numFmtId="56" fontId="1" fillId="0" borderId="8" xfId="0" applyNumberFormat="1" applyFont="1" applyBorder="1" applyAlignment="1">
      <alignment vertical="center"/>
    </xf>
    <xf numFmtId="0" fontId="10" fillId="4" borderId="13" xfId="0" applyFont="1" applyFill="1" applyBorder="1" applyAlignment="1">
      <alignment vertical="top" wrapText="1"/>
    </xf>
    <xf numFmtId="0" fontId="23" fillId="3" borderId="17" xfId="0" applyFont="1" applyFill="1" applyBorder="1" applyAlignment="1">
      <alignment vertical="top" wrapText="1"/>
    </xf>
    <xf numFmtId="0" fontId="10" fillId="3" borderId="3" xfId="0" applyFont="1" applyFill="1" applyBorder="1" applyAlignment="1">
      <alignment vertical="center"/>
    </xf>
    <xf numFmtId="49" fontId="13" fillId="3" borderId="3" xfId="0" applyNumberFormat="1" applyFont="1" applyFill="1" applyBorder="1" applyAlignment="1">
      <alignment vertical="center"/>
    </xf>
    <xf numFmtId="0" fontId="13" fillId="3" borderId="3" xfId="0" applyFont="1" applyFill="1" applyBorder="1" applyAlignment="1">
      <alignment vertical="center"/>
    </xf>
    <xf numFmtId="0" fontId="24" fillId="3" borderId="3" xfId="0" applyFont="1" applyFill="1" applyBorder="1" applyAlignment="1">
      <alignment vertical="center"/>
    </xf>
    <xf numFmtId="56" fontId="13" fillId="3" borderId="8" xfId="0" applyNumberFormat="1" applyFont="1" applyFill="1" applyBorder="1" applyAlignment="1">
      <alignment horizontal="right" vertical="center"/>
    </xf>
    <xf numFmtId="0" fontId="23" fillId="2" borderId="18" xfId="0" applyFont="1" applyFill="1" applyBorder="1" applyAlignment="1">
      <alignment vertical="top" wrapText="1"/>
    </xf>
    <xf numFmtId="49" fontId="13" fillId="2" borderId="3" xfId="0" applyNumberFormat="1" applyFont="1" applyFill="1" applyBorder="1" applyAlignment="1">
      <alignment vertical="center" wrapText="1"/>
    </xf>
    <xf numFmtId="0" fontId="25" fillId="2" borderId="3" xfId="0" applyFont="1" applyFill="1" applyBorder="1" applyAlignment="1">
      <alignment vertical="center"/>
    </xf>
    <xf numFmtId="0" fontId="26" fillId="2" borderId="3" xfId="0" applyFont="1" applyFill="1" applyBorder="1" applyAlignment="1">
      <alignment vertical="center"/>
    </xf>
    <xf numFmtId="56" fontId="13" fillId="2" borderId="8" xfId="0" applyNumberFormat="1" applyFont="1" applyFill="1" applyBorder="1" applyAlignment="1">
      <alignment horizontal="right" vertical="center"/>
    </xf>
    <xf numFmtId="0" fontId="10" fillId="0" borderId="13" xfId="0" applyFont="1" applyBorder="1" applyAlignment="1">
      <alignment vertical="top" wrapText="1"/>
    </xf>
    <xf numFmtId="0" fontId="23" fillId="4" borderId="18" xfId="0" applyFont="1" applyFill="1" applyBorder="1" applyAlignment="1">
      <alignment vertical="top"/>
    </xf>
    <xf numFmtId="49" fontId="13" fillId="2" borderId="3" xfId="0" applyNumberFormat="1" applyFont="1" applyFill="1" applyBorder="1" applyAlignment="1">
      <alignment vertical="center"/>
    </xf>
    <xf numFmtId="0" fontId="13" fillId="2" borderId="3" xfId="0" applyFont="1" applyFill="1" applyBorder="1" applyAlignment="1">
      <alignment vertical="center" wrapText="1"/>
    </xf>
    <xf numFmtId="0" fontId="27" fillId="2" borderId="3" xfId="0" applyFont="1" applyFill="1" applyBorder="1" applyAlignment="1">
      <alignment vertical="center"/>
    </xf>
    <xf numFmtId="0" fontId="23" fillId="4" borderId="17" xfId="0" applyFont="1" applyFill="1" applyBorder="1" applyAlignment="1">
      <alignment vertical="top" wrapText="1"/>
    </xf>
    <xf numFmtId="49" fontId="10" fillId="3" borderId="3" xfId="0" applyNumberFormat="1" applyFont="1" applyFill="1" applyBorder="1" applyAlignment="1">
      <alignment vertical="center"/>
    </xf>
    <xf numFmtId="0" fontId="25" fillId="3" borderId="3" xfId="0" applyFont="1" applyFill="1" applyBorder="1" applyAlignment="1">
      <alignment vertical="center"/>
    </xf>
    <xf numFmtId="0" fontId="13" fillId="3" borderId="3" xfId="0" applyFont="1" applyFill="1" applyBorder="1" applyAlignment="1">
      <alignment vertical="center" wrapText="1"/>
    </xf>
    <xf numFmtId="0" fontId="27" fillId="3" borderId="3" xfId="0" applyFont="1" applyFill="1" applyBorder="1" applyAlignment="1">
      <alignment vertical="center"/>
    </xf>
    <xf numFmtId="0" fontId="10" fillId="3" borderId="8" xfId="0" applyFont="1" applyFill="1" applyBorder="1" applyAlignment="1">
      <alignment vertical="center"/>
    </xf>
    <xf numFmtId="0" fontId="1" fillId="0" borderId="3" xfId="0" applyFont="1" applyBorder="1" applyAlignment="1">
      <alignment vertical="center" wrapText="1"/>
    </xf>
    <xf numFmtId="0" fontId="28" fillId="3" borderId="3" xfId="0" applyFont="1" applyFill="1" applyBorder="1" applyAlignment="1">
      <alignment vertical="center"/>
    </xf>
    <xf numFmtId="56" fontId="13" fillId="3" borderId="3" xfId="0" applyNumberFormat="1" applyFont="1" applyFill="1" applyBorder="1" applyAlignment="1">
      <alignment horizontal="right" vertical="center"/>
    </xf>
    <xf numFmtId="0" fontId="13" fillId="2" borderId="3" xfId="0" applyFont="1" applyFill="1" applyBorder="1" applyAlignment="1">
      <alignment vertical="center"/>
    </xf>
    <xf numFmtId="0" fontId="28" fillId="2" borderId="3" xfId="0" applyFont="1" applyFill="1" applyBorder="1" applyAlignment="1">
      <alignment vertical="center"/>
    </xf>
    <xf numFmtId="56" fontId="13" fillId="2" borderId="3" xfId="0" applyNumberFormat="1" applyFont="1" applyFill="1" applyBorder="1" applyAlignment="1">
      <alignment horizontal="right" vertical="center"/>
    </xf>
    <xf numFmtId="0" fontId="10" fillId="0" borderId="19" xfId="0" applyFont="1" applyBorder="1" applyAlignment="1">
      <alignment vertical="top" wrapText="1"/>
    </xf>
    <xf numFmtId="0" fontId="1" fillId="0" borderId="20" xfId="0" applyFont="1" applyBorder="1" applyAlignment="1">
      <alignment vertical="center"/>
    </xf>
    <xf numFmtId="49" fontId="1" fillId="0" borderId="20" xfId="0" applyNumberFormat="1" applyFont="1" applyBorder="1" applyAlignment="1">
      <alignment vertical="center"/>
    </xf>
    <xf numFmtId="49" fontId="1" fillId="0" borderId="21" xfId="0" applyNumberFormat="1" applyFont="1" applyBorder="1" applyAlignment="1">
      <alignment vertical="center"/>
    </xf>
    <xf numFmtId="0" fontId="10" fillId="0" borderId="3" xfId="0" applyFont="1" applyBorder="1" applyAlignment="1">
      <alignment vertical="top" wrapText="1"/>
    </xf>
    <xf numFmtId="49" fontId="1" fillId="0" borderId="22" xfId="0" applyNumberFormat="1" applyFont="1" applyBorder="1" applyAlignment="1">
      <alignment vertical="center"/>
    </xf>
    <xf numFmtId="0" fontId="10" fillId="0" borderId="10" xfId="0" applyFont="1" applyBorder="1" applyAlignment="1">
      <alignment vertical="top" wrapText="1"/>
    </xf>
    <xf numFmtId="49" fontId="1" fillId="0" borderId="23" xfId="0" applyNumberFormat="1" applyFont="1" applyBorder="1" applyAlignment="1">
      <alignment vertical="center"/>
    </xf>
    <xf numFmtId="0" fontId="10" fillId="0" borderId="12" xfId="0" applyFont="1" applyBorder="1" applyAlignment="1">
      <alignment vertical="top" wrapText="1"/>
    </xf>
    <xf numFmtId="0" fontId="10" fillId="4" borderId="3" xfId="0" applyFont="1" applyFill="1" applyBorder="1" applyAlignment="1">
      <alignment vertical="top" wrapText="1"/>
    </xf>
    <xf numFmtId="49" fontId="1" fillId="0" borderId="3" xfId="0" applyNumberFormat="1" applyFont="1" applyBorder="1" applyAlignment="1">
      <alignment vertical="top" wrapText="1"/>
    </xf>
    <xf numFmtId="0" fontId="10" fillId="4" borderId="13" xfId="0" applyFont="1" applyFill="1" applyBorder="1" applyAlignment="1">
      <alignment vertical="top"/>
    </xf>
    <xf numFmtId="49" fontId="1" fillId="0" borderId="3" xfId="0" applyNumberFormat="1" applyFont="1" applyBorder="1" applyAlignment="1">
      <alignment vertical="center" wrapText="1"/>
    </xf>
    <xf numFmtId="56" fontId="1" fillId="0" borderId="3" xfId="0" applyNumberFormat="1" applyFont="1" applyBorder="1" applyAlignment="1">
      <alignment vertical="center"/>
    </xf>
    <xf numFmtId="0" fontId="23" fillId="2" borderId="24" xfId="0" applyFont="1" applyFill="1" applyBorder="1" applyAlignment="1">
      <alignment vertical="top" wrapText="1"/>
    </xf>
    <xf numFmtId="0" fontId="29" fillId="2" borderId="13" xfId="0" applyFont="1" applyFill="1" applyBorder="1" applyAlignment="1">
      <alignment horizontal="center"/>
    </xf>
    <xf numFmtId="0" fontId="21" fillId="2" borderId="13" xfId="0" applyFont="1" applyFill="1" applyBorder="1" applyAlignment="1">
      <alignment horizontal="center"/>
    </xf>
    <xf numFmtId="0" fontId="30" fillId="3" borderId="13" xfId="0" applyFont="1" applyFill="1" applyBorder="1" applyAlignment="1">
      <alignment horizontal="center"/>
    </xf>
    <xf numFmtId="0" fontId="21" fillId="3" borderId="13" xfId="0" applyFont="1" applyFill="1" applyBorder="1" applyAlignment="1">
      <alignment horizontal="center"/>
    </xf>
    <xf numFmtId="0" fontId="31" fillId="2" borderId="13" xfId="0" applyFont="1" applyFill="1" applyBorder="1" applyAlignment="1">
      <alignment horizontal="center"/>
    </xf>
    <xf numFmtId="0" fontId="29" fillId="3" borderId="13" xfId="0" applyFont="1" applyFill="1" applyBorder="1" applyAlignment="1">
      <alignment horizontal="center"/>
    </xf>
    <xf numFmtId="0" fontId="3" fillId="2" borderId="13" xfId="0" applyFont="1" applyFill="1" applyBorder="1" applyAlignment="1">
      <alignment horizontal="center"/>
    </xf>
    <xf numFmtId="0" fontId="3" fillId="2" borderId="13" xfId="0" applyFont="1" applyFill="1" applyBorder="1"/>
    <xf numFmtId="0" fontId="3" fillId="3" borderId="13" xfId="0" applyFont="1" applyFill="1" applyBorder="1" applyAlignment="1">
      <alignment horizontal="center"/>
    </xf>
    <xf numFmtId="0" fontId="3" fillId="3" borderId="13" xfId="0" applyFont="1" applyFill="1" applyBorder="1"/>
    <xf numFmtId="0" fontId="10" fillId="0" borderId="12" xfId="0" applyFont="1" applyBorder="1"/>
    <xf numFmtId="0" fontId="10" fillId="0" borderId="3" xfId="0" applyFont="1" applyBorder="1"/>
    <xf numFmtId="0" fontId="32" fillId="2" borderId="3" xfId="0" applyFont="1" applyFill="1" applyBorder="1"/>
    <xf numFmtId="0" fontId="10" fillId="4" borderId="3" xfId="0" applyFont="1" applyFill="1" applyBorder="1"/>
    <xf numFmtId="0" fontId="33" fillId="2" borderId="0" xfId="0" applyFont="1" applyFill="1"/>
    <xf numFmtId="0" fontId="34" fillId="0" borderId="3" xfId="0" applyFont="1" applyBorder="1" applyAlignment="1">
      <alignment vertical="center"/>
    </xf>
    <xf numFmtId="56" fontId="1" fillId="0" borderId="5" xfId="0" applyNumberFormat="1" applyFont="1" applyBorder="1" applyAlignment="1">
      <alignment vertical="center"/>
    </xf>
    <xf numFmtId="0" fontId="1" fillId="7" borderId="10" xfId="0" applyFont="1" applyFill="1" applyBorder="1" applyAlignment="1">
      <alignment vertical="center"/>
    </xf>
    <xf numFmtId="0" fontId="1" fillId="0" borderId="25" xfId="0" applyFont="1" applyBorder="1" applyAlignment="1">
      <alignment vertical="center"/>
    </xf>
    <xf numFmtId="0" fontId="1" fillId="0" borderId="26" xfId="0" applyFont="1" applyBorder="1" applyAlignment="1">
      <alignment vertical="center"/>
    </xf>
    <xf numFmtId="0" fontId="1" fillId="0" borderId="27" xfId="0" applyFont="1" applyBorder="1" applyAlignment="1">
      <alignment vertical="center"/>
    </xf>
    <xf numFmtId="0" fontId="14" fillId="0" borderId="3" xfId="0" applyFont="1" applyBorder="1" applyAlignment="1">
      <alignment vertical="top"/>
    </xf>
    <xf numFmtId="0" fontId="35" fillId="0" borderId="3" xfId="0" applyFont="1" applyBorder="1" applyAlignment="1">
      <alignment horizontal="center" vertical="center"/>
    </xf>
    <xf numFmtId="49" fontId="35" fillId="0" borderId="3" xfId="0" applyNumberFormat="1" applyFont="1" applyBorder="1" applyAlignment="1">
      <alignment horizontal="center" vertical="center"/>
    </xf>
    <xf numFmtId="49" fontId="1" fillId="0" borderId="28" xfId="0" applyNumberFormat="1" applyFont="1" applyBorder="1" applyAlignment="1">
      <alignment vertical="center"/>
    </xf>
    <xf numFmtId="0" fontId="15" fillId="0" borderId="3" xfId="0" applyFont="1" applyBorder="1" applyAlignment="1">
      <alignment horizontal="center" vertical="top"/>
    </xf>
    <xf numFmtId="49" fontId="15" fillId="0" borderId="3" xfId="0" applyNumberFormat="1" applyFont="1" applyBorder="1" applyAlignment="1">
      <alignment horizontal="center" vertical="top"/>
    </xf>
    <xf numFmtId="14" fontId="1" fillId="0" borderId="29" xfId="0" applyNumberFormat="1" applyFont="1" applyBorder="1" applyAlignment="1">
      <alignment vertical="center"/>
    </xf>
    <xf numFmtId="0" fontId="15" fillId="0" borderId="3" xfId="0" applyFont="1" applyBorder="1" applyAlignment="1">
      <alignment vertical="top"/>
    </xf>
    <xf numFmtId="0" fontId="10" fillId="0" borderId="0" xfId="0" applyFont="1" applyAlignment="1">
      <alignment horizontal="center" vertical="top"/>
    </xf>
    <xf numFmtId="0" fontId="15" fillId="0" borderId="3" xfId="0" applyFont="1" applyBorder="1" applyAlignment="1">
      <alignment horizontal="left" vertical="top"/>
    </xf>
    <xf numFmtId="0" fontId="5" fillId="5" borderId="12" xfId="0" applyFont="1" applyFill="1" applyBorder="1" applyAlignment="1">
      <alignment vertical="center"/>
    </xf>
    <xf numFmtId="0" fontId="5" fillId="5" borderId="12" xfId="0" applyFont="1" applyFill="1" applyBorder="1"/>
    <xf numFmtId="0" fontId="5" fillId="5" borderId="3" xfId="0" applyFont="1" applyFill="1" applyBorder="1" applyAlignment="1">
      <alignment vertical="center"/>
    </xf>
    <xf numFmtId="0" fontId="0" fillId="0" borderId="0" xfId="0" applyAlignment="1">
      <alignment vertical="top" wrapText="1"/>
    </xf>
  </cellXfs>
  <cellStyles count="1">
    <cellStyle name="標準" xfId="0" builtinId="0"/>
  </cellStyles>
  <dxfs count="225">
    <dxf>
      <fill>
        <patternFill patternType="solid">
          <fgColor rgb="FFB7E1CD"/>
          <bgColor rgb="FFB7E1CD"/>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8F9FA"/>
          <bgColor rgb="FFF8F9FA"/>
        </patternFill>
      </fill>
    </dxf>
    <dxf>
      <fill>
        <patternFill patternType="solid">
          <fgColor rgb="FFFFFFFF"/>
          <bgColor rgb="FFFFFFFF"/>
        </patternFill>
      </fill>
    </dxf>
    <dxf>
      <fill>
        <patternFill patternType="solid">
          <fgColor rgb="FF9B3642"/>
          <bgColor rgb="FF9B3642"/>
        </patternFill>
      </fill>
    </dxf>
  </dxfs>
  <tableStyles count="56" defaultTableStyle="TableStyleMedium9" defaultPivotStyle="PivotStyleLight16">
    <tableStyle name="テンプレート-style" pivot="0" count="4" xr9:uid="{00000000-0011-0000-FFFF-FFFF00000000}">
      <tableStyleElement type="wholeTable" size="0" dxfId="221"/>
      <tableStyleElement type="headerRow" dxfId="224"/>
      <tableStyleElement type="firstRowStripe" dxfId="223"/>
      <tableStyleElement type="secondRowStripe" dxfId="222"/>
    </tableStyle>
    <tableStyle name="木村 杏那-style" pivot="0" count="4" xr9:uid="{00000000-0011-0000-FFFF-FFFF01000000}">
      <tableStyleElement type="wholeTable" size="0" dxfId="217"/>
      <tableStyleElement type="headerRow" dxfId="220"/>
      <tableStyleElement type="firstRowStripe" dxfId="219"/>
      <tableStyleElement type="secondRowStripe" dxfId="218"/>
    </tableStyle>
    <tableStyle name="米澤 侑桂-style" pivot="0" count="4" xr9:uid="{00000000-0011-0000-FFFF-FFFF02000000}">
      <tableStyleElement type="wholeTable" size="0" dxfId="213"/>
      <tableStyleElement type="headerRow" dxfId="216"/>
      <tableStyleElement type="firstRowStripe" dxfId="215"/>
      <tableStyleElement type="secondRowStripe" dxfId="214"/>
    </tableStyle>
    <tableStyle name="森園 友喜-style" pivot="0" count="4" xr9:uid="{00000000-0011-0000-FFFF-FFFF03000000}">
      <tableStyleElement type="wholeTable" size="0" dxfId="209"/>
      <tableStyleElement type="headerRow" dxfId="212"/>
      <tableStyleElement type="firstRowStripe" dxfId="211"/>
      <tableStyleElement type="secondRowStripe" dxfId="210"/>
    </tableStyle>
    <tableStyle name="久米 加代子-style" pivot="0" count="4" xr9:uid="{00000000-0011-0000-FFFF-FFFF04000000}">
      <tableStyleElement type="wholeTable" size="0" dxfId="205"/>
      <tableStyleElement type="headerRow" dxfId="208"/>
      <tableStyleElement type="firstRowStripe" dxfId="207"/>
      <tableStyleElement type="secondRowStripe" dxfId="206"/>
    </tableStyle>
    <tableStyle name="次廣 淳-style" pivot="0" count="4" xr9:uid="{00000000-0011-0000-FFFF-FFFF05000000}">
      <tableStyleElement type="wholeTable" size="0" dxfId="201"/>
      <tableStyleElement type="headerRow" dxfId="204"/>
      <tableStyleElement type="firstRowStripe" dxfId="203"/>
      <tableStyleElement type="secondRowStripe" dxfId="202"/>
    </tableStyle>
    <tableStyle name="山本 葉子-style" pivot="0" count="4" xr9:uid="{00000000-0011-0000-FFFF-FFFF06000000}">
      <tableStyleElement type="wholeTable" size="0" dxfId="197"/>
      <tableStyleElement type="headerRow" dxfId="200"/>
      <tableStyleElement type="firstRowStripe" dxfId="199"/>
      <tableStyleElement type="secondRowStripe" dxfId="198"/>
    </tableStyle>
    <tableStyle name="八田 奈緒美-style" pivot="0" count="4" xr9:uid="{00000000-0011-0000-FFFF-FFFF07000000}">
      <tableStyleElement type="wholeTable" size="0" dxfId="193"/>
      <tableStyleElement type="headerRow" dxfId="196"/>
      <tableStyleElement type="firstRowStripe" dxfId="195"/>
      <tableStyleElement type="secondRowStripe" dxfId="194"/>
    </tableStyle>
    <tableStyle name="原田 里織-style" pivot="0" count="4" xr9:uid="{00000000-0011-0000-FFFF-FFFF08000000}">
      <tableStyleElement type="wholeTable" size="0" dxfId="189"/>
      <tableStyleElement type="headerRow" dxfId="192"/>
      <tableStyleElement type="firstRowStripe" dxfId="191"/>
      <tableStyleElement type="secondRowStripe" dxfId="190"/>
    </tableStyle>
    <tableStyle name="渡邊 真大-style" pivot="0" count="4" xr9:uid="{00000000-0011-0000-FFFF-FFFF09000000}">
      <tableStyleElement type="wholeTable" size="0" dxfId="185"/>
      <tableStyleElement type="headerRow" dxfId="188"/>
      <tableStyleElement type="firstRowStripe" dxfId="187"/>
      <tableStyleElement type="secondRowStripe" dxfId="186"/>
    </tableStyle>
    <tableStyle name="軍司 敦也-style" pivot="0" count="4" xr9:uid="{00000000-0011-0000-FFFF-FFFF0A000000}">
      <tableStyleElement type="wholeTable" size="0" dxfId="181"/>
      <tableStyleElement type="headerRow" dxfId="184"/>
      <tableStyleElement type="firstRowStripe" dxfId="183"/>
      <tableStyleElement type="secondRowStripe" dxfId="182"/>
    </tableStyle>
    <tableStyle name="田渕 恭平-style" pivot="0" count="4" xr9:uid="{00000000-0011-0000-FFFF-FFFF0B000000}">
      <tableStyleElement type="wholeTable" size="0" dxfId="177"/>
      <tableStyleElement type="headerRow" dxfId="180"/>
      <tableStyleElement type="firstRowStripe" dxfId="179"/>
      <tableStyleElement type="secondRowStripe" dxfId="178"/>
    </tableStyle>
    <tableStyle name="佐藤 拓斗-style" pivot="0" count="4" xr9:uid="{00000000-0011-0000-FFFF-FFFF0C000000}">
      <tableStyleElement type="wholeTable" size="0" dxfId="173"/>
      <tableStyleElement type="headerRow" dxfId="176"/>
      <tableStyleElement type="firstRowStripe" dxfId="175"/>
      <tableStyleElement type="secondRowStripe" dxfId="174"/>
    </tableStyle>
    <tableStyle name="横山 尚武-style" pivot="0" count="4" xr9:uid="{00000000-0011-0000-FFFF-FFFF0D000000}">
      <tableStyleElement type="wholeTable" size="0" dxfId="169"/>
      <tableStyleElement type="headerRow" dxfId="172"/>
      <tableStyleElement type="firstRowStripe" dxfId="171"/>
      <tableStyleElement type="secondRowStripe" dxfId="170"/>
    </tableStyle>
    <tableStyle name="西岡 優希-style" pivot="0" count="4" xr9:uid="{00000000-0011-0000-FFFF-FFFF0E000000}">
      <tableStyleElement type="wholeTable" size="0" dxfId="165"/>
      <tableStyleElement type="headerRow" dxfId="168"/>
      <tableStyleElement type="firstRowStripe" dxfId="167"/>
      <tableStyleElement type="secondRowStripe" dxfId="166"/>
    </tableStyle>
    <tableStyle name="山口 薫-style" pivot="0" count="4" xr9:uid="{00000000-0011-0000-FFFF-FFFF0F000000}">
      <tableStyleElement type="wholeTable" size="0" dxfId="161"/>
      <tableStyleElement type="headerRow" dxfId="164"/>
      <tableStyleElement type="firstRowStripe" dxfId="163"/>
      <tableStyleElement type="secondRowStripe" dxfId="162"/>
    </tableStyle>
    <tableStyle name="集計-style" pivot="0" count="4" xr9:uid="{00000000-0011-0000-FFFF-FFFF10000000}">
      <tableStyleElement type="wholeTable" size="0" dxfId="157"/>
      <tableStyleElement type="headerRow" dxfId="160"/>
      <tableStyleElement type="firstRowStripe" dxfId="159"/>
      <tableStyleElement type="secondRowStripe" dxfId="158"/>
    </tableStyle>
    <tableStyle name="大竹 絵理香-style" pivot="0" count="4" xr9:uid="{00000000-0011-0000-FFFF-FFFF11000000}">
      <tableStyleElement type="wholeTable" size="0" dxfId="153"/>
      <tableStyleElement type="headerRow" dxfId="156"/>
      <tableStyleElement type="firstRowStripe" dxfId="155"/>
      <tableStyleElement type="secondRowStripe" dxfId="154"/>
    </tableStyle>
    <tableStyle name="高野 和義-style" pivot="0" count="4" xr9:uid="{00000000-0011-0000-FFFF-FFFF12000000}">
      <tableStyleElement type="wholeTable" size="0" dxfId="149"/>
      <tableStyleElement type="headerRow" dxfId="152"/>
      <tableStyleElement type="firstRowStripe" dxfId="151"/>
      <tableStyleElement type="secondRowStripe" dxfId="150"/>
    </tableStyle>
    <tableStyle name="山本 洸太-style" pivot="0" count="4" xr9:uid="{00000000-0011-0000-FFFF-FFFF13000000}">
      <tableStyleElement type="wholeTable" size="0" dxfId="145"/>
      <tableStyleElement type="headerRow" dxfId="148"/>
      <tableStyleElement type="firstRowStripe" dxfId="147"/>
      <tableStyleElement type="secondRowStripe" dxfId="146"/>
    </tableStyle>
    <tableStyle name="太田 一誠-style" pivot="0" count="4" xr9:uid="{00000000-0011-0000-FFFF-FFFF14000000}">
      <tableStyleElement type="wholeTable" size="0" dxfId="141"/>
      <tableStyleElement type="headerRow" dxfId="144"/>
      <tableStyleElement type="firstRowStripe" dxfId="143"/>
      <tableStyleElement type="secondRowStripe" dxfId="142"/>
    </tableStyle>
    <tableStyle name="平岡 国彦-style" pivot="0" count="4" xr9:uid="{00000000-0011-0000-FFFF-FFFF15000000}">
      <tableStyleElement type="wholeTable" size="0" dxfId="137"/>
      <tableStyleElement type="headerRow" dxfId="140"/>
      <tableStyleElement type="firstRowStripe" dxfId="139"/>
      <tableStyleElement type="secondRowStripe" dxfId="138"/>
    </tableStyle>
    <tableStyle name="増本 重孝-style" pivot="0" count="4" xr9:uid="{00000000-0011-0000-FFFF-FFFF16000000}">
      <tableStyleElement type="wholeTable" size="0" dxfId="133"/>
      <tableStyleElement type="headerRow" dxfId="136"/>
      <tableStyleElement type="firstRowStripe" dxfId="135"/>
      <tableStyleElement type="secondRowStripe" dxfId="134"/>
    </tableStyle>
    <tableStyle name="長谷川 貴志-style" pivot="0" count="4" xr9:uid="{00000000-0011-0000-FFFF-FFFF17000000}">
      <tableStyleElement type="wholeTable" size="0" dxfId="129"/>
      <tableStyleElement type="headerRow" dxfId="132"/>
      <tableStyleElement type="firstRowStripe" dxfId="131"/>
      <tableStyleElement type="secondRowStripe" dxfId="130"/>
    </tableStyle>
    <tableStyle name="小中 貴晃-style" pivot="0" count="4" xr9:uid="{00000000-0011-0000-FFFF-FFFF18000000}">
      <tableStyleElement type="wholeTable" size="0" dxfId="125"/>
      <tableStyleElement type="headerRow" dxfId="128"/>
      <tableStyleElement type="firstRowStripe" dxfId="127"/>
      <tableStyleElement type="secondRowStripe" dxfId="126"/>
    </tableStyle>
    <tableStyle name="望月 雅幸-style" pivot="0" count="4" xr9:uid="{00000000-0011-0000-FFFF-FFFF19000000}">
      <tableStyleElement type="wholeTable" size="0" dxfId="121"/>
      <tableStyleElement type="headerRow" dxfId="124"/>
      <tableStyleElement type="firstRowStripe" dxfId="123"/>
      <tableStyleElement type="secondRowStripe" dxfId="122"/>
    </tableStyle>
    <tableStyle name="竹内 駿太-style" pivot="0" count="4" xr9:uid="{00000000-0011-0000-FFFF-FFFF1A000000}">
      <tableStyleElement type="wholeTable" size="0" dxfId="117"/>
      <tableStyleElement type="headerRow" dxfId="120"/>
      <tableStyleElement type="firstRowStripe" dxfId="119"/>
      <tableStyleElement type="secondRowStripe" dxfId="118"/>
    </tableStyle>
    <tableStyle name="中村 啓吾-style" pivot="0" count="4" xr9:uid="{00000000-0011-0000-FFFF-FFFF1B000000}">
      <tableStyleElement type="wholeTable" size="0" dxfId="113"/>
      <tableStyleElement type="headerRow" dxfId="116"/>
      <tableStyleElement type="firstRowStripe" dxfId="115"/>
      <tableStyleElement type="secondRowStripe" dxfId="114"/>
    </tableStyle>
    <tableStyle name="吉田 俊之-style" pivot="0" count="4" xr9:uid="{00000000-0011-0000-FFFF-FFFF1C000000}">
      <tableStyleElement type="wholeTable" size="0" dxfId="109"/>
      <tableStyleElement type="headerRow" dxfId="112"/>
      <tableStyleElement type="firstRowStripe" dxfId="111"/>
      <tableStyleElement type="secondRowStripe" dxfId="110"/>
    </tableStyle>
    <tableStyle name="倉持 賢一-style" pivot="0" count="4" xr9:uid="{00000000-0011-0000-FFFF-FFFF1D000000}">
      <tableStyleElement type="wholeTable" size="0" dxfId="105"/>
      <tableStyleElement type="headerRow" dxfId="108"/>
      <tableStyleElement type="firstRowStripe" dxfId="107"/>
      <tableStyleElement type="secondRowStripe" dxfId="106"/>
    </tableStyle>
    <tableStyle name="福上 大輝-style" pivot="0" count="4" xr9:uid="{00000000-0011-0000-FFFF-FFFF1E000000}">
      <tableStyleElement type="wholeTable" size="0" dxfId="101"/>
      <tableStyleElement type="headerRow" dxfId="104"/>
      <tableStyleElement type="firstRowStripe" dxfId="103"/>
      <tableStyleElement type="secondRowStripe" dxfId="102"/>
    </tableStyle>
    <tableStyle name="加藤 隆太-style" pivot="0" count="4" xr9:uid="{00000000-0011-0000-FFFF-FFFF1F000000}">
      <tableStyleElement type="wholeTable" size="0" dxfId="97"/>
      <tableStyleElement type="headerRow" dxfId="100"/>
      <tableStyleElement type="firstRowStripe" dxfId="99"/>
      <tableStyleElement type="secondRowStripe" dxfId="98"/>
    </tableStyle>
    <tableStyle name="藤井 恵理子-style" pivot="0" count="4" xr9:uid="{00000000-0011-0000-FFFF-FFFF20000000}">
      <tableStyleElement type="wholeTable" size="0" dxfId="93"/>
      <tableStyleElement type="headerRow" dxfId="96"/>
      <tableStyleElement type="firstRowStripe" dxfId="95"/>
      <tableStyleElement type="secondRowStripe" dxfId="94"/>
    </tableStyle>
    <tableStyle name="平山 真由美-style" pivot="0" count="4" xr9:uid="{00000000-0011-0000-FFFF-FFFF21000000}">
      <tableStyleElement type="wholeTable" size="0" dxfId="89"/>
      <tableStyleElement type="headerRow" dxfId="92"/>
      <tableStyleElement type="firstRowStripe" dxfId="91"/>
      <tableStyleElement type="secondRowStripe" dxfId="90"/>
    </tableStyle>
    <tableStyle name="今西 俊明-style" pivot="0" count="4" xr9:uid="{00000000-0011-0000-FFFF-FFFF22000000}">
      <tableStyleElement type="wholeTable" size="0" dxfId="85"/>
      <tableStyleElement type="headerRow" dxfId="88"/>
      <tableStyleElement type="firstRowStripe" dxfId="87"/>
      <tableStyleElement type="secondRowStripe" dxfId="86"/>
    </tableStyle>
    <tableStyle name="里見 允二-style" pivot="0" count="4" xr9:uid="{00000000-0011-0000-FFFF-FFFF23000000}">
      <tableStyleElement type="wholeTable" size="0" dxfId="81"/>
      <tableStyleElement type="headerRow" dxfId="84"/>
      <tableStyleElement type="firstRowStripe" dxfId="83"/>
      <tableStyleElement type="secondRowStripe" dxfId="82"/>
    </tableStyle>
    <tableStyle name="斎藤 和貴-style" pivot="0" count="4" xr9:uid="{00000000-0011-0000-FFFF-FFFF24000000}">
      <tableStyleElement type="wholeTable" size="0" dxfId="77"/>
      <tableStyleElement type="headerRow" dxfId="80"/>
      <tableStyleElement type="firstRowStripe" dxfId="79"/>
      <tableStyleElement type="secondRowStripe" dxfId="78"/>
    </tableStyle>
    <tableStyle name="舩杉 牧子-style" pivot="0" count="4" xr9:uid="{00000000-0011-0000-FFFF-FFFF25000000}">
      <tableStyleElement type="wholeTable" size="0" dxfId="73"/>
      <tableStyleElement type="headerRow" dxfId="76"/>
      <tableStyleElement type="firstRowStripe" dxfId="75"/>
      <tableStyleElement type="secondRowStripe" dxfId="74"/>
    </tableStyle>
    <tableStyle name="紀川 和弘-style" pivot="0" count="4" xr9:uid="{00000000-0011-0000-FFFF-FFFF26000000}">
      <tableStyleElement type="wholeTable" size="0" dxfId="69"/>
      <tableStyleElement type="headerRow" dxfId="72"/>
      <tableStyleElement type="firstRowStripe" dxfId="71"/>
      <tableStyleElement type="secondRowStripe" dxfId="70"/>
    </tableStyle>
    <tableStyle name="廣田 誠悟-style" pivot="0" count="4" xr9:uid="{00000000-0011-0000-FFFF-FFFF27000000}">
      <tableStyleElement type="wholeTable" size="0" dxfId="65"/>
      <tableStyleElement type="headerRow" dxfId="68"/>
      <tableStyleElement type="firstRowStripe" dxfId="67"/>
      <tableStyleElement type="secondRowStripe" dxfId="66"/>
    </tableStyle>
    <tableStyle name="木村 健悟-style" pivot="0" count="4" xr9:uid="{00000000-0011-0000-FFFF-FFFF28000000}">
      <tableStyleElement type="wholeTable" size="0" dxfId="61"/>
      <tableStyleElement type="headerRow" dxfId="64"/>
      <tableStyleElement type="firstRowStripe" dxfId="63"/>
      <tableStyleElement type="secondRowStripe" dxfId="62"/>
    </tableStyle>
    <tableStyle name="船津 麻理子-style" pivot="0" count="4" xr9:uid="{00000000-0011-0000-FFFF-FFFF29000000}">
      <tableStyleElement type="wholeTable" size="0" dxfId="57"/>
      <tableStyleElement type="headerRow" dxfId="60"/>
      <tableStyleElement type="firstRowStripe" dxfId="59"/>
      <tableStyleElement type="secondRowStripe" dxfId="58"/>
    </tableStyle>
    <tableStyle name="海沼 功-style" pivot="0" count="4" xr9:uid="{00000000-0011-0000-FFFF-FFFF2A000000}">
      <tableStyleElement type="wholeTable" size="0" dxfId="53"/>
      <tableStyleElement type="headerRow" dxfId="56"/>
      <tableStyleElement type="firstRowStripe" dxfId="55"/>
      <tableStyleElement type="secondRowStripe" dxfId="54"/>
    </tableStyle>
    <tableStyle name="梅澤 朗広-style" pivot="0" count="4" xr9:uid="{00000000-0011-0000-FFFF-FFFF2B000000}">
      <tableStyleElement type="wholeTable" size="0" dxfId="49"/>
      <tableStyleElement type="headerRow" dxfId="52"/>
      <tableStyleElement type="firstRowStripe" dxfId="51"/>
      <tableStyleElement type="secondRowStripe" dxfId="50"/>
    </tableStyle>
    <tableStyle name="松倉 健治-style" pivot="0" count="4" xr9:uid="{00000000-0011-0000-FFFF-FFFF2C000000}">
      <tableStyleElement type="wholeTable" size="0" dxfId="45"/>
      <tableStyleElement type="headerRow" dxfId="48"/>
      <tableStyleElement type="firstRowStripe" dxfId="47"/>
      <tableStyleElement type="secondRowStripe" dxfId="46"/>
    </tableStyle>
    <tableStyle name="清原 佳彩美-style" pivot="0" count="4" xr9:uid="{00000000-0011-0000-FFFF-FFFF2D000000}">
      <tableStyleElement type="wholeTable" size="0" dxfId="41"/>
      <tableStyleElement type="headerRow" dxfId="44"/>
      <tableStyleElement type="firstRowStripe" dxfId="43"/>
      <tableStyleElement type="secondRowStripe" dxfId="42"/>
    </tableStyle>
    <tableStyle name="飯田 千帆-style" pivot="0" count="4" xr9:uid="{00000000-0011-0000-FFFF-FFFF2E000000}">
      <tableStyleElement type="wholeTable" size="0" dxfId="37"/>
      <tableStyleElement type="headerRow" dxfId="40"/>
      <tableStyleElement type="firstRowStripe" dxfId="39"/>
      <tableStyleElement type="secondRowStripe" dxfId="38"/>
    </tableStyle>
    <tableStyle name="畠山 憲之-style" pivot="0" count="4" xr9:uid="{00000000-0011-0000-FFFF-FFFF2F000000}">
      <tableStyleElement type="wholeTable" size="0" dxfId="33"/>
      <tableStyleElement type="headerRow" dxfId="36"/>
      <tableStyleElement type="firstRowStripe" dxfId="35"/>
      <tableStyleElement type="secondRowStripe" dxfId="34"/>
    </tableStyle>
    <tableStyle name="福士 利明-style" pivot="0" count="4" xr9:uid="{00000000-0011-0000-FFFF-FFFF30000000}">
      <tableStyleElement type="wholeTable" size="0" dxfId="29"/>
      <tableStyleElement type="headerRow" dxfId="32"/>
      <tableStyleElement type="firstRowStripe" dxfId="31"/>
      <tableStyleElement type="secondRowStripe" dxfId="30"/>
    </tableStyle>
    <tableStyle name="西浦 雅-style" pivot="0" count="4" xr9:uid="{00000000-0011-0000-FFFF-FFFF31000000}">
      <tableStyleElement type="wholeTable" size="0" dxfId="25"/>
      <tableStyleElement type="headerRow" dxfId="28"/>
      <tableStyleElement type="firstRowStripe" dxfId="27"/>
      <tableStyleElement type="secondRowStripe" dxfId="26"/>
    </tableStyle>
    <tableStyle name="岡元 智美-style" pivot="0" count="4" xr9:uid="{00000000-0011-0000-FFFF-FFFF32000000}">
      <tableStyleElement type="wholeTable" size="0" dxfId="21"/>
      <tableStyleElement type="headerRow" dxfId="24"/>
      <tableStyleElement type="firstRowStripe" dxfId="23"/>
      <tableStyleElement type="secondRowStripe" dxfId="22"/>
    </tableStyle>
    <tableStyle name="今村 千絵-style" pivot="0" count="4" xr9:uid="{00000000-0011-0000-FFFF-FFFF33000000}">
      <tableStyleElement type="wholeTable" size="0" dxfId="17"/>
      <tableStyleElement type="headerRow" dxfId="20"/>
      <tableStyleElement type="firstRowStripe" dxfId="19"/>
      <tableStyleElement type="secondRowStripe" dxfId="18"/>
    </tableStyle>
    <tableStyle name="越賀 淑恵-style" pivot="0" count="4" xr9:uid="{00000000-0011-0000-FFFF-FFFF34000000}">
      <tableStyleElement type="wholeTable" size="0" dxfId="13"/>
      <tableStyleElement type="headerRow" dxfId="16"/>
      <tableStyleElement type="firstRowStripe" dxfId="15"/>
      <tableStyleElement type="secondRowStripe" dxfId="14"/>
    </tableStyle>
    <tableStyle name="芳賀 崇利-style" pivot="0" count="4" xr9:uid="{00000000-0011-0000-FFFF-FFFF35000000}">
      <tableStyleElement type="wholeTable" size="0" dxfId="9"/>
      <tableStyleElement type="headerRow" dxfId="12"/>
      <tableStyleElement type="firstRowStripe" dxfId="11"/>
      <tableStyleElement type="secondRowStripe" dxfId="10"/>
    </tableStyle>
    <tableStyle name="飯田 香-style" pivot="0" count="4" xr9:uid="{00000000-0011-0000-FFFF-FFFF36000000}">
      <tableStyleElement type="wholeTable" size="0" dxfId="5"/>
      <tableStyleElement type="headerRow" dxfId="8"/>
      <tableStyleElement type="firstRowStripe" dxfId="7"/>
      <tableStyleElement type="secondRowStripe" dxfId="6"/>
    </tableStyle>
    <tableStyle name="佐久間 康丞-style" pivot="0" count="4" xr9:uid="{00000000-0011-0000-FFFF-FFFF37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名前" displayName="名前" ref="A1:I466">
  <tableColumns count="9">
    <tableColumn id="1" xr3:uid="{00000000-0010-0000-0000-000001000000}" name="３"/>
    <tableColumn id="2" xr3:uid="{00000000-0010-0000-0000-000002000000}" name="名前"/>
    <tableColumn id="3" xr3:uid="{00000000-0010-0000-0000-000003000000}" name="カテゴリー"/>
    <tableColumn id="4" xr3:uid="{00000000-0010-0000-0000-000004000000}" name="目標や課題"/>
    <tableColumn id="5" xr3:uid="{00000000-0010-0000-0000-000005000000}" name="関係性"/>
    <tableColumn id="6" xr3:uid="{00000000-0010-0000-0000-000006000000}" name="紹介して欲しい人"/>
    <tableColumn id="7" xr3:uid="{00000000-0010-0000-0000-000007000000}" name="ステータス"/>
    <tableColumn id="8" xr3:uid="{00000000-0010-0000-0000-000008000000}" name="優先度"/>
    <tableColumn id="9" xr3:uid="{00000000-0010-0000-0000-000009000000}" name="最終コンタクト"/>
  </tableColumns>
  <tableStyleInfo name="テンプレート-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名前_7" displayName="名前_7" ref="A1:I466">
  <tableColumns count="9">
    <tableColumn id="1" xr3:uid="{00000000-0010-0000-0100-000001000000}" name="３"/>
    <tableColumn id="2" xr3:uid="{00000000-0010-0000-0100-000002000000}" name="名前"/>
    <tableColumn id="3" xr3:uid="{00000000-0010-0000-0100-000003000000}" name="カテゴリー"/>
    <tableColumn id="4" xr3:uid="{00000000-0010-0000-0100-000004000000}" name="目標や課題"/>
    <tableColumn id="5" xr3:uid="{00000000-0010-0000-0100-000005000000}" name="関係性"/>
    <tableColumn id="6" xr3:uid="{00000000-0010-0000-0100-000006000000}" name="紹介して欲しい人"/>
    <tableColumn id="7" xr3:uid="{00000000-0010-0000-0100-000007000000}" name="ステータス"/>
    <tableColumn id="8" xr3:uid="{00000000-0010-0000-0100-000008000000}" name="優先度"/>
    <tableColumn id="9" xr3:uid="{00000000-0010-0000-0100-000009000000}" name="最終コンタクト"/>
  </tableColumns>
  <tableStyleInfo name="木村 杏那-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野口裕子_4" displayName="野口裕子_4" ref="A1:I466">
  <tableColumns count="9">
    <tableColumn id="1" xr3:uid="{00000000-0010-0000-0200-000001000000}" name="３"/>
    <tableColumn id="2" xr3:uid="{00000000-0010-0000-0200-000002000000}" name="名前"/>
    <tableColumn id="3" xr3:uid="{00000000-0010-0000-0200-000003000000}" name="カテゴリー"/>
    <tableColumn id="4" xr3:uid="{00000000-0010-0000-0200-000004000000}" name="目標や課題"/>
    <tableColumn id="5" xr3:uid="{00000000-0010-0000-0200-000005000000}" name="関係性"/>
    <tableColumn id="6" xr3:uid="{00000000-0010-0000-0200-000006000000}" name="紹介して欲しい人"/>
    <tableColumn id="7" xr3:uid="{00000000-0010-0000-0200-000007000000}" name="ステータス"/>
    <tableColumn id="8" xr3:uid="{00000000-0010-0000-0200-000008000000}" name="優先度"/>
    <tableColumn id="9" xr3:uid="{00000000-0010-0000-0200-000009000000}" name="最終コンタクト"/>
  </tableColumns>
  <tableStyleInfo name="米澤 侑桂-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野口裕子_2" displayName="野口裕子_2" ref="A1:I466">
  <tableColumns count="9">
    <tableColumn id="1" xr3:uid="{00000000-0010-0000-0300-000001000000}" name="３"/>
    <tableColumn id="2" xr3:uid="{00000000-0010-0000-0300-000002000000}" name="名前"/>
    <tableColumn id="3" xr3:uid="{00000000-0010-0000-0300-000003000000}" name="カテゴリー"/>
    <tableColumn id="4" xr3:uid="{00000000-0010-0000-0300-000004000000}" name="目標や課題"/>
    <tableColumn id="5" xr3:uid="{00000000-0010-0000-0300-000005000000}" name="関係性"/>
    <tableColumn id="6" xr3:uid="{00000000-0010-0000-0300-000006000000}" name="紹介して欲しい人"/>
    <tableColumn id="7" xr3:uid="{00000000-0010-0000-0300-000007000000}" name="ステータス"/>
    <tableColumn id="8" xr3:uid="{00000000-0010-0000-0300-000008000000}" name="優先度"/>
    <tableColumn id="9" xr3:uid="{00000000-0010-0000-0300-000009000000}" name="最終コンタクト"/>
  </tableColumns>
  <tableStyleInfo name="森園 友喜-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野口裕子_3" displayName="野口裕子_3" ref="A1:I466">
  <tableColumns count="9">
    <tableColumn id="1" xr3:uid="{00000000-0010-0000-0400-000001000000}" name="３"/>
    <tableColumn id="2" xr3:uid="{00000000-0010-0000-0400-000002000000}" name="名前"/>
    <tableColumn id="3" xr3:uid="{00000000-0010-0000-0400-000003000000}" name="カテゴリー"/>
    <tableColumn id="4" xr3:uid="{00000000-0010-0000-0400-000004000000}" name="目標や課題"/>
    <tableColumn id="5" xr3:uid="{00000000-0010-0000-0400-000005000000}" name="関係性"/>
    <tableColumn id="6" xr3:uid="{00000000-0010-0000-0400-000006000000}" name="紹介して欲しい人"/>
    <tableColumn id="7" xr3:uid="{00000000-0010-0000-0400-000007000000}" name="ステータス"/>
    <tableColumn id="8" xr3:uid="{00000000-0010-0000-0400-000008000000}" name="優先度"/>
    <tableColumn id="9" xr3:uid="{00000000-0010-0000-0400-000009000000}" name="最終コンタクト"/>
  </tableColumns>
  <tableStyleInfo name="久米 加代子-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名前_13" displayName="名前_13" ref="A1:I466">
  <tableColumns count="9">
    <tableColumn id="1" xr3:uid="{00000000-0010-0000-0500-000001000000}" name="３"/>
    <tableColumn id="2" xr3:uid="{00000000-0010-0000-0500-000002000000}" name="名前"/>
    <tableColumn id="3" xr3:uid="{00000000-0010-0000-0500-000003000000}" name="カテゴリー"/>
    <tableColumn id="4" xr3:uid="{00000000-0010-0000-0500-000004000000}" name="目標や課題"/>
    <tableColumn id="5" xr3:uid="{00000000-0010-0000-0500-000005000000}" name="関係性"/>
    <tableColumn id="6" xr3:uid="{00000000-0010-0000-0500-000006000000}" name="紹介して欲しい人"/>
    <tableColumn id="7" xr3:uid="{00000000-0010-0000-0500-000007000000}" name="ステータス"/>
    <tableColumn id="8" xr3:uid="{00000000-0010-0000-0500-000008000000}" name="優先度"/>
    <tableColumn id="9" xr3:uid="{00000000-0010-0000-0500-000009000000}" name="最終コンタクト"/>
  </tableColumns>
  <tableStyleInfo name="次廣 淳-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山本葉子" displayName="山本葉子" ref="A1:I466">
  <tableColumns count="9">
    <tableColumn id="1" xr3:uid="{00000000-0010-0000-0600-000001000000}" name="３"/>
    <tableColumn id="2" xr3:uid="{00000000-0010-0000-0600-000002000000}" name="名前"/>
    <tableColumn id="3" xr3:uid="{00000000-0010-0000-0600-000003000000}" name="カテゴリー"/>
    <tableColumn id="4" xr3:uid="{00000000-0010-0000-0600-000004000000}" name="目標や課題"/>
    <tableColumn id="5" xr3:uid="{00000000-0010-0000-0600-000005000000}" name="関係性"/>
    <tableColumn id="6" xr3:uid="{00000000-0010-0000-0600-000006000000}" name="紹介して欲しい人"/>
    <tableColumn id="7" xr3:uid="{00000000-0010-0000-0600-000007000000}" name="ステータス"/>
    <tableColumn id="8" xr3:uid="{00000000-0010-0000-0600-000008000000}" name="優先度"/>
    <tableColumn id="9" xr3:uid="{00000000-0010-0000-0600-000009000000}" name="最終コンタクト"/>
  </tableColumns>
  <tableStyleInfo name="山本 葉子-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野口裕子" displayName="野口裕子" ref="A1:I466">
  <tableColumns count="9">
    <tableColumn id="1" xr3:uid="{00000000-0010-0000-0700-000001000000}" name="３"/>
    <tableColumn id="2" xr3:uid="{00000000-0010-0000-0700-000002000000}" name="名前"/>
    <tableColumn id="3" xr3:uid="{00000000-0010-0000-0700-000003000000}" name="カテゴリー"/>
    <tableColumn id="4" xr3:uid="{00000000-0010-0000-0700-000004000000}" name="目標や課題"/>
    <tableColumn id="5" xr3:uid="{00000000-0010-0000-0700-000005000000}" name="関係性"/>
    <tableColumn id="6" xr3:uid="{00000000-0010-0000-0700-000006000000}" name="紹介して欲しい人"/>
    <tableColumn id="7" xr3:uid="{00000000-0010-0000-0700-000007000000}" name="ステータス"/>
    <tableColumn id="8" xr3:uid="{00000000-0010-0000-0700-000008000000}" name="優先度"/>
    <tableColumn id="9" xr3:uid="{00000000-0010-0000-0700-000009000000}" name="最終コンタクト"/>
  </tableColumns>
  <tableStyleInfo name="八田 奈緒美-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原田里織" displayName="原田里織" ref="A1:I466">
  <tableColumns count="9">
    <tableColumn id="1" xr3:uid="{00000000-0010-0000-0800-000001000000}" name="３"/>
    <tableColumn id="2" xr3:uid="{00000000-0010-0000-0800-000002000000}" name="名前"/>
    <tableColumn id="3" xr3:uid="{00000000-0010-0000-0800-000003000000}" name="カテゴリー"/>
    <tableColumn id="4" xr3:uid="{00000000-0010-0000-0800-000004000000}" name="目標や課題"/>
    <tableColumn id="5" xr3:uid="{00000000-0010-0000-0800-000005000000}" name="関係性"/>
    <tableColumn id="6" xr3:uid="{00000000-0010-0000-0800-000006000000}" name="紹介して欲しい人"/>
    <tableColumn id="7" xr3:uid="{00000000-0010-0000-0800-000007000000}" name="ステータス"/>
    <tableColumn id="8" xr3:uid="{00000000-0010-0000-0800-000008000000}" name="優先度"/>
    <tableColumn id="9" xr3:uid="{00000000-0010-0000-0800-000009000000}" name="最終コンタクト"/>
  </tableColumns>
  <tableStyleInfo name="原田 里織-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渡邊真大" displayName="渡邊真大" ref="A1:I466">
  <tableColumns count="9">
    <tableColumn id="1" xr3:uid="{00000000-0010-0000-0900-000001000000}" name="３"/>
    <tableColumn id="2" xr3:uid="{00000000-0010-0000-0900-000002000000}" name="名前"/>
    <tableColumn id="3" xr3:uid="{00000000-0010-0000-0900-000003000000}" name="カテゴリー"/>
    <tableColumn id="4" xr3:uid="{00000000-0010-0000-0900-000004000000}" name="目標や課題"/>
    <tableColumn id="5" xr3:uid="{00000000-0010-0000-0900-000005000000}" name="関係性"/>
    <tableColumn id="6" xr3:uid="{00000000-0010-0000-0900-000006000000}" name="紹介して欲しい人"/>
    <tableColumn id="7" xr3:uid="{00000000-0010-0000-0900-000007000000}" name="ステータス"/>
    <tableColumn id="8" xr3:uid="{00000000-0010-0000-0900-000008000000}" name="優先度"/>
    <tableColumn id="9" xr3:uid="{00000000-0010-0000-0900-000009000000}" name="最終コンタクト"/>
  </tableColumns>
  <tableStyleInfo name="渡邊 真大-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名前_12" displayName="名前_12" ref="A1:I466">
  <tableColumns count="9">
    <tableColumn id="1" xr3:uid="{00000000-0010-0000-0A00-000001000000}" name="列 1"/>
    <tableColumn id="2" xr3:uid="{00000000-0010-0000-0A00-000002000000}" name="名前"/>
    <tableColumn id="3" xr3:uid="{00000000-0010-0000-0A00-000003000000}" name="カテゴリー"/>
    <tableColumn id="4" xr3:uid="{00000000-0010-0000-0A00-000004000000}" name="目標や課題"/>
    <tableColumn id="5" xr3:uid="{00000000-0010-0000-0A00-000005000000}" name="関係性"/>
    <tableColumn id="6" xr3:uid="{00000000-0010-0000-0A00-000006000000}" name="紹介して欲しい人"/>
    <tableColumn id="7" xr3:uid="{00000000-0010-0000-0A00-000007000000}" name="ステータス"/>
    <tableColumn id="8" xr3:uid="{00000000-0010-0000-0A00-000008000000}" name="優先度"/>
    <tableColumn id="9" xr3:uid="{00000000-0010-0000-0A00-000009000000}" name="最終コンタクト"/>
  </tableColumns>
  <tableStyleInfo name="軍司 敦也-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名前_11" displayName="名前_11" ref="A1:J466">
  <tableColumns count="10">
    <tableColumn id="1" xr3:uid="{00000000-0010-0000-0B00-000001000000}" name="３"/>
    <tableColumn id="2" xr3:uid="{00000000-0010-0000-0B00-000002000000}" name="名前"/>
    <tableColumn id="3" xr3:uid="{00000000-0010-0000-0B00-000003000000}" name="カテゴリー"/>
    <tableColumn id="4" xr3:uid="{00000000-0010-0000-0B00-000004000000}" name="繋がりたい！"/>
    <tableColumn id="5" xr3:uid="{00000000-0010-0000-0B00-000005000000}" name="目標や課題"/>
    <tableColumn id="6" xr3:uid="{00000000-0010-0000-0B00-000006000000}" name="関係性"/>
    <tableColumn id="7" xr3:uid="{00000000-0010-0000-0B00-000007000000}" name="紹介して欲しい人"/>
    <tableColumn id="8" xr3:uid="{00000000-0010-0000-0B00-000008000000}" name="ステータス"/>
    <tableColumn id="9" xr3:uid="{00000000-0010-0000-0B00-000009000000}" name="優先度"/>
    <tableColumn id="10" xr3:uid="{00000000-0010-0000-0B00-00000A000000}" name="最終コンタクト"/>
  </tableColumns>
  <tableStyleInfo name="田渕 恭平-style"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名前_10" displayName="名前_10" ref="A1:I466">
  <tableColumns count="9">
    <tableColumn id="1" xr3:uid="{00000000-0010-0000-0C00-000001000000}" name="３"/>
    <tableColumn id="2" xr3:uid="{00000000-0010-0000-0C00-000002000000}" name="名前"/>
    <tableColumn id="3" xr3:uid="{00000000-0010-0000-0C00-000003000000}" name="カテゴリー"/>
    <tableColumn id="4" xr3:uid="{00000000-0010-0000-0C00-000004000000}" name="目標や課題"/>
    <tableColumn id="5" xr3:uid="{00000000-0010-0000-0C00-000005000000}" name="関係性"/>
    <tableColumn id="6" xr3:uid="{00000000-0010-0000-0C00-000006000000}" name="紹介して欲しい人"/>
    <tableColumn id="7" xr3:uid="{00000000-0010-0000-0C00-000007000000}" name="ステータス"/>
    <tableColumn id="8" xr3:uid="{00000000-0010-0000-0C00-000008000000}" name="優先度"/>
    <tableColumn id="9" xr3:uid="{00000000-0010-0000-0C00-000009000000}" name="最終コンタクト"/>
  </tableColumns>
  <tableStyleInfo name="佐藤 拓斗-style"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名前_9" displayName="名前_9" ref="A1:I466">
  <tableColumns count="9">
    <tableColumn id="1" xr3:uid="{00000000-0010-0000-0D00-000001000000}" name="３"/>
    <tableColumn id="2" xr3:uid="{00000000-0010-0000-0D00-000002000000}" name="名前"/>
    <tableColumn id="3" xr3:uid="{00000000-0010-0000-0D00-000003000000}" name="カテゴリー"/>
    <tableColumn id="4" xr3:uid="{00000000-0010-0000-0D00-000004000000}" name="目標や課題"/>
    <tableColumn id="5" xr3:uid="{00000000-0010-0000-0D00-000005000000}" name="関係性"/>
    <tableColumn id="6" xr3:uid="{00000000-0010-0000-0D00-000006000000}" name="紹介して欲しい人"/>
    <tableColumn id="7" xr3:uid="{00000000-0010-0000-0D00-000007000000}" name="ステータス"/>
    <tableColumn id="8" xr3:uid="{00000000-0010-0000-0D00-000008000000}" name="優先度"/>
    <tableColumn id="9" xr3:uid="{00000000-0010-0000-0D00-000009000000}" name="最終コンタクト"/>
  </tableColumns>
  <tableStyleInfo name="横山 尚武-style"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名前_8" displayName="名前_8" ref="A1:J466">
  <tableColumns count="10">
    <tableColumn id="1" xr3:uid="{00000000-0010-0000-0E00-000001000000}" name="３"/>
    <tableColumn id="2" xr3:uid="{00000000-0010-0000-0E00-000002000000}" name="名前"/>
    <tableColumn id="3" xr3:uid="{00000000-0010-0000-0E00-000003000000}" name="カテゴリー"/>
    <tableColumn id="4" xr3:uid="{00000000-0010-0000-0E00-000004000000}" name="繋がりたい！"/>
    <tableColumn id="5" xr3:uid="{00000000-0010-0000-0E00-000005000000}" name="目標や課題"/>
    <tableColumn id="6" xr3:uid="{00000000-0010-0000-0E00-000006000000}" name="関係性"/>
    <tableColumn id="7" xr3:uid="{00000000-0010-0000-0E00-000007000000}" name="紹介して欲しい人"/>
    <tableColumn id="8" xr3:uid="{00000000-0010-0000-0E00-000008000000}" name="ステータス"/>
    <tableColumn id="9" xr3:uid="{00000000-0010-0000-0E00-000009000000}" name="優先度"/>
    <tableColumn id="10" xr3:uid="{00000000-0010-0000-0E00-00000A000000}" name="最終コンタクト"/>
  </tableColumns>
  <tableStyleInfo name="西岡 優希-style"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名前_6" displayName="名前_6" ref="A1:I466">
  <tableColumns count="9">
    <tableColumn id="1" xr3:uid="{00000000-0010-0000-0F00-000001000000}" name="３"/>
    <tableColumn id="2" xr3:uid="{00000000-0010-0000-0F00-000002000000}" name="名前"/>
    <tableColumn id="3" xr3:uid="{00000000-0010-0000-0F00-000003000000}" name="カテゴリー"/>
    <tableColumn id="4" xr3:uid="{00000000-0010-0000-0F00-000004000000}" name="目標や課題"/>
    <tableColumn id="5" xr3:uid="{00000000-0010-0000-0F00-000005000000}" name="関係性"/>
    <tableColumn id="6" xr3:uid="{00000000-0010-0000-0F00-000006000000}" name="紹介して欲しい人"/>
    <tableColumn id="7" xr3:uid="{00000000-0010-0000-0F00-000007000000}" name="ステータス"/>
    <tableColumn id="8" xr3:uid="{00000000-0010-0000-0F00-000008000000}" name="優先度"/>
    <tableColumn id="9" xr3:uid="{00000000-0010-0000-0F00-000009000000}" name="最終コンタクト"/>
  </tableColumns>
  <tableStyleInfo name="山口 薫-style"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表_40" displayName="表_40" ref="A1:G466">
  <tableColumns count="7">
    <tableColumn id="1" xr3:uid="{00000000-0010-0000-1000-000001000000}" name="提案中"/>
    <tableColumn id="2" xr3:uid="{00000000-0010-0000-1000-000002000000}" name="人数"/>
    <tableColumn id="3" xr3:uid="{00000000-0010-0000-1000-000003000000}" name="お名前"/>
    <tableColumn id="4" xr3:uid="{00000000-0010-0000-1000-000004000000}" name="列 4"/>
    <tableColumn id="5" xr3:uid="{00000000-0010-0000-1000-000005000000}" name="列 5"/>
    <tableColumn id="6" xr3:uid="{00000000-0010-0000-1000-000006000000}" name="列 6"/>
    <tableColumn id="7" xr3:uid="{00000000-0010-0000-1000-000007000000}" name="列 7"/>
  </tableColumns>
  <tableStyleInfo name="集計-style"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名前_5" displayName="名前_5" ref="A1:I466">
  <tableColumns count="9">
    <tableColumn id="1" xr3:uid="{00000000-0010-0000-1100-000001000000}" name="３"/>
    <tableColumn id="2" xr3:uid="{00000000-0010-0000-1100-000002000000}" name="名前"/>
    <tableColumn id="3" xr3:uid="{00000000-0010-0000-1100-000003000000}" name="カテゴリー"/>
    <tableColumn id="4" xr3:uid="{00000000-0010-0000-1100-000004000000}" name="目標や課題"/>
    <tableColumn id="5" xr3:uid="{00000000-0010-0000-1100-000005000000}" name="関係性"/>
    <tableColumn id="6" xr3:uid="{00000000-0010-0000-1100-000006000000}" name="紹介して欲しい人"/>
    <tableColumn id="7" xr3:uid="{00000000-0010-0000-1100-000007000000}" name="ステータス"/>
    <tableColumn id="8" xr3:uid="{00000000-0010-0000-1100-000008000000}" name="優先度"/>
    <tableColumn id="9" xr3:uid="{00000000-0010-0000-1100-000009000000}" name="最終コンタクト"/>
  </tableColumns>
  <tableStyleInfo name="大竹 絵理香-style"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名前_4" displayName="名前_4" ref="A1:I466">
  <tableColumns count="9">
    <tableColumn id="1" xr3:uid="{00000000-0010-0000-1200-000001000000}" name="３"/>
    <tableColumn id="2" xr3:uid="{00000000-0010-0000-1200-000002000000}" name="名前"/>
    <tableColumn id="3" xr3:uid="{00000000-0010-0000-1200-000003000000}" name="カテゴリー"/>
    <tableColumn id="4" xr3:uid="{00000000-0010-0000-1200-000004000000}" name="目標や課題"/>
    <tableColumn id="5" xr3:uid="{00000000-0010-0000-1200-000005000000}" name="関係性"/>
    <tableColumn id="6" xr3:uid="{00000000-0010-0000-1200-000006000000}" name="紹介して欲しい人"/>
    <tableColumn id="7" xr3:uid="{00000000-0010-0000-1200-000007000000}" name="ステータス"/>
    <tableColumn id="8" xr3:uid="{00000000-0010-0000-1200-000008000000}" name="優先度"/>
    <tableColumn id="9" xr3:uid="{00000000-0010-0000-1200-000009000000}" name="最終コンタクト"/>
  </tableColumns>
  <tableStyleInfo name="高野 和義-style"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名前_3" displayName="名前_3" ref="A1:I466">
  <tableColumns count="9">
    <tableColumn id="1" xr3:uid="{00000000-0010-0000-1300-000001000000}" name="３"/>
    <tableColumn id="2" xr3:uid="{00000000-0010-0000-1300-000002000000}" name="名前"/>
    <tableColumn id="3" xr3:uid="{00000000-0010-0000-1300-000003000000}" name="カテゴリー"/>
    <tableColumn id="4" xr3:uid="{00000000-0010-0000-1300-000004000000}" name="目標や課題"/>
    <tableColumn id="5" xr3:uid="{00000000-0010-0000-1300-000005000000}" name="関係性"/>
    <tableColumn id="6" xr3:uid="{00000000-0010-0000-1300-000006000000}" name="紹介して欲しい人"/>
    <tableColumn id="7" xr3:uid="{00000000-0010-0000-1300-000007000000}" name="ステータス"/>
    <tableColumn id="8" xr3:uid="{00000000-0010-0000-1300-000008000000}" name="優先度"/>
    <tableColumn id="9" xr3:uid="{00000000-0010-0000-1300-000009000000}" name="最終コンタクト"/>
  </tableColumns>
  <tableStyleInfo name="山本 洸太-style"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名前_2" displayName="名前_2" ref="A1:J466">
  <tableColumns count="10">
    <tableColumn id="1" xr3:uid="{00000000-0010-0000-1400-000001000000}" name="３"/>
    <tableColumn id="2" xr3:uid="{00000000-0010-0000-1400-000002000000}" name="名前"/>
    <tableColumn id="3" xr3:uid="{00000000-0010-0000-1400-000003000000}" name="カテゴリー"/>
    <tableColumn id="4" xr3:uid="{00000000-0010-0000-1400-000004000000}" name="繋がりたい！"/>
    <tableColumn id="5" xr3:uid="{00000000-0010-0000-1400-000005000000}" name="目標や課題"/>
    <tableColumn id="6" xr3:uid="{00000000-0010-0000-1400-000006000000}" name="関係性"/>
    <tableColumn id="7" xr3:uid="{00000000-0010-0000-1400-000007000000}" name="紹介して欲しい人"/>
    <tableColumn id="8" xr3:uid="{00000000-0010-0000-1400-000008000000}" name="ステータス"/>
    <tableColumn id="9" xr3:uid="{00000000-0010-0000-1400-000009000000}" name="優先度"/>
    <tableColumn id="10" xr3:uid="{00000000-0010-0000-1400-00000A000000}" name="最終コンタクト"/>
  </tableColumns>
  <tableStyleInfo name="太田 一誠-style"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平岡_国彦" displayName="平岡_国彦" ref="A1:I466">
  <tableColumns count="9">
    <tableColumn id="1" xr3:uid="{00000000-0010-0000-1500-000001000000}" name="３"/>
    <tableColumn id="2" xr3:uid="{00000000-0010-0000-1500-000002000000}" name="名前"/>
    <tableColumn id="3" xr3:uid="{00000000-0010-0000-1500-000003000000}" name="カテゴリー"/>
    <tableColumn id="4" xr3:uid="{00000000-0010-0000-1500-000004000000}" name="目標や課題"/>
    <tableColumn id="5" xr3:uid="{00000000-0010-0000-1500-000005000000}" name="関係性"/>
    <tableColumn id="6" xr3:uid="{00000000-0010-0000-1500-000006000000}" name="紹介して欲しい人"/>
    <tableColumn id="7" xr3:uid="{00000000-0010-0000-1500-000007000000}" name="ステータス"/>
    <tableColumn id="8" xr3:uid="{00000000-0010-0000-1500-000008000000}" name="優先度"/>
    <tableColumn id="9" xr3:uid="{00000000-0010-0000-1500-000009000000}" name="最終コンタクト"/>
  </tableColumns>
  <tableStyleInfo name="平岡 国彦-style"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表_11" displayName="表_11" ref="A1:J466">
  <tableColumns count="10">
    <tableColumn id="1" xr3:uid="{00000000-0010-0000-1600-000001000000}" name="３"/>
    <tableColumn id="2" xr3:uid="{00000000-0010-0000-1600-000002000000}" name="名前"/>
    <tableColumn id="3" xr3:uid="{00000000-0010-0000-1600-000003000000}" name="カテゴリー"/>
    <tableColumn id="4" xr3:uid="{00000000-0010-0000-1600-000004000000}" name="繋がりたい！"/>
    <tableColumn id="5" xr3:uid="{00000000-0010-0000-1600-000005000000}" name="目標や課題"/>
    <tableColumn id="6" xr3:uid="{00000000-0010-0000-1600-000006000000}" name="関係性"/>
    <tableColumn id="7" xr3:uid="{00000000-0010-0000-1600-000007000000}" name="紹介して欲しい人"/>
    <tableColumn id="8" xr3:uid="{00000000-0010-0000-1600-000008000000}" name="ステータス"/>
    <tableColumn id="9" xr3:uid="{00000000-0010-0000-1600-000009000000}" name="優先度"/>
    <tableColumn id="10" xr3:uid="{00000000-0010-0000-1600-00000A000000}" name="最終コンタクト"/>
  </tableColumns>
  <tableStyleInfo name="増本 重孝-style"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表_7" displayName="表_7" ref="A1:I466">
  <tableColumns count="9">
    <tableColumn id="1" xr3:uid="{00000000-0010-0000-1700-000001000000}" name="３"/>
    <tableColumn id="2" xr3:uid="{00000000-0010-0000-1700-000002000000}" name="名前"/>
    <tableColumn id="3" xr3:uid="{00000000-0010-0000-1700-000003000000}" name="カテゴリー"/>
    <tableColumn id="4" xr3:uid="{00000000-0010-0000-1700-000004000000}" name="目標や課題"/>
    <tableColumn id="5" xr3:uid="{00000000-0010-0000-1700-000005000000}" name="関係性"/>
    <tableColumn id="6" xr3:uid="{00000000-0010-0000-1700-000006000000}" name="紹介して欲しい人"/>
    <tableColumn id="7" xr3:uid="{00000000-0010-0000-1700-000007000000}" name="ステータス"/>
    <tableColumn id="8" xr3:uid="{00000000-0010-0000-1700-000008000000}" name="優先度"/>
    <tableColumn id="9" xr3:uid="{00000000-0010-0000-1700-000009000000}" name="最終コンタクト"/>
  </tableColumns>
  <tableStyleInfo name="長谷川 貴志-style" showFirstColumn="1" showLastColumn="1"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表" displayName="表" ref="A1:I466">
  <tableColumns count="9">
    <tableColumn id="1" xr3:uid="{00000000-0010-0000-1800-000001000000}" name="３"/>
    <tableColumn id="2" xr3:uid="{00000000-0010-0000-1800-000002000000}" name="名前"/>
    <tableColumn id="3" xr3:uid="{00000000-0010-0000-1800-000003000000}" name="カテゴリー"/>
    <tableColumn id="4" xr3:uid="{00000000-0010-0000-1800-000004000000}" name="目標や課題"/>
    <tableColumn id="5" xr3:uid="{00000000-0010-0000-1800-000005000000}" name="関係性"/>
    <tableColumn id="6" xr3:uid="{00000000-0010-0000-1800-000006000000}" name="紹介して欲しい人"/>
    <tableColumn id="7" xr3:uid="{00000000-0010-0000-1800-000007000000}" name="ステータス"/>
    <tableColumn id="8" xr3:uid="{00000000-0010-0000-1800-000008000000}" name="優先度"/>
    <tableColumn id="9" xr3:uid="{00000000-0010-0000-1800-000009000000}" name="最終コンタクト"/>
  </tableColumns>
  <tableStyleInfo name="小中 貴晃-style"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表_6" displayName="表_6" ref="A1:I466">
  <tableColumns count="9">
    <tableColumn id="1" xr3:uid="{00000000-0010-0000-1900-000001000000}" name="３"/>
    <tableColumn id="2" xr3:uid="{00000000-0010-0000-1900-000002000000}" name="名前"/>
    <tableColumn id="3" xr3:uid="{00000000-0010-0000-1900-000003000000}" name="カテゴリー"/>
    <tableColumn id="4" xr3:uid="{00000000-0010-0000-1900-000004000000}" name="目標や課題"/>
    <tableColumn id="5" xr3:uid="{00000000-0010-0000-1900-000005000000}" name="関係性"/>
    <tableColumn id="6" xr3:uid="{00000000-0010-0000-1900-000006000000}" name="紹介して欲しい人"/>
    <tableColumn id="7" xr3:uid="{00000000-0010-0000-1900-000007000000}" name="ステータス"/>
    <tableColumn id="8" xr3:uid="{00000000-0010-0000-1900-000008000000}" name="優先度"/>
    <tableColumn id="9" xr3:uid="{00000000-0010-0000-1900-000009000000}" name="最終コンタクト"/>
  </tableColumns>
  <tableStyleInfo name="望月 雅幸-style"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表_14" displayName="表_14" ref="A1:I466">
  <tableColumns count="9">
    <tableColumn id="1" xr3:uid="{00000000-0010-0000-1A00-000001000000}" name="３"/>
    <tableColumn id="2" xr3:uid="{00000000-0010-0000-1A00-000002000000}" name="名前"/>
    <tableColumn id="3" xr3:uid="{00000000-0010-0000-1A00-000003000000}" name="カテゴリー"/>
    <tableColumn id="4" xr3:uid="{00000000-0010-0000-1A00-000004000000}" name="目標や課題"/>
    <tableColumn id="5" xr3:uid="{00000000-0010-0000-1A00-000005000000}" name="関係性"/>
    <tableColumn id="6" xr3:uid="{00000000-0010-0000-1A00-000006000000}" name="紹介して欲しい人"/>
    <tableColumn id="7" xr3:uid="{00000000-0010-0000-1A00-000007000000}" name="ステータス"/>
    <tableColumn id="8" xr3:uid="{00000000-0010-0000-1A00-000008000000}" name="優先度"/>
    <tableColumn id="9" xr3:uid="{00000000-0010-0000-1A00-000009000000}" name="最終コンタクト"/>
  </tableColumns>
  <tableStyleInfo name="竹内 駿太-style" showFirstColumn="1" showLastColumn="1"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表_18" displayName="表_18" ref="A1:I466">
  <tableColumns count="9">
    <tableColumn id="1" xr3:uid="{00000000-0010-0000-1B00-000001000000}" name="３"/>
    <tableColumn id="2" xr3:uid="{00000000-0010-0000-1B00-000002000000}" name="名前"/>
    <tableColumn id="3" xr3:uid="{00000000-0010-0000-1B00-000003000000}" name="カテゴリー"/>
    <tableColumn id="4" xr3:uid="{00000000-0010-0000-1B00-000004000000}" name="目標や課題"/>
    <tableColumn id="5" xr3:uid="{00000000-0010-0000-1B00-000005000000}" name="関係性"/>
    <tableColumn id="6" xr3:uid="{00000000-0010-0000-1B00-000006000000}" name="紹介して欲しい人"/>
    <tableColumn id="7" xr3:uid="{00000000-0010-0000-1B00-000007000000}" name="ステータス"/>
    <tableColumn id="8" xr3:uid="{00000000-0010-0000-1B00-000008000000}" name="優先度"/>
    <tableColumn id="9" xr3:uid="{00000000-0010-0000-1B00-000009000000}" name="最終コンタクト"/>
  </tableColumns>
  <tableStyleInfo name="中村 啓吾-style" showFirstColumn="1" showLastColumn="1"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表_19" displayName="表_19" ref="A1:I466">
  <tableColumns count="9">
    <tableColumn id="1" xr3:uid="{00000000-0010-0000-1C00-000001000000}" name="３"/>
    <tableColumn id="2" xr3:uid="{00000000-0010-0000-1C00-000002000000}" name="名前"/>
    <tableColumn id="3" xr3:uid="{00000000-0010-0000-1C00-000003000000}" name="カテゴリー"/>
    <tableColumn id="4" xr3:uid="{00000000-0010-0000-1C00-000004000000}" name="目標や課題"/>
    <tableColumn id="5" xr3:uid="{00000000-0010-0000-1C00-000005000000}" name="関係性"/>
    <tableColumn id="6" xr3:uid="{00000000-0010-0000-1C00-000006000000}" name="紹介して欲しい人"/>
    <tableColumn id="7" xr3:uid="{00000000-0010-0000-1C00-000007000000}" name="ステータス"/>
    <tableColumn id="8" xr3:uid="{00000000-0010-0000-1C00-000008000000}" name="優先度"/>
    <tableColumn id="9" xr3:uid="{00000000-0010-0000-1C00-000009000000}" name="最終コンタクト"/>
  </tableColumns>
  <tableStyleInfo name="吉田 俊之-style" showFirstColumn="1" showLastColumn="1"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表_20" displayName="表_20" ref="A1:K466">
  <tableColumns count="11">
    <tableColumn id="1" xr3:uid="{00000000-0010-0000-1D00-000001000000}" name="３"/>
    <tableColumn id="2" xr3:uid="{00000000-0010-0000-1D00-000002000000}" name="名前"/>
    <tableColumn id="3" xr3:uid="{00000000-0010-0000-1D00-000003000000}" name="会社名・屋号"/>
    <tableColumn id="4" xr3:uid="{00000000-0010-0000-1D00-000004000000}" name="カテゴリー"/>
    <tableColumn id="5" xr3:uid="{00000000-0010-0000-1D00-000005000000}" name="目標や課題"/>
    <tableColumn id="6" xr3:uid="{00000000-0010-0000-1D00-000006000000}" name="関係性"/>
    <tableColumn id="7" xr3:uid="{00000000-0010-0000-1D00-000007000000}" name="紹介して欲しい人"/>
    <tableColumn id="8" xr3:uid="{00000000-0010-0000-1D00-000008000000}" name="アクション"/>
    <tableColumn id="9" xr3:uid="{00000000-0010-0000-1D00-000009000000}" name="ステータス"/>
    <tableColumn id="10" xr3:uid="{00000000-0010-0000-1D00-00000A000000}" name="優先度"/>
    <tableColumn id="11" xr3:uid="{00000000-0010-0000-1D00-00000B000000}" name="最終コンタクト"/>
  </tableColumns>
  <tableStyleInfo name="倉持 賢一-style" showFirstColumn="1" showLastColumn="1"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表_21" displayName="表_21" ref="A1:J466">
  <tableColumns count="10">
    <tableColumn id="1" xr3:uid="{00000000-0010-0000-1E00-000001000000}" name="３"/>
    <tableColumn id="2" xr3:uid="{00000000-0010-0000-1E00-000002000000}" name="名前"/>
    <tableColumn id="3" xr3:uid="{00000000-0010-0000-1E00-000003000000}" name="カテゴリー"/>
    <tableColumn id="4" xr3:uid="{00000000-0010-0000-1E00-000004000000}" name="繋がりたい！"/>
    <tableColumn id="5" xr3:uid="{00000000-0010-0000-1E00-000005000000}" name="目標や課題"/>
    <tableColumn id="6" xr3:uid="{00000000-0010-0000-1E00-000006000000}" name="関係性"/>
    <tableColumn id="7" xr3:uid="{00000000-0010-0000-1E00-000007000000}" name="紹介して欲しい人"/>
    <tableColumn id="8" xr3:uid="{00000000-0010-0000-1E00-000008000000}" name="ステータス"/>
    <tableColumn id="9" xr3:uid="{00000000-0010-0000-1E00-000009000000}" name="優先度"/>
    <tableColumn id="10" xr3:uid="{00000000-0010-0000-1E00-00000A000000}" name="最終コンタクト"/>
  </tableColumns>
  <tableStyleInfo name="福上 大輝-style" showFirstColumn="1" showLastColumn="1"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表_22" displayName="表_22" ref="A1:I466">
  <tableColumns count="9">
    <tableColumn id="1" xr3:uid="{00000000-0010-0000-1F00-000001000000}" name="３"/>
    <tableColumn id="2" xr3:uid="{00000000-0010-0000-1F00-000002000000}" name="名前"/>
    <tableColumn id="3" xr3:uid="{00000000-0010-0000-1F00-000003000000}" name="カテゴリー"/>
    <tableColumn id="4" xr3:uid="{00000000-0010-0000-1F00-000004000000}" name="目標や課題"/>
    <tableColumn id="5" xr3:uid="{00000000-0010-0000-1F00-000005000000}" name="関係性"/>
    <tableColumn id="6" xr3:uid="{00000000-0010-0000-1F00-000006000000}" name="紹介して欲しい人"/>
    <tableColumn id="7" xr3:uid="{00000000-0010-0000-1F00-000007000000}" name="ステータス"/>
    <tableColumn id="8" xr3:uid="{00000000-0010-0000-1F00-000008000000}" name="優先度"/>
    <tableColumn id="9" xr3:uid="{00000000-0010-0000-1F00-000009000000}" name="最終コンタクト"/>
  </tableColumns>
  <tableStyleInfo name="加藤 隆太-style" showFirstColumn="1" showLastColumn="1"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表_23" displayName="表_23" ref="A1:I466">
  <tableColumns count="9">
    <tableColumn id="1" xr3:uid="{00000000-0010-0000-2000-000001000000}" name="３"/>
    <tableColumn id="2" xr3:uid="{00000000-0010-0000-2000-000002000000}" name="名前"/>
    <tableColumn id="3" xr3:uid="{00000000-0010-0000-2000-000003000000}" name="カテゴリー"/>
    <tableColumn id="4" xr3:uid="{00000000-0010-0000-2000-000004000000}" name="目標や課題"/>
    <tableColumn id="5" xr3:uid="{00000000-0010-0000-2000-000005000000}" name="関係性"/>
    <tableColumn id="6" xr3:uid="{00000000-0010-0000-2000-000006000000}" name="紹介して欲しい人"/>
    <tableColumn id="7" xr3:uid="{00000000-0010-0000-2000-000007000000}" name="ステータス"/>
    <tableColumn id="8" xr3:uid="{00000000-0010-0000-2000-000008000000}" name="優先度"/>
    <tableColumn id="9" xr3:uid="{00000000-0010-0000-2000-000009000000}" name="最終コンタクト"/>
  </tableColumns>
  <tableStyleInfo name="藤井 恵理子-style" showFirstColumn="1" showLastColumn="1"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表_24" displayName="表_24" ref="A1:I466">
  <tableColumns count="9">
    <tableColumn id="1" xr3:uid="{00000000-0010-0000-2100-000001000000}" name="３"/>
    <tableColumn id="2" xr3:uid="{00000000-0010-0000-2100-000002000000}" name="名前"/>
    <tableColumn id="3" xr3:uid="{00000000-0010-0000-2100-000003000000}" name="カテゴリー"/>
    <tableColumn id="4" xr3:uid="{00000000-0010-0000-2100-000004000000}" name="目標や課題"/>
    <tableColumn id="5" xr3:uid="{00000000-0010-0000-2100-000005000000}" name="関係性"/>
    <tableColumn id="6" xr3:uid="{00000000-0010-0000-2100-000006000000}" name="紹介して欲しい人"/>
    <tableColumn id="7" xr3:uid="{00000000-0010-0000-2100-000007000000}" name="ステータス"/>
    <tableColumn id="8" xr3:uid="{00000000-0010-0000-2100-000008000000}" name="優先度"/>
    <tableColumn id="9" xr3:uid="{00000000-0010-0000-2100-000009000000}" name="最終コンタクト"/>
  </tableColumns>
  <tableStyleInfo name="平山 真由美-style" showFirstColumn="1" showLastColumn="1"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表_25" displayName="表_25" ref="A1:I466">
  <tableColumns count="9">
    <tableColumn id="1" xr3:uid="{00000000-0010-0000-2200-000001000000}" name="３"/>
    <tableColumn id="2" xr3:uid="{00000000-0010-0000-2200-000002000000}" name="名前"/>
    <tableColumn id="3" xr3:uid="{00000000-0010-0000-2200-000003000000}" name="カテゴリー"/>
    <tableColumn id="4" xr3:uid="{00000000-0010-0000-2200-000004000000}" name="目標や課題"/>
    <tableColumn id="5" xr3:uid="{00000000-0010-0000-2200-000005000000}" name="関係性"/>
    <tableColumn id="6" xr3:uid="{00000000-0010-0000-2200-000006000000}" name="紹介して欲しい人"/>
    <tableColumn id="7" xr3:uid="{00000000-0010-0000-2200-000007000000}" name="ステータス"/>
    <tableColumn id="8" xr3:uid="{00000000-0010-0000-2200-000008000000}" name="優先度"/>
    <tableColumn id="9" xr3:uid="{00000000-0010-0000-2200-000009000000}" name="最終コンタクト"/>
  </tableColumns>
  <tableStyleInfo name="今西 俊明-style" showFirstColumn="1" showLastColumn="1"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表_26" displayName="表_26" ref="A1:I466">
  <tableColumns count="9">
    <tableColumn id="1" xr3:uid="{00000000-0010-0000-2300-000001000000}" name="３"/>
    <tableColumn id="2" xr3:uid="{00000000-0010-0000-2300-000002000000}" name="名前"/>
    <tableColumn id="3" xr3:uid="{00000000-0010-0000-2300-000003000000}" name="カテゴリー"/>
    <tableColumn id="4" xr3:uid="{00000000-0010-0000-2300-000004000000}" name="目標や課題"/>
    <tableColumn id="5" xr3:uid="{00000000-0010-0000-2300-000005000000}" name="関係性"/>
    <tableColumn id="6" xr3:uid="{00000000-0010-0000-2300-000006000000}" name="紹介して欲しい人"/>
    <tableColumn id="7" xr3:uid="{00000000-0010-0000-2300-000007000000}" name="ステータス"/>
    <tableColumn id="8" xr3:uid="{00000000-0010-0000-2300-000008000000}" name="優先度"/>
    <tableColumn id="9" xr3:uid="{00000000-0010-0000-2300-000009000000}" name="最終コンタクト"/>
  </tableColumns>
  <tableStyleInfo name="里見 允二-style" showFirstColumn="1" showLastColumn="1"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表_27" displayName="表_27" ref="A1:I466">
  <tableColumns count="9">
    <tableColumn id="1" xr3:uid="{00000000-0010-0000-2400-000001000000}" name="３"/>
    <tableColumn id="2" xr3:uid="{00000000-0010-0000-2400-000002000000}" name="名前"/>
    <tableColumn id="3" xr3:uid="{00000000-0010-0000-2400-000003000000}" name="カテゴリー"/>
    <tableColumn id="4" xr3:uid="{00000000-0010-0000-2400-000004000000}" name="目標や課題"/>
    <tableColumn id="5" xr3:uid="{00000000-0010-0000-2400-000005000000}" name="関係性"/>
    <tableColumn id="6" xr3:uid="{00000000-0010-0000-2400-000006000000}" name="紹介して欲しい人"/>
    <tableColumn id="7" xr3:uid="{00000000-0010-0000-2400-000007000000}" name="ステータス"/>
    <tableColumn id="8" xr3:uid="{00000000-0010-0000-2400-000008000000}" name="優先度"/>
    <tableColumn id="9" xr3:uid="{00000000-0010-0000-2400-000009000000}" name="最終コンタクト"/>
  </tableColumns>
  <tableStyleInfo name="斎藤 和貴-style" showFirstColumn="1" showLastColumn="1"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表_28" displayName="表_28" ref="A1:I441">
  <tableColumns count="9">
    <tableColumn id="1" xr3:uid="{00000000-0010-0000-2500-000001000000}" name="３"/>
    <tableColumn id="2" xr3:uid="{00000000-0010-0000-2500-000002000000}" name="名前"/>
    <tableColumn id="3" xr3:uid="{00000000-0010-0000-2500-000003000000}" name="カテゴリー"/>
    <tableColumn id="4" xr3:uid="{00000000-0010-0000-2500-000004000000}" name="目標や課題"/>
    <tableColumn id="5" xr3:uid="{00000000-0010-0000-2500-000005000000}" name="関係性"/>
    <tableColumn id="6" xr3:uid="{00000000-0010-0000-2500-000006000000}" name="紹介して欲しい人"/>
    <tableColumn id="7" xr3:uid="{00000000-0010-0000-2500-000007000000}" name="ステータス"/>
    <tableColumn id="8" xr3:uid="{00000000-0010-0000-2500-000008000000}" name="優先度"/>
    <tableColumn id="9" xr3:uid="{00000000-0010-0000-2500-000009000000}" name="最終コンタクト"/>
  </tableColumns>
  <tableStyleInfo name="舩杉 牧子-style" showFirstColumn="1" showLastColumn="1"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表_30" displayName="表_30" ref="A1:I466">
  <tableColumns count="9">
    <tableColumn id="1" xr3:uid="{00000000-0010-0000-2600-000001000000}" name="３"/>
    <tableColumn id="2" xr3:uid="{00000000-0010-0000-2600-000002000000}" name="名前"/>
    <tableColumn id="3" xr3:uid="{00000000-0010-0000-2600-000003000000}" name="カテゴリー"/>
    <tableColumn id="4" xr3:uid="{00000000-0010-0000-2600-000004000000}" name="目標や課題"/>
    <tableColumn id="5" xr3:uid="{00000000-0010-0000-2600-000005000000}" name="関係性"/>
    <tableColumn id="6" xr3:uid="{00000000-0010-0000-2600-000006000000}" name="紹介して欲しい人"/>
    <tableColumn id="7" xr3:uid="{00000000-0010-0000-2600-000007000000}" name="ステータス"/>
    <tableColumn id="8" xr3:uid="{00000000-0010-0000-2600-000008000000}" name="優先度"/>
    <tableColumn id="9" xr3:uid="{00000000-0010-0000-2600-000009000000}" name="最終コンタクト"/>
  </tableColumns>
  <tableStyleInfo name="紀川 和弘-style" showFirstColumn="1" showLastColumn="1"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表_32" displayName="表_32" ref="A1:I466">
  <tableColumns count="9">
    <tableColumn id="1" xr3:uid="{00000000-0010-0000-2700-000001000000}" name="３"/>
    <tableColumn id="2" xr3:uid="{00000000-0010-0000-2700-000002000000}" name="名前"/>
    <tableColumn id="3" xr3:uid="{00000000-0010-0000-2700-000003000000}" name="カテゴリー"/>
    <tableColumn id="4" xr3:uid="{00000000-0010-0000-2700-000004000000}" name="目標や課題"/>
    <tableColumn id="5" xr3:uid="{00000000-0010-0000-2700-000005000000}" name="関係性"/>
    <tableColumn id="6" xr3:uid="{00000000-0010-0000-2700-000006000000}" name="紹介して欲しい人"/>
    <tableColumn id="7" xr3:uid="{00000000-0010-0000-2700-000007000000}" name="ステータス"/>
    <tableColumn id="8" xr3:uid="{00000000-0010-0000-2700-000008000000}" name="優先度"/>
    <tableColumn id="9" xr3:uid="{00000000-0010-0000-2700-000009000000}" name="最終コンタクト"/>
  </tableColumns>
  <tableStyleInfo name="廣田 誠悟-style" showFirstColumn="1" showLastColumn="1"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表_44" displayName="表_44" ref="A1:I466">
  <tableColumns count="9">
    <tableColumn id="1" xr3:uid="{00000000-0010-0000-2800-000001000000}" name="３"/>
    <tableColumn id="2" xr3:uid="{00000000-0010-0000-2800-000002000000}" name="名前"/>
    <tableColumn id="3" xr3:uid="{00000000-0010-0000-2800-000003000000}" name="カテゴリー"/>
    <tableColumn id="4" xr3:uid="{00000000-0010-0000-2800-000004000000}" name="目標や課題"/>
    <tableColumn id="5" xr3:uid="{00000000-0010-0000-2800-000005000000}" name="関係性"/>
    <tableColumn id="6" xr3:uid="{00000000-0010-0000-2800-000006000000}" name="紹介して欲しい人"/>
    <tableColumn id="7" xr3:uid="{00000000-0010-0000-2800-000007000000}" name="ステータス"/>
    <tableColumn id="8" xr3:uid="{00000000-0010-0000-2800-000008000000}" name="優先度"/>
    <tableColumn id="9" xr3:uid="{00000000-0010-0000-2800-000009000000}" name="最終コンタクト"/>
  </tableColumns>
  <tableStyleInfo name="木村 健悟-style" showFirstColumn="1" showLastColumn="1"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表_34" displayName="表_34" ref="A1:I466">
  <tableColumns count="9">
    <tableColumn id="1" xr3:uid="{00000000-0010-0000-2900-000001000000}" name="３"/>
    <tableColumn id="2" xr3:uid="{00000000-0010-0000-2900-000002000000}" name="名前"/>
    <tableColumn id="3" xr3:uid="{00000000-0010-0000-2900-000003000000}" name="カテゴリー"/>
    <tableColumn id="4" xr3:uid="{00000000-0010-0000-2900-000004000000}" name="目標や課題"/>
    <tableColumn id="5" xr3:uid="{00000000-0010-0000-2900-000005000000}" name="関係性"/>
    <tableColumn id="6" xr3:uid="{00000000-0010-0000-2900-000006000000}" name="紹介して欲しい人"/>
    <tableColumn id="7" xr3:uid="{00000000-0010-0000-2900-000007000000}" name="ステータス"/>
    <tableColumn id="8" xr3:uid="{00000000-0010-0000-2900-000008000000}" name="優先度"/>
    <tableColumn id="9" xr3:uid="{00000000-0010-0000-2900-000009000000}" name="最終コンタクト"/>
  </tableColumns>
  <tableStyleInfo name="船津 麻理子-style" showFirstColumn="1" showLastColumn="1"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表_36" displayName="表_36" ref="A1:I466">
  <tableColumns count="9">
    <tableColumn id="1" xr3:uid="{00000000-0010-0000-2A00-000001000000}" name="３"/>
    <tableColumn id="2" xr3:uid="{00000000-0010-0000-2A00-000002000000}" name="名前"/>
    <tableColumn id="3" xr3:uid="{00000000-0010-0000-2A00-000003000000}" name="カテゴリー"/>
    <tableColumn id="4" xr3:uid="{00000000-0010-0000-2A00-000004000000}" name="目標や課題"/>
    <tableColumn id="5" xr3:uid="{00000000-0010-0000-2A00-000005000000}" name="関係性"/>
    <tableColumn id="6" xr3:uid="{00000000-0010-0000-2A00-000006000000}" name="紹介して欲しい人"/>
    <tableColumn id="7" xr3:uid="{00000000-0010-0000-2A00-000007000000}" name="ステータス"/>
    <tableColumn id="8" xr3:uid="{00000000-0010-0000-2A00-000008000000}" name="優先度"/>
    <tableColumn id="9" xr3:uid="{00000000-0010-0000-2A00-000009000000}" name="最終コンタクト"/>
  </tableColumns>
  <tableStyleInfo name="海沼 功-style" showFirstColumn="1" showLastColumn="1"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表_37" displayName="表_37" ref="A1:I466">
  <tableColumns count="9">
    <tableColumn id="1" xr3:uid="{00000000-0010-0000-2B00-000001000000}" name="３"/>
    <tableColumn id="2" xr3:uid="{00000000-0010-0000-2B00-000002000000}" name="名前"/>
    <tableColumn id="3" xr3:uid="{00000000-0010-0000-2B00-000003000000}" name="カテゴリー"/>
    <tableColumn id="4" xr3:uid="{00000000-0010-0000-2B00-000004000000}" name="目標や課題"/>
    <tableColumn id="5" xr3:uid="{00000000-0010-0000-2B00-000005000000}" name="関係性"/>
    <tableColumn id="6" xr3:uid="{00000000-0010-0000-2B00-000006000000}" name="紹介して欲しい人"/>
    <tableColumn id="7" xr3:uid="{00000000-0010-0000-2B00-000007000000}" name="ステータス"/>
    <tableColumn id="8" xr3:uid="{00000000-0010-0000-2B00-000008000000}" name="優先度"/>
    <tableColumn id="9" xr3:uid="{00000000-0010-0000-2B00-000009000000}" name="最終コンタクト"/>
  </tableColumns>
  <tableStyleInfo name="梅澤 朗広-style" showFirstColumn="1" showLastColumn="1"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表_38" displayName="表_38" ref="A1:I466">
  <tableColumns count="9">
    <tableColumn id="1" xr3:uid="{00000000-0010-0000-2C00-000001000000}" name="３"/>
    <tableColumn id="2" xr3:uid="{00000000-0010-0000-2C00-000002000000}" name="名前"/>
    <tableColumn id="3" xr3:uid="{00000000-0010-0000-2C00-000003000000}" name="カテゴリー"/>
    <tableColumn id="4" xr3:uid="{00000000-0010-0000-2C00-000004000000}" name="目標や課題"/>
    <tableColumn id="5" xr3:uid="{00000000-0010-0000-2C00-000005000000}" name="関係性"/>
    <tableColumn id="6" xr3:uid="{00000000-0010-0000-2C00-000006000000}" name="紹介して欲しい人"/>
    <tableColumn id="7" xr3:uid="{00000000-0010-0000-2C00-000007000000}" name="ステータス"/>
    <tableColumn id="8" xr3:uid="{00000000-0010-0000-2C00-000008000000}" name="優先度"/>
    <tableColumn id="9" xr3:uid="{00000000-0010-0000-2C00-000009000000}" name="最終コンタクト"/>
  </tableColumns>
  <tableStyleInfo name="松倉 健治-style" showFirstColumn="1" showLastColumn="1"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表_39" displayName="表_39" ref="A1:I466">
  <tableColumns count="9">
    <tableColumn id="1" xr3:uid="{00000000-0010-0000-2D00-000001000000}" name="３"/>
    <tableColumn id="2" xr3:uid="{00000000-0010-0000-2D00-000002000000}" name="名前"/>
    <tableColumn id="3" xr3:uid="{00000000-0010-0000-2D00-000003000000}" name="カテゴリー"/>
    <tableColumn id="4" xr3:uid="{00000000-0010-0000-2D00-000004000000}" name="目標や課題"/>
    <tableColumn id="5" xr3:uid="{00000000-0010-0000-2D00-000005000000}" name="関係性"/>
    <tableColumn id="6" xr3:uid="{00000000-0010-0000-2D00-000006000000}" name="紹介して欲しい人"/>
    <tableColumn id="7" xr3:uid="{00000000-0010-0000-2D00-000007000000}" name="ステータス"/>
    <tableColumn id="8" xr3:uid="{00000000-0010-0000-2D00-000008000000}" name="優先度"/>
    <tableColumn id="9" xr3:uid="{00000000-0010-0000-2D00-000009000000}" name="最終コンタクト"/>
  </tableColumns>
  <tableStyleInfo name="清原 佳彩美-style" showFirstColumn="1" showLastColumn="1"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表_54" displayName="表_54" ref="A1:I466">
  <tableColumns count="9">
    <tableColumn id="1" xr3:uid="{00000000-0010-0000-2E00-000001000000}" name="３"/>
    <tableColumn id="2" xr3:uid="{00000000-0010-0000-2E00-000002000000}" name="名前"/>
    <tableColumn id="3" xr3:uid="{00000000-0010-0000-2E00-000003000000}" name="カテゴリー"/>
    <tableColumn id="4" xr3:uid="{00000000-0010-0000-2E00-000004000000}" name="目標や課題"/>
    <tableColumn id="5" xr3:uid="{00000000-0010-0000-2E00-000005000000}" name="関係性"/>
    <tableColumn id="6" xr3:uid="{00000000-0010-0000-2E00-000006000000}" name="紹介して欲しい人"/>
    <tableColumn id="7" xr3:uid="{00000000-0010-0000-2E00-000007000000}" name="ステータス"/>
    <tableColumn id="8" xr3:uid="{00000000-0010-0000-2E00-000008000000}" name="優先度"/>
    <tableColumn id="9" xr3:uid="{00000000-0010-0000-2E00-000009000000}" name="最終コンタクト"/>
  </tableColumns>
  <tableStyleInfo name="飯田 千帆-style" showFirstColumn="1" showLastColumn="1"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表_41" displayName="表_41" ref="A1:I466">
  <tableColumns count="9">
    <tableColumn id="1" xr3:uid="{00000000-0010-0000-2F00-000001000000}" name="３"/>
    <tableColumn id="2" xr3:uid="{00000000-0010-0000-2F00-000002000000}" name="名前"/>
    <tableColumn id="3" xr3:uid="{00000000-0010-0000-2F00-000003000000}" name="カテゴリー"/>
    <tableColumn id="4" xr3:uid="{00000000-0010-0000-2F00-000004000000}" name="目標や課題"/>
    <tableColumn id="5" xr3:uid="{00000000-0010-0000-2F00-000005000000}" name="関係性"/>
    <tableColumn id="6" xr3:uid="{00000000-0010-0000-2F00-000006000000}" name="紹介して欲しい人"/>
    <tableColumn id="7" xr3:uid="{00000000-0010-0000-2F00-000007000000}" name="ステータス"/>
    <tableColumn id="8" xr3:uid="{00000000-0010-0000-2F00-000008000000}" name="優先度"/>
    <tableColumn id="9" xr3:uid="{00000000-0010-0000-2F00-000009000000}" name="最終コンタクト"/>
  </tableColumns>
  <tableStyleInfo name="畠山 憲之-style" showFirstColumn="1" showLastColumn="1"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表_42" displayName="表_42" ref="A1:I466">
  <tableColumns count="9">
    <tableColumn id="1" xr3:uid="{00000000-0010-0000-3000-000001000000}" name="３"/>
    <tableColumn id="2" xr3:uid="{00000000-0010-0000-3000-000002000000}" name="名前"/>
    <tableColumn id="3" xr3:uid="{00000000-0010-0000-3000-000003000000}" name="カテゴリー"/>
    <tableColumn id="4" xr3:uid="{00000000-0010-0000-3000-000004000000}" name="目標や課題"/>
    <tableColumn id="5" xr3:uid="{00000000-0010-0000-3000-000005000000}" name="関係性"/>
    <tableColumn id="6" xr3:uid="{00000000-0010-0000-3000-000006000000}" name="紹介して欲しい人"/>
    <tableColumn id="7" xr3:uid="{00000000-0010-0000-3000-000007000000}" name="ステータス"/>
    <tableColumn id="8" xr3:uid="{00000000-0010-0000-3000-000008000000}" name="優先度"/>
    <tableColumn id="9" xr3:uid="{00000000-0010-0000-3000-000009000000}" name="最終コンタクト"/>
  </tableColumns>
  <tableStyleInfo name="福士 利明-style" showFirstColumn="1" showLastColumn="1"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表_43" displayName="表_43" ref="A1:J466">
  <tableColumns count="10">
    <tableColumn id="1" xr3:uid="{00000000-0010-0000-3100-000001000000}" name="３"/>
    <tableColumn id="2" xr3:uid="{00000000-0010-0000-3100-000002000000}" name="名前"/>
    <tableColumn id="3" xr3:uid="{00000000-0010-0000-3100-000003000000}" name="カテゴリー"/>
    <tableColumn id="4" xr3:uid="{00000000-0010-0000-3100-000004000000}" name="繋がりたい！"/>
    <tableColumn id="5" xr3:uid="{00000000-0010-0000-3100-000005000000}" name="目標や課題"/>
    <tableColumn id="6" xr3:uid="{00000000-0010-0000-3100-000006000000}" name="関係性"/>
    <tableColumn id="7" xr3:uid="{00000000-0010-0000-3100-000007000000}" name="紹介して欲しい人"/>
    <tableColumn id="8" xr3:uid="{00000000-0010-0000-3100-000008000000}" name="ステータス"/>
    <tableColumn id="9" xr3:uid="{00000000-0010-0000-3100-000009000000}" name="優先度"/>
    <tableColumn id="10" xr3:uid="{00000000-0010-0000-3100-00000A000000}" name="最終コンタクト"/>
  </tableColumns>
  <tableStyleInfo name="西浦 雅-style" showFirstColumn="1" showLastColumn="1"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表_45" displayName="表_45" ref="A1:I466">
  <tableColumns count="9">
    <tableColumn id="1" xr3:uid="{00000000-0010-0000-3200-000001000000}" name="３"/>
    <tableColumn id="2" xr3:uid="{00000000-0010-0000-3200-000002000000}" name="名前"/>
    <tableColumn id="3" xr3:uid="{00000000-0010-0000-3200-000003000000}" name="カテゴリー"/>
    <tableColumn id="4" xr3:uid="{00000000-0010-0000-3200-000004000000}" name="目標や課題"/>
    <tableColumn id="5" xr3:uid="{00000000-0010-0000-3200-000005000000}" name="関係性"/>
    <tableColumn id="6" xr3:uid="{00000000-0010-0000-3200-000006000000}" name="紹介して欲しい人"/>
    <tableColumn id="7" xr3:uid="{00000000-0010-0000-3200-000007000000}" name="ステータス"/>
    <tableColumn id="8" xr3:uid="{00000000-0010-0000-3200-000008000000}" name="優先度"/>
    <tableColumn id="9" xr3:uid="{00000000-0010-0000-3200-000009000000}" name="最終コンタクト"/>
  </tableColumns>
  <tableStyleInfo name="岡元 智美-style" showFirstColumn="1" showLastColumn="1"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表_46" displayName="表_46" ref="A1:J466">
  <tableColumns count="10">
    <tableColumn id="1" xr3:uid="{00000000-0010-0000-3300-000001000000}" name="３"/>
    <tableColumn id="2" xr3:uid="{00000000-0010-0000-3300-000002000000}" name="名前"/>
    <tableColumn id="3" xr3:uid="{00000000-0010-0000-3300-000003000000}" name="カテゴリー"/>
    <tableColumn id="4" xr3:uid="{00000000-0010-0000-3300-000004000000}" name="目標や課題"/>
    <tableColumn id="5" xr3:uid="{00000000-0010-0000-3300-000005000000}" name="関係性"/>
    <tableColumn id="6" xr3:uid="{00000000-0010-0000-3300-000006000000}" name="紹介して欲しい人"/>
    <tableColumn id="7" xr3:uid="{00000000-0010-0000-3300-000007000000}" name="ステータス"/>
    <tableColumn id="8" xr3:uid="{00000000-0010-0000-3300-000008000000}" name="優先度"/>
    <tableColumn id="9" xr3:uid="{00000000-0010-0000-3300-000009000000}" name="最終コンタクト"/>
    <tableColumn id="10" xr3:uid="{00000000-0010-0000-3300-00000A000000}" name="列 1"/>
  </tableColumns>
  <tableStyleInfo name="今村 千絵-style" showFirstColumn="1" showLastColumn="1"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表_50" displayName="表_50" ref="A1:I467">
  <tableColumns count="9">
    <tableColumn id="1" xr3:uid="{00000000-0010-0000-3400-000001000000}" name="３"/>
    <tableColumn id="2" xr3:uid="{00000000-0010-0000-3400-000002000000}" name="名前"/>
    <tableColumn id="3" xr3:uid="{00000000-0010-0000-3400-000003000000}" name="カテゴリー"/>
    <tableColumn id="4" xr3:uid="{00000000-0010-0000-3400-000004000000}" name="目標や課題"/>
    <tableColumn id="5" xr3:uid="{00000000-0010-0000-3400-000005000000}" name="関係性"/>
    <tableColumn id="6" xr3:uid="{00000000-0010-0000-3400-000006000000}" name="紹介して欲しい人"/>
    <tableColumn id="7" xr3:uid="{00000000-0010-0000-3400-000007000000}" name="ステータス"/>
    <tableColumn id="8" xr3:uid="{00000000-0010-0000-3400-000008000000}" name="優先度"/>
    <tableColumn id="9" xr3:uid="{00000000-0010-0000-3400-000009000000}" name="最終コンタクト"/>
  </tableColumns>
  <tableStyleInfo name="越賀 淑恵-style" showFirstColumn="1" showLastColumn="1"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表_52" displayName="表_52" ref="A1:I466">
  <tableColumns count="9">
    <tableColumn id="1" xr3:uid="{00000000-0010-0000-3500-000001000000}" name="３"/>
    <tableColumn id="2" xr3:uid="{00000000-0010-0000-3500-000002000000}" name="名前"/>
    <tableColumn id="3" xr3:uid="{00000000-0010-0000-3500-000003000000}" name="カテゴリー"/>
    <tableColumn id="4" xr3:uid="{00000000-0010-0000-3500-000004000000}" name="目標や課題"/>
    <tableColumn id="5" xr3:uid="{00000000-0010-0000-3500-000005000000}" name="関係性"/>
    <tableColumn id="6" xr3:uid="{00000000-0010-0000-3500-000006000000}" name="紹介して欲しい人"/>
    <tableColumn id="7" xr3:uid="{00000000-0010-0000-3500-000007000000}" name="ステータス"/>
    <tableColumn id="8" xr3:uid="{00000000-0010-0000-3500-000008000000}" name="優先度"/>
    <tableColumn id="9" xr3:uid="{00000000-0010-0000-3500-000009000000}" name="最終コンタクト"/>
  </tableColumns>
  <tableStyleInfo name="芳賀 崇利-style" showFirstColumn="1" showLastColumn="1"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名前_15" displayName="名前_15" ref="A1:I466">
  <tableColumns count="9">
    <tableColumn id="1" xr3:uid="{00000000-0010-0000-3600-000001000000}" name="３"/>
    <tableColumn id="2" xr3:uid="{00000000-0010-0000-3600-000002000000}" name="名前"/>
    <tableColumn id="3" xr3:uid="{00000000-0010-0000-3600-000003000000}" name="カテゴリー"/>
    <tableColumn id="4" xr3:uid="{00000000-0010-0000-3600-000004000000}" name="目標や課題"/>
    <tableColumn id="5" xr3:uid="{00000000-0010-0000-3600-000005000000}" name="関係性"/>
    <tableColumn id="6" xr3:uid="{00000000-0010-0000-3600-000006000000}" name="紹介して欲しい人"/>
    <tableColumn id="7" xr3:uid="{00000000-0010-0000-3600-000007000000}" name="ステータス"/>
    <tableColumn id="8" xr3:uid="{00000000-0010-0000-3600-000008000000}" name="優先度"/>
    <tableColumn id="9" xr3:uid="{00000000-0010-0000-3600-000009000000}" name="最終コンタクト"/>
  </tableColumns>
  <tableStyleInfo name="飯田 香-style" showFirstColumn="1" showLastColumn="1"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佐久間_康丞" displayName="佐久間_康丞" ref="A1:I466">
  <tableColumns count="9">
    <tableColumn id="1" xr3:uid="{00000000-0010-0000-3700-000001000000}" name="３"/>
    <tableColumn id="2" xr3:uid="{00000000-0010-0000-3700-000002000000}" name="名前"/>
    <tableColumn id="3" xr3:uid="{00000000-0010-0000-3700-000003000000}" name="カテゴリー"/>
    <tableColumn id="4" xr3:uid="{00000000-0010-0000-3700-000004000000}" name="目標や課題"/>
    <tableColumn id="5" xr3:uid="{00000000-0010-0000-3700-000005000000}" name="関係性"/>
    <tableColumn id="6" xr3:uid="{00000000-0010-0000-3700-000006000000}" name="紹介して欲しい人"/>
    <tableColumn id="7" xr3:uid="{00000000-0010-0000-3700-000007000000}" name="ステータス"/>
    <tableColumn id="8" xr3:uid="{00000000-0010-0000-3700-000008000000}" name="優先度"/>
    <tableColumn id="9" xr3:uid="{00000000-0010-0000-3700-000009000000}" name="最終コンタクト"/>
  </tableColumns>
  <tableStyleInfo name="佐久間 康丞-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hyperlink" Target="https://www.youtube.com/watch?v=fIFAu159eto" TargetMode="Externa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53.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54.xml.rels><?xml version="1.0" encoding="UTF-8" standalone="yes"?>
<Relationships xmlns="http://schemas.openxmlformats.org/package/2006/relationships"><Relationship Id="rId1" Type="http://schemas.openxmlformats.org/officeDocument/2006/relationships/table" Target="../tables/table52.xml"/></Relationships>
</file>

<file path=xl/worksheets/_rels/sheet55.xml.rels><?xml version="1.0" encoding="UTF-8" standalone="yes"?>
<Relationships xmlns="http://schemas.openxmlformats.org/package/2006/relationships"><Relationship Id="rId1" Type="http://schemas.openxmlformats.org/officeDocument/2006/relationships/table" Target="../tables/table53.xml"/></Relationships>
</file>

<file path=xl/worksheets/_rels/sheet56.xml.rels><?xml version="1.0" encoding="UTF-8" standalone="yes"?>
<Relationships xmlns="http://schemas.openxmlformats.org/package/2006/relationships"><Relationship Id="rId1" Type="http://schemas.openxmlformats.org/officeDocument/2006/relationships/table" Target="../tables/table54.xml"/></Relationships>
</file>

<file path=xl/worksheets/_rels/sheet57.xml.rels><?xml version="1.0" encoding="UTF-8" standalone="yes"?>
<Relationships xmlns="http://schemas.openxmlformats.org/package/2006/relationships"><Relationship Id="rId1" Type="http://schemas.openxmlformats.org/officeDocument/2006/relationships/table" Target="../tables/table55.xml"/></Relationships>
</file>

<file path=xl/worksheets/_rels/sheet58.xml.rels><?xml version="1.0" encoding="UTF-8" standalone="yes"?>
<Relationships xmlns="http://schemas.openxmlformats.org/package/2006/relationships"><Relationship Id="rId1" Type="http://schemas.openxmlformats.org/officeDocument/2006/relationships/table" Target="../tables/table5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T999"/>
  <sheetViews>
    <sheetView tabSelected="1" workbookViewId="0">
      <selection activeCell="Q9" sqref="Q9"/>
    </sheetView>
  </sheetViews>
  <sheetFormatPr baseColWidth="10" defaultColWidth="12.6640625" defaultRowHeight="15.75" customHeight="1"/>
  <cols>
    <col min="1" max="2" width="6" customWidth="1"/>
    <col min="4" max="4" width="22.6640625" customWidth="1"/>
    <col min="5" max="5" width="23" customWidth="1"/>
    <col min="15" max="20" width="42" customWidth="1"/>
  </cols>
  <sheetData>
    <row r="1" spans="1:20" ht="13">
      <c r="A1" s="1" t="str">
        <f ca="1">IFERROR(__xludf.DUMMYFUNCTION("importrange(""https://docs.google.com/spreadsheets/d/19D8OY9Iey45RzRb1oxWohBMVSrUiZ2xScVJyJfP9GGg/edit?gid=1590612351#gid=1590612351"",""'メンバー'!G:G"")"),"姓")</f>
        <v>姓</v>
      </c>
      <c r="B1" s="1" t="str">
        <f ca="1">IFERROR(__xludf.DUMMYFUNCTION("importrange(""https://docs.google.com/spreadsheets/d/19D8OY9Iey45RzRb1oxWohBMVSrUiZ2xScVJyJfP9GGg/edit?gid=1590612351#gid=1590612351"",""'メンバー'!H:H"")"),"名")</f>
        <v>名</v>
      </c>
      <c r="C1" s="1" t="s">
        <v>0</v>
      </c>
      <c r="D1" s="1" t="str">
        <f ca="1">IFERROR(__xludf.DUMMYFUNCTION("importrange(""https://docs.google.com/spreadsheets/d/19D8OY9Iey45RzRb1oxWohBMVSrUiZ2xScVJyJfP9GGg/edit?gid=1590612351#gid=1590612351"",""'メンバー'!AF:AF"")"),"10期のサポート")</f>
        <v>10期のサポート</v>
      </c>
      <c r="E1" s="1" t="str">
        <f ca="1">IFERROR(__xludf.DUMMYFUNCTION("importrange(""https://docs.google.com/spreadsheets/d/19D8OY9Iey45RzRb1oxWohBMVSrUiZ2xScVJyJfP9GGg/edit?gid=1590612351#gid=1590612351"",""'メンバー'!AG:AG"")"),"#REF!")</f>
        <v>#REF!</v>
      </c>
      <c r="F1" s="1" t="s">
        <v>1</v>
      </c>
      <c r="G1" s="1" t="s">
        <v>2</v>
      </c>
      <c r="H1" s="1" t="s">
        <v>3</v>
      </c>
      <c r="I1" s="1" t="s">
        <v>4</v>
      </c>
      <c r="J1" s="1" t="s">
        <v>5</v>
      </c>
      <c r="K1" s="1" t="s">
        <v>6</v>
      </c>
      <c r="L1" s="1" t="s">
        <v>7</v>
      </c>
      <c r="M1" s="1" t="s">
        <v>8</v>
      </c>
      <c r="N1" s="1" t="s">
        <v>9</v>
      </c>
      <c r="O1" s="1" t="s">
        <v>10</v>
      </c>
      <c r="P1" s="1" t="s">
        <v>11</v>
      </c>
      <c r="Q1" s="1" t="s">
        <v>12</v>
      </c>
      <c r="R1" s="1" t="s">
        <v>13</v>
      </c>
      <c r="S1" s="1" t="s">
        <v>14</v>
      </c>
      <c r="T1" s="1" t="s">
        <v>15</v>
      </c>
    </row>
    <row r="2" spans="1:20" ht="91" customHeight="1">
      <c r="A2" s="1" t="str">
        <f ca="1">IFERROR(__xludf.DUMMYFUNCTION("""COMPUTED_VALUE"""),"平岡")</f>
        <v>平岡</v>
      </c>
      <c r="B2" s="1" t="str">
        <f ca="1">IFERROR(__xludf.DUMMYFUNCTION("""COMPUTED_VALUE"""),"国彦")</f>
        <v>国彦</v>
      </c>
      <c r="C2" s="1" t="str">
        <f t="shared" ref="C2:C33" ca="1" si="0">A2&amp;" "&amp;B2</f>
        <v>平岡 国彦</v>
      </c>
      <c r="D2" s="1" t="str">
        <f ca="1">IFERROR(__xludf.DUMMYFUNCTION("""COMPUTED_VALUE"""),"プレジサポート/ビジターホスト/メンターサポート")</f>
        <v>プレジサポート/ビジターホスト/メンターサポート</v>
      </c>
      <c r="E2" s="1"/>
      <c r="F2" s="1">
        <f t="array" aca="1" ref="F2" ca="1">998-COUNTIF(INDIRECT("'"&amp;C2&amp;"'!B2:B1000"),"")</f>
        <v>79</v>
      </c>
      <c r="G2" s="1">
        <f t="shared" ref="G2:N11" ca="1" si="1">COUNTIF(INDIRECT("'"&amp;$C2&amp;"'!G2:G41"),G$1)</f>
        <v>0</v>
      </c>
      <c r="H2" s="1">
        <f t="shared" ca="1" si="1"/>
        <v>1</v>
      </c>
      <c r="I2" s="1">
        <f t="shared" ca="1" si="1"/>
        <v>0</v>
      </c>
      <c r="J2" s="1">
        <f t="shared" ca="1" si="1"/>
        <v>0</v>
      </c>
      <c r="K2" s="1">
        <f t="shared" ca="1" si="1"/>
        <v>0</v>
      </c>
      <c r="L2" s="1">
        <f t="shared" ca="1" si="1"/>
        <v>0</v>
      </c>
      <c r="M2" s="1">
        <f t="shared" ca="1" si="1"/>
        <v>0</v>
      </c>
      <c r="N2" s="1">
        <f t="shared" ca="1" si="1"/>
        <v>0</v>
      </c>
      <c r="O2" s="204" t="s">
        <v>16</v>
      </c>
      <c r="P2" s="204"/>
      <c r="Q2" s="204"/>
      <c r="R2" s="204" t="s">
        <v>17</v>
      </c>
      <c r="S2" s="204"/>
      <c r="T2" s="204"/>
    </row>
    <row r="3" spans="1:20" ht="52" customHeight="1">
      <c r="A3" s="1" t="str">
        <f ca="1">IFERROR(__xludf.DUMMYFUNCTION("""COMPUTED_VALUE"""),"増本")</f>
        <v>増本</v>
      </c>
      <c r="B3" s="1" t="str">
        <f ca="1">IFERROR(__xludf.DUMMYFUNCTION("""COMPUTED_VALUE"""),"重孝")</f>
        <v>重孝</v>
      </c>
      <c r="C3" s="1" t="str">
        <f t="shared" ca="1" si="0"/>
        <v>増本 重孝</v>
      </c>
      <c r="D3" s="1" t="str">
        <f ca="1">IFERROR(__xludf.DUMMYFUNCTION("""COMPUTED_VALUE"""),"プレジサポート/ビジターホスト")</f>
        <v>プレジサポート/ビジターホスト</v>
      </c>
      <c r="E3" s="1"/>
      <c r="F3" s="1">
        <f t="shared" ref="F3:F34" ca="1" si="2">IF(INDIRECT("'"&amp;C3&amp;"'!B8")="田中じろう",0,998-COUNTIF(INDIRECT("'"&amp;C3&amp;"'!B2:B1000"),""))</f>
        <v>39</v>
      </c>
      <c r="G3" s="1">
        <f t="shared" ca="1" si="1"/>
        <v>0</v>
      </c>
      <c r="H3" s="1">
        <f t="shared" ca="1" si="1"/>
        <v>0</v>
      </c>
      <c r="I3" s="1">
        <f t="shared" ca="1" si="1"/>
        <v>0</v>
      </c>
      <c r="J3" s="1">
        <f t="shared" ca="1" si="1"/>
        <v>0</v>
      </c>
      <c r="K3" s="1">
        <f t="shared" ca="1" si="1"/>
        <v>0</v>
      </c>
      <c r="L3" s="1">
        <f t="shared" ca="1" si="1"/>
        <v>0</v>
      </c>
      <c r="M3" s="1">
        <f t="shared" ca="1" si="1"/>
        <v>0</v>
      </c>
      <c r="N3" s="1">
        <f t="shared" ca="1" si="1"/>
        <v>0</v>
      </c>
      <c r="O3" s="204" t="s">
        <v>18</v>
      </c>
      <c r="P3" s="204"/>
      <c r="Q3" s="204" t="s">
        <v>19</v>
      </c>
      <c r="R3" s="204" t="s">
        <v>20</v>
      </c>
      <c r="S3" s="204"/>
      <c r="T3" s="204"/>
    </row>
    <row r="4" spans="1:20" ht="65" customHeight="1">
      <c r="A4" s="1" t="str">
        <f ca="1">IFERROR(__xludf.DUMMYFUNCTION("""COMPUTED_VALUE"""),"長谷川")</f>
        <v>長谷川</v>
      </c>
      <c r="B4" s="1" t="str">
        <f ca="1">IFERROR(__xludf.DUMMYFUNCTION("""COMPUTED_VALUE"""),"貴志")</f>
        <v>貴志</v>
      </c>
      <c r="C4" s="1" t="str">
        <f t="shared" ca="1" si="0"/>
        <v>長谷川 貴志</v>
      </c>
      <c r="D4" s="1"/>
      <c r="E4" s="1"/>
      <c r="F4" s="1">
        <f t="shared" ca="1" si="2"/>
        <v>61</v>
      </c>
      <c r="G4" s="1">
        <f t="shared" ca="1" si="1"/>
        <v>0</v>
      </c>
      <c r="H4" s="1">
        <f t="shared" ca="1" si="1"/>
        <v>0</v>
      </c>
      <c r="I4" s="1">
        <f t="shared" ca="1" si="1"/>
        <v>0</v>
      </c>
      <c r="J4" s="1">
        <f t="shared" ca="1" si="1"/>
        <v>0</v>
      </c>
      <c r="K4" s="1">
        <f t="shared" ca="1" si="1"/>
        <v>0</v>
      </c>
      <c r="L4" s="1">
        <f t="shared" ca="1" si="1"/>
        <v>0</v>
      </c>
      <c r="M4" s="1">
        <f t="shared" ca="1" si="1"/>
        <v>0</v>
      </c>
      <c r="N4" s="1">
        <f t="shared" ca="1" si="1"/>
        <v>0</v>
      </c>
      <c r="O4" s="204" t="s">
        <v>21</v>
      </c>
      <c r="P4" s="204"/>
      <c r="Q4" s="204"/>
      <c r="R4" s="204" t="s">
        <v>22</v>
      </c>
      <c r="S4" s="204"/>
      <c r="T4" s="204"/>
    </row>
    <row r="5" spans="1:20" ht="45" customHeight="1">
      <c r="A5" s="1" t="str">
        <f ca="1">IFERROR(__xludf.DUMMYFUNCTION("""COMPUTED_VALUE"""),"福士")</f>
        <v>福士</v>
      </c>
      <c r="B5" s="1" t="str">
        <f ca="1">IFERROR(__xludf.DUMMYFUNCTION("""COMPUTED_VALUE"""),"利明")</f>
        <v>利明</v>
      </c>
      <c r="C5" s="1" t="str">
        <f t="shared" ca="1" si="0"/>
        <v>福士 利明</v>
      </c>
      <c r="D5" s="1" t="str">
        <f ca="1">IFERROR(__xludf.DUMMYFUNCTION("""COMPUTED_VALUE"""),"トレーニングサポート/グロビジサポート")</f>
        <v>トレーニングサポート/グロビジサポート</v>
      </c>
      <c r="E5" s="1"/>
      <c r="F5" s="1">
        <f t="shared" ca="1" si="2"/>
        <v>39</v>
      </c>
      <c r="G5" s="1">
        <f t="shared" ca="1" si="1"/>
        <v>0</v>
      </c>
      <c r="H5" s="1">
        <f t="shared" ca="1" si="1"/>
        <v>0</v>
      </c>
      <c r="I5" s="1">
        <f t="shared" ca="1" si="1"/>
        <v>0</v>
      </c>
      <c r="J5" s="1">
        <f t="shared" ca="1" si="1"/>
        <v>0</v>
      </c>
      <c r="K5" s="1">
        <f t="shared" ca="1" si="1"/>
        <v>0</v>
      </c>
      <c r="L5" s="1">
        <f t="shared" ca="1" si="1"/>
        <v>0</v>
      </c>
      <c r="M5" s="1">
        <f t="shared" ca="1" si="1"/>
        <v>0</v>
      </c>
      <c r="N5" s="1">
        <f t="shared" ca="1" si="1"/>
        <v>0</v>
      </c>
      <c r="O5" s="204" t="s">
        <v>23</v>
      </c>
      <c r="P5" s="204" t="s">
        <v>24</v>
      </c>
      <c r="Q5" s="204" t="s">
        <v>25</v>
      </c>
      <c r="R5" s="204" t="s">
        <v>26</v>
      </c>
      <c r="S5" s="204"/>
      <c r="T5" s="204"/>
    </row>
    <row r="6" spans="1:20" ht="65" customHeight="1">
      <c r="A6" s="1" t="str">
        <f ca="1">IFERROR(__xludf.DUMMYFUNCTION("""COMPUTED_VALUE"""),"松倉")</f>
        <v>松倉</v>
      </c>
      <c r="B6" s="1" t="str">
        <f ca="1">IFERROR(__xludf.DUMMYFUNCTION("""COMPUTED_VALUE"""),"健治")</f>
        <v>健治</v>
      </c>
      <c r="C6" s="1" t="str">
        <f t="shared" ca="1" si="0"/>
        <v>松倉 健治</v>
      </c>
      <c r="D6" s="1" t="str">
        <f ca="1">IFERROR(__xludf.DUMMYFUNCTION("""COMPUTED_VALUE"""),"BCPサポート")</f>
        <v>BCPサポート</v>
      </c>
      <c r="E6" s="1"/>
      <c r="F6" s="1">
        <f t="shared" ca="1" si="2"/>
        <v>19</v>
      </c>
      <c r="G6" s="1">
        <f t="shared" ca="1" si="1"/>
        <v>0</v>
      </c>
      <c r="H6" s="1">
        <f t="shared" ca="1" si="1"/>
        <v>0</v>
      </c>
      <c r="I6" s="1">
        <f t="shared" ca="1" si="1"/>
        <v>0</v>
      </c>
      <c r="J6" s="1">
        <f t="shared" ca="1" si="1"/>
        <v>0</v>
      </c>
      <c r="K6" s="1">
        <f t="shared" ca="1" si="1"/>
        <v>0</v>
      </c>
      <c r="L6" s="1">
        <f t="shared" ca="1" si="1"/>
        <v>0</v>
      </c>
      <c r="M6" s="1">
        <f t="shared" ca="1" si="1"/>
        <v>0</v>
      </c>
      <c r="N6" s="1">
        <f t="shared" ca="1" si="1"/>
        <v>0</v>
      </c>
      <c r="O6" s="204" t="s">
        <v>27</v>
      </c>
      <c r="P6" s="204"/>
      <c r="Q6" s="204"/>
      <c r="R6" s="204" t="s">
        <v>28</v>
      </c>
      <c r="S6" s="204"/>
      <c r="T6" s="204"/>
    </row>
    <row r="7" spans="1:20" ht="78" customHeight="1">
      <c r="A7" s="1" t="str">
        <f ca="1">IFERROR(__xludf.DUMMYFUNCTION("""COMPUTED_VALUE"""),"福上")</f>
        <v>福上</v>
      </c>
      <c r="B7" s="1" t="str">
        <f ca="1">IFERROR(__xludf.DUMMYFUNCTION("""COMPUTED_VALUE"""),"大輝")</f>
        <v>大輝</v>
      </c>
      <c r="C7" s="1" t="str">
        <f t="shared" ca="1" si="0"/>
        <v>福上 大輝</v>
      </c>
      <c r="D7" s="1" t="str">
        <f ca="1">IFERROR(__xludf.DUMMYFUNCTION("""COMPUTED_VALUE"""),"プレジサポート/ビジターホスト")</f>
        <v>プレジサポート/ビジターホスト</v>
      </c>
      <c r="E7" s="1"/>
      <c r="F7" s="1">
        <f t="shared" ca="1" si="2"/>
        <v>40</v>
      </c>
      <c r="G7" s="1">
        <f t="shared" ca="1" si="1"/>
        <v>0</v>
      </c>
      <c r="H7" s="1">
        <f t="shared" ca="1" si="1"/>
        <v>0</v>
      </c>
      <c r="I7" s="1">
        <f t="shared" ca="1" si="1"/>
        <v>0</v>
      </c>
      <c r="J7" s="1">
        <f t="shared" ca="1" si="1"/>
        <v>0</v>
      </c>
      <c r="K7" s="1">
        <f t="shared" ca="1" si="1"/>
        <v>0</v>
      </c>
      <c r="L7" s="1">
        <f t="shared" ca="1" si="1"/>
        <v>0</v>
      </c>
      <c r="M7" s="1">
        <f t="shared" ca="1" si="1"/>
        <v>0</v>
      </c>
      <c r="N7" s="1">
        <f t="shared" ca="1" si="1"/>
        <v>0</v>
      </c>
      <c r="O7" s="204" t="s">
        <v>29</v>
      </c>
      <c r="P7" s="204"/>
      <c r="Q7" s="204" t="s">
        <v>30</v>
      </c>
      <c r="R7" s="204" t="s">
        <v>31</v>
      </c>
      <c r="S7" s="204"/>
      <c r="T7" s="204"/>
    </row>
    <row r="8" spans="1:20" ht="52" customHeight="1">
      <c r="A8" s="1" t="str">
        <f ca="1">IFERROR(__xludf.DUMMYFUNCTION("""COMPUTED_VALUE"""),"太田")</f>
        <v>太田</v>
      </c>
      <c r="B8" s="1" t="str">
        <f ca="1">IFERROR(__xludf.DUMMYFUNCTION("""COMPUTED_VALUE"""),"一誠")</f>
        <v>一誠</v>
      </c>
      <c r="C8" s="1" t="str">
        <f t="shared" ca="1" si="0"/>
        <v>太田 一誠</v>
      </c>
      <c r="D8" s="1" t="str">
        <f ca="1">IFERROR(__xludf.DUMMYFUNCTION("""COMPUTED_VALUE"""),"OCCサポート")</f>
        <v>OCCサポート</v>
      </c>
      <c r="E8" s="1"/>
      <c r="F8" s="1">
        <f t="shared" ca="1" si="2"/>
        <v>39</v>
      </c>
      <c r="G8" s="1">
        <f t="shared" ca="1" si="1"/>
        <v>0</v>
      </c>
      <c r="H8" s="1">
        <f t="shared" ca="1" si="1"/>
        <v>0</v>
      </c>
      <c r="I8" s="1">
        <f t="shared" ca="1" si="1"/>
        <v>0</v>
      </c>
      <c r="J8" s="1">
        <f t="shared" ca="1" si="1"/>
        <v>0</v>
      </c>
      <c r="K8" s="1">
        <f t="shared" ca="1" si="1"/>
        <v>0</v>
      </c>
      <c r="L8" s="1">
        <f t="shared" ca="1" si="1"/>
        <v>0</v>
      </c>
      <c r="M8" s="1">
        <f t="shared" ca="1" si="1"/>
        <v>0</v>
      </c>
      <c r="N8" s="1">
        <f t="shared" ca="1" si="1"/>
        <v>0</v>
      </c>
      <c r="O8" s="204"/>
      <c r="P8" s="204"/>
      <c r="Q8" s="204" t="s">
        <v>32</v>
      </c>
      <c r="R8" s="204" t="s">
        <v>33</v>
      </c>
      <c r="S8" s="204"/>
      <c r="T8" s="204"/>
    </row>
    <row r="9" spans="1:20" ht="156" customHeight="1">
      <c r="A9" s="1" t="str">
        <f ca="1">IFERROR(__xludf.DUMMYFUNCTION("""COMPUTED_VALUE"""),"中村")</f>
        <v>中村</v>
      </c>
      <c r="B9" s="1" t="str">
        <f ca="1">IFERROR(__xludf.DUMMYFUNCTION("""COMPUTED_VALUE"""),"啓吾")</f>
        <v>啓吾</v>
      </c>
      <c r="C9" s="1" t="str">
        <f t="shared" ca="1" si="0"/>
        <v>中村 啓吾</v>
      </c>
      <c r="D9" s="1" t="str">
        <f ca="1">IFERROR(__xludf.DUMMYFUNCTION("""COMPUTED_VALUE"""),"ビジターホスト")</f>
        <v>ビジターホスト</v>
      </c>
      <c r="E9" s="1"/>
      <c r="F9" s="1">
        <f t="shared" ca="1" si="2"/>
        <v>40</v>
      </c>
      <c r="G9" s="1">
        <f t="shared" ca="1" si="1"/>
        <v>0</v>
      </c>
      <c r="H9" s="1">
        <f t="shared" ca="1" si="1"/>
        <v>0</v>
      </c>
      <c r="I9" s="1">
        <f t="shared" ca="1" si="1"/>
        <v>0</v>
      </c>
      <c r="J9" s="1">
        <f t="shared" ca="1" si="1"/>
        <v>0</v>
      </c>
      <c r="K9" s="1">
        <f t="shared" ca="1" si="1"/>
        <v>0</v>
      </c>
      <c r="L9" s="1">
        <f t="shared" ca="1" si="1"/>
        <v>0</v>
      </c>
      <c r="M9" s="1">
        <f t="shared" ca="1" si="1"/>
        <v>0</v>
      </c>
      <c r="N9" s="1">
        <f t="shared" ca="1" si="1"/>
        <v>0</v>
      </c>
      <c r="O9" s="204" t="s">
        <v>34</v>
      </c>
      <c r="P9" s="204" t="s">
        <v>35</v>
      </c>
      <c r="Q9" s="204"/>
      <c r="R9" s="204" t="s">
        <v>36</v>
      </c>
      <c r="S9" s="204"/>
      <c r="T9" s="204"/>
    </row>
    <row r="10" spans="1:20" ht="45" customHeight="1">
      <c r="A10" s="1" t="str">
        <f ca="1">IFERROR(__xludf.DUMMYFUNCTION("""COMPUTED_VALUE"""),"倉持")</f>
        <v>倉持</v>
      </c>
      <c r="B10" s="1" t="str">
        <f ca="1">IFERROR(__xludf.DUMMYFUNCTION("""COMPUTED_VALUE"""),"賢一")</f>
        <v>賢一</v>
      </c>
      <c r="C10" s="1" t="str">
        <f t="shared" ca="1" si="0"/>
        <v>倉持 賢一</v>
      </c>
      <c r="D10" s="1"/>
      <c r="E10" s="1"/>
      <c r="F10" s="1">
        <f t="shared" ca="1" si="2"/>
        <v>21</v>
      </c>
      <c r="G10" s="1">
        <f t="shared" ca="1" si="1"/>
        <v>0</v>
      </c>
      <c r="H10" s="1">
        <f t="shared" ca="1" si="1"/>
        <v>0</v>
      </c>
      <c r="I10" s="1">
        <f t="shared" ca="1" si="1"/>
        <v>0</v>
      </c>
      <c r="J10" s="1">
        <f t="shared" ca="1" si="1"/>
        <v>0</v>
      </c>
      <c r="K10" s="1">
        <f t="shared" ca="1" si="1"/>
        <v>0</v>
      </c>
      <c r="L10" s="1">
        <f t="shared" ca="1" si="1"/>
        <v>0</v>
      </c>
      <c r="M10" s="1">
        <f t="shared" ca="1" si="1"/>
        <v>0</v>
      </c>
      <c r="N10" s="1">
        <f t="shared" ca="1" si="1"/>
        <v>0</v>
      </c>
      <c r="O10" s="204" t="s">
        <v>37</v>
      </c>
      <c r="P10" s="204" t="s">
        <v>38</v>
      </c>
      <c r="Q10" s="204" t="s">
        <v>39</v>
      </c>
      <c r="R10" s="204" t="s">
        <v>40</v>
      </c>
      <c r="S10" s="204"/>
      <c r="T10" s="204"/>
    </row>
    <row r="11" spans="1:20" ht="45" customHeight="1">
      <c r="A11" s="1" t="str">
        <f ca="1">IFERROR(__xludf.DUMMYFUNCTION("""COMPUTED_VALUE"""),"岡元")</f>
        <v>岡元</v>
      </c>
      <c r="B11" s="1" t="str">
        <f ca="1">IFERROR(__xludf.DUMMYFUNCTION("""COMPUTED_VALUE"""),"智美")</f>
        <v>智美</v>
      </c>
      <c r="C11" s="1" t="str">
        <f t="shared" ca="1" si="0"/>
        <v>岡元 智美</v>
      </c>
      <c r="D11" s="1"/>
      <c r="E11" s="1"/>
      <c r="F11" s="1">
        <f t="shared" ca="1" si="2"/>
        <v>39</v>
      </c>
      <c r="G11" s="1">
        <f t="shared" ca="1" si="1"/>
        <v>0</v>
      </c>
      <c r="H11" s="1">
        <f t="shared" ca="1" si="1"/>
        <v>0</v>
      </c>
      <c r="I11" s="1">
        <f t="shared" ca="1" si="1"/>
        <v>0</v>
      </c>
      <c r="J11" s="1">
        <f t="shared" ca="1" si="1"/>
        <v>0</v>
      </c>
      <c r="K11" s="1">
        <f t="shared" ca="1" si="1"/>
        <v>0</v>
      </c>
      <c r="L11" s="1">
        <f t="shared" ca="1" si="1"/>
        <v>0</v>
      </c>
      <c r="M11" s="1">
        <f t="shared" ca="1" si="1"/>
        <v>0</v>
      </c>
      <c r="N11" s="1">
        <f t="shared" ca="1" si="1"/>
        <v>0</v>
      </c>
      <c r="O11" s="204" t="s">
        <v>41</v>
      </c>
      <c r="P11" s="204" t="s">
        <v>42</v>
      </c>
      <c r="Q11" s="204" t="s">
        <v>43</v>
      </c>
      <c r="R11" s="204" t="s">
        <v>44</v>
      </c>
      <c r="S11" s="204"/>
      <c r="T11" s="204"/>
    </row>
    <row r="12" spans="1:20" ht="13">
      <c r="A12" s="1" t="str">
        <f ca="1">IFERROR(__xludf.DUMMYFUNCTION("""COMPUTED_VALUE"""),"西浦")</f>
        <v>西浦</v>
      </c>
      <c r="B12" s="1" t="str">
        <f ca="1">IFERROR(__xludf.DUMMYFUNCTION("""COMPUTED_VALUE"""),"雅")</f>
        <v>雅</v>
      </c>
      <c r="C12" s="1" t="str">
        <f t="shared" ca="1" si="0"/>
        <v>西浦 雅</v>
      </c>
      <c r="D12" s="1" t="str">
        <f ca="1">IFERROR(__xludf.DUMMYFUNCTION("""COMPUTED_VALUE"""),"エデュケーションサポート/トレーニングサポート/OCCサポート")</f>
        <v>エデュケーションサポート/トレーニングサポート/OCCサポート</v>
      </c>
      <c r="E12" s="1"/>
      <c r="F12" s="1">
        <f t="shared" ca="1" si="2"/>
        <v>40</v>
      </c>
      <c r="G12" s="1">
        <f t="shared" ref="G12:N21" ca="1" si="3">COUNTIF(INDIRECT("'"&amp;$C12&amp;"'!G2:G41"),G$1)</f>
        <v>0</v>
      </c>
      <c r="H12" s="1">
        <f t="shared" ca="1" si="3"/>
        <v>0</v>
      </c>
      <c r="I12" s="1">
        <f t="shared" ca="1" si="3"/>
        <v>0</v>
      </c>
      <c r="J12" s="1">
        <f t="shared" ca="1" si="3"/>
        <v>0</v>
      </c>
      <c r="K12" s="1">
        <f t="shared" ca="1" si="3"/>
        <v>0</v>
      </c>
      <c r="L12" s="1">
        <f t="shared" ca="1" si="3"/>
        <v>0</v>
      </c>
      <c r="M12" s="1">
        <f t="shared" ca="1" si="3"/>
        <v>0</v>
      </c>
      <c r="N12" s="1">
        <f t="shared" ca="1" si="3"/>
        <v>0</v>
      </c>
      <c r="O12" s="204"/>
      <c r="P12" s="204"/>
      <c r="Q12" s="204"/>
      <c r="R12" s="204"/>
      <c r="S12" s="204"/>
      <c r="T12" s="204"/>
    </row>
    <row r="13" spans="1:20" ht="45" customHeight="1">
      <c r="A13" s="1" t="str">
        <f ca="1">IFERROR(__xludf.DUMMYFUNCTION("""COMPUTED_VALUE"""),"芳賀")</f>
        <v>芳賀</v>
      </c>
      <c r="B13" s="1" t="str">
        <f ca="1">IFERROR(__xludf.DUMMYFUNCTION("""COMPUTED_VALUE"""),"崇利")</f>
        <v>崇利</v>
      </c>
      <c r="C13" s="1" t="str">
        <f t="shared" ca="1" si="0"/>
        <v>芳賀 崇利</v>
      </c>
      <c r="D13" s="1"/>
      <c r="E13" s="1"/>
      <c r="F13" s="1">
        <f t="shared" ca="1" si="2"/>
        <v>40</v>
      </c>
      <c r="G13" s="1">
        <f t="shared" ca="1" si="3"/>
        <v>0</v>
      </c>
      <c r="H13" s="1">
        <f t="shared" ca="1" si="3"/>
        <v>0</v>
      </c>
      <c r="I13" s="1">
        <f t="shared" ca="1" si="3"/>
        <v>0</v>
      </c>
      <c r="J13" s="1">
        <f t="shared" ca="1" si="3"/>
        <v>0</v>
      </c>
      <c r="K13" s="1">
        <f t="shared" ca="1" si="3"/>
        <v>0</v>
      </c>
      <c r="L13" s="1">
        <f t="shared" ca="1" si="3"/>
        <v>0</v>
      </c>
      <c r="M13" s="1">
        <f t="shared" ca="1" si="3"/>
        <v>0</v>
      </c>
      <c r="N13" s="1">
        <f t="shared" ca="1" si="3"/>
        <v>0</v>
      </c>
      <c r="O13" s="204" t="s">
        <v>45</v>
      </c>
      <c r="P13" s="204" t="s">
        <v>46</v>
      </c>
      <c r="Q13" s="204" t="s">
        <v>47</v>
      </c>
      <c r="R13" s="204" t="s">
        <v>48</v>
      </c>
      <c r="S13" s="204"/>
      <c r="T13" s="204"/>
    </row>
    <row r="14" spans="1:20" ht="13">
      <c r="A14" s="1" t="str">
        <f ca="1">IFERROR(__xludf.DUMMYFUNCTION("""COMPUTED_VALUE"""),"西岡")</f>
        <v>西岡</v>
      </c>
      <c r="B14" s="1" t="str">
        <f ca="1">IFERROR(__xludf.DUMMYFUNCTION("""COMPUTED_VALUE"""),"優希")</f>
        <v>優希</v>
      </c>
      <c r="C14" s="1" t="str">
        <f t="shared" ca="1" si="0"/>
        <v>西岡 優希</v>
      </c>
      <c r="D14" s="1" t="str">
        <f ca="1">IFERROR(__xludf.DUMMYFUNCTION("""COMPUTED_VALUE"""),"WEBマスター")</f>
        <v>WEBマスター</v>
      </c>
      <c r="E14" s="1"/>
      <c r="F14" s="1">
        <f t="shared" ca="1" si="2"/>
        <v>34</v>
      </c>
      <c r="G14" s="1">
        <f t="shared" ca="1" si="3"/>
        <v>0</v>
      </c>
      <c r="H14" s="1">
        <f t="shared" ca="1" si="3"/>
        <v>0</v>
      </c>
      <c r="I14" s="1">
        <f t="shared" ca="1" si="3"/>
        <v>0</v>
      </c>
      <c r="J14" s="1">
        <f t="shared" ca="1" si="3"/>
        <v>0</v>
      </c>
      <c r="K14" s="1">
        <f t="shared" ca="1" si="3"/>
        <v>0</v>
      </c>
      <c r="L14" s="1">
        <f t="shared" ca="1" si="3"/>
        <v>0</v>
      </c>
      <c r="M14" s="1">
        <f t="shared" ca="1" si="3"/>
        <v>0</v>
      </c>
      <c r="N14" s="1">
        <f t="shared" ca="1" si="3"/>
        <v>0</v>
      </c>
      <c r="O14" s="204"/>
      <c r="P14" s="204"/>
      <c r="Q14" s="204"/>
      <c r="R14" s="204"/>
      <c r="S14" s="204"/>
      <c r="T14" s="204"/>
    </row>
    <row r="15" spans="1:20" ht="52" customHeight="1">
      <c r="A15" s="1" t="str">
        <f ca="1">IFERROR(__xludf.DUMMYFUNCTION("""COMPUTED_VALUE"""),"横山")</f>
        <v>横山</v>
      </c>
      <c r="B15" s="1" t="str">
        <f ca="1">IFERROR(__xludf.DUMMYFUNCTION("""COMPUTED_VALUE"""),"尚武")</f>
        <v>尚武</v>
      </c>
      <c r="C15" s="1" t="str">
        <f t="shared" ca="1" si="0"/>
        <v>横山 尚武</v>
      </c>
      <c r="D15" s="1" t="str">
        <f ca="1">IFERROR(__xludf.DUMMYFUNCTION("""COMPUTED_VALUE"""),"ビジターホスト/エデュケーションサポート/トレーニングサポート")</f>
        <v>ビジターホスト/エデュケーションサポート/トレーニングサポート</v>
      </c>
      <c r="E15" s="1"/>
      <c r="F15" s="1">
        <f t="shared" ca="1" si="2"/>
        <v>24</v>
      </c>
      <c r="G15" s="1">
        <f t="shared" ca="1" si="3"/>
        <v>0</v>
      </c>
      <c r="H15" s="1">
        <f t="shared" ca="1" si="3"/>
        <v>0</v>
      </c>
      <c r="I15" s="1">
        <f t="shared" ca="1" si="3"/>
        <v>0</v>
      </c>
      <c r="J15" s="1">
        <f t="shared" ca="1" si="3"/>
        <v>0</v>
      </c>
      <c r="K15" s="1">
        <f t="shared" ca="1" si="3"/>
        <v>0</v>
      </c>
      <c r="L15" s="1">
        <f t="shared" ca="1" si="3"/>
        <v>0</v>
      </c>
      <c r="M15" s="1">
        <f t="shared" ca="1" si="3"/>
        <v>0</v>
      </c>
      <c r="N15" s="1">
        <f t="shared" ca="1" si="3"/>
        <v>0</v>
      </c>
      <c r="O15" s="204" t="s">
        <v>49</v>
      </c>
      <c r="P15" s="204" t="s">
        <v>50</v>
      </c>
      <c r="Q15" s="204" t="s">
        <v>51</v>
      </c>
      <c r="R15" s="204" t="s">
        <v>52</v>
      </c>
      <c r="S15" s="204"/>
      <c r="T15" s="204"/>
    </row>
    <row r="16" spans="1:20" ht="91" customHeight="1">
      <c r="A16" s="1" t="str">
        <f ca="1">IFERROR(__xludf.DUMMYFUNCTION("""COMPUTED_VALUE"""),"佐藤")</f>
        <v>佐藤</v>
      </c>
      <c r="B16" s="1" t="str">
        <f ca="1">IFERROR(__xludf.DUMMYFUNCTION("""COMPUTED_VALUE"""),"拓斗")</f>
        <v>拓斗</v>
      </c>
      <c r="C16" s="1" t="str">
        <f t="shared" ca="1" si="0"/>
        <v>佐藤 拓斗</v>
      </c>
      <c r="D16" s="1" t="str">
        <f ca="1">IFERROR(__xludf.DUMMYFUNCTION("""COMPUTED_VALUE"""),"ビジターホスト/BODサポート")</f>
        <v>ビジターホスト/BODサポート</v>
      </c>
      <c r="E16" s="1"/>
      <c r="F16" s="1">
        <f t="shared" ca="1" si="2"/>
        <v>39</v>
      </c>
      <c r="G16" s="1">
        <f t="shared" ca="1" si="3"/>
        <v>0</v>
      </c>
      <c r="H16" s="1">
        <f t="shared" ca="1" si="3"/>
        <v>0</v>
      </c>
      <c r="I16" s="1">
        <f t="shared" ca="1" si="3"/>
        <v>0</v>
      </c>
      <c r="J16" s="1">
        <f t="shared" ca="1" si="3"/>
        <v>0</v>
      </c>
      <c r="K16" s="1">
        <f t="shared" ca="1" si="3"/>
        <v>0</v>
      </c>
      <c r="L16" s="1">
        <f t="shared" ca="1" si="3"/>
        <v>0</v>
      </c>
      <c r="M16" s="1">
        <f t="shared" ca="1" si="3"/>
        <v>0</v>
      </c>
      <c r="N16" s="1">
        <f t="shared" ca="1" si="3"/>
        <v>0</v>
      </c>
      <c r="O16" s="204" t="s">
        <v>53</v>
      </c>
      <c r="P16" s="204"/>
      <c r="Q16" s="204"/>
      <c r="R16" s="204" t="s">
        <v>54</v>
      </c>
      <c r="S16" s="204"/>
      <c r="T16" s="204"/>
    </row>
    <row r="17" spans="1:20" ht="78" customHeight="1">
      <c r="A17" s="1" t="str">
        <f ca="1">IFERROR(__xludf.DUMMYFUNCTION("""COMPUTED_VALUE"""),"原田")</f>
        <v>原田</v>
      </c>
      <c r="B17" s="1" t="str">
        <f ca="1">IFERROR(__xludf.DUMMYFUNCTION("""COMPUTED_VALUE"""),"里織")</f>
        <v>里織</v>
      </c>
      <c r="C17" s="1" t="str">
        <f t="shared" ca="1" si="0"/>
        <v>原田 里織</v>
      </c>
      <c r="D17" s="1"/>
      <c r="E17" s="1"/>
      <c r="F17" s="1">
        <f t="shared" ca="1" si="2"/>
        <v>42</v>
      </c>
      <c r="G17" s="1">
        <f t="shared" ca="1" si="3"/>
        <v>0</v>
      </c>
      <c r="H17" s="1">
        <f t="shared" ca="1" si="3"/>
        <v>0</v>
      </c>
      <c r="I17" s="1">
        <f t="shared" ca="1" si="3"/>
        <v>0</v>
      </c>
      <c r="J17" s="1">
        <f t="shared" ca="1" si="3"/>
        <v>0</v>
      </c>
      <c r="K17" s="1">
        <f t="shared" ca="1" si="3"/>
        <v>0</v>
      </c>
      <c r="L17" s="1">
        <f t="shared" ca="1" si="3"/>
        <v>0</v>
      </c>
      <c r="M17" s="1">
        <f t="shared" ca="1" si="3"/>
        <v>0</v>
      </c>
      <c r="N17" s="1">
        <f t="shared" ca="1" si="3"/>
        <v>0</v>
      </c>
      <c r="O17" s="204" t="s">
        <v>55</v>
      </c>
      <c r="P17" s="204"/>
      <c r="Q17" s="204"/>
      <c r="R17" s="204" t="s">
        <v>56</v>
      </c>
      <c r="S17" s="204"/>
      <c r="T17" s="204"/>
    </row>
    <row r="18" spans="1:20" ht="65" customHeight="1">
      <c r="A18" s="1" t="str">
        <f ca="1">IFERROR(__xludf.DUMMYFUNCTION("""COMPUTED_VALUE"""),"森園")</f>
        <v>森園</v>
      </c>
      <c r="B18" s="1" t="str">
        <f ca="1">IFERROR(__xludf.DUMMYFUNCTION("""COMPUTED_VALUE"""),"友喜")</f>
        <v>友喜</v>
      </c>
      <c r="C18" s="1" t="str">
        <f t="shared" ca="1" si="0"/>
        <v>森園 友喜</v>
      </c>
      <c r="D18" s="1"/>
      <c r="E18" s="1"/>
      <c r="F18" s="1">
        <f t="shared" ca="1" si="2"/>
        <v>-1</v>
      </c>
      <c r="G18" s="1">
        <f t="shared" ca="1" si="3"/>
        <v>0</v>
      </c>
      <c r="H18" s="1">
        <f t="shared" ca="1" si="3"/>
        <v>0</v>
      </c>
      <c r="I18" s="1">
        <f t="shared" ca="1" si="3"/>
        <v>0</v>
      </c>
      <c r="J18" s="1">
        <f t="shared" ca="1" si="3"/>
        <v>0</v>
      </c>
      <c r="K18" s="1">
        <f t="shared" ca="1" si="3"/>
        <v>0</v>
      </c>
      <c r="L18" s="1">
        <f t="shared" ca="1" si="3"/>
        <v>0</v>
      </c>
      <c r="M18" s="1">
        <f t="shared" ca="1" si="3"/>
        <v>0</v>
      </c>
      <c r="N18" s="1">
        <f t="shared" ca="1" si="3"/>
        <v>0</v>
      </c>
      <c r="O18" s="204" t="s">
        <v>57</v>
      </c>
      <c r="P18" s="204" t="s">
        <v>58</v>
      </c>
      <c r="Q18" s="204" t="s">
        <v>59</v>
      </c>
      <c r="R18" s="204" t="s">
        <v>60</v>
      </c>
      <c r="S18" s="204"/>
      <c r="T18" s="204"/>
    </row>
    <row r="19" spans="1:20" ht="52" customHeight="1">
      <c r="A19" s="1" t="str">
        <f ca="1">IFERROR(__xludf.DUMMYFUNCTION("""COMPUTED_VALUE"""),"木村")</f>
        <v>木村</v>
      </c>
      <c r="B19" s="1" t="str">
        <f ca="1">IFERROR(__xludf.DUMMYFUNCTION("""COMPUTED_VALUE"""),"杏那")</f>
        <v>杏那</v>
      </c>
      <c r="C19" s="1" t="str">
        <f t="shared" ca="1" si="0"/>
        <v>木村 杏那</v>
      </c>
      <c r="D19" s="1"/>
      <c r="E19" s="1"/>
      <c r="F19" s="1">
        <f t="shared" ca="1" si="2"/>
        <v>13</v>
      </c>
      <c r="G19" s="1">
        <f t="shared" ca="1" si="3"/>
        <v>0</v>
      </c>
      <c r="H19" s="1">
        <f t="shared" ca="1" si="3"/>
        <v>0</v>
      </c>
      <c r="I19" s="1">
        <f t="shared" ca="1" si="3"/>
        <v>0</v>
      </c>
      <c r="J19" s="1">
        <f t="shared" ca="1" si="3"/>
        <v>0</v>
      </c>
      <c r="K19" s="1">
        <f t="shared" ca="1" si="3"/>
        <v>0</v>
      </c>
      <c r="L19" s="1">
        <f t="shared" ca="1" si="3"/>
        <v>0</v>
      </c>
      <c r="M19" s="1">
        <f t="shared" ca="1" si="3"/>
        <v>0</v>
      </c>
      <c r="N19" s="1">
        <f t="shared" ca="1" si="3"/>
        <v>0</v>
      </c>
      <c r="O19" s="204" t="s">
        <v>61</v>
      </c>
      <c r="P19" s="204"/>
      <c r="Q19" s="204" t="s">
        <v>62</v>
      </c>
      <c r="R19" s="204" t="s">
        <v>63</v>
      </c>
      <c r="S19" s="204"/>
      <c r="T19" s="204"/>
    </row>
    <row r="20" spans="1:20" ht="65" customHeight="1">
      <c r="A20" s="1" t="str">
        <f ca="1">IFERROR(__xludf.DUMMYFUNCTION("""COMPUTED_VALUE"""),"平山")</f>
        <v>平山</v>
      </c>
      <c r="B20" s="1" t="str">
        <f ca="1">IFERROR(__xludf.DUMMYFUNCTION("""COMPUTED_VALUE"""),"真由美")</f>
        <v>真由美</v>
      </c>
      <c r="C20" s="1" t="str">
        <f t="shared" ca="1" si="0"/>
        <v>平山 真由美</v>
      </c>
      <c r="D20" s="1"/>
      <c r="E20" s="1"/>
      <c r="F20" s="1">
        <f t="shared" ca="1" si="2"/>
        <v>43</v>
      </c>
      <c r="G20" s="1">
        <f t="shared" ca="1" si="3"/>
        <v>0</v>
      </c>
      <c r="H20" s="1">
        <f t="shared" ca="1" si="3"/>
        <v>0</v>
      </c>
      <c r="I20" s="1">
        <f t="shared" ca="1" si="3"/>
        <v>0</v>
      </c>
      <c r="J20" s="1">
        <f t="shared" ca="1" si="3"/>
        <v>0</v>
      </c>
      <c r="K20" s="1">
        <f t="shared" ca="1" si="3"/>
        <v>0</v>
      </c>
      <c r="L20" s="1">
        <f t="shared" ca="1" si="3"/>
        <v>0</v>
      </c>
      <c r="M20" s="1">
        <f t="shared" ca="1" si="3"/>
        <v>0</v>
      </c>
      <c r="N20" s="1">
        <f t="shared" ca="1" si="3"/>
        <v>0</v>
      </c>
      <c r="O20" s="204" t="s">
        <v>64</v>
      </c>
      <c r="P20" s="204"/>
      <c r="Q20" s="204" t="s">
        <v>65</v>
      </c>
      <c r="R20" s="204" t="s">
        <v>66</v>
      </c>
      <c r="S20" s="204"/>
      <c r="T20" s="204"/>
    </row>
    <row r="21" spans="1:20" ht="104" customHeight="1">
      <c r="A21" s="1" t="str">
        <f ca="1">IFERROR(__xludf.DUMMYFUNCTION("""COMPUTED_VALUE"""),"舩杉")</f>
        <v>舩杉</v>
      </c>
      <c r="B21" s="1" t="str">
        <f ca="1">IFERROR(__xludf.DUMMYFUNCTION("""COMPUTED_VALUE"""),"牧子")</f>
        <v>牧子</v>
      </c>
      <c r="C21" s="1" t="str">
        <f t="shared" ca="1" si="0"/>
        <v>舩杉 牧子</v>
      </c>
      <c r="D21" s="1" t="str">
        <f ca="1">IFERROR(__xludf.DUMMYFUNCTION("""COMPUTED_VALUE"""),"書記兼会計サポート/1to1サポート")</f>
        <v>書記兼会計サポート/1to1サポート</v>
      </c>
      <c r="E21" s="1"/>
      <c r="F21" s="1">
        <f t="shared" ca="1" si="2"/>
        <v>59</v>
      </c>
      <c r="G21" s="1">
        <f t="shared" ca="1" si="3"/>
        <v>0</v>
      </c>
      <c r="H21" s="1">
        <f t="shared" ca="1" si="3"/>
        <v>0</v>
      </c>
      <c r="I21" s="1">
        <f t="shared" ca="1" si="3"/>
        <v>0</v>
      </c>
      <c r="J21" s="1">
        <f t="shared" ca="1" si="3"/>
        <v>0</v>
      </c>
      <c r="K21" s="1">
        <f t="shared" ca="1" si="3"/>
        <v>0</v>
      </c>
      <c r="L21" s="1">
        <f t="shared" ca="1" si="3"/>
        <v>0</v>
      </c>
      <c r="M21" s="1">
        <f t="shared" ca="1" si="3"/>
        <v>0</v>
      </c>
      <c r="N21" s="1">
        <f t="shared" ca="1" si="3"/>
        <v>0</v>
      </c>
      <c r="O21" s="204" t="s">
        <v>67</v>
      </c>
      <c r="P21" s="204"/>
      <c r="Q21" s="204" t="s">
        <v>68</v>
      </c>
      <c r="R21" s="204" t="s">
        <v>69</v>
      </c>
      <c r="S21" s="204"/>
      <c r="T21" s="204"/>
    </row>
    <row r="22" spans="1:20" ht="65" customHeight="1">
      <c r="A22" s="1" t="str">
        <f ca="1">IFERROR(__xludf.DUMMYFUNCTION("""COMPUTED_VALUE"""),"渡邊")</f>
        <v>渡邊</v>
      </c>
      <c r="B22" s="1" t="str">
        <f ca="1">IFERROR(__xludf.DUMMYFUNCTION("""COMPUTED_VALUE"""),"真大")</f>
        <v>真大</v>
      </c>
      <c r="C22" s="1" t="str">
        <f t="shared" ca="1" si="0"/>
        <v>渡邊 真大</v>
      </c>
      <c r="D22" s="1"/>
      <c r="E22" s="1"/>
      <c r="F22" s="1">
        <f t="shared" ca="1" si="2"/>
        <v>39</v>
      </c>
      <c r="G22" s="1">
        <f t="shared" ref="G22:N31" ca="1" si="4">COUNTIF(INDIRECT("'"&amp;$C22&amp;"'!G2:G41"),G$1)</f>
        <v>0</v>
      </c>
      <c r="H22" s="1">
        <f t="shared" ca="1" si="4"/>
        <v>0</v>
      </c>
      <c r="I22" s="1">
        <f t="shared" ca="1" si="4"/>
        <v>0</v>
      </c>
      <c r="J22" s="1">
        <f t="shared" ca="1" si="4"/>
        <v>0</v>
      </c>
      <c r="K22" s="1">
        <f t="shared" ca="1" si="4"/>
        <v>0</v>
      </c>
      <c r="L22" s="1">
        <f t="shared" ca="1" si="4"/>
        <v>0</v>
      </c>
      <c r="M22" s="1">
        <f t="shared" ca="1" si="4"/>
        <v>0</v>
      </c>
      <c r="N22" s="1">
        <f t="shared" ca="1" si="4"/>
        <v>0</v>
      </c>
      <c r="O22" s="204" t="s">
        <v>70</v>
      </c>
      <c r="P22" s="204"/>
      <c r="Q22" s="204"/>
      <c r="R22" s="204" t="s">
        <v>71</v>
      </c>
      <c r="S22" s="204"/>
      <c r="T22" s="204"/>
    </row>
    <row r="23" spans="1:20" ht="45" customHeight="1">
      <c r="A23" s="1" t="str">
        <f ca="1">IFERROR(__xludf.DUMMYFUNCTION("""COMPUTED_VALUE"""),"大竹")</f>
        <v>大竹</v>
      </c>
      <c r="B23" s="1" t="str">
        <f ca="1">IFERROR(__xludf.DUMMYFUNCTION("""COMPUTED_VALUE"""),"絵理香")</f>
        <v>絵理香</v>
      </c>
      <c r="C23" s="1" t="str">
        <f t="shared" ca="1" si="0"/>
        <v>大竹 絵理香</v>
      </c>
      <c r="D23" s="1" t="str">
        <f ca="1">IFERROR(__xludf.DUMMYFUNCTION("""COMPUTED_VALUE"""),"1to1サポート")</f>
        <v>1to1サポート</v>
      </c>
      <c r="E23" s="1"/>
      <c r="F23" s="1">
        <f t="shared" ca="1" si="2"/>
        <v>24</v>
      </c>
      <c r="G23" s="1">
        <f t="shared" ca="1" si="4"/>
        <v>0</v>
      </c>
      <c r="H23" s="1">
        <f t="shared" ca="1" si="4"/>
        <v>0</v>
      </c>
      <c r="I23" s="1">
        <f t="shared" ca="1" si="4"/>
        <v>0</v>
      </c>
      <c r="J23" s="1">
        <f t="shared" ca="1" si="4"/>
        <v>0</v>
      </c>
      <c r="K23" s="1">
        <f t="shared" ca="1" si="4"/>
        <v>0</v>
      </c>
      <c r="L23" s="1">
        <f t="shared" ca="1" si="4"/>
        <v>0</v>
      </c>
      <c r="M23" s="1">
        <f t="shared" ca="1" si="4"/>
        <v>0</v>
      </c>
      <c r="N23" s="1">
        <f t="shared" ca="1" si="4"/>
        <v>0</v>
      </c>
      <c r="O23" s="204" t="s">
        <v>72</v>
      </c>
      <c r="P23" s="204" t="s">
        <v>73</v>
      </c>
      <c r="Q23" s="204" t="s">
        <v>74</v>
      </c>
      <c r="R23" s="204" t="s">
        <v>75</v>
      </c>
      <c r="S23" s="204"/>
      <c r="T23" s="204"/>
    </row>
    <row r="24" spans="1:20" ht="78" customHeight="1">
      <c r="A24" s="1" t="str">
        <f ca="1">IFERROR(__xludf.DUMMYFUNCTION("""COMPUTED_VALUE"""),"山口")</f>
        <v>山口</v>
      </c>
      <c r="B24" s="1" t="str">
        <f ca="1">IFERROR(__xludf.DUMMYFUNCTION("""COMPUTED_VALUE"""),"薫")</f>
        <v>薫</v>
      </c>
      <c r="C24" s="1" t="str">
        <f t="shared" ca="1" si="0"/>
        <v>山口 薫</v>
      </c>
      <c r="D24" s="1"/>
      <c r="E24" s="1"/>
      <c r="F24" s="1">
        <f t="shared" ca="1" si="2"/>
        <v>0</v>
      </c>
      <c r="G24" s="1">
        <f t="shared" ca="1" si="4"/>
        <v>0</v>
      </c>
      <c r="H24" s="1">
        <f t="shared" ca="1" si="4"/>
        <v>0</v>
      </c>
      <c r="I24" s="1">
        <f t="shared" ca="1" si="4"/>
        <v>0</v>
      </c>
      <c r="J24" s="1">
        <f t="shared" ca="1" si="4"/>
        <v>0</v>
      </c>
      <c r="K24" s="1">
        <f t="shared" ca="1" si="4"/>
        <v>0</v>
      </c>
      <c r="L24" s="1">
        <f t="shared" ca="1" si="4"/>
        <v>0</v>
      </c>
      <c r="M24" s="1">
        <f t="shared" ca="1" si="4"/>
        <v>0</v>
      </c>
      <c r="N24" s="1">
        <f t="shared" ca="1" si="4"/>
        <v>0</v>
      </c>
      <c r="O24" s="204" t="s">
        <v>76</v>
      </c>
      <c r="P24" s="204"/>
      <c r="Q24" s="204"/>
      <c r="R24" s="204" t="s">
        <v>77</v>
      </c>
      <c r="S24" s="204"/>
      <c r="T24" s="204"/>
    </row>
    <row r="25" spans="1:20" ht="52" customHeight="1">
      <c r="A25" s="1" t="str">
        <f ca="1">IFERROR(__xludf.DUMMYFUNCTION("""COMPUTED_VALUE"""),"海沼")</f>
        <v>海沼</v>
      </c>
      <c r="B25" s="1" t="str">
        <f ca="1">IFERROR(__xludf.DUMMYFUNCTION("""COMPUTED_VALUE"""),"功")</f>
        <v>功</v>
      </c>
      <c r="C25" s="1" t="str">
        <f t="shared" ca="1" si="0"/>
        <v>海沼 功</v>
      </c>
      <c r="D25" s="1" t="str">
        <f ca="1">IFERROR(__xludf.DUMMYFUNCTION("""COMPUTED_VALUE"""),"ビジターホスト/イベント（対面）サポート")</f>
        <v>ビジターホスト/イベント（対面）サポート</v>
      </c>
      <c r="E25" s="1"/>
      <c r="F25" s="1">
        <f t="shared" ca="1" si="2"/>
        <v>-1</v>
      </c>
      <c r="G25" s="1">
        <f t="shared" ca="1" si="4"/>
        <v>0</v>
      </c>
      <c r="H25" s="1">
        <f t="shared" ca="1" si="4"/>
        <v>0</v>
      </c>
      <c r="I25" s="1">
        <f t="shared" ca="1" si="4"/>
        <v>0</v>
      </c>
      <c r="J25" s="1">
        <f t="shared" ca="1" si="4"/>
        <v>0</v>
      </c>
      <c r="K25" s="1">
        <f t="shared" ca="1" si="4"/>
        <v>0</v>
      </c>
      <c r="L25" s="1">
        <f t="shared" ca="1" si="4"/>
        <v>0</v>
      </c>
      <c r="M25" s="1">
        <f t="shared" ca="1" si="4"/>
        <v>0</v>
      </c>
      <c r="N25" s="1">
        <f t="shared" ca="1" si="4"/>
        <v>0</v>
      </c>
      <c r="O25" s="204" t="s">
        <v>78</v>
      </c>
      <c r="P25" s="204" t="s">
        <v>79</v>
      </c>
      <c r="Q25" s="204" t="s">
        <v>80</v>
      </c>
      <c r="R25" s="204" t="s">
        <v>81</v>
      </c>
      <c r="S25" s="204"/>
      <c r="T25" s="204"/>
    </row>
    <row r="26" spans="1:20" ht="45" customHeight="1">
      <c r="A26" s="1" t="str">
        <f ca="1">IFERROR(__xludf.DUMMYFUNCTION("""COMPUTED_VALUE"""),"紀川")</f>
        <v>紀川</v>
      </c>
      <c r="B26" s="1" t="str">
        <f ca="1">IFERROR(__xludf.DUMMYFUNCTION("""COMPUTED_VALUE"""),"和弘")</f>
        <v>和弘</v>
      </c>
      <c r="C26" s="1" t="str">
        <f t="shared" ca="1" si="0"/>
        <v>紀川 和弘</v>
      </c>
      <c r="D26" s="1" t="str">
        <f ca="1">IFERROR(__xludf.DUMMYFUNCTION("""COMPUTED_VALUE"""),"メンターサポート")</f>
        <v>メンターサポート</v>
      </c>
      <c r="E26" s="1"/>
      <c r="F26" s="1">
        <f t="shared" ca="1" si="2"/>
        <v>39</v>
      </c>
      <c r="G26" s="1">
        <f t="shared" ca="1" si="4"/>
        <v>0</v>
      </c>
      <c r="H26" s="1">
        <f t="shared" ca="1" si="4"/>
        <v>0</v>
      </c>
      <c r="I26" s="1">
        <f t="shared" ca="1" si="4"/>
        <v>0</v>
      </c>
      <c r="J26" s="1">
        <f t="shared" ca="1" si="4"/>
        <v>0</v>
      </c>
      <c r="K26" s="1">
        <f t="shared" ca="1" si="4"/>
        <v>0</v>
      </c>
      <c r="L26" s="1">
        <f t="shared" ca="1" si="4"/>
        <v>0</v>
      </c>
      <c r="M26" s="1">
        <f t="shared" ca="1" si="4"/>
        <v>0</v>
      </c>
      <c r="N26" s="1">
        <f t="shared" ca="1" si="4"/>
        <v>0</v>
      </c>
      <c r="O26" s="204" t="s">
        <v>82</v>
      </c>
      <c r="P26" s="204" t="s">
        <v>83</v>
      </c>
      <c r="Q26" s="204" t="s">
        <v>84</v>
      </c>
      <c r="R26" s="204" t="s">
        <v>85</v>
      </c>
      <c r="S26" s="204"/>
      <c r="T26" s="204"/>
    </row>
    <row r="27" spans="1:20" ht="52" customHeight="1">
      <c r="A27" s="1" t="str">
        <f ca="1">IFERROR(__xludf.DUMMYFUNCTION("""COMPUTED_VALUE"""),"竹内")</f>
        <v>竹内</v>
      </c>
      <c r="B27" s="1" t="str">
        <f ca="1">IFERROR(__xludf.DUMMYFUNCTION("""COMPUTED_VALUE"""),"駿太")</f>
        <v>駿太</v>
      </c>
      <c r="C27" s="1" t="str">
        <f t="shared" ca="1" si="0"/>
        <v>竹内 駿太</v>
      </c>
      <c r="D27" s="1"/>
      <c r="E27" s="1"/>
      <c r="F27" s="1">
        <f t="shared" ca="1" si="2"/>
        <v>49</v>
      </c>
      <c r="G27" s="1">
        <f t="shared" ca="1" si="4"/>
        <v>0</v>
      </c>
      <c r="H27" s="1">
        <f t="shared" ca="1" si="4"/>
        <v>0</v>
      </c>
      <c r="I27" s="1">
        <f t="shared" ca="1" si="4"/>
        <v>0</v>
      </c>
      <c r="J27" s="1">
        <f t="shared" ca="1" si="4"/>
        <v>0</v>
      </c>
      <c r="K27" s="1">
        <f t="shared" ca="1" si="4"/>
        <v>0</v>
      </c>
      <c r="L27" s="1">
        <f t="shared" ca="1" si="4"/>
        <v>0</v>
      </c>
      <c r="M27" s="1">
        <f t="shared" ca="1" si="4"/>
        <v>0</v>
      </c>
      <c r="N27" s="1">
        <f t="shared" ca="1" si="4"/>
        <v>0</v>
      </c>
      <c r="O27" s="204" t="s">
        <v>86</v>
      </c>
      <c r="P27" s="204" t="s">
        <v>87</v>
      </c>
      <c r="Q27" s="204" t="s">
        <v>88</v>
      </c>
      <c r="R27" s="204" t="s">
        <v>89</v>
      </c>
      <c r="S27" s="204"/>
      <c r="T27" s="204"/>
    </row>
    <row r="28" spans="1:20" ht="65" customHeight="1">
      <c r="A28" s="1" t="str">
        <f ca="1">IFERROR(__xludf.DUMMYFUNCTION("""COMPUTED_VALUE"""),"山本")</f>
        <v>山本</v>
      </c>
      <c r="B28" s="1" t="str">
        <f ca="1">IFERROR(__xludf.DUMMYFUNCTION("""COMPUTED_VALUE"""),"葉子")</f>
        <v>葉子</v>
      </c>
      <c r="C28" s="1" t="str">
        <f t="shared" ca="1" si="0"/>
        <v>山本 葉子</v>
      </c>
      <c r="D28" s="1"/>
      <c r="E28" s="1"/>
      <c r="F28" s="1">
        <f t="shared" ca="1" si="2"/>
        <v>39</v>
      </c>
      <c r="G28" s="1">
        <f t="shared" ca="1" si="4"/>
        <v>0</v>
      </c>
      <c r="H28" s="1">
        <f t="shared" ca="1" si="4"/>
        <v>0</v>
      </c>
      <c r="I28" s="1">
        <f t="shared" ca="1" si="4"/>
        <v>0</v>
      </c>
      <c r="J28" s="1">
        <f t="shared" ca="1" si="4"/>
        <v>0</v>
      </c>
      <c r="K28" s="1">
        <f t="shared" ca="1" si="4"/>
        <v>0</v>
      </c>
      <c r="L28" s="1">
        <f t="shared" ca="1" si="4"/>
        <v>0</v>
      </c>
      <c r="M28" s="1">
        <f t="shared" ca="1" si="4"/>
        <v>0</v>
      </c>
      <c r="N28" s="1">
        <f t="shared" ca="1" si="4"/>
        <v>0</v>
      </c>
      <c r="O28" s="204" t="s">
        <v>90</v>
      </c>
      <c r="P28" s="204" t="s">
        <v>91</v>
      </c>
      <c r="Q28" s="204" t="s">
        <v>92</v>
      </c>
      <c r="R28" s="204" t="s">
        <v>93</v>
      </c>
      <c r="S28" s="204"/>
      <c r="T28" s="204"/>
    </row>
    <row r="29" spans="1:20" ht="45" customHeight="1">
      <c r="A29" s="1" t="str">
        <f ca="1">IFERROR(__xludf.DUMMYFUNCTION("""COMPUTED_VALUE"""),"梅澤")</f>
        <v>梅澤</v>
      </c>
      <c r="B29" s="1" t="str">
        <f ca="1">IFERROR(__xludf.DUMMYFUNCTION("""COMPUTED_VALUE"""),"朗広")</f>
        <v>朗広</v>
      </c>
      <c r="C29" s="1" t="str">
        <f t="shared" ca="1" si="0"/>
        <v>梅澤 朗広</v>
      </c>
      <c r="D29" s="1" t="str">
        <f ca="1">IFERROR(__xludf.DUMMYFUNCTION("""COMPUTED_VALUE"""),"グロビジサポート")</f>
        <v>グロビジサポート</v>
      </c>
      <c r="E29" s="1"/>
      <c r="F29" s="1">
        <f t="shared" ca="1" si="2"/>
        <v>42</v>
      </c>
      <c r="G29" s="1">
        <f t="shared" ca="1" si="4"/>
        <v>0</v>
      </c>
      <c r="H29" s="1">
        <f t="shared" ca="1" si="4"/>
        <v>0</v>
      </c>
      <c r="I29" s="1">
        <f t="shared" ca="1" si="4"/>
        <v>0</v>
      </c>
      <c r="J29" s="1">
        <f t="shared" ca="1" si="4"/>
        <v>0</v>
      </c>
      <c r="K29" s="1">
        <f t="shared" ca="1" si="4"/>
        <v>0</v>
      </c>
      <c r="L29" s="1">
        <f t="shared" ca="1" si="4"/>
        <v>0</v>
      </c>
      <c r="M29" s="1">
        <f t="shared" ca="1" si="4"/>
        <v>0</v>
      </c>
      <c r="N29" s="1">
        <f t="shared" ca="1" si="4"/>
        <v>10</v>
      </c>
      <c r="O29" s="204" t="s">
        <v>94</v>
      </c>
      <c r="P29" s="204" t="s">
        <v>95</v>
      </c>
      <c r="Q29" s="204" t="s">
        <v>96</v>
      </c>
      <c r="R29" s="204" t="s">
        <v>97</v>
      </c>
      <c r="S29" s="204"/>
      <c r="T29" s="204"/>
    </row>
    <row r="30" spans="1:20" ht="45" customHeight="1">
      <c r="A30" s="1" t="str">
        <f ca="1">IFERROR(__xludf.DUMMYFUNCTION("""COMPUTED_VALUE"""),"越賀")</f>
        <v>越賀</v>
      </c>
      <c r="B30" s="1" t="str">
        <f ca="1">IFERROR(__xludf.DUMMYFUNCTION("""COMPUTED_VALUE"""),"淑恵")</f>
        <v>淑恵</v>
      </c>
      <c r="C30" s="1" t="str">
        <f t="shared" ca="1" si="0"/>
        <v>越賀 淑恵</v>
      </c>
      <c r="D30" s="1"/>
      <c r="E30" s="1"/>
      <c r="F30" s="1">
        <f t="shared" ca="1" si="2"/>
        <v>40</v>
      </c>
      <c r="G30" s="1">
        <f t="shared" ca="1" si="4"/>
        <v>0</v>
      </c>
      <c r="H30" s="1">
        <f t="shared" ca="1" si="4"/>
        <v>0</v>
      </c>
      <c r="I30" s="1">
        <f t="shared" ca="1" si="4"/>
        <v>0</v>
      </c>
      <c r="J30" s="1">
        <f t="shared" ca="1" si="4"/>
        <v>1</v>
      </c>
      <c r="K30" s="1">
        <f t="shared" ca="1" si="4"/>
        <v>0</v>
      </c>
      <c r="L30" s="1">
        <f t="shared" ca="1" si="4"/>
        <v>0</v>
      </c>
      <c r="M30" s="1">
        <f t="shared" ca="1" si="4"/>
        <v>0</v>
      </c>
      <c r="N30" s="1">
        <f t="shared" ca="1" si="4"/>
        <v>0</v>
      </c>
      <c r="O30" s="204" t="s">
        <v>98</v>
      </c>
      <c r="P30" s="204" t="s">
        <v>99</v>
      </c>
      <c r="Q30" s="204" t="s">
        <v>100</v>
      </c>
      <c r="R30" s="204" t="s">
        <v>101</v>
      </c>
      <c r="S30" s="204"/>
      <c r="T30" s="204"/>
    </row>
    <row r="31" spans="1:20" ht="45" customHeight="1">
      <c r="A31" s="1" t="str">
        <f ca="1">IFERROR(__xludf.DUMMYFUNCTION("""COMPUTED_VALUE"""),"望月")</f>
        <v>望月</v>
      </c>
      <c r="B31" s="1" t="str">
        <f ca="1">IFERROR(__xludf.DUMMYFUNCTION("""COMPUTED_VALUE"""),"雅幸")</f>
        <v>雅幸</v>
      </c>
      <c r="C31" s="1" t="str">
        <f t="shared" ca="1" si="0"/>
        <v>望月 雅幸</v>
      </c>
      <c r="D31" s="1" t="str">
        <f ca="1">IFERROR(__xludf.DUMMYFUNCTION("""COMPUTED_VALUE"""),"書記兼会計サポート/WEBマスター")</f>
        <v>書記兼会計サポート/WEBマスター</v>
      </c>
      <c r="E31" s="1"/>
      <c r="F31" s="1">
        <f t="shared" ca="1" si="2"/>
        <v>-1</v>
      </c>
      <c r="G31" s="1">
        <f t="shared" ca="1" si="4"/>
        <v>0</v>
      </c>
      <c r="H31" s="1">
        <f t="shared" ca="1" si="4"/>
        <v>0</v>
      </c>
      <c r="I31" s="1">
        <f t="shared" ca="1" si="4"/>
        <v>0</v>
      </c>
      <c r="J31" s="1">
        <f t="shared" ca="1" si="4"/>
        <v>0</v>
      </c>
      <c r="K31" s="1">
        <f t="shared" ca="1" si="4"/>
        <v>0</v>
      </c>
      <c r="L31" s="1">
        <f t="shared" ca="1" si="4"/>
        <v>0</v>
      </c>
      <c r="M31" s="1">
        <f t="shared" ca="1" si="4"/>
        <v>0</v>
      </c>
      <c r="N31" s="1">
        <f t="shared" ca="1" si="4"/>
        <v>0</v>
      </c>
      <c r="O31" s="204" t="s">
        <v>102</v>
      </c>
      <c r="P31" s="204" t="s">
        <v>103</v>
      </c>
      <c r="Q31" s="204" t="s">
        <v>104</v>
      </c>
      <c r="R31" s="204" t="s">
        <v>105</v>
      </c>
      <c r="S31" s="204"/>
      <c r="T31" s="204"/>
    </row>
    <row r="32" spans="1:20" ht="45" customHeight="1">
      <c r="A32" s="1" t="str">
        <f ca="1">IFERROR(__xludf.DUMMYFUNCTION("""COMPUTED_VALUE"""),"佐久間")</f>
        <v>佐久間</v>
      </c>
      <c r="B32" s="1" t="str">
        <f ca="1">IFERROR(__xludf.DUMMYFUNCTION("""COMPUTED_VALUE"""),"康丞")</f>
        <v>康丞</v>
      </c>
      <c r="C32" s="1" t="str">
        <f t="shared" ca="1" si="0"/>
        <v>佐久間 康丞</v>
      </c>
      <c r="D32" s="1" t="str">
        <f ca="1">IFERROR(__xludf.DUMMYFUNCTION("""COMPUTED_VALUE"""),"エデュケーションサポート")</f>
        <v>エデュケーションサポート</v>
      </c>
      <c r="E32" s="1"/>
      <c r="F32" s="1">
        <f t="shared" ca="1" si="2"/>
        <v>39</v>
      </c>
      <c r="G32" s="1">
        <f t="shared" ref="G32:N41" ca="1" si="5">COUNTIF(INDIRECT("'"&amp;$C32&amp;"'!G2:G41"),G$1)</f>
        <v>0</v>
      </c>
      <c r="H32" s="1">
        <f t="shared" ca="1" si="5"/>
        <v>0</v>
      </c>
      <c r="I32" s="1">
        <f t="shared" ca="1" si="5"/>
        <v>0</v>
      </c>
      <c r="J32" s="1">
        <f t="shared" ca="1" si="5"/>
        <v>0</v>
      </c>
      <c r="K32" s="1">
        <f t="shared" ca="1" si="5"/>
        <v>0</v>
      </c>
      <c r="L32" s="1">
        <f t="shared" ca="1" si="5"/>
        <v>0</v>
      </c>
      <c r="M32" s="1">
        <f t="shared" ca="1" si="5"/>
        <v>0</v>
      </c>
      <c r="N32" s="1">
        <f t="shared" ca="1" si="5"/>
        <v>40</v>
      </c>
      <c r="O32" s="204" t="s">
        <v>106</v>
      </c>
      <c r="P32" s="204" t="s">
        <v>107</v>
      </c>
      <c r="Q32" s="204" t="s">
        <v>108</v>
      </c>
      <c r="R32" s="204" t="s">
        <v>109</v>
      </c>
      <c r="S32" s="204"/>
      <c r="T32" s="204"/>
    </row>
    <row r="33" spans="1:20" ht="45" customHeight="1">
      <c r="A33" s="1" t="str">
        <f ca="1">IFERROR(__xludf.DUMMYFUNCTION("""COMPUTED_VALUE"""),"小中")</f>
        <v>小中</v>
      </c>
      <c r="B33" s="1" t="str">
        <f ca="1">IFERROR(__xludf.DUMMYFUNCTION("""COMPUTED_VALUE"""),"貴晃")</f>
        <v>貴晃</v>
      </c>
      <c r="C33" s="1" t="str">
        <f t="shared" ca="1" si="0"/>
        <v>小中 貴晃</v>
      </c>
      <c r="D33" s="1" t="str">
        <f ca="1">IFERROR(__xludf.DUMMYFUNCTION("""COMPUTED_VALUE"""),"バイスサポート/ビジホスサポート/WEBマスター/メンターサポート/イベント（フォーラム）サポート")</f>
        <v>バイスサポート/ビジホスサポート/WEBマスター/メンターサポート/イベント（フォーラム）サポート</v>
      </c>
      <c r="E33" s="1"/>
      <c r="F33" s="1">
        <f t="shared" ca="1" si="2"/>
        <v>26</v>
      </c>
      <c r="G33" s="1">
        <f t="shared" ca="1" si="5"/>
        <v>0</v>
      </c>
      <c r="H33" s="1">
        <f t="shared" ca="1" si="5"/>
        <v>0</v>
      </c>
      <c r="I33" s="1">
        <f t="shared" ca="1" si="5"/>
        <v>0</v>
      </c>
      <c r="J33" s="1">
        <f t="shared" ca="1" si="5"/>
        <v>0</v>
      </c>
      <c r="K33" s="1">
        <f t="shared" ca="1" si="5"/>
        <v>0</v>
      </c>
      <c r="L33" s="1">
        <f t="shared" ca="1" si="5"/>
        <v>0</v>
      </c>
      <c r="M33" s="1">
        <f t="shared" ca="1" si="5"/>
        <v>0</v>
      </c>
      <c r="N33" s="1">
        <f t="shared" ca="1" si="5"/>
        <v>0</v>
      </c>
      <c r="O33" s="204" t="s">
        <v>110</v>
      </c>
      <c r="P33" s="204" t="s">
        <v>111</v>
      </c>
      <c r="Q33" s="204" t="s">
        <v>112</v>
      </c>
      <c r="R33" s="204" t="s">
        <v>113</v>
      </c>
      <c r="S33" s="204"/>
      <c r="T33" s="204"/>
    </row>
    <row r="34" spans="1:20" ht="52" customHeight="1">
      <c r="A34" s="1" t="str">
        <f ca="1">IFERROR(__xludf.DUMMYFUNCTION("""COMPUTED_VALUE"""),"山本")</f>
        <v>山本</v>
      </c>
      <c r="B34" s="1" t="str">
        <f ca="1">IFERROR(__xludf.DUMMYFUNCTION("""COMPUTED_VALUE"""),"洸太")</f>
        <v>洸太</v>
      </c>
      <c r="C34" s="1" t="str">
        <f t="shared" ref="C34:C65" ca="1" si="6">A34&amp;" "&amp;B34</f>
        <v>山本 洸太</v>
      </c>
      <c r="D34" s="1" t="str">
        <f ca="1">IFERROR(__xludf.DUMMYFUNCTION("""COMPUTED_VALUE"""),"OCCサポート")</f>
        <v>OCCサポート</v>
      </c>
      <c r="E34" s="1"/>
      <c r="F34" s="1">
        <f t="shared" ca="1" si="2"/>
        <v>39</v>
      </c>
      <c r="G34" s="1">
        <f t="shared" ca="1" si="5"/>
        <v>0</v>
      </c>
      <c r="H34" s="1">
        <f t="shared" ca="1" si="5"/>
        <v>0</v>
      </c>
      <c r="I34" s="1">
        <f t="shared" ca="1" si="5"/>
        <v>0</v>
      </c>
      <c r="J34" s="1">
        <f t="shared" ca="1" si="5"/>
        <v>0</v>
      </c>
      <c r="K34" s="1">
        <f t="shared" ca="1" si="5"/>
        <v>0</v>
      </c>
      <c r="L34" s="1">
        <f t="shared" ca="1" si="5"/>
        <v>0</v>
      </c>
      <c r="M34" s="1">
        <f t="shared" ca="1" si="5"/>
        <v>10</v>
      </c>
      <c r="N34" s="1">
        <f t="shared" ca="1" si="5"/>
        <v>0</v>
      </c>
      <c r="O34" s="204" t="s">
        <v>114</v>
      </c>
      <c r="P34" s="204" t="s">
        <v>115</v>
      </c>
      <c r="Q34" s="204" t="s">
        <v>116</v>
      </c>
      <c r="R34" s="204" t="s">
        <v>117</v>
      </c>
      <c r="S34" s="204"/>
      <c r="T34" s="204"/>
    </row>
    <row r="35" spans="1:20" ht="45" customHeight="1">
      <c r="A35" s="1" t="str">
        <f ca="1">IFERROR(__xludf.DUMMYFUNCTION("""COMPUTED_VALUE"""),"軍司")</f>
        <v>軍司</v>
      </c>
      <c r="B35" s="1" t="str">
        <f ca="1">IFERROR(__xludf.DUMMYFUNCTION("""COMPUTED_VALUE"""),"敦也")</f>
        <v>敦也</v>
      </c>
      <c r="C35" s="1" t="str">
        <f t="shared" ca="1" si="6"/>
        <v>軍司 敦也</v>
      </c>
      <c r="D35" s="1" t="str">
        <f ca="1">IFERROR(__xludf.DUMMYFUNCTION("""COMPUTED_VALUE"""),"WEBマスター")</f>
        <v>WEBマスター</v>
      </c>
      <c r="E35" s="1"/>
      <c r="F35" s="1">
        <f t="shared" ref="F35:F54" ca="1" si="7">IF(INDIRECT("'"&amp;C35&amp;"'!B8")="田中じろう",0,998-COUNTIF(INDIRECT("'"&amp;C35&amp;"'!B2:B1000"),""))</f>
        <v>39</v>
      </c>
      <c r="G35" s="1">
        <f t="shared" ca="1" si="5"/>
        <v>0</v>
      </c>
      <c r="H35" s="1">
        <f t="shared" ca="1" si="5"/>
        <v>0</v>
      </c>
      <c r="I35" s="1">
        <f t="shared" ca="1" si="5"/>
        <v>0</v>
      </c>
      <c r="J35" s="1">
        <f t="shared" ca="1" si="5"/>
        <v>0</v>
      </c>
      <c r="K35" s="1">
        <f t="shared" ca="1" si="5"/>
        <v>0</v>
      </c>
      <c r="L35" s="1">
        <f t="shared" ca="1" si="5"/>
        <v>0</v>
      </c>
      <c r="M35" s="1">
        <f t="shared" ca="1" si="5"/>
        <v>0</v>
      </c>
      <c r="N35" s="1">
        <f t="shared" ca="1" si="5"/>
        <v>0</v>
      </c>
      <c r="O35" s="204" t="s">
        <v>118</v>
      </c>
      <c r="P35" s="204" t="s">
        <v>119</v>
      </c>
      <c r="Q35" s="204" t="s">
        <v>120</v>
      </c>
      <c r="R35" s="204" t="s">
        <v>121</v>
      </c>
      <c r="S35" s="204"/>
      <c r="T35" s="204"/>
    </row>
    <row r="36" spans="1:20" ht="45" customHeight="1">
      <c r="A36" s="1" t="str">
        <f ca="1">IFERROR(__xludf.DUMMYFUNCTION("""COMPUTED_VALUE"""),"次廣")</f>
        <v>次廣</v>
      </c>
      <c r="B36" s="1" t="str">
        <f ca="1">IFERROR(__xludf.DUMMYFUNCTION("""COMPUTED_VALUE"""),"淳")</f>
        <v>淳</v>
      </c>
      <c r="C36" s="1" t="str">
        <f t="shared" ca="1" si="6"/>
        <v>次廣 淳</v>
      </c>
      <c r="D36" s="1"/>
      <c r="E36" s="1"/>
      <c r="F36" s="1">
        <f t="shared" ca="1" si="7"/>
        <v>39</v>
      </c>
      <c r="G36" s="1">
        <f t="shared" ca="1" si="5"/>
        <v>0</v>
      </c>
      <c r="H36" s="1">
        <f t="shared" ca="1" si="5"/>
        <v>0</v>
      </c>
      <c r="I36" s="1">
        <f t="shared" ca="1" si="5"/>
        <v>0</v>
      </c>
      <c r="J36" s="1">
        <f t="shared" ca="1" si="5"/>
        <v>0</v>
      </c>
      <c r="K36" s="1">
        <f t="shared" ca="1" si="5"/>
        <v>0</v>
      </c>
      <c r="L36" s="1">
        <f t="shared" ca="1" si="5"/>
        <v>0</v>
      </c>
      <c r="M36" s="1">
        <f t="shared" ca="1" si="5"/>
        <v>0</v>
      </c>
      <c r="N36" s="1">
        <f t="shared" ca="1" si="5"/>
        <v>0</v>
      </c>
      <c r="O36" s="204" t="s">
        <v>122</v>
      </c>
      <c r="P36" s="204" t="s">
        <v>123</v>
      </c>
      <c r="Q36" s="204" t="s">
        <v>124</v>
      </c>
      <c r="R36" s="204" t="s">
        <v>125</v>
      </c>
      <c r="S36" s="204"/>
      <c r="T36" s="204"/>
    </row>
    <row r="37" spans="1:20" ht="45" customHeight="1">
      <c r="A37" s="1" t="str">
        <f ca="1">IFERROR(__xludf.DUMMYFUNCTION("""COMPUTED_VALUE"""),"米澤")</f>
        <v>米澤</v>
      </c>
      <c r="B37" s="1" t="str">
        <f ca="1">IFERROR(__xludf.DUMMYFUNCTION("""COMPUTED_VALUE"""),"侑桂")</f>
        <v>侑桂</v>
      </c>
      <c r="C37" s="1" t="str">
        <f t="shared" ca="1" si="6"/>
        <v>米澤 侑桂</v>
      </c>
      <c r="D37" s="1"/>
      <c r="E37" s="1"/>
      <c r="F37" s="1">
        <f t="shared" ca="1" si="7"/>
        <v>14</v>
      </c>
      <c r="G37" s="1">
        <f t="shared" ca="1" si="5"/>
        <v>0</v>
      </c>
      <c r="H37" s="1">
        <f t="shared" ca="1" si="5"/>
        <v>0</v>
      </c>
      <c r="I37" s="1">
        <f t="shared" ca="1" si="5"/>
        <v>0</v>
      </c>
      <c r="J37" s="1">
        <f t="shared" ca="1" si="5"/>
        <v>0</v>
      </c>
      <c r="K37" s="1">
        <f t="shared" ca="1" si="5"/>
        <v>0</v>
      </c>
      <c r="L37" s="1">
        <f t="shared" ca="1" si="5"/>
        <v>0</v>
      </c>
      <c r="M37" s="1">
        <f t="shared" ca="1" si="5"/>
        <v>0</v>
      </c>
      <c r="N37" s="1">
        <f t="shared" ca="1" si="5"/>
        <v>0</v>
      </c>
      <c r="O37" s="204" t="s">
        <v>126</v>
      </c>
      <c r="P37" s="204" t="s">
        <v>127</v>
      </c>
      <c r="Q37" s="204" t="s">
        <v>128</v>
      </c>
      <c r="R37" s="204" t="s">
        <v>129</v>
      </c>
      <c r="S37" s="204"/>
      <c r="T37" s="204"/>
    </row>
    <row r="38" spans="1:20" ht="91" customHeight="1">
      <c r="A38" s="1" t="str">
        <f ca="1">IFERROR(__xludf.DUMMYFUNCTION("""COMPUTED_VALUE"""),"里見")</f>
        <v>里見</v>
      </c>
      <c r="B38" s="1" t="str">
        <f ca="1">IFERROR(__xludf.DUMMYFUNCTION("""COMPUTED_VALUE"""),"允二")</f>
        <v>允二</v>
      </c>
      <c r="C38" s="1" t="str">
        <f t="shared" ca="1" si="6"/>
        <v>里見 允二</v>
      </c>
      <c r="D38" s="1" t="str">
        <f ca="1">IFERROR(__xludf.DUMMYFUNCTION("""COMPUTED_VALUE"""),"OCCサポート")</f>
        <v>OCCサポート</v>
      </c>
      <c r="E38" s="1"/>
      <c r="F38" s="1">
        <f t="shared" ca="1" si="7"/>
        <v>46</v>
      </c>
      <c r="G38" s="1">
        <f t="shared" ca="1" si="5"/>
        <v>0</v>
      </c>
      <c r="H38" s="1">
        <f t="shared" ca="1" si="5"/>
        <v>0</v>
      </c>
      <c r="I38" s="1">
        <f t="shared" ca="1" si="5"/>
        <v>0</v>
      </c>
      <c r="J38" s="1">
        <f t="shared" ca="1" si="5"/>
        <v>0</v>
      </c>
      <c r="K38" s="1">
        <f t="shared" ca="1" si="5"/>
        <v>0</v>
      </c>
      <c r="L38" s="1">
        <f t="shared" ca="1" si="5"/>
        <v>0</v>
      </c>
      <c r="M38" s="1">
        <f t="shared" ca="1" si="5"/>
        <v>0</v>
      </c>
      <c r="N38" s="1">
        <f t="shared" ca="1" si="5"/>
        <v>0</v>
      </c>
      <c r="O38" s="204" t="s">
        <v>130</v>
      </c>
      <c r="P38" s="204" t="s">
        <v>131</v>
      </c>
      <c r="Q38" s="204"/>
      <c r="R38" s="204" t="s">
        <v>132</v>
      </c>
      <c r="S38" s="204"/>
      <c r="T38" s="204"/>
    </row>
    <row r="39" spans="1:20" ht="45" customHeight="1">
      <c r="A39" s="1" t="str">
        <f ca="1">IFERROR(__xludf.DUMMYFUNCTION("""COMPUTED_VALUE"""),"畠山")</f>
        <v>畠山</v>
      </c>
      <c r="B39" s="1" t="str">
        <f ca="1">IFERROR(__xludf.DUMMYFUNCTION("""COMPUTED_VALUE"""),"憲之")</f>
        <v>憲之</v>
      </c>
      <c r="C39" s="1" t="str">
        <f t="shared" ca="1" si="6"/>
        <v>畠山 憲之</v>
      </c>
      <c r="D39" s="1" t="str">
        <f ca="1">IFERROR(__xludf.DUMMYFUNCTION("""COMPUTED_VALUE"""),"バイスサポート")</f>
        <v>バイスサポート</v>
      </c>
      <c r="E39" s="1"/>
      <c r="F39" s="1">
        <f t="shared" ca="1" si="7"/>
        <v>34</v>
      </c>
      <c r="G39" s="1">
        <f t="shared" ca="1" si="5"/>
        <v>0</v>
      </c>
      <c r="H39" s="1">
        <f t="shared" ca="1" si="5"/>
        <v>0</v>
      </c>
      <c r="I39" s="1">
        <f t="shared" ca="1" si="5"/>
        <v>0</v>
      </c>
      <c r="J39" s="1">
        <f t="shared" ca="1" si="5"/>
        <v>0</v>
      </c>
      <c r="K39" s="1">
        <f t="shared" ca="1" si="5"/>
        <v>0</v>
      </c>
      <c r="L39" s="1">
        <f t="shared" ca="1" si="5"/>
        <v>0</v>
      </c>
      <c r="M39" s="1">
        <f t="shared" ca="1" si="5"/>
        <v>0</v>
      </c>
      <c r="N39" s="1">
        <f t="shared" ca="1" si="5"/>
        <v>0</v>
      </c>
      <c r="O39" s="204" t="s">
        <v>133</v>
      </c>
      <c r="P39" s="204" t="s">
        <v>134</v>
      </c>
      <c r="Q39" s="204" t="s">
        <v>135</v>
      </c>
      <c r="R39" s="204" t="s">
        <v>136</v>
      </c>
      <c r="S39" s="204"/>
      <c r="T39" s="204"/>
    </row>
    <row r="40" spans="1:20" ht="52" customHeight="1">
      <c r="A40" s="1" t="str">
        <f ca="1">IFERROR(__xludf.DUMMYFUNCTION("""COMPUTED_VALUE"""),"加藤")</f>
        <v>加藤</v>
      </c>
      <c r="B40" s="1" t="str">
        <f ca="1">IFERROR(__xludf.DUMMYFUNCTION("""COMPUTED_VALUE"""),"隆太")</f>
        <v>隆太</v>
      </c>
      <c r="C40" s="1" t="str">
        <f t="shared" ca="1" si="6"/>
        <v>加藤 隆太</v>
      </c>
      <c r="D40" s="1" t="str">
        <f ca="1">IFERROR(__xludf.DUMMYFUNCTION("""COMPUTED_VALUE"""),"イベント（対面）サポート")</f>
        <v>イベント（対面）サポート</v>
      </c>
      <c r="E40" s="1"/>
      <c r="F40" s="1">
        <f t="shared" ca="1" si="7"/>
        <v>-1</v>
      </c>
      <c r="G40" s="1">
        <f t="shared" ca="1" si="5"/>
        <v>0</v>
      </c>
      <c r="H40" s="1">
        <f t="shared" ca="1" si="5"/>
        <v>0</v>
      </c>
      <c r="I40" s="1">
        <f t="shared" ca="1" si="5"/>
        <v>0</v>
      </c>
      <c r="J40" s="1">
        <f t="shared" ca="1" si="5"/>
        <v>0</v>
      </c>
      <c r="K40" s="1">
        <f t="shared" ca="1" si="5"/>
        <v>0</v>
      </c>
      <c r="L40" s="1">
        <f t="shared" ca="1" si="5"/>
        <v>0</v>
      </c>
      <c r="M40" s="1">
        <f t="shared" ca="1" si="5"/>
        <v>0</v>
      </c>
      <c r="N40" s="1">
        <f t="shared" ca="1" si="5"/>
        <v>0</v>
      </c>
      <c r="O40" s="204" t="s">
        <v>137</v>
      </c>
      <c r="P40" s="204" t="s">
        <v>138</v>
      </c>
      <c r="Q40" s="204"/>
      <c r="R40" s="204" t="s">
        <v>139</v>
      </c>
      <c r="S40" s="204"/>
      <c r="T40" s="204"/>
    </row>
    <row r="41" spans="1:20" ht="52" customHeight="1">
      <c r="A41" s="1" t="str">
        <f ca="1">IFERROR(__xludf.DUMMYFUNCTION("""COMPUTED_VALUE"""),"今西")</f>
        <v>今西</v>
      </c>
      <c r="B41" s="1" t="str">
        <f ca="1">IFERROR(__xludf.DUMMYFUNCTION("""COMPUTED_VALUE"""),"俊明")</f>
        <v>俊明</v>
      </c>
      <c r="C41" s="1" t="str">
        <f t="shared" ca="1" si="6"/>
        <v>今西 俊明</v>
      </c>
      <c r="D41" s="1"/>
      <c r="E41" s="1"/>
      <c r="F41" s="1">
        <f t="shared" ca="1" si="7"/>
        <v>39</v>
      </c>
      <c r="G41" s="1">
        <f t="shared" ca="1" si="5"/>
        <v>0</v>
      </c>
      <c r="H41" s="1">
        <f t="shared" ca="1" si="5"/>
        <v>0</v>
      </c>
      <c r="I41" s="1">
        <f t="shared" ca="1" si="5"/>
        <v>0</v>
      </c>
      <c r="J41" s="1">
        <f t="shared" ca="1" si="5"/>
        <v>0</v>
      </c>
      <c r="K41" s="1">
        <f t="shared" ca="1" si="5"/>
        <v>0</v>
      </c>
      <c r="L41" s="1">
        <f t="shared" ca="1" si="5"/>
        <v>0</v>
      </c>
      <c r="M41" s="1">
        <f t="shared" ca="1" si="5"/>
        <v>0</v>
      </c>
      <c r="N41" s="1">
        <f t="shared" ca="1" si="5"/>
        <v>0</v>
      </c>
      <c r="O41" s="204" t="s">
        <v>140</v>
      </c>
      <c r="P41" s="204" t="s">
        <v>141</v>
      </c>
      <c r="Q41" s="204"/>
      <c r="R41" s="204" t="s">
        <v>142</v>
      </c>
      <c r="S41" s="204"/>
      <c r="T41" s="204"/>
    </row>
    <row r="42" spans="1:20" ht="52" customHeight="1">
      <c r="A42" s="1" t="str">
        <f ca="1">IFERROR(__xludf.DUMMYFUNCTION("""COMPUTED_VALUE"""),"廣田")</f>
        <v>廣田</v>
      </c>
      <c r="B42" s="1" t="str">
        <f ca="1">IFERROR(__xludf.DUMMYFUNCTION("""COMPUTED_VALUE"""),"誠悟")</f>
        <v>誠悟</v>
      </c>
      <c r="C42" s="1" t="str">
        <f t="shared" ca="1" si="6"/>
        <v>廣田 誠悟</v>
      </c>
      <c r="D42" s="1"/>
      <c r="E42" s="1"/>
      <c r="F42" s="1">
        <f t="shared" ca="1" si="7"/>
        <v>-1</v>
      </c>
      <c r="G42" s="1">
        <f t="shared" ref="G42:N54" ca="1" si="8">COUNTIF(INDIRECT("'"&amp;$C42&amp;"'!G2:G41"),G$1)</f>
        <v>0</v>
      </c>
      <c r="H42" s="1">
        <f t="shared" ca="1" si="8"/>
        <v>0</v>
      </c>
      <c r="I42" s="1">
        <f t="shared" ca="1" si="8"/>
        <v>0</v>
      </c>
      <c r="J42" s="1">
        <f t="shared" ca="1" si="8"/>
        <v>0</v>
      </c>
      <c r="K42" s="1">
        <f t="shared" ca="1" si="8"/>
        <v>0</v>
      </c>
      <c r="L42" s="1">
        <f t="shared" ca="1" si="8"/>
        <v>0</v>
      </c>
      <c r="M42" s="1">
        <f t="shared" ca="1" si="8"/>
        <v>0</v>
      </c>
      <c r="N42" s="1">
        <f t="shared" ca="1" si="8"/>
        <v>0</v>
      </c>
      <c r="O42" s="204" t="s">
        <v>143</v>
      </c>
      <c r="P42" s="204" t="s">
        <v>144</v>
      </c>
      <c r="Q42" s="204" t="s">
        <v>145</v>
      </c>
      <c r="R42" s="204" t="s">
        <v>146</v>
      </c>
      <c r="S42" s="204"/>
      <c r="T42" s="204"/>
    </row>
    <row r="43" spans="1:20" ht="45" customHeight="1">
      <c r="A43" s="1" t="str">
        <f ca="1">IFERROR(__xludf.DUMMYFUNCTION("""COMPUTED_VALUE"""),"田渕")</f>
        <v>田渕</v>
      </c>
      <c r="B43" s="1" t="str">
        <f ca="1">IFERROR(__xludf.DUMMYFUNCTION("""COMPUTED_VALUE"""),"恭平")</f>
        <v>恭平</v>
      </c>
      <c r="C43" s="1" t="str">
        <f t="shared" ca="1" si="6"/>
        <v>田渕 恭平</v>
      </c>
      <c r="D43" s="1" t="str">
        <f ca="1">IFERROR(__xludf.DUMMYFUNCTION("""COMPUTED_VALUE"""),"ビジターホスト")</f>
        <v>ビジターホスト</v>
      </c>
      <c r="E43" s="1"/>
      <c r="F43" s="1">
        <f t="shared" ca="1" si="7"/>
        <v>39</v>
      </c>
      <c r="G43" s="1">
        <f t="shared" ca="1" si="8"/>
        <v>0</v>
      </c>
      <c r="H43" s="1">
        <f t="shared" ca="1" si="8"/>
        <v>0</v>
      </c>
      <c r="I43" s="1">
        <f t="shared" ca="1" si="8"/>
        <v>0</v>
      </c>
      <c r="J43" s="1">
        <f t="shared" ca="1" si="8"/>
        <v>0</v>
      </c>
      <c r="K43" s="1">
        <f t="shared" ca="1" si="8"/>
        <v>0</v>
      </c>
      <c r="L43" s="1">
        <f t="shared" ca="1" si="8"/>
        <v>0</v>
      </c>
      <c r="M43" s="1">
        <f t="shared" ca="1" si="8"/>
        <v>0</v>
      </c>
      <c r="N43" s="1">
        <f t="shared" ca="1" si="8"/>
        <v>0</v>
      </c>
      <c r="O43" s="204" t="s">
        <v>147</v>
      </c>
      <c r="P43" s="204"/>
      <c r="Q43" s="204" t="s">
        <v>148</v>
      </c>
      <c r="R43" s="204" t="s">
        <v>149</v>
      </c>
      <c r="S43" s="204"/>
      <c r="T43" s="204"/>
    </row>
    <row r="44" spans="1:20" ht="91" customHeight="1">
      <c r="A44" s="1" t="str">
        <f ca="1">IFERROR(__xludf.DUMMYFUNCTION("""COMPUTED_VALUE"""),"木村")</f>
        <v>木村</v>
      </c>
      <c r="B44" s="1" t="str">
        <f ca="1">IFERROR(__xludf.DUMMYFUNCTION("""COMPUTED_VALUE"""),"健悟")</f>
        <v>健悟</v>
      </c>
      <c r="C44" s="1" t="str">
        <f t="shared" ca="1" si="6"/>
        <v>木村 健悟</v>
      </c>
      <c r="D44" s="1" t="str">
        <f ca="1">IFERROR(__xludf.DUMMYFUNCTION("""COMPUTED_VALUE"""),"書記兼会計サポート/メンターサポート")</f>
        <v>書記兼会計サポート/メンターサポート</v>
      </c>
      <c r="E44" s="1"/>
      <c r="F44" s="1">
        <f t="shared" ca="1" si="7"/>
        <v>27</v>
      </c>
      <c r="G44" s="1">
        <f t="shared" ca="1" si="8"/>
        <v>0</v>
      </c>
      <c r="H44" s="1">
        <f t="shared" ca="1" si="8"/>
        <v>0</v>
      </c>
      <c r="I44" s="1">
        <f t="shared" ca="1" si="8"/>
        <v>0</v>
      </c>
      <c r="J44" s="1">
        <f t="shared" ca="1" si="8"/>
        <v>0</v>
      </c>
      <c r="K44" s="1">
        <f t="shared" ca="1" si="8"/>
        <v>0</v>
      </c>
      <c r="L44" s="1">
        <f t="shared" ca="1" si="8"/>
        <v>0</v>
      </c>
      <c r="M44" s="1">
        <f t="shared" ca="1" si="8"/>
        <v>0</v>
      </c>
      <c r="N44" s="1">
        <f t="shared" ca="1" si="8"/>
        <v>0</v>
      </c>
      <c r="O44" s="204" t="s">
        <v>150</v>
      </c>
      <c r="P44" s="204" t="s">
        <v>151</v>
      </c>
      <c r="Q44" s="204"/>
      <c r="R44" s="204" t="s">
        <v>152</v>
      </c>
      <c r="S44" s="204"/>
      <c r="T44" s="204"/>
    </row>
    <row r="45" spans="1:20" ht="13">
      <c r="A45" s="1" t="str">
        <f ca="1">IFERROR(__xludf.DUMMYFUNCTION("""COMPUTED_VALUE"""),"藤井")</f>
        <v>藤井</v>
      </c>
      <c r="B45" s="1" t="str">
        <f ca="1">IFERROR(__xludf.DUMMYFUNCTION("""COMPUTED_VALUE"""),"恵理子")</f>
        <v>恵理子</v>
      </c>
      <c r="C45" s="1" t="str">
        <f t="shared" ca="1" si="6"/>
        <v>藤井 恵理子</v>
      </c>
      <c r="D45" s="1" t="str">
        <f ca="1">IFERROR(__xludf.DUMMYFUNCTION("""COMPUTED_VALUE"""),"イベント（対面）サポート/1to1サポート/OCCサポート")</f>
        <v>イベント（対面）サポート/1to1サポート/OCCサポート</v>
      </c>
      <c r="E45" s="1"/>
      <c r="F45" s="1">
        <f t="shared" ca="1" si="7"/>
        <v>41</v>
      </c>
      <c r="G45" s="1">
        <f t="shared" ca="1" si="8"/>
        <v>0</v>
      </c>
      <c r="H45" s="1">
        <f t="shared" ca="1" si="8"/>
        <v>0</v>
      </c>
      <c r="I45" s="1">
        <f t="shared" ca="1" si="8"/>
        <v>0</v>
      </c>
      <c r="J45" s="1">
        <f t="shared" ca="1" si="8"/>
        <v>0</v>
      </c>
      <c r="K45" s="1">
        <f t="shared" ca="1" si="8"/>
        <v>0</v>
      </c>
      <c r="L45" s="1">
        <f t="shared" ca="1" si="8"/>
        <v>0</v>
      </c>
      <c r="M45" s="1">
        <f t="shared" ca="1" si="8"/>
        <v>0</v>
      </c>
      <c r="N45" s="1">
        <f t="shared" ca="1" si="8"/>
        <v>0</v>
      </c>
      <c r="O45" s="204"/>
      <c r="P45" s="204"/>
      <c r="Q45" s="204"/>
      <c r="R45" s="204"/>
      <c r="S45" s="204"/>
      <c r="T45" s="204"/>
    </row>
    <row r="46" spans="1:20" ht="65" customHeight="1">
      <c r="A46" s="1" t="str">
        <f ca="1">IFERROR(__xludf.DUMMYFUNCTION("""COMPUTED_VALUE"""),"今村")</f>
        <v>今村</v>
      </c>
      <c r="B46" s="1" t="str">
        <f ca="1">IFERROR(__xludf.DUMMYFUNCTION("""COMPUTED_VALUE"""),"千絵")</f>
        <v>千絵</v>
      </c>
      <c r="C46" s="1" t="str">
        <f t="shared" ca="1" si="6"/>
        <v>今村 千絵</v>
      </c>
      <c r="D46" s="1" t="str">
        <f ca="1">IFERROR(__xludf.DUMMYFUNCTION("""COMPUTED_VALUE"""),"BODサポート")</f>
        <v>BODサポート</v>
      </c>
      <c r="E46" s="1"/>
      <c r="F46" s="1">
        <f t="shared" ca="1" si="7"/>
        <v>29</v>
      </c>
      <c r="G46" s="1">
        <f t="shared" ca="1" si="8"/>
        <v>0</v>
      </c>
      <c r="H46" s="1">
        <f t="shared" ca="1" si="8"/>
        <v>0</v>
      </c>
      <c r="I46" s="1">
        <f t="shared" ca="1" si="8"/>
        <v>0</v>
      </c>
      <c r="J46" s="1">
        <f t="shared" ca="1" si="8"/>
        <v>0</v>
      </c>
      <c r="K46" s="1">
        <f t="shared" ca="1" si="8"/>
        <v>0</v>
      </c>
      <c r="L46" s="1">
        <f t="shared" ca="1" si="8"/>
        <v>0</v>
      </c>
      <c r="M46" s="1">
        <f t="shared" ca="1" si="8"/>
        <v>0</v>
      </c>
      <c r="N46" s="1">
        <f t="shared" ca="1" si="8"/>
        <v>1</v>
      </c>
      <c r="O46" s="204" t="s">
        <v>153</v>
      </c>
      <c r="P46" s="204"/>
      <c r="Q46" s="204" t="s">
        <v>154</v>
      </c>
      <c r="R46" s="204" t="s">
        <v>155</v>
      </c>
      <c r="S46" s="204"/>
      <c r="T46" s="204"/>
    </row>
    <row r="47" spans="1:20" ht="65" customHeight="1">
      <c r="A47" s="1" t="str">
        <f ca="1">IFERROR(__xludf.DUMMYFUNCTION("""COMPUTED_VALUE"""),"清原")</f>
        <v>清原</v>
      </c>
      <c r="B47" s="1" t="str">
        <f ca="1">IFERROR(__xludf.DUMMYFUNCTION("""COMPUTED_VALUE"""),"佳彩美")</f>
        <v>佳彩美</v>
      </c>
      <c r="C47" s="1" t="str">
        <f t="shared" ca="1" si="6"/>
        <v>清原 佳彩美</v>
      </c>
      <c r="D47" s="1" t="str">
        <f ca="1">IFERROR(__xludf.DUMMYFUNCTION("""COMPUTED_VALUE"""),"ビジターホスト/1to1サポート")</f>
        <v>ビジターホスト/1to1サポート</v>
      </c>
      <c r="E47" s="1"/>
      <c r="F47" s="1">
        <f t="shared" ca="1" si="7"/>
        <v>4</v>
      </c>
      <c r="G47" s="1">
        <f t="shared" ca="1" si="8"/>
        <v>0</v>
      </c>
      <c r="H47" s="1">
        <f t="shared" ca="1" si="8"/>
        <v>0</v>
      </c>
      <c r="I47" s="1">
        <f t="shared" ca="1" si="8"/>
        <v>0</v>
      </c>
      <c r="J47" s="1">
        <f t="shared" ca="1" si="8"/>
        <v>0</v>
      </c>
      <c r="K47" s="1">
        <f t="shared" ca="1" si="8"/>
        <v>0</v>
      </c>
      <c r="L47" s="1">
        <f t="shared" ca="1" si="8"/>
        <v>0</v>
      </c>
      <c r="M47" s="1">
        <f t="shared" ca="1" si="8"/>
        <v>0</v>
      </c>
      <c r="N47" s="1">
        <f t="shared" ca="1" si="8"/>
        <v>0</v>
      </c>
      <c r="O47" s="204" t="s">
        <v>156</v>
      </c>
      <c r="P47" s="204"/>
      <c r="Q47" s="204" t="s">
        <v>157</v>
      </c>
      <c r="R47" s="204" t="s">
        <v>158</v>
      </c>
      <c r="S47" s="204"/>
      <c r="T47" s="204"/>
    </row>
    <row r="48" spans="1:20" ht="65" customHeight="1">
      <c r="A48" s="1" t="str">
        <f ca="1">IFERROR(__xludf.DUMMYFUNCTION("""COMPUTED_VALUE"""),"船津")</f>
        <v>船津</v>
      </c>
      <c r="B48" s="1" t="str">
        <f ca="1">IFERROR(__xludf.DUMMYFUNCTION("""COMPUTED_VALUE"""),"麻理子")</f>
        <v>麻理子</v>
      </c>
      <c r="C48" s="1" t="str">
        <f t="shared" ca="1" si="6"/>
        <v>船津 麻理子</v>
      </c>
      <c r="D48" s="1"/>
      <c r="E48" s="1"/>
      <c r="F48" s="1">
        <f t="shared" ca="1" si="7"/>
        <v>39</v>
      </c>
      <c r="G48" s="1">
        <f t="shared" ca="1" si="8"/>
        <v>0</v>
      </c>
      <c r="H48" s="1">
        <f t="shared" ca="1" si="8"/>
        <v>0</v>
      </c>
      <c r="I48" s="1">
        <f t="shared" ca="1" si="8"/>
        <v>0</v>
      </c>
      <c r="J48" s="1">
        <f t="shared" ca="1" si="8"/>
        <v>0</v>
      </c>
      <c r="K48" s="1">
        <f t="shared" ca="1" si="8"/>
        <v>0</v>
      </c>
      <c r="L48" s="1">
        <f t="shared" ca="1" si="8"/>
        <v>0</v>
      </c>
      <c r="M48" s="1">
        <f t="shared" ca="1" si="8"/>
        <v>0</v>
      </c>
      <c r="N48" s="1">
        <f t="shared" ca="1" si="8"/>
        <v>0</v>
      </c>
      <c r="O48" s="204" t="s">
        <v>159</v>
      </c>
      <c r="P48" s="204"/>
      <c r="Q48" s="204" t="s">
        <v>160</v>
      </c>
      <c r="R48" s="204" t="s">
        <v>161</v>
      </c>
      <c r="S48" s="204"/>
      <c r="T48" s="204"/>
    </row>
    <row r="49" spans="1:20" ht="45" customHeight="1">
      <c r="A49" s="1" t="str">
        <f ca="1">IFERROR(__xludf.DUMMYFUNCTION("""COMPUTED_VALUE"""),"飯田")</f>
        <v>飯田</v>
      </c>
      <c r="B49" s="1" t="str">
        <f ca="1">IFERROR(__xludf.DUMMYFUNCTION("""COMPUTED_VALUE"""),"千帆")</f>
        <v>千帆</v>
      </c>
      <c r="C49" s="1" t="str">
        <f t="shared" ca="1" si="6"/>
        <v>飯田 千帆</v>
      </c>
      <c r="D49" s="1" t="str">
        <f ca="1">IFERROR(__xludf.DUMMYFUNCTION("""COMPUTED_VALUE"""),"WEBマスター/イベント（対面）サポート/1to1サポート")</f>
        <v>WEBマスター/イベント（対面）サポート/1to1サポート</v>
      </c>
      <c r="E49" s="1"/>
      <c r="F49" s="1">
        <f t="shared" ca="1" si="7"/>
        <v>25</v>
      </c>
      <c r="G49" s="1">
        <f t="shared" ca="1" si="8"/>
        <v>0</v>
      </c>
      <c r="H49" s="1">
        <f t="shared" ca="1" si="8"/>
        <v>0</v>
      </c>
      <c r="I49" s="1">
        <f t="shared" ca="1" si="8"/>
        <v>0</v>
      </c>
      <c r="J49" s="1">
        <f t="shared" ca="1" si="8"/>
        <v>0</v>
      </c>
      <c r="K49" s="1">
        <f t="shared" ca="1" si="8"/>
        <v>0</v>
      </c>
      <c r="L49" s="1">
        <f t="shared" ca="1" si="8"/>
        <v>0</v>
      </c>
      <c r="M49" s="1">
        <f t="shared" ca="1" si="8"/>
        <v>0</v>
      </c>
      <c r="N49" s="1">
        <f t="shared" ca="1" si="8"/>
        <v>0</v>
      </c>
      <c r="O49" s="204" t="s">
        <v>162</v>
      </c>
      <c r="P49" s="204" t="s">
        <v>163</v>
      </c>
      <c r="Q49" s="204" t="s">
        <v>164</v>
      </c>
      <c r="R49" s="204" t="s">
        <v>165</v>
      </c>
      <c r="S49" s="204"/>
      <c r="T49" s="204"/>
    </row>
    <row r="50" spans="1:20" ht="65" customHeight="1">
      <c r="A50" s="1" t="str">
        <f ca="1">IFERROR(__xludf.DUMMYFUNCTION("""COMPUTED_VALUE"""),"飯田")</f>
        <v>飯田</v>
      </c>
      <c r="B50" s="1" t="str">
        <f ca="1">IFERROR(__xludf.DUMMYFUNCTION("""COMPUTED_VALUE"""),"香")</f>
        <v>香</v>
      </c>
      <c r="C50" s="1" t="str">
        <f t="shared" ca="1" si="6"/>
        <v>飯田 香</v>
      </c>
      <c r="D50" s="1" t="str">
        <f ca="1">IFERROR(__xludf.DUMMYFUNCTION("""COMPUTED_VALUE"""),"ビジターホスト")</f>
        <v>ビジターホスト</v>
      </c>
      <c r="E50" s="1"/>
      <c r="F50" s="1">
        <f t="shared" ca="1" si="7"/>
        <v>41</v>
      </c>
      <c r="G50" s="1">
        <f t="shared" ca="1" si="8"/>
        <v>0</v>
      </c>
      <c r="H50" s="1">
        <f t="shared" ca="1" si="8"/>
        <v>0</v>
      </c>
      <c r="I50" s="1">
        <f t="shared" ca="1" si="8"/>
        <v>0</v>
      </c>
      <c r="J50" s="1">
        <f t="shared" ca="1" si="8"/>
        <v>0</v>
      </c>
      <c r="K50" s="1">
        <f t="shared" ca="1" si="8"/>
        <v>0</v>
      </c>
      <c r="L50" s="1">
        <f t="shared" ca="1" si="8"/>
        <v>0</v>
      </c>
      <c r="M50" s="1">
        <f t="shared" ca="1" si="8"/>
        <v>0</v>
      </c>
      <c r="N50" s="1">
        <f t="shared" ca="1" si="8"/>
        <v>0</v>
      </c>
      <c r="O50" s="204" t="s">
        <v>166</v>
      </c>
      <c r="P50" s="204"/>
      <c r="Q50" s="204" t="s">
        <v>167</v>
      </c>
      <c r="R50" s="204" t="s">
        <v>168</v>
      </c>
      <c r="S50" s="204"/>
      <c r="T50" s="204"/>
    </row>
    <row r="51" spans="1:20" ht="45" customHeight="1">
      <c r="A51" s="1" t="str">
        <f ca="1">IFERROR(__xludf.DUMMYFUNCTION("""COMPUTED_VALUE"""),"久米")</f>
        <v>久米</v>
      </c>
      <c r="B51" s="1" t="str">
        <f ca="1">IFERROR(__xludf.DUMMYFUNCTION("""COMPUTED_VALUE"""),"加代子")</f>
        <v>加代子</v>
      </c>
      <c r="C51" s="1" t="str">
        <f t="shared" ca="1" si="6"/>
        <v>久米 加代子</v>
      </c>
      <c r="D51" s="1"/>
      <c r="E51" s="1"/>
      <c r="F51" s="1">
        <f t="shared" ca="1" si="7"/>
        <v>41</v>
      </c>
      <c r="G51" s="1">
        <f t="shared" ca="1" si="8"/>
        <v>0</v>
      </c>
      <c r="H51" s="1">
        <f t="shared" ca="1" si="8"/>
        <v>0</v>
      </c>
      <c r="I51" s="1">
        <f t="shared" ca="1" si="8"/>
        <v>0</v>
      </c>
      <c r="J51" s="1">
        <f t="shared" ca="1" si="8"/>
        <v>0</v>
      </c>
      <c r="K51" s="1">
        <f t="shared" ca="1" si="8"/>
        <v>0</v>
      </c>
      <c r="L51" s="1">
        <f t="shared" ca="1" si="8"/>
        <v>0</v>
      </c>
      <c r="M51" s="1">
        <f t="shared" ca="1" si="8"/>
        <v>0</v>
      </c>
      <c r="N51" s="1">
        <f t="shared" ca="1" si="8"/>
        <v>0</v>
      </c>
      <c r="O51" s="204" t="s">
        <v>169</v>
      </c>
      <c r="P51" s="204"/>
      <c r="Q51" s="204" t="s">
        <v>170</v>
      </c>
      <c r="R51" s="204" t="s">
        <v>171</v>
      </c>
      <c r="S51" s="204"/>
      <c r="T51" s="204"/>
    </row>
    <row r="52" spans="1:20" ht="13">
      <c r="A52" s="1" t="str">
        <f ca="1">IFERROR(__xludf.DUMMYFUNCTION("""COMPUTED_VALUE"""),"八田")</f>
        <v>八田</v>
      </c>
      <c r="B52" s="1" t="str">
        <f ca="1">IFERROR(__xludf.DUMMYFUNCTION("""COMPUTED_VALUE"""),"奈緒美")</f>
        <v>奈緒美</v>
      </c>
      <c r="C52" s="1" t="str">
        <f t="shared" ca="1" si="6"/>
        <v>八田 奈緒美</v>
      </c>
      <c r="D52" s="1"/>
      <c r="E52" s="1"/>
      <c r="F52" s="1">
        <f t="shared" ca="1" si="7"/>
        <v>-1</v>
      </c>
      <c r="G52" s="1">
        <f t="shared" ca="1" si="8"/>
        <v>0</v>
      </c>
      <c r="H52" s="1">
        <f t="shared" ca="1" si="8"/>
        <v>0</v>
      </c>
      <c r="I52" s="1">
        <f t="shared" ca="1" si="8"/>
        <v>0</v>
      </c>
      <c r="J52" s="1">
        <f t="shared" ca="1" si="8"/>
        <v>0</v>
      </c>
      <c r="K52" s="1">
        <f t="shared" ca="1" si="8"/>
        <v>0</v>
      </c>
      <c r="L52" s="1">
        <f t="shared" ca="1" si="8"/>
        <v>0</v>
      </c>
      <c r="M52" s="1">
        <f t="shared" ca="1" si="8"/>
        <v>0</v>
      </c>
      <c r="N52" s="1">
        <f t="shared" ca="1" si="8"/>
        <v>0</v>
      </c>
      <c r="O52" s="204"/>
      <c r="P52" s="204"/>
      <c r="Q52" s="204"/>
      <c r="R52" s="204"/>
      <c r="S52" s="204"/>
      <c r="T52" s="204"/>
    </row>
    <row r="53" spans="1:20" ht="13">
      <c r="A53" s="1" t="str">
        <f ca="1">IFERROR(__xludf.DUMMYFUNCTION("""COMPUTED_VALUE"""),"藤田")</f>
        <v>藤田</v>
      </c>
      <c r="B53" s="1" t="str">
        <f ca="1">IFERROR(__xludf.DUMMYFUNCTION("""COMPUTED_VALUE"""),"磨紀")</f>
        <v>磨紀</v>
      </c>
      <c r="C53" s="1" t="str">
        <f t="shared" ca="1" si="6"/>
        <v>藤田 磨紀</v>
      </c>
      <c r="D53" s="1"/>
      <c r="E53" s="1"/>
      <c r="F53" s="1" t="e">
        <f t="shared" ca="1" si="7"/>
        <v>#REF!</v>
      </c>
      <c r="G53" s="1" t="e">
        <f t="shared" ca="1" si="8"/>
        <v>#REF!</v>
      </c>
      <c r="H53" s="1" t="e">
        <f t="shared" ca="1" si="8"/>
        <v>#REF!</v>
      </c>
      <c r="I53" s="1" t="e">
        <f t="shared" ca="1" si="8"/>
        <v>#REF!</v>
      </c>
      <c r="J53" s="1" t="e">
        <f t="shared" ca="1" si="8"/>
        <v>#REF!</v>
      </c>
      <c r="K53" s="1" t="e">
        <f t="shared" ca="1" si="8"/>
        <v>#REF!</v>
      </c>
      <c r="L53" s="1" t="e">
        <f t="shared" ca="1" si="8"/>
        <v>#REF!</v>
      </c>
      <c r="M53" s="1" t="e">
        <f t="shared" ca="1" si="8"/>
        <v>#REF!</v>
      </c>
      <c r="N53" s="1" t="e">
        <f t="shared" ca="1" si="8"/>
        <v>#REF!</v>
      </c>
      <c r="O53" s="204"/>
      <c r="P53" s="204"/>
      <c r="Q53" s="204"/>
      <c r="R53" s="204"/>
      <c r="S53" s="204"/>
      <c r="T53" s="204"/>
    </row>
    <row r="54" spans="1:20" ht="13">
      <c r="A54" s="1" t="str">
        <f ca="1">IFERROR(__xludf.DUMMYFUNCTION("""COMPUTED_VALUE"""),"山崎")</f>
        <v>山崎</v>
      </c>
      <c r="B54" s="1" t="str">
        <f ca="1">IFERROR(__xludf.DUMMYFUNCTION("""COMPUTED_VALUE"""),"勇一")</f>
        <v>勇一</v>
      </c>
      <c r="C54" s="1" t="str">
        <f t="shared" ca="1" si="6"/>
        <v>山崎 勇一</v>
      </c>
      <c r="D54" s="1"/>
      <c r="E54" s="1"/>
      <c r="F54" s="1" t="e">
        <f t="shared" ca="1" si="7"/>
        <v>#REF!</v>
      </c>
      <c r="G54" s="1" t="e">
        <f t="shared" ca="1" si="8"/>
        <v>#REF!</v>
      </c>
      <c r="H54" s="1" t="e">
        <f t="shared" ca="1" si="8"/>
        <v>#REF!</v>
      </c>
      <c r="I54" s="1" t="e">
        <f t="shared" ca="1" si="8"/>
        <v>#REF!</v>
      </c>
      <c r="J54" s="1" t="e">
        <f t="shared" ca="1" si="8"/>
        <v>#REF!</v>
      </c>
      <c r="K54" s="1" t="e">
        <f t="shared" ca="1" si="8"/>
        <v>#REF!</v>
      </c>
      <c r="L54" s="1" t="e">
        <f t="shared" ca="1" si="8"/>
        <v>#REF!</v>
      </c>
      <c r="M54" s="1" t="e">
        <f t="shared" ca="1" si="8"/>
        <v>#REF!</v>
      </c>
      <c r="N54" s="1" t="e">
        <f t="shared" ca="1" si="8"/>
        <v>#REF!</v>
      </c>
      <c r="O54" s="204"/>
      <c r="P54" s="204"/>
      <c r="Q54" s="204"/>
      <c r="R54" s="204"/>
      <c r="S54" s="204"/>
      <c r="T54" s="204"/>
    </row>
    <row r="55" spans="1:20" ht="13">
      <c r="A55" s="1" t="str">
        <f ca="1">IFERROR(__xludf.DUMMYFUNCTION("""COMPUTED_VALUE"""),"木下")</f>
        <v>木下</v>
      </c>
      <c r="B55" s="1" t="str">
        <f ca="1">IFERROR(__xludf.DUMMYFUNCTION("""COMPUTED_VALUE"""),"馨")</f>
        <v>馨</v>
      </c>
      <c r="D55" s="1"/>
      <c r="E55" s="1"/>
      <c r="O55" s="204"/>
      <c r="P55" s="204"/>
      <c r="Q55" s="204"/>
      <c r="R55" s="204"/>
      <c r="S55" s="204"/>
      <c r="T55" s="204"/>
    </row>
    <row r="56" spans="1:20" ht="13">
      <c r="A56" s="1"/>
      <c r="B56" s="1"/>
      <c r="D56" s="1"/>
      <c r="E56" s="1"/>
      <c r="O56" s="204"/>
      <c r="P56" s="204"/>
      <c r="Q56" s="204"/>
      <c r="R56" s="204"/>
      <c r="S56" s="204"/>
      <c r="T56" s="204"/>
    </row>
    <row r="57" spans="1:20" ht="13">
      <c r="A57" s="1"/>
      <c r="B57" s="1"/>
      <c r="D57" s="1"/>
      <c r="E57" s="1" t="s">
        <v>172</v>
      </c>
      <c r="F57" s="1">
        <f ca="1">COUNTIF(F$2:F$55,"&gt;=40")</f>
        <v>16</v>
      </c>
      <c r="O57" s="204"/>
      <c r="P57" s="204"/>
      <c r="Q57" s="204"/>
      <c r="R57" s="204"/>
      <c r="S57" s="204"/>
      <c r="T57" s="204"/>
    </row>
    <row r="58" spans="1:20" ht="13">
      <c r="A58" s="1"/>
      <c r="B58" s="1"/>
      <c r="D58" s="1"/>
      <c r="E58" s="1" t="s">
        <v>173</v>
      </c>
      <c r="F58" s="1">
        <f ca="1">COUNTIF(F$2:F$55,"&gt;=1")-F57</f>
        <v>28</v>
      </c>
      <c r="O58" s="204"/>
      <c r="P58" s="204"/>
      <c r="Q58" s="204"/>
      <c r="R58" s="204"/>
      <c r="S58" s="204"/>
      <c r="T58" s="204"/>
    </row>
    <row r="59" spans="1:20" ht="13">
      <c r="A59" s="1"/>
      <c r="B59" s="1"/>
      <c r="D59" s="1"/>
      <c r="O59" s="204"/>
      <c r="P59" s="204"/>
      <c r="Q59" s="204"/>
      <c r="R59" s="204"/>
      <c r="S59" s="204"/>
      <c r="T59" s="204"/>
    </row>
    <row r="60" spans="1:20" ht="13">
      <c r="A60" s="1"/>
      <c r="B60" s="1"/>
      <c r="D60" s="1"/>
    </row>
    <row r="61" spans="1:20" ht="13">
      <c r="A61" s="1"/>
      <c r="B61" s="1"/>
      <c r="D61" s="1"/>
    </row>
    <row r="62" spans="1:20" ht="13">
      <c r="A62" s="1"/>
      <c r="B62" s="1"/>
      <c r="D62" s="1"/>
    </row>
    <row r="63" spans="1:20" ht="13">
      <c r="A63" s="1"/>
      <c r="B63" s="1"/>
      <c r="D63" s="1"/>
    </row>
    <row r="64" spans="1:20" ht="13">
      <c r="A64" s="1"/>
      <c r="B64" s="1"/>
      <c r="D64" s="1"/>
    </row>
    <row r="65" spans="1:4" ht="13">
      <c r="A65" s="1"/>
      <c r="B65" s="1"/>
      <c r="D65" s="1"/>
    </row>
    <row r="66" spans="1:4" ht="13">
      <c r="A66" s="1"/>
      <c r="B66" s="1"/>
      <c r="D66" s="1"/>
    </row>
    <row r="67" spans="1:4" ht="13">
      <c r="A67" s="1"/>
      <c r="B67" s="1"/>
      <c r="D67" s="1"/>
    </row>
    <row r="68" spans="1:4" ht="13">
      <c r="A68" s="1"/>
      <c r="B68" s="1"/>
      <c r="D68" s="1"/>
    </row>
    <row r="69" spans="1:4" ht="13">
      <c r="A69" s="1"/>
      <c r="B69" s="1"/>
      <c r="D69" s="1"/>
    </row>
    <row r="70" spans="1:4" ht="13">
      <c r="A70" s="1"/>
      <c r="B70" s="1"/>
      <c r="D70" s="1"/>
    </row>
    <row r="71" spans="1:4" ht="13">
      <c r="A71" s="1"/>
      <c r="B71" s="1"/>
      <c r="D71" s="1"/>
    </row>
    <row r="72" spans="1:4" ht="13">
      <c r="A72" s="1"/>
      <c r="B72" s="1"/>
      <c r="D72" s="1"/>
    </row>
    <row r="73" spans="1:4" ht="13">
      <c r="A73" s="1"/>
      <c r="B73" s="1"/>
      <c r="D73" s="1"/>
    </row>
    <row r="74" spans="1:4" ht="13">
      <c r="A74" s="1"/>
      <c r="B74" s="1"/>
      <c r="D74" s="1"/>
    </row>
    <row r="75" spans="1:4" ht="13">
      <c r="A75" s="1"/>
      <c r="B75" s="1"/>
      <c r="D75" s="1"/>
    </row>
    <row r="76" spans="1:4" ht="13">
      <c r="A76" s="1"/>
      <c r="B76" s="1"/>
      <c r="D76" s="1"/>
    </row>
    <row r="77" spans="1:4" ht="13">
      <c r="A77" s="1"/>
      <c r="B77" s="1"/>
      <c r="D77" s="1"/>
    </row>
    <row r="78" spans="1:4" ht="13">
      <c r="A78" s="1"/>
      <c r="B78" s="1"/>
      <c r="D78" s="1"/>
    </row>
    <row r="79" spans="1:4" ht="13">
      <c r="A79" s="1"/>
      <c r="B79" s="1"/>
      <c r="D79" s="1"/>
    </row>
    <row r="80" spans="1:4" ht="13">
      <c r="A80" s="1"/>
      <c r="B80" s="1"/>
      <c r="D80" s="1"/>
    </row>
    <row r="81" spans="1:4" ht="13">
      <c r="A81" s="1"/>
      <c r="B81" s="1"/>
      <c r="D81" s="1"/>
    </row>
    <row r="82" spans="1:4" ht="13">
      <c r="A82" s="1"/>
      <c r="B82" s="1"/>
      <c r="D82" s="1"/>
    </row>
    <row r="83" spans="1:4" ht="13">
      <c r="A83" s="1"/>
      <c r="B83" s="1"/>
      <c r="D83" s="1"/>
    </row>
    <row r="84" spans="1:4" ht="13">
      <c r="A84" s="1"/>
      <c r="B84" s="1"/>
      <c r="D84" s="1"/>
    </row>
    <row r="85" spans="1:4" ht="13">
      <c r="A85" s="1"/>
      <c r="B85" s="1"/>
      <c r="D85" s="1"/>
    </row>
    <row r="86" spans="1:4" ht="13">
      <c r="A86" s="1"/>
      <c r="B86" s="1"/>
      <c r="D86" s="1"/>
    </row>
    <row r="87" spans="1:4" ht="13">
      <c r="A87" s="1"/>
      <c r="B87" s="1"/>
      <c r="D87" s="1"/>
    </row>
    <row r="88" spans="1:4" ht="13">
      <c r="A88" s="1"/>
      <c r="B88" s="1"/>
      <c r="D88" s="1"/>
    </row>
    <row r="89" spans="1:4" ht="13">
      <c r="A89" s="1"/>
      <c r="B89" s="1"/>
      <c r="D89" s="1"/>
    </row>
    <row r="90" spans="1:4" ht="13">
      <c r="A90" s="1"/>
      <c r="B90" s="1"/>
      <c r="D90" s="1"/>
    </row>
    <row r="91" spans="1:4" ht="13">
      <c r="A91" s="1"/>
      <c r="B91" s="1"/>
      <c r="D91" s="1"/>
    </row>
    <row r="92" spans="1:4" ht="13">
      <c r="A92" s="1"/>
      <c r="B92" s="1"/>
      <c r="D92" s="1"/>
    </row>
    <row r="93" spans="1:4" ht="13">
      <c r="A93" s="1"/>
      <c r="B93" s="1"/>
      <c r="D93" s="1"/>
    </row>
    <row r="94" spans="1:4" ht="13">
      <c r="A94" s="1"/>
      <c r="B94" s="1"/>
      <c r="D94" s="1"/>
    </row>
    <row r="95" spans="1:4" ht="13">
      <c r="A95" s="1"/>
      <c r="B95" s="1"/>
      <c r="D95" s="1"/>
    </row>
    <row r="96" spans="1:4" ht="13">
      <c r="A96" s="1"/>
      <c r="B96" s="1"/>
      <c r="D96" s="1"/>
    </row>
    <row r="97" spans="1:4" ht="13">
      <c r="A97" s="1"/>
      <c r="B97" s="1"/>
      <c r="D97" s="1"/>
    </row>
    <row r="98" spans="1:4" ht="13">
      <c r="A98" s="1"/>
      <c r="B98" s="1"/>
      <c r="D98" s="1"/>
    </row>
    <row r="99" spans="1:4" ht="13">
      <c r="A99" s="1"/>
      <c r="B99" s="1"/>
      <c r="D99" s="1"/>
    </row>
    <row r="100" spans="1:4" ht="13">
      <c r="A100" s="1"/>
      <c r="B100" s="1"/>
      <c r="D100" s="1"/>
    </row>
    <row r="101" spans="1:4" ht="13">
      <c r="A101" s="1"/>
      <c r="B101" s="1"/>
      <c r="D101" s="1"/>
    </row>
    <row r="102" spans="1:4" ht="13">
      <c r="A102" s="1"/>
      <c r="B102" s="1"/>
      <c r="D102" s="1"/>
    </row>
    <row r="103" spans="1:4" ht="13">
      <c r="A103" s="1"/>
      <c r="B103" s="1"/>
      <c r="D103" s="1"/>
    </row>
    <row r="104" spans="1:4" ht="13">
      <c r="A104" s="1"/>
      <c r="B104" s="1"/>
      <c r="D104" s="1"/>
    </row>
    <row r="105" spans="1:4" ht="13">
      <c r="A105" s="1"/>
      <c r="B105" s="1"/>
      <c r="D105" s="1"/>
    </row>
    <row r="106" spans="1:4" ht="13">
      <c r="A106" s="1"/>
      <c r="B106" s="1"/>
      <c r="D106" s="1"/>
    </row>
    <row r="107" spans="1:4" ht="13">
      <c r="A107" s="1"/>
      <c r="B107" s="1"/>
      <c r="D107" s="1"/>
    </row>
    <row r="108" spans="1:4" ht="13">
      <c r="A108" s="1"/>
      <c r="B108" s="1"/>
      <c r="D108" s="1"/>
    </row>
    <row r="109" spans="1:4" ht="13">
      <c r="A109" s="1"/>
      <c r="B109" s="1"/>
      <c r="D109" s="1"/>
    </row>
    <row r="110" spans="1:4" ht="13">
      <c r="A110" s="1"/>
      <c r="B110" s="1"/>
      <c r="D110" s="1"/>
    </row>
    <row r="111" spans="1:4" ht="13">
      <c r="A111" s="1"/>
      <c r="B111" s="1"/>
      <c r="D111" s="1"/>
    </row>
    <row r="112" spans="1:4" ht="13">
      <c r="A112" s="1"/>
      <c r="B112" s="1"/>
      <c r="D112" s="1"/>
    </row>
    <row r="113" spans="1:4" ht="13">
      <c r="A113" s="1"/>
      <c r="B113" s="1"/>
      <c r="D113" s="1"/>
    </row>
    <row r="114" spans="1:4" ht="13">
      <c r="A114" s="1"/>
      <c r="B114" s="1"/>
      <c r="D114" s="1"/>
    </row>
    <row r="115" spans="1:4" ht="13">
      <c r="A115" s="1"/>
      <c r="B115" s="1"/>
      <c r="D115" s="1"/>
    </row>
    <row r="116" spans="1:4" ht="13">
      <c r="A116" s="1"/>
      <c r="B116" s="1"/>
      <c r="D116" s="1"/>
    </row>
    <row r="117" spans="1:4" ht="13">
      <c r="A117" s="1"/>
      <c r="B117" s="1"/>
      <c r="D117" s="1"/>
    </row>
    <row r="118" spans="1:4" ht="13">
      <c r="A118" s="1"/>
      <c r="B118" s="1"/>
      <c r="D118" s="1"/>
    </row>
    <row r="119" spans="1:4" ht="13">
      <c r="A119" s="1"/>
      <c r="B119" s="1"/>
      <c r="D119" s="1"/>
    </row>
    <row r="120" spans="1:4" ht="13">
      <c r="A120" s="1"/>
      <c r="B120" s="1"/>
      <c r="D120" s="1"/>
    </row>
    <row r="121" spans="1:4" ht="13">
      <c r="A121" s="1"/>
      <c r="B121" s="1"/>
      <c r="D121" s="1"/>
    </row>
    <row r="122" spans="1:4" ht="13">
      <c r="A122" s="1"/>
      <c r="B122" s="1"/>
      <c r="D122" s="1"/>
    </row>
    <row r="123" spans="1:4" ht="13">
      <c r="A123" s="1"/>
      <c r="B123" s="1"/>
      <c r="D123" s="1"/>
    </row>
    <row r="124" spans="1:4" ht="13">
      <c r="A124" s="1"/>
      <c r="B124" s="1"/>
      <c r="D124" s="1"/>
    </row>
    <row r="125" spans="1:4" ht="13">
      <c r="A125" s="1"/>
      <c r="B125" s="1"/>
      <c r="D125" s="1"/>
    </row>
    <row r="126" spans="1:4" ht="13">
      <c r="A126" s="1"/>
      <c r="B126" s="1"/>
      <c r="D126" s="1"/>
    </row>
    <row r="127" spans="1:4" ht="13">
      <c r="A127" s="1"/>
      <c r="B127" s="1"/>
      <c r="D127" s="1"/>
    </row>
    <row r="128" spans="1:4" ht="13">
      <c r="A128" s="1"/>
      <c r="B128" s="1"/>
      <c r="D128" s="1"/>
    </row>
    <row r="129" spans="1:4" ht="13">
      <c r="A129" s="1"/>
      <c r="B129" s="1"/>
      <c r="D129" s="1"/>
    </row>
    <row r="130" spans="1:4" ht="13">
      <c r="A130" s="1"/>
      <c r="B130" s="1"/>
      <c r="D130" s="1"/>
    </row>
    <row r="131" spans="1:4" ht="13">
      <c r="A131" s="1"/>
      <c r="B131" s="1"/>
      <c r="D131" s="1"/>
    </row>
    <row r="132" spans="1:4" ht="13">
      <c r="A132" s="1"/>
      <c r="B132" s="1"/>
      <c r="D132" s="1"/>
    </row>
    <row r="133" spans="1:4" ht="13">
      <c r="A133" s="1"/>
      <c r="B133" s="1"/>
      <c r="D133" s="1"/>
    </row>
    <row r="134" spans="1:4" ht="13">
      <c r="A134" s="1"/>
      <c r="B134" s="1"/>
      <c r="D134" s="1"/>
    </row>
    <row r="135" spans="1:4" ht="13">
      <c r="A135" s="1"/>
      <c r="B135" s="1"/>
      <c r="D135" s="1"/>
    </row>
    <row r="136" spans="1:4" ht="13">
      <c r="A136" s="1"/>
      <c r="B136" s="1"/>
      <c r="D136" s="1"/>
    </row>
    <row r="137" spans="1:4" ht="13">
      <c r="A137" s="1"/>
      <c r="B137" s="1"/>
      <c r="D137" s="1"/>
    </row>
    <row r="138" spans="1:4" ht="13">
      <c r="A138" s="1"/>
      <c r="B138" s="1"/>
      <c r="D138" s="1"/>
    </row>
    <row r="139" spans="1:4" ht="13">
      <c r="A139" s="1"/>
      <c r="B139" s="1"/>
      <c r="D139" s="1"/>
    </row>
    <row r="140" spans="1:4" ht="13">
      <c r="A140" s="1"/>
      <c r="B140" s="1"/>
      <c r="D140" s="1"/>
    </row>
    <row r="141" spans="1:4" ht="13">
      <c r="A141" s="1"/>
      <c r="B141" s="1"/>
      <c r="D141" s="1"/>
    </row>
    <row r="142" spans="1:4" ht="13">
      <c r="A142" s="1"/>
      <c r="B142" s="1"/>
      <c r="D142" s="1"/>
    </row>
    <row r="143" spans="1:4" ht="13">
      <c r="A143" s="1"/>
      <c r="B143" s="1"/>
      <c r="D143" s="1"/>
    </row>
    <row r="144" spans="1:4" ht="13">
      <c r="A144" s="1"/>
      <c r="B144" s="1"/>
      <c r="D144" s="1"/>
    </row>
    <row r="145" spans="1:4" ht="13">
      <c r="A145" s="1"/>
      <c r="B145" s="1"/>
      <c r="D145" s="1"/>
    </row>
    <row r="146" spans="1:4" ht="13">
      <c r="A146" s="1"/>
      <c r="B146" s="1"/>
      <c r="D146" s="1"/>
    </row>
    <row r="147" spans="1:4" ht="13">
      <c r="A147" s="1"/>
      <c r="B147" s="1"/>
      <c r="D147" s="1"/>
    </row>
    <row r="148" spans="1:4" ht="13">
      <c r="A148" s="1"/>
      <c r="B148" s="1"/>
      <c r="D148" s="1"/>
    </row>
    <row r="149" spans="1:4" ht="13">
      <c r="A149" s="1"/>
      <c r="B149" s="1"/>
      <c r="D149" s="1"/>
    </row>
    <row r="150" spans="1:4" ht="13">
      <c r="A150" s="1"/>
      <c r="B150" s="1"/>
      <c r="D150" s="1"/>
    </row>
    <row r="151" spans="1:4" ht="13">
      <c r="A151" s="1"/>
      <c r="B151" s="1"/>
      <c r="D151" s="1"/>
    </row>
    <row r="152" spans="1:4" ht="13">
      <c r="A152" s="1"/>
      <c r="B152" s="1"/>
      <c r="D152" s="1"/>
    </row>
    <row r="153" spans="1:4" ht="13">
      <c r="A153" s="1"/>
      <c r="B153" s="1"/>
      <c r="D153" s="1"/>
    </row>
    <row r="154" spans="1:4" ht="13">
      <c r="A154" s="1"/>
      <c r="B154" s="1"/>
      <c r="D154" s="1"/>
    </row>
    <row r="155" spans="1:4" ht="13">
      <c r="A155" s="1"/>
      <c r="B155" s="1"/>
      <c r="D155" s="1"/>
    </row>
    <row r="156" spans="1:4" ht="13">
      <c r="A156" s="1"/>
      <c r="B156" s="1"/>
      <c r="D156" s="1"/>
    </row>
    <row r="157" spans="1:4" ht="13">
      <c r="A157" s="1"/>
      <c r="B157" s="1"/>
      <c r="D157" s="1"/>
    </row>
    <row r="158" spans="1:4" ht="13">
      <c r="A158" s="1"/>
      <c r="B158" s="1"/>
      <c r="D158" s="1"/>
    </row>
    <row r="159" spans="1:4" ht="13">
      <c r="A159" s="1"/>
      <c r="B159" s="1"/>
      <c r="D159" s="1"/>
    </row>
    <row r="160" spans="1:4" ht="13">
      <c r="A160" s="1"/>
      <c r="B160" s="1"/>
      <c r="D160" s="1"/>
    </row>
    <row r="161" spans="1:4" ht="13">
      <c r="A161" s="1"/>
      <c r="B161" s="1"/>
      <c r="D161" s="1"/>
    </row>
    <row r="162" spans="1:4" ht="13">
      <c r="A162" s="1"/>
      <c r="B162" s="1"/>
      <c r="D162" s="1"/>
    </row>
    <row r="163" spans="1:4" ht="13">
      <c r="A163" s="1"/>
      <c r="B163" s="1"/>
      <c r="D163" s="1"/>
    </row>
    <row r="164" spans="1:4" ht="13">
      <c r="A164" s="1"/>
      <c r="B164" s="1"/>
      <c r="D164" s="1"/>
    </row>
    <row r="165" spans="1:4" ht="13">
      <c r="A165" s="1"/>
      <c r="B165" s="1"/>
      <c r="D165" s="1"/>
    </row>
    <row r="166" spans="1:4" ht="13">
      <c r="A166" s="1"/>
      <c r="B166" s="1"/>
      <c r="D166" s="1"/>
    </row>
    <row r="167" spans="1:4" ht="13">
      <c r="A167" s="1"/>
      <c r="B167" s="1"/>
      <c r="D167" s="1"/>
    </row>
    <row r="168" spans="1:4" ht="13">
      <c r="A168" s="1"/>
      <c r="B168" s="1"/>
      <c r="D168" s="1"/>
    </row>
    <row r="169" spans="1:4" ht="13">
      <c r="A169" s="1"/>
      <c r="B169" s="1"/>
      <c r="D169" s="1"/>
    </row>
    <row r="170" spans="1:4" ht="13">
      <c r="A170" s="1"/>
      <c r="B170" s="1"/>
      <c r="D170" s="1"/>
    </row>
    <row r="171" spans="1:4" ht="13">
      <c r="A171" s="1"/>
      <c r="B171" s="1"/>
      <c r="D171" s="1"/>
    </row>
    <row r="172" spans="1:4" ht="13">
      <c r="A172" s="1"/>
      <c r="B172" s="1"/>
      <c r="D172" s="1"/>
    </row>
    <row r="173" spans="1:4" ht="13">
      <c r="A173" s="1"/>
      <c r="B173" s="1"/>
      <c r="D173" s="1"/>
    </row>
    <row r="174" spans="1:4" ht="13">
      <c r="A174" s="1"/>
      <c r="B174" s="1"/>
      <c r="D174" s="1"/>
    </row>
    <row r="175" spans="1:4" ht="13">
      <c r="A175" s="1"/>
      <c r="B175" s="1"/>
      <c r="D175" s="1"/>
    </row>
    <row r="176" spans="1:4" ht="13">
      <c r="A176" s="1"/>
      <c r="B176" s="1"/>
      <c r="D176" s="1"/>
    </row>
    <row r="177" spans="1:4" ht="13">
      <c r="A177" s="1"/>
      <c r="B177" s="1"/>
      <c r="D177" s="1"/>
    </row>
    <row r="178" spans="1:4" ht="13">
      <c r="A178" s="1"/>
      <c r="B178" s="1"/>
      <c r="D178" s="1"/>
    </row>
    <row r="179" spans="1:4" ht="13">
      <c r="A179" s="1"/>
      <c r="B179" s="1"/>
      <c r="D179" s="1"/>
    </row>
    <row r="180" spans="1:4" ht="13">
      <c r="A180" s="1"/>
      <c r="B180" s="1"/>
      <c r="D180" s="1"/>
    </row>
    <row r="181" spans="1:4" ht="13">
      <c r="A181" s="1"/>
      <c r="B181" s="1"/>
      <c r="D181" s="1"/>
    </row>
    <row r="182" spans="1:4" ht="13">
      <c r="A182" s="1"/>
      <c r="B182" s="1"/>
      <c r="D182" s="1"/>
    </row>
    <row r="183" spans="1:4" ht="13">
      <c r="A183" s="1"/>
      <c r="B183" s="1"/>
      <c r="D183" s="1"/>
    </row>
    <row r="184" spans="1:4" ht="13">
      <c r="A184" s="1"/>
      <c r="B184" s="1"/>
      <c r="D184" s="1"/>
    </row>
    <row r="185" spans="1:4" ht="13">
      <c r="A185" s="1"/>
      <c r="B185" s="1"/>
      <c r="D185" s="1"/>
    </row>
    <row r="186" spans="1:4" ht="13">
      <c r="A186" s="1"/>
      <c r="B186" s="1"/>
      <c r="D186" s="1"/>
    </row>
    <row r="187" spans="1:4" ht="13">
      <c r="A187" s="1"/>
      <c r="B187" s="1"/>
      <c r="D187" s="1"/>
    </row>
    <row r="188" spans="1:4" ht="13">
      <c r="A188" s="1"/>
      <c r="B188" s="1"/>
      <c r="D188" s="1"/>
    </row>
    <row r="189" spans="1:4" ht="13">
      <c r="A189" s="1"/>
      <c r="B189" s="1"/>
      <c r="D189" s="1"/>
    </row>
    <row r="190" spans="1:4" ht="13">
      <c r="A190" s="1"/>
      <c r="B190" s="1"/>
      <c r="D190" s="1"/>
    </row>
    <row r="191" spans="1:4" ht="13">
      <c r="A191" s="1"/>
      <c r="B191" s="1"/>
      <c r="D191" s="1"/>
    </row>
    <row r="192" spans="1:4" ht="13">
      <c r="A192" s="1"/>
      <c r="B192" s="1"/>
      <c r="D192" s="1"/>
    </row>
    <row r="193" spans="1:4" ht="13">
      <c r="A193" s="1"/>
      <c r="B193" s="1"/>
      <c r="D193" s="1"/>
    </row>
    <row r="194" spans="1:4" ht="13">
      <c r="A194" s="1"/>
      <c r="B194" s="1"/>
      <c r="D194" s="1"/>
    </row>
    <row r="195" spans="1:4" ht="13">
      <c r="A195" s="1"/>
      <c r="B195" s="1"/>
      <c r="D195" s="1"/>
    </row>
    <row r="196" spans="1:4" ht="13">
      <c r="A196" s="1"/>
      <c r="B196" s="1"/>
      <c r="D196" s="1"/>
    </row>
    <row r="197" spans="1:4" ht="13">
      <c r="A197" s="1"/>
      <c r="B197" s="1"/>
      <c r="D197" s="1"/>
    </row>
    <row r="198" spans="1:4" ht="13">
      <c r="A198" s="1"/>
      <c r="B198" s="1"/>
      <c r="D198" s="1"/>
    </row>
    <row r="199" spans="1:4" ht="13">
      <c r="A199" s="1"/>
      <c r="B199" s="1"/>
      <c r="D199" s="1"/>
    </row>
    <row r="200" spans="1:4" ht="13">
      <c r="A200" s="1"/>
      <c r="B200" s="1"/>
      <c r="D200" s="1"/>
    </row>
    <row r="201" spans="1:4" ht="13">
      <c r="A201" s="1"/>
      <c r="B201" s="1"/>
      <c r="D201" s="1"/>
    </row>
    <row r="202" spans="1:4" ht="13">
      <c r="A202" s="1"/>
      <c r="B202" s="1"/>
      <c r="D202" s="1"/>
    </row>
    <row r="203" spans="1:4" ht="13">
      <c r="A203" s="1"/>
      <c r="B203" s="1"/>
      <c r="D203" s="1"/>
    </row>
    <row r="204" spans="1:4" ht="13">
      <c r="A204" s="1"/>
      <c r="B204" s="1"/>
      <c r="D204" s="1"/>
    </row>
    <row r="205" spans="1:4" ht="13">
      <c r="A205" s="1"/>
      <c r="B205" s="1"/>
      <c r="D205" s="1"/>
    </row>
    <row r="206" spans="1:4" ht="13">
      <c r="A206" s="1"/>
      <c r="B206" s="1"/>
      <c r="D206" s="1"/>
    </row>
    <row r="207" spans="1:4" ht="13">
      <c r="A207" s="1"/>
      <c r="B207" s="1"/>
      <c r="D207" s="1"/>
    </row>
    <row r="208" spans="1:4" ht="13">
      <c r="A208" s="1"/>
      <c r="B208" s="1"/>
      <c r="D208" s="1"/>
    </row>
    <row r="209" spans="1:4" ht="13">
      <c r="A209" s="1"/>
      <c r="B209" s="1"/>
      <c r="D209" s="1"/>
    </row>
    <row r="210" spans="1:4" ht="13">
      <c r="A210" s="1"/>
      <c r="B210" s="1"/>
      <c r="D210" s="1"/>
    </row>
    <row r="211" spans="1:4" ht="13">
      <c r="A211" s="1"/>
      <c r="B211" s="1"/>
      <c r="D211" s="1"/>
    </row>
    <row r="212" spans="1:4" ht="13">
      <c r="A212" s="1"/>
      <c r="B212" s="1"/>
      <c r="D212" s="1"/>
    </row>
    <row r="213" spans="1:4" ht="13">
      <c r="A213" s="1"/>
      <c r="B213" s="1"/>
      <c r="D213" s="1"/>
    </row>
    <row r="214" spans="1:4" ht="13">
      <c r="A214" s="1"/>
      <c r="B214" s="1"/>
      <c r="D214" s="1"/>
    </row>
    <row r="215" spans="1:4" ht="13">
      <c r="A215" s="1"/>
      <c r="B215" s="1"/>
      <c r="D215" s="1"/>
    </row>
    <row r="216" spans="1:4" ht="13">
      <c r="A216" s="1"/>
      <c r="B216" s="1"/>
      <c r="D216" s="1"/>
    </row>
    <row r="217" spans="1:4" ht="13">
      <c r="A217" s="1"/>
      <c r="B217" s="1"/>
      <c r="D217" s="1"/>
    </row>
    <row r="218" spans="1:4" ht="13">
      <c r="A218" s="1"/>
      <c r="B218" s="1"/>
      <c r="D218" s="1"/>
    </row>
    <row r="219" spans="1:4" ht="13">
      <c r="A219" s="1"/>
      <c r="B219" s="1"/>
      <c r="D219" s="1"/>
    </row>
    <row r="220" spans="1:4" ht="13">
      <c r="A220" s="1"/>
      <c r="B220" s="1"/>
      <c r="D220" s="1"/>
    </row>
    <row r="221" spans="1:4" ht="13">
      <c r="A221" s="1"/>
      <c r="B221" s="1"/>
      <c r="D221" s="1"/>
    </row>
    <row r="222" spans="1:4" ht="13">
      <c r="A222" s="1"/>
      <c r="B222" s="1"/>
      <c r="D222" s="1"/>
    </row>
    <row r="223" spans="1:4" ht="13">
      <c r="A223" s="1"/>
      <c r="B223" s="1"/>
      <c r="D223" s="1"/>
    </row>
    <row r="224" spans="1:4" ht="13">
      <c r="A224" s="1"/>
      <c r="B224" s="1"/>
      <c r="D224" s="1"/>
    </row>
    <row r="225" spans="1:4" ht="13">
      <c r="A225" s="1"/>
      <c r="B225" s="1"/>
      <c r="D225" s="1"/>
    </row>
    <row r="226" spans="1:4" ht="13">
      <c r="A226" s="1"/>
      <c r="B226" s="1"/>
      <c r="D226" s="1"/>
    </row>
    <row r="227" spans="1:4" ht="13">
      <c r="A227" s="1"/>
      <c r="B227" s="1"/>
      <c r="D227" s="1"/>
    </row>
    <row r="228" spans="1:4" ht="13">
      <c r="A228" s="1"/>
      <c r="B228" s="1"/>
      <c r="D228" s="1"/>
    </row>
    <row r="229" spans="1:4" ht="13">
      <c r="A229" s="1"/>
      <c r="B229" s="1"/>
      <c r="D229" s="1"/>
    </row>
    <row r="230" spans="1:4" ht="13">
      <c r="A230" s="1"/>
      <c r="B230" s="1"/>
      <c r="D230" s="1"/>
    </row>
    <row r="231" spans="1:4" ht="13">
      <c r="A231" s="1"/>
      <c r="B231" s="1"/>
      <c r="D231" s="1"/>
    </row>
    <row r="232" spans="1:4" ht="13">
      <c r="A232" s="1"/>
      <c r="B232" s="1"/>
      <c r="D232" s="1"/>
    </row>
    <row r="233" spans="1:4" ht="13">
      <c r="A233" s="1"/>
      <c r="B233" s="1"/>
      <c r="D233" s="1"/>
    </row>
    <row r="234" spans="1:4" ht="13">
      <c r="A234" s="1"/>
      <c r="B234" s="1"/>
      <c r="D234" s="1"/>
    </row>
    <row r="235" spans="1:4" ht="13">
      <c r="A235" s="1"/>
      <c r="B235" s="1"/>
      <c r="D235" s="1"/>
    </row>
    <row r="236" spans="1:4" ht="13">
      <c r="A236" s="1"/>
      <c r="B236" s="1"/>
      <c r="D236" s="1"/>
    </row>
    <row r="237" spans="1:4" ht="13">
      <c r="A237" s="1"/>
      <c r="B237" s="1"/>
      <c r="D237" s="1"/>
    </row>
    <row r="238" spans="1:4" ht="13">
      <c r="A238" s="1"/>
      <c r="B238" s="1"/>
      <c r="D238" s="1"/>
    </row>
    <row r="239" spans="1:4" ht="13">
      <c r="A239" s="1"/>
      <c r="B239" s="1"/>
      <c r="D239" s="1"/>
    </row>
    <row r="240" spans="1:4" ht="13">
      <c r="A240" s="1"/>
      <c r="B240" s="1"/>
      <c r="D240" s="1"/>
    </row>
    <row r="241" spans="1:4" ht="13">
      <c r="A241" s="1"/>
      <c r="B241" s="1"/>
      <c r="D241" s="1"/>
    </row>
    <row r="242" spans="1:4" ht="13">
      <c r="A242" s="1"/>
      <c r="B242" s="1"/>
      <c r="D242" s="1"/>
    </row>
    <row r="243" spans="1:4" ht="13">
      <c r="A243" s="1"/>
      <c r="B243" s="1"/>
      <c r="D243" s="1"/>
    </row>
    <row r="244" spans="1:4" ht="13">
      <c r="A244" s="1"/>
      <c r="B244" s="1"/>
      <c r="D244" s="1"/>
    </row>
    <row r="245" spans="1:4" ht="13">
      <c r="A245" s="1"/>
      <c r="B245" s="1"/>
      <c r="D245" s="1"/>
    </row>
    <row r="246" spans="1:4" ht="13">
      <c r="A246" s="1"/>
      <c r="B246" s="1"/>
      <c r="D246" s="1"/>
    </row>
    <row r="247" spans="1:4" ht="13">
      <c r="A247" s="1"/>
      <c r="B247" s="1"/>
      <c r="D247" s="1"/>
    </row>
    <row r="248" spans="1:4" ht="13">
      <c r="A248" s="1"/>
      <c r="B248" s="1"/>
      <c r="D248" s="1"/>
    </row>
    <row r="249" spans="1:4" ht="13">
      <c r="A249" s="1"/>
      <c r="B249" s="1"/>
      <c r="D249" s="1"/>
    </row>
    <row r="250" spans="1:4" ht="13">
      <c r="A250" s="1"/>
      <c r="B250" s="1"/>
      <c r="D250" s="1"/>
    </row>
    <row r="251" spans="1:4" ht="13">
      <c r="A251" s="1"/>
      <c r="B251" s="1"/>
      <c r="D251" s="1"/>
    </row>
    <row r="252" spans="1:4" ht="13">
      <c r="A252" s="1"/>
      <c r="B252" s="1"/>
      <c r="D252" s="1"/>
    </row>
    <row r="253" spans="1:4" ht="13">
      <c r="A253" s="1"/>
      <c r="B253" s="1"/>
      <c r="D253" s="1"/>
    </row>
    <row r="254" spans="1:4" ht="13">
      <c r="A254" s="1"/>
      <c r="B254" s="1"/>
      <c r="D254" s="1"/>
    </row>
    <row r="255" spans="1:4" ht="13">
      <c r="A255" s="1"/>
      <c r="B255" s="1"/>
      <c r="D255" s="1"/>
    </row>
    <row r="256" spans="1:4" ht="13">
      <c r="A256" s="1"/>
      <c r="B256" s="1"/>
      <c r="D256" s="1"/>
    </row>
    <row r="257" spans="1:4" ht="13">
      <c r="A257" s="1"/>
      <c r="B257" s="1"/>
      <c r="D257" s="1"/>
    </row>
    <row r="258" spans="1:4" ht="13">
      <c r="A258" s="1"/>
      <c r="B258" s="1"/>
      <c r="D258" s="1"/>
    </row>
    <row r="259" spans="1:4" ht="13">
      <c r="A259" s="1"/>
      <c r="B259" s="1"/>
      <c r="D259" s="1"/>
    </row>
    <row r="260" spans="1:4" ht="13">
      <c r="A260" s="1"/>
      <c r="B260" s="1"/>
      <c r="D260" s="1"/>
    </row>
    <row r="261" spans="1:4" ht="13">
      <c r="A261" s="1"/>
      <c r="B261" s="1"/>
      <c r="D261" s="1"/>
    </row>
    <row r="262" spans="1:4" ht="13">
      <c r="A262" s="1"/>
      <c r="B262" s="1"/>
      <c r="D262" s="1"/>
    </row>
    <row r="263" spans="1:4" ht="13">
      <c r="A263" s="1"/>
      <c r="B263" s="1"/>
      <c r="D263" s="1"/>
    </row>
    <row r="264" spans="1:4" ht="13">
      <c r="A264" s="1"/>
      <c r="B264" s="1"/>
      <c r="D264" s="1"/>
    </row>
    <row r="265" spans="1:4" ht="13">
      <c r="A265" s="1"/>
      <c r="B265" s="1"/>
      <c r="D265" s="1"/>
    </row>
    <row r="266" spans="1:4" ht="13">
      <c r="A266" s="1"/>
      <c r="B266" s="1"/>
      <c r="D266" s="1"/>
    </row>
    <row r="267" spans="1:4" ht="13">
      <c r="A267" s="1"/>
      <c r="B267" s="1"/>
      <c r="D267" s="1"/>
    </row>
    <row r="268" spans="1:4" ht="13">
      <c r="A268" s="1"/>
      <c r="B268" s="1"/>
      <c r="D268" s="1"/>
    </row>
    <row r="269" spans="1:4" ht="13">
      <c r="A269" s="1"/>
      <c r="B269" s="1"/>
      <c r="D269" s="1"/>
    </row>
    <row r="270" spans="1:4" ht="13">
      <c r="A270" s="1"/>
      <c r="B270" s="1"/>
      <c r="D270" s="1"/>
    </row>
    <row r="271" spans="1:4" ht="13">
      <c r="A271" s="1"/>
      <c r="B271" s="1"/>
      <c r="D271" s="1"/>
    </row>
    <row r="272" spans="1:4" ht="13">
      <c r="A272" s="1"/>
      <c r="B272" s="1"/>
      <c r="D272" s="1"/>
    </row>
    <row r="273" spans="1:4" ht="13">
      <c r="A273" s="1"/>
      <c r="B273" s="1"/>
      <c r="D273" s="1"/>
    </row>
    <row r="274" spans="1:4" ht="13">
      <c r="A274" s="1"/>
      <c r="B274" s="1"/>
      <c r="D274" s="1"/>
    </row>
    <row r="275" spans="1:4" ht="13">
      <c r="A275" s="1"/>
      <c r="B275" s="1"/>
      <c r="D275" s="1"/>
    </row>
    <row r="276" spans="1:4" ht="13">
      <c r="A276" s="1"/>
      <c r="B276" s="1"/>
      <c r="D276" s="1"/>
    </row>
    <row r="277" spans="1:4" ht="13">
      <c r="A277" s="1"/>
      <c r="B277" s="1"/>
      <c r="D277" s="1"/>
    </row>
    <row r="278" spans="1:4" ht="13">
      <c r="A278" s="1"/>
      <c r="B278" s="1"/>
      <c r="D278" s="1"/>
    </row>
    <row r="279" spans="1:4" ht="13">
      <c r="A279" s="1"/>
      <c r="B279" s="1"/>
      <c r="D279" s="1"/>
    </row>
    <row r="280" spans="1:4" ht="13">
      <c r="A280" s="1"/>
      <c r="B280" s="1"/>
      <c r="D280" s="1"/>
    </row>
    <row r="281" spans="1:4" ht="13">
      <c r="A281" s="1"/>
      <c r="B281" s="1"/>
      <c r="D281" s="1"/>
    </row>
    <row r="282" spans="1:4" ht="13">
      <c r="A282" s="1"/>
      <c r="B282" s="1"/>
      <c r="D282" s="1"/>
    </row>
    <row r="283" spans="1:4" ht="13">
      <c r="A283" s="1"/>
      <c r="B283" s="1"/>
      <c r="D283" s="1"/>
    </row>
    <row r="284" spans="1:4" ht="13">
      <c r="A284" s="1"/>
      <c r="B284" s="1"/>
      <c r="D284" s="1"/>
    </row>
    <row r="285" spans="1:4" ht="13">
      <c r="A285" s="1"/>
      <c r="B285" s="1"/>
      <c r="D285" s="1"/>
    </row>
    <row r="286" spans="1:4" ht="13">
      <c r="A286" s="1"/>
      <c r="B286" s="1"/>
      <c r="D286" s="1"/>
    </row>
    <row r="287" spans="1:4" ht="13">
      <c r="A287" s="1"/>
      <c r="B287" s="1"/>
      <c r="D287" s="1"/>
    </row>
    <row r="288" spans="1:4" ht="13">
      <c r="A288" s="1"/>
      <c r="B288" s="1"/>
      <c r="D288" s="1"/>
    </row>
    <row r="289" spans="1:4" ht="13">
      <c r="A289" s="1"/>
      <c r="B289" s="1"/>
      <c r="D289" s="1"/>
    </row>
    <row r="290" spans="1:4" ht="13">
      <c r="A290" s="1"/>
      <c r="B290" s="1"/>
      <c r="D290" s="1"/>
    </row>
    <row r="291" spans="1:4" ht="13">
      <c r="A291" s="1"/>
      <c r="B291" s="1"/>
      <c r="D291" s="1"/>
    </row>
    <row r="292" spans="1:4" ht="13">
      <c r="A292" s="1"/>
      <c r="B292" s="1"/>
      <c r="D292" s="1"/>
    </row>
    <row r="293" spans="1:4" ht="13">
      <c r="A293" s="1"/>
      <c r="B293" s="1"/>
      <c r="D293" s="1"/>
    </row>
    <row r="294" spans="1:4" ht="13">
      <c r="A294" s="1"/>
      <c r="B294" s="1"/>
      <c r="D294" s="1"/>
    </row>
    <row r="295" spans="1:4" ht="13">
      <c r="A295" s="1"/>
      <c r="B295" s="1"/>
      <c r="D295" s="1"/>
    </row>
    <row r="296" spans="1:4" ht="13">
      <c r="A296" s="1"/>
      <c r="B296" s="1"/>
      <c r="D296" s="1"/>
    </row>
    <row r="297" spans="1:4" ht="13">
      <c r="A297" s="1"/>
      <c r="B297" s="1"/>
      <c r="D297" s="1"/>
    </row>
    <row r="298" spans="1:4" ht="13">
      <c r="A298" s="1"/>
      <c r="B298" s="1"/>
      <c r="D298" s="1"/>
    </row>
    <row r="299" spans="1:4" ht="13">
      <c r="A299" s="1"/>
      <c r="B299" s="1"/>
      <c r="D299" s="1"/>
    </row>
    <row r="300" spans="1:4" ht="13">
      <c r="A300" s="1"/>
      <c r="B300" s="1"/>
      <c r="D300" s="1"/>
    </row>
    <row r="301" spans="1:4" ht="13">
      <c r="A301" s="1"/>
      <c r="B301" s="1"/>
      <c r="D301" s="1"/>
    </row>
    <row r="302" spans="1:4" ht="13">
      <c r="A302" s="1"/>
      <c r="B302" s="1"/>
      <c r="D302" s="1"/>
    </row>
    <row r="303" spans="1:4" ht="13">
      <c r="A303" s="1"/>
      <c r="B303" s="1"/>
      <c r="D303" s="1"/>
    </row>
    <row r="304" spans="1:4" ht="13">
      <c r="A304" s="1"/>
      <c r="B304" s="1"/>
      <c r="D304" s="1"/>
    </row>
    <row r="305" spans="1:4" ht="13">
      <c r="A305" s="1"/>
      <c r="B305" s="1"/>
      <c r="D305" s="1"/>
    </row>
    <row r="306" spans="1:4" ht="13">
      <c r="A306" s="1"/>
      <c r="B306" s="1"/>
      <c r="D306" s="1"/>
    </row>
    <row r="307" spans="1:4" ht="13">
      <c r="A307" s="1"/>
      <c r="B307" s="1"/>
      <c r="D307" s="1"/>
    </row>
    <row r="308" spans="1:4" ht="13">
      <c r="A308" s="1"/>
      <c r="B308" s="1"/>
      <c r="D308" s="1"/>
    </row>
    <row r="309" spans="1:4" ht="13">
      <c r="A309" s="1"/>
      <c r="B309" s="1"/>
      <c r="D309" s="1"/>
    </row>
    <row r="310" spans="1:4" ht="13">
      <c r="A310" s="1"/>
      <c r="B310" s="1"/>
      <c r="D310" s="1"/>
    </row>
    <row r="311" spans="1:4" ht="13">
      <c r="A311" s="1"/>
      <c r="B311" s="1"/>
      <c r="D311" s="1"/>
    </row>
    <row r="312" spans="1:4" ht="13">
      <c r="A312" s="1"/>
      <c r="B312" s="1"/>
      <c r="D312" s="1"/>
    </row>
    <row r="313" spans="1:4" ht="13">
      <c r="A313" s="1"/>
      <c r="B313" s="1"/>
      <c r="D313" s="1"/>
    </row>
    <row r="314" spans="1:4" ht="13">
      <c r="A314" s="1"/>
      <c r="B314" s="1"/>
      <c r="D314" s="1"/>
    </row>
    <row r="315" spans="1:4" ht="13">
      <c r="A315" s="1"/>
      <c r="B315" s="1"/>
      <c r="D315" s="1"/>
    </row>
    <row r="316" spans="1:4" ht="13">
      <c r="A316" s="1"/>
      <c r="B316" s="1"/>
      <c r="D316" s="1"/>
    </row>
    <row r="317" spans="1:4" ht="13">
      <c r="A317" s="1"/>
      <c r="B317" s="1"/>
      <c r="D317" s="1"/>
    </row>
    <row r="318" spans="1:4" ht="13">
      <c r="A318" s="1"/>
      <c r="B318" s="1"/>
      <c r="D318" s="1"/>
    </row>
    <row r="319" spans="1:4" ht="13">
      <c r="A319" s="1"/>
      <c r="B319" s="1"/>
      <c r="D319" s="1"/>
    </row>
    <row r="320" spans="1:4" ht="13">
      <c r="A320" s="1"/>
      <c r="B320" s="1"/>
      <c r="D320" s="1"/>
    </row>
    <row r="321" spans="1:4" ht="13">
      <c r="A321" s="1"/>
      <c r="B321" s="1"/>
      <c r="D321" s="1"/>
    </row>
    <row r="322" spans="1:4" ht="13">
      <c r="A322" s="1"/>
      <c r="B322" s="1"/>
      <c r="D322" s="1"/>
    </row>
    <row r="323" spans="1:4" ht="13">
      <c r="A323" s="1"/>
      <c r="B323" s="1"/>
      <c r="D323" s="1"/>
    </row>
    <row r="324" spans="1:4" ht="13">
      <c r="A324" s="1"/>
      <c r="B324" s="1"/>
      <c r="D324" s="1"/>
    </row>
    <row r="325" spans="1:4" ht="13">
      <c r="A325" s="1"/>
      <c r="B325" s="1"/>
      <c r="D325" s="1"/>
    </row>
    <row r="326" spans="1:4" ht="13">
      <c r="A326" s="1"/>
      <c r="B326" s="1"/>
      <c r="D326" s="1"/>
    </row>
    <row r="327" spans="1:4" ht="13">
      <c r="A327" s="1"/>
      <c r="B327" s="1"/>
      <c r="D327" s="1"/>
    </row>
    <row r="328" spans="1:4" ht="13">
      <c r="A328" s="1"/>
      <c r="B328" s="1"/>
      <c r="D328" s="1"/>
    </row>
    <row r="329" spans="1:4" ht="13">
      <c r="A329" s="1"/>
      <c r="B329" s="1"/>
      <c r="D329" s="1"/>
    </row>
    <row r="330" spans="1:4" ht="13">
      <c r="A330" s="1"/>
      <c r="B330" s="1"/>
      <c r="D330" s="1"/>
    </row>
    <row r="331" spans="1:4" ht="13">
      <c r="A331" s="1"/>
      <c r="B331" s="1"/>
      <c r="D331" s="1"/>
    </row>
    <row r="332" spans="1:4" ht="13">
      <c r="A332" s="1"/>
      <c r="B332" s="1"/>
      <c r="D332" s="1"/>
    </row>
    <row r="333" spans="1:4" ht="13">
      <c r="A333" s="1"/>
      <c r="B333" s="1"/>
      <c r="D333" s="1"/>
    </row>
    <row r="334" spans="1:4" ht="13">
      <c r="A334" s="1"/>
      <c r="B334" s="1"/>
      <c r="D334" s="1"/>
    </row>
    <row r="335" spans="1:4" ht="13">
      <c r="A335" s="1"/>
      <c r="B335" s="1"/>
      <c r="D335" s="1"/>
    </row>
    <row r="336" spans="1:4" ht="13">
      <c r="A336" s="1"/>
      <c r="B336" s="1"/>
      <c r="D336" s="1"/>
    </row>
    <row r="337" spans="1:4" ht="13">
      <c r="A337" s="1"/>
      <c r="B337" s="1"/>
      <c r="D337" s="1"/>
    </row>
    <row r="338" spans="1:4" ht="13">
      <c r="A338" s="1"/>
      <c r="B338" s="1"/>
      <c r="D338" s="1"/>
    </row>
    <row r="339" spans="1:4" ht="13">
      <c r="A339" s="1"/>
      <c r="B339" s="1"/>
      <c r="D339" s="1"/>
    </row>
    <row r="340" spans="1:4" ht="13">
      <c r="A340" s="1"/>
      <c r="B340" s="1"/>
      <c r="D340" s="1"/>
    </row>
    <row r="341" spans="1:4" ht="13">
      <c r="A341" s="1"/>
      <c r="B341" s="1"/>
      <c r="D341" s="1"/>
    </row>
    <row r="342" spans="1:4" ht="13">
      <c r="A342" s="1"/>
      <c r="B342" s="1"/>
      <c r="D342" s="1"/>
    </row>
    <row r="343" spans="1:4" ht="13">
      <c r="A343" s="1"/>
      <c r="B343" s="1"/>
      <c r="D343" s="1"/>
    </row>
    <row r="344" spans="1:4" ht="13">
      <c r="A344" s="1"/>
      <c r="B344" s="1"/>
      <c r="D344" s="1"/>
    </row>
    <row r="345" spans="1:4" ht="13">
      <c r="A345" s="1"/>
      <c r="B345" s="1"/>
      <c r="D345" s="1"/>
    </row>
    <row r="346" spans="1:4" ht="13">
      <c r="A346" s="1"/>
      <c r="B346" s="1"/>
      <c r="D346" s="1"/>
    </row>
    <row r="347" spans="1:4" ht="13">
      <c r="A347" s="1"/>
      <c r="B347" s="1"/>
      <c r="D347" s="1"/>
    </row>
    <row r="348" spans="1:4" ht="13">
      <c r="A348" s="1"/>
      <c r="B348" s="1"/>
      <c r="D348" s="1"/>
    </row>
    <row r="349" spans="1:4" ht="13">
      <c r="A349" s="1"/>
      <c r="B349" s="1"/>
      <c r="D349" s="1"/>
    </row>
    <row r="350" spans="1:4" ht="13">
      <c r="A350" s="1"/>
      <c r="B350" s="1"/>
      <c r="D350" s="1"/>
    </row>
    <row r="351" spans="1:4" ht="13">
      <c r="A351" s="1"/>
      <c r="B351" s="1"/>
      <c r="D351" s="1"/>
    </row>
    <row r="352" spans="1:4" ht="13">
      <c r="A352" s="1"/>
      <c r="B352" s="1"/>
      <c r="D352" s="1"/>
    </row>
    <row r="353" spans="1:4" ht="13">
      <c r="A353" s="1"/>
      <c r="B353" s="1"/>
      <c r="D353" s="1"/>
    </row>
    <row r="354" spans="1:4" ht="13">
      <c r="A354" s="1"/>
      <c r="B354" s="1"/>
      <c r="D354" s="1"/>
    </row>
    <row r="355" spans="1:4" ht="13">
      <c r="A355" s="1"/>
      <c r="B355" s="1"/>
      <c r="D355" s="1"/>
    </row>
    <row r="356" spans="1:4" ht="13">
      <c r="A356" s="1"/>
      <c r="B356" s="1"/>
      <c r="D356" s="1"/>
    </row>
    <row r="357" spans="1:4" ht="13">
      <c r="A357" s="1"/>
      <c r="B357" s="1"/>
      <c r="D357" s="1"/>
    </row>
    <row r="358" spans="1:4" ht="13">
      <c r="A358" s="1"/>
      <c r="B358" s="1"/>
      <c r="D358" s="1"/>
    </row>
    <row r="359" spans="1:4" ht="13">
      <c r="A359" s="1"/>
      <c r="B359" s="1"/>
      <c r="D359" s="1"/>
    </row>
    <row r="360" spans="1:4" ht="13">
      <c r="A360" s="1"/>
      <c r="B360" s="1"/>
      <c r="D360" s="1"/>
    </row>
    <row r="361" spans="1:4" ht="13">
      <c r="A361" s="1"/>
      <c r="B361" s="1"/>
      <c r="D361" s="1"/>
    </row>
    <row r="362" spans="1:4" ht="13">
      <c r="A362" s="1"/>
      <c r="B362" s="1"/>
      <c r="D362" s="1"/>
    </row>
    <row r="363" spans="1:4" ht="13">
      <c r="A363" s="1"/>
      <c r="B363" s="1"/>
      <c r="D363" s="1"/>
    </row>
    <row r="364" spans="1:4" ht="13">
      <c r="A364" s="1"/>
      <c r="B364" s="1"/>
      <c r="D364" s="1"/>
    </row>
    <row r="365" spans="1:4" ht="13">
      <c r="A365" s="1"/>
      <c r="B365" s="1"/>
      <c r="D365" s="1"/>
    </row>
    <row r="366" spans="1:4" ht="13">
      <c r="A366" s="1"/>
      <c r="B366" s="1"/>
      <c r="D366" s="1"/>
    </row>
    <row r="367" spans="1:4" ht="13">
      <c r="A367" s="1"/>
      <c r="B367" s="1"/>
      <c r="D367" s="1"/>
    </row>
    <row r="368" spans="1:4" ht="13">
      <c r="A368" s="1"/>
      <c r="B368" s="1"/>
      <c r="D368" s="1"/>
    </row>
    <row r="369" spans="1:4" ht="13">
      <c r="A369" s="1"/>
      <c r="B369" s="1"/>
      <c r="D369" s="1"/>
    </row>
    <row r="370" spans="1:4" ht="13">
      <c r="A370" s="1"/>
      <c r="B370" s="1"/>
      <c r="D370" s="1"/>
    </row>
    <row r="371" spans="1:4" ht="13">
      <c r="A371" s="1"/>
      <c r="B371" s="1"/>
      <c r="D371" s="1"/>
    </row>
    <row r="372" spans="1:4" ht="13">
      <c r="A372" s="1"/>
      <c r="B372" s="1"/>
      <c r="D372" s="1"/>
    </row>
    <row r="373" spans="1:4" ht="13">
      <c r="A373" s="1"/>
      <c r="B373" s="1"/>
      <c r="D373" s="1"/>
    </row>
    <row r="374" spans="1:4" ht="13">
      <c r="A374" s="1"/>
      <c r="B374" s="1"/>
      <c r="D374" s="1"/>
    </row>
    <row r="375" spans="1:4" ht="13">
      <c r="A375" s="1"/>
      <c r="B375" s="1"/>
      <c r="D375" s="1"/>
    </row>
    <row r="376" spans="1:4" ht="13">
      <c r="A376" s="1"/>
      <c r="B376" s="1"/>
      <c r="D376" s="1"/>
    </row>
    <row r="377" spans="1:4" ht="13">
      <c r="A377" s="1"/>
      <c r="B377" s="1"/>
      <c r="D377" s="1"/>
    </row>
    <row r="378" spans="1:4" ht="13">
      <c r="A378" s="1"/>
      <c r="B378" s="1"/>
      <c r="D378" s="1"/>
    </row>
    <row r="379" spans="1:4" ht="13">
      <c r="A379" s="1"/>
      <c r="B379" s="1"/>
      <c r="D379" s="1"/>
    </row>
    <row r="380" spans="1:4" ht="13">
      <c r="A380" s="1"/>
      <c r="B380" s="1"/>
      <c r="D380" s="1"/>
    </row>
    <row r="381" spans="1:4" ht="13">
      <c r="A381" s="1"/>
      <c r="B381" s="1"/>
      <c r="D381" s="1"/>
    </row>
    <row r="382" spans="1:4" ht="13">
      <c r="A382" s="1"/>
      <c r="B382" s="1"/>
      <c r="D382" s="1"/>
    </row>
    <row r="383" spans="1:4" ht="13">
      <c r="A383" s="1"/>
      <c r="B383" s="1"/>
      <c r="D383" s="1"/>
    </row>
    <row r="384" spans="1:4" ht="13">
      <c r="A384" s="1"/>
      <c r="B384" s="1"/>
      <c r="D384" s="1"/>
    </row>
    <row r="385" spans="1:4" ht="13">
      <c r="A385" s="1"/>
      <c r="B385" s="1"/>
      <c r="D385" s="1"/>
    </row>
    <row r="386" spans="1:4" ht="13">
      <c r="A386" s="1"/>
      <c r="B386" s="1"/>
      <c r="D386" s="1"/>
    </row>
    <row r="387" spans="1:4" ht="13">
      <c r="A387" s="1"/>
      <c r="B387" s="1"/>
      <c r="D387" s="1"/>
    </row>
    <row r="388" spans="1:4" ht="13">
      <c r="A388" s="1"/>
      <c r="B388" s="1"/>
      <c r="D388" s="1"/>
    </row>
    <row r="389" spans="1:4" ht="13">
      <c r="A389" s="1"/>
      <c r="B389" s="1"/>
      <c r="D389" s="1"/>
    </row>
    <row r="390" spans="1:4" ht="13">
      <c r="A390" s="1"/>
      <c r="B390" s="1"/>
      <c r="D390" s="1"/>
    </row>
    <row r="391" spans="1:4" ht="13">
      <c r="A391" s="1"/>
      <c r="B391" s="1"/>
      <c r="D391" s="1"/>
    </row>
    <row r="392" spans="1:4" ht="13">
      <c r="A392" s="1"/>
      <c r="B392" s="1"/>
      <c r="D392" s="1"/>
    </row>
    <row r="393" spans="1:4" ht="13">
      <c r="A393" s="1"/>
      <c r="B393" s="1"/>
      <c r="D393" s="1"/>
    </row>
    <row r="394" spans="1:4" ht="13">
      <c r="A394" s="1"/>
      <c r="B394" s="1"/>
      <c r="D394" s="1"/>
    </row>
    <row r="395" spans="1:4" ht="13">
      <c r="A395" s="1"/>
      <c r="B395" s="1"/>
      <c r="D395" s="1"/>
    </row>
    <row r="396" spans="1:4" ht="13">
      <c r="A396" s="1"/>
      <c r="B396" s="1"/>
      <c r="D396" s="1"/>
    </row>
    <row r="397" spans="1:4" ht="13">
      <c r="A397" s="1"/>
      <c r="B397" s="1"/>
      <c r="D397" s="1"/>
    </row>
    <row r="398" spans="1:4" ht="13">
      <c r="A398" s="1"/>
      <c r="B398" s="1"/>
      <c r="D398" s="1"/>
    </row>
    <row r="399" spans="1:4" ht="13">
      <c r="A399" s="1"/>
      <c r="B399" s="1"/>
      <c r="D399" s="1"/>
    </row>
    <row r="400" spans="1:4" ht="13">
      <c r="A400" s="1"/>
      <c r="B400" s="1"/>
      <c r="D400" s="1"/>
    </row>
    <row r="401" spans="1:4" ht="13">
      <c r="A401" s="1"/>
      <c r="B401" s="1"/>
      <c r="D401" s="1"/>
    </row>
    <row r="402" spans="1:4" ht="13">
      <c r="A402" s="1"/>
      <c r="B402" s="1"/>
      <c r="D402" s="1"/>
    </row>
    <row r="403" spans="1:4" ht="13">
      <c r="A403" s="1"/>
      <c r="B403" s="1"/>
      <c r="D403" s="1"/>
    </row>
    <row r="404" spans="1:4" ht="13">
      <c r="A404" s="1"/>
      <c r="B404" s="1"/>
      <c r="D404" s="1"/>
    </row>
    <row r="405" spans="1:4" ht="13">
      <c r="A405" s="1"/>
      <c r="B405" s="1"/>
      <c r="D405" s="1"/>
    </row>
    <row r="406" spans="1:4" ht="13">
      <c r="A406" s="1"/>
      <c r="B406" s="1"/>
      <c r="D406" s="1"/>
    </row>
    <row r="407" spans="1:4" ht="13">
      <c r="A407" s="1"/>
      <c r="B407" s="1"/>
      <c r="D407" s="1"/>
    </row>
    <row r="408" spans="1:4" ht="13">
      <c r="A408" s="1"/>
      <c r="B408" s="1"/>
      <c r="D408" s="1"/>
    </row>
    <row r="409" spans="1:4" ht="13">
      <c r="A409" s="1"/>
      <c r="B409" s="1"/>
      <c r="D409" s="1"/>
    </row>
    <row r="410" spans="1:4" ht="13">
      <c r="A410" s="1"/>
      <c r="B410" s="1"/>
      <c r="D410" s="1"/>
    </row>
    <row r="411" spans="1:4" ht="13">
      <c r="A411" s="1"/>
      <c r="B411" s="1"/>
      <c r="D411" s="1"/>
    </row>
    <row r="412" spans="1:4" ht="13">
      <c r="A412" s="1"/>
      <c r="B412" s="1"/>
      <c r="D412" s="1"/>
    </row>
    <row r="413" spans="1:4" ht="13">
      <c r="A413" s="1"/>
      <c r="B413" s="1"/>
      <c r="D413" s="1"/>
    </row>
    <row r="414" spans="1:4" ht="13">
      <c r="A414" s="1"/>
      <c r="B414" s="1"/>
      <c r="D414" s="1"/>
    </row>
    <row r="415" spans="1:4" ht="13">
      <c r="A415" s="1"/>
      <c r="B415" s="1"/>
      <c r="D415" s="1"/>
    </row>
    <row r="416" spans="1:4" ht="13">
      <c r="A416" s="1"/>
      <c r="B416" s="1"/>
      <c r="D416" s="1"/>
    </row>
    <row r="417" spans="1:4" ht="13">
      <c r="A417" s="1"/>
      <c r="B417" s="1"/>
      <c r="D417" s="1"/>
    </row>
    <row r="418" spans="1:4" ht="13">
      <c r="A418" s="1"/>
      <c r="B418" s="1"/>
      <c r="D418" s="1"/>
    </row>
    <row r="419" spans="1:4" ht="13">
      <c r="A419" s="1"/>
      <c r="B419" s="1"/>
      <c r="D419" s="1"/>
    </row>
    <row r="420" spans="1:4" ht="13">
      <c r="A420" s="1"/>
      <c r="B420" s="1"/>
      <c r="D420" s="1"/>
    </row>
    <row r="421" spans="1:4" ht="13">
      <c r="A421" s="1"/>
      <c r="B421" s="1"/>
      <c r="D421" s="1"/>
    </row>
    <row r="422" spans="1:4" ht="13">
      <c r="A422" s="1"/>
      <c r="B422" s="1"/>
      <c r="D422" s="1"/>
    </row>
    <row r="423" spans="1:4" ht="13">
      <c r="A423" s="1"/>
      <c r="B423" s="1"/>
      <c r="D423" s="1"/>
    </row>
    <row r="424" spans="1:4" ht="13">
      <c r="A424" s="1"/>
      <c r="B424" s="1"/>
      <c r="D424" s="1"/>
    </row>
    <row r="425" spans="1:4" ht="13">
      <c r="A425" s="1"/>
      <c r="B425" s="1"/>
      <c r="D425" s="1"/>
    </row>
    <row r="426" spans="1:4" ht="13">
      <c r="A426" s="1"/>
      <c r="B426" s="1"/>
      <c r="D426" s="1"/>
    </row>
    <row r="427" spans="1:4" ht="13">
      <c r="A427" s="1"/>
      <c r="B427" s="1"/>
      <c r="D427" s="1"/>
    </row>
    <row r="428" spans="1:4" ht="13">
      <c r="A428" s="1"/>
      <c r="B428" s="1"/>
      <c r="D428" s="1"/>
    </row>
    <row r="429" spans="1:4" ht="13">
      <c r="A429" s="1"/>
      <c r="B429" s="1"/>
      <c r="D429" s="1"/>
    </row>
    <row r="430" spans="1:4" ht="13">
      <c r="A430" s="1"/>
      <c r="B430" s="1"/>
      <c r="D430" s="1"/>
    </row>
    <row r="431" spans="1:4" ht="13">
      <c r="A431" s="1"/>
      <c r="B431" s="1"/>
      <c r="D431" s="1"/>
    </row>
    <row r="432" spans="1:4" ht="13">
      <c r="A432" s="1"/>
      <c r="B432" s="1"/>
      <c r="D432" s="1"/>
    </row>
    <row r="433" spans="1:4" ht="13">
      <c r="A433" s="1"/>
      <c r="B433" s="1"/>
      <c r="D433" s="1"/>
    </row>
    <row r="434" spans="1:4" ht="13">
      <c r="A434" s="1"/>
      <c r="B434" s="1"/>
      <c r="D434" s="1"/>
    </row>
    <row r="435" spans="1:4" ht="13">
      <c r="A435" s="1"/>
      <c r="B435" s="1"/>
      <c r="D435" s="1"/>
    </row>
    <row r="436" spans="1:4" ht="13">
      <c r="A436" s="1"/>
      <c r="B436" s="1"/>
      <c r="D436" s="1"/>
    </row>
    <row r="437" spans="1:4" ht="13">
      <c r="A437" s="1"/>
      <c r="B437" s="1"/>
      <c r="D437" s="1"/>
    </row>
    <row r="438" spans="1:4" ht="13">
      <c r="A438" s="1"/>
      <c r="B438" s="1"/>
      <c r="D438" s="1"/>
    </row>
    <row r="439" spans="1:4" ht="13">
      <c r="A439" s="1"/>
      <c r="B439" s="1"/>
      <c r="D439" s="1"/>
    </row>
    <row r="440" spans="1:4" ht="13">
      <c r="A440" s="1"/>
      <c r="B440" s="1"/>
      <c r="D440" s="1"/>
    </row>
    <row r="441" spans="1:4" ht="13">
      <c r="A441" s="1"/>
      <c r="B441" s="1"/>
      <c r="D441" s="1"/>
    </row>
    <row r="442" spans="1:4" ht="13">
      <c r="A442" s="1"/>
      <c r="B442" s="1"/>
      <c r="D442" s="1"/>
    </row>
    <row r="443" spans="1:4" ht="13">
      <c r="A443" s="1"/>
      <c r="B443" s="1"/>
      <c r="D443" s="1"/>
    </row>
    <row r="444" spans="1:4" ht="13">
      <c r="A444" s="1"/>
      <c r="B444" s="1"/>
      <c r="D444" s="1"/>
    </row>
    <row r="445" spans="1:4" ht="13">
      <c r="A445" s="1"/>
      <c r="B445" s="1"/>
      <c r="D445" s="1"/>
    </row>
    <row r="446" spans="1:4" ht="13">
      <c r="A446" s="1"/>
      <c r="B446" s="1"/>
      <c r="D446" s="1"/>
    </row>
    <row r="447" spans="1:4" ht="13">
      <c r="A447" s="1"/>
      <c r="B447" s="1"/>
      <c r="D447" s="1"/>
    </row>
    <row r="448" spans="1:4" ht="13">
      <c r="A448" s="1"/>
      <c r="B448" s="1"/>
      <c r="D448" s="1"/>
    </row>
    <row r="449" spans="1:4" ht="13">
      <c r="A449" s="1"/>
      <c r="B449" s="1"/>
      <c r="D449" s="1"/>
    </row>
    <row r="450" spans="1:4" ht="13">
      <c r="A450" s="1"/>
      <c r="B450" s="1"/>
      <c r="D450" s="1"/>
    </row>
    <row r="451" spans="1:4" ht="13">
      <c r="A451" s="1"/>
      <c r="B451" s="1"/>
      <c r="D451" s="1"/>
    </row>
    <row r="452" spans="1:4" ht="13">
      <c r="A452" s="1"/>
      <c r="B452" s="1"/>
      <c r="D452" s="1"/>
    </row>
    <row r="453" spans="1:4" ht="13">
      <c r="A453" s="1"/>
      <c r="B453" s="1"/>
      <c r="D453" s="1"/>
    </row>
    <row r="454" spans="1:4" ht="13">
      <c r="A454" s="1"/>
      <c r="B454" s="1"/>
      <c r="D454" s="1"/>
    </row>
    <row r="455" spans="1:4" ht="13">
      <c r="A455" s="1"/>
      <c r="B455" s="1"/>
      <c r="D455" s="1"/>
    </row>
    <row r="456" spans="1:4" ht="13">
      <c r="A456" s="1"/>
      <c r="B456" s="1"/>
      <c r="D456" s="1"/>
    </row>
    <row r="457" spans="1:4" ht="13">
      <c r="A457" s="1"/>
      <c r="B457" s="1"/>
      <c r="D457" s="1"/>
    </row>
    <row r="458" spans="1:4" ht="13">
      <c r="A458" s="1"/>
      <c r="B458" s="1"/>
      <c r="D458" s="1"/>
    </row>
    <row r="459" spans="1:4" ht="13">
      <c r="A459" s="1"/>
      <c r="B459" s="1"/>
      <c r="D459" s="1"/>
    </row>
    <row r="460" spans="1:4" ht="13">
      <c r="A460" s="1"/>
      <c r="B460" s="1"/>
      <c r="D460" s="1"/>
    </row>
    <row r="461" spans="1:4" ht="13">
      <c r="A461" s="1"/>
      <c r="B461" s="1"/>
      <c r="D461" s="1"/>
    </row>
    <row r="462" spans="1:4" ht="13">
      <c r="A462" s="1"/>
      <c r="B462" s="1"/>
      <c r="D462" s="1"/>
    </row>
    <row r="463" spans="1:4" ht="13">
      <c r="A463" s="1"/>
      <c r="B463" s="1"/>
      <c r="D463" s="1"/>
    </row>
    <row r="464" spans="1:4" ht="13">
      <c r="A464" s="1"/>
      <c r="B464" s="1"/>
      <c r="D464" s="1"/>
    </row>
    <row r="465" spans="1:4" ht="13">
      <c r="A465" s="1"/>
      <c r="B465" s="1"/>
      <c r="D465" s="1"/>
    </row>
    <row r="466" spans="1:4" ht="13">
      <c r="A466" s="1"/>
      <c r="B466" s="1"/>
      <c r="D466" s="1"/>
    </row>
    <row r="467" spans="1:4" ht="13">
      <c r="A467" s="1"/>
      <c r="B467" s="1"/>
      <c r="D467" s="1"/>
    </row>
    <row r="468" spans="1:4" ht="13">
      <c r="A468" s="1"/>
      <c r="B468" s="1"/>
      <c r="D468" s="1"/>
    </row>
    <row r="469" spans="1:4" ht="13">
      <c r="A469" s="1"/>
      <c r="B469" s="1"/>
      <c r="D469" s="1"/>
    </row>
    <row r="470" spans="1:4" ht="13">
      <c r="A470" s="1"/>
      <c r="B470" s="1"/>
      <c r="D470" s="1"/>
    </row>
    <row r="471" spans="1:4" ht="13">
      <c r="A471" s="1"/>
      <c r="B471" s="1"/>
      <c r="D471" s="1"/>
    </row>
    <row r="472" spans="1:4" ht="13">
      <c r="A472" s="1"/>
      <c r="B472" s="1"/>
      <c r="D472" s="1"/>
    </row>
    <row r="473" spans="1:4" ht="13">
      <c r="A473" s="1"/>
      <c r="B473" s="1"/>
      <c r="D473" s="1"/>
    </row>
    <row r="474" spans="1:4" ht="13">
      <c r="A474" s="1"/>
      <c r="B474" s="1"/>
      <c r="D474" s="1"/>
    </row>
    <row r="475" spans="1:4" ht="13">
      <c r="A475" s="1"/>
      <c r="B475" s="1"/>
      <c r="D475" s="1"/>
    </row>
    <row r="476" spans="1:4" ht="13">
      <c r="A476" s="1"/>
      <c r="B476" s="1"/>
      <c r="D476" s="1"/>
    </row>
    <row r="477" spans="1:4" ht="13">
      <c r="A477" s="1"/>
      <c r="B477" s="1"/>
      <c r="D477" s="1"/>
    </row>
    <row r="478" spans="1:4" ht="13">
      <c r="A478" s="1"/>
      <c r="B478" s="1"/>
      <c r="D478" s="1"/>
    </row>
    <row r="479" spans="1:4" ht="13">
      <c r="A479" s="1"/>
      <c r="B479" s="1"/>
      <c r="D479" s="1"/>
    </row>
    <row r="480" spans="1:4" ht="13">
      <c r="A480" s="1"/>
      <c r="B480" s="1"/>
      <c r="D480" s="1"/>
    </row>
    <row r="481" spans="1:4" ht="13">
      <c r="A481" s="1"/>
      <c r="B481" s="1"/>
      <c r="D481" s="1"/>
    </row>
    <row r="482" spans="1:4" ht="13">
      <c r="A482" s="1"/>
      <c r="B482" s="1"/>
      <c r="D482" s="1"/>
    </row>
    <row r="483" spans="1:4" ht="13">
      <c r="A483" s="1"/>
      <c r="B483" s="1"/>
      <c r="D483" s="1"/>
    </row>
    <row r="484" spans="1:4" ht="13">
      <c r="A484" s="1"/>
      <c r="B484" s="1"/>
      <c r="D484" s="1"/>
    </row>
    <row r="485" spans="1:4" ht="13">
      <c r="A485" s="1"/>
      <c r="B485" s="1"/>
      <c r="D485" s="1"/>
    </row>
    <row r="486" spans="1:4" ht="13">
      <c r="A486" s="1"/>
      <c r="B486" s="1"/>
      <c r="D486" s="1"/>
    </row>
    <row r="487" spans="1:4" ht="13">
      <c r="A487" s="1"/>
      <c r="B487" s="1"/>
      <c r="D487" s="1"/>
    </row>
    <row r="488" spans="1:4" ht="13">
      <c r="A488" s="1"/>
      <c r="B488" s="1"/>
      <c r="D488" s="1"/>
    </row>
    <row r="489" spans="1:4" ht="13">
      <c r="A489" s="1"/>
      <c r="B489" s="1"/>
      <c r="D489" s="1"/>
    </row>
    <row r="490" spans="1:4" ht="13">
      <c r="A490" s="1"/>
      <c r="B490" s="1"/>
      <c r="D490" s="1"/>
    </row>
    <row r="491" spans="1:4" ht="13">
      <c r="A491" s="1"/>
      <c r="B491" s="1"/>
      <c r="D491" s="1"/>
    </row>
    <row r="492" spans="1:4" ht="13">
      <c r="A492" s="1"/>
      <c r="B492" s="1"/>
      <c r="D492" s="1"/>
    </row>
    <row r="493" spans="1:4" ht="13">
      <c r="A493" s="1"/>
      <c r="B493" s="1"/>
      <c r="D493" s="1"/>
    </row>
    <row r="494" spans="1:4" ht="13">
      <c r="A494" s="1"/>
      <c r="B494" s="1"/>
      <c r="D494" s="1"/>
    </row>
    <row r="495" spans="1:4" ht="13">
      <c r="A495" s="1"/>
      <c r="B495" s="1"/>
      <c r="D495" s="1"/>
    </row>
    <row r="496" spans="1:4" ht="13">
      <c r="A496" s="1"/>
      <c r="B496" s="1"/>
      <c r="D496" s="1"/>
    </row>
    <row r="497" spans="1:4" ht="13">
      <c r="A497" s="1"/>
      <c r="B497" s="1"/>
      <c r="D497" s="1"/>
    </row>
    <row r="498" spans="1:4" ht="13">
      <c r="A498" s="1"/>
      <c r="B498" s="1"/>
      <c r="D498" s="1"/>
    </row>
    <row r="499" spans="1:4" ht="13">
      <c r="A499" s="1"/>
      <c r="B499" s="1"/>
      <c r="D499" s="1"/>
    </row>
    <row r="500" spans="1:4" ht="13">
      <c r="A500" s="1"/>
      <c r="B500" s="1"/>
      <c r="D500" s="1"/>
    </row>
    <row r="501" spans="1:4" ht="13">
      <c r="A501" s="1"/>
      <c r="B501" s="1"/>
      <c r="D501" s="1"/>
    </row>
    <row r="502" spans="1:4" ht="13">
      <c r="A502" s="1"/>
      <c r="B502" s="1"/>
      <c r="D502" s="1"/>
    </row>
    <row r="503" spans="1:4" ht="13">
      <c r="A503" s="1"/>
      <c r="B503" s="1"/>
      <c r="D503" s="1"/>
    </row>
    <row r="504" spans="1:4" ht="13">
      <c r="A504" s="1"/>
      <c r="B504" s="1"/>
      <c r="D504" s="1"/>
    </row>
    <row r="505" spans="1:4" ht="13">
      <c r="A505" s="1"/>
      <c r="B505" s="1"/>
      <c r="D505" s="1"/>
    </row>
    <row r="506" spans="1:4" ht="13">
      <c r="A506" s="1"/>
      <c r="B506" s="1"/>
      <c r="D506" s="1"/>
    </row>
    <row r="507" spans="1:4" ht="13">
      <c r="A507" s="1"/>
      <c r="B507" s="1"/>
      <c r="D507" s="1"/>
    </row>
    <row r="508" spans="1:4" ht="13">
      <c r="A508" s="1"/>
      <c r="B508" s="1"/>
      <c r="D508" s="1"/>
    </row>
    <row r="509" spans="1:4" ht="13">
      <c r="A509" s="1"/>
      <c r="B509" s="1"/>
      <c r="D509" s="1"/>
    </row>
    <row r="510" spans="1:4" ht="13">
      <c r="A510" s="1"/>
      <c r="B510" s="1"/>
      <c r="D510" s="1"/>
    </row>
    <row r="511" spans="1:4" ht="13">
      <c r="A511" s="1"/>
      <c r="B511" s="1"/>
      <c r="D511" s="1"/>
    </row>
    <row r="512" spans="1:4" ht="13">
      <c r="A512" s="1"/>
      <c r="B512" s="1"/>
      <c r="D512" s="1"/>
    </row>
    <row r="513" spans="1:4" ht="13">
      <c r="A513" s="1"/>
      <c r="B513" s="1"/>
      <c r="D513" s="1"/>
    </row>
    <row r="514" spans="1:4" ht="13">
      <c r="A514" s="1"/>
      <c r="B514" s="1"/>
      <c r="D514" s="1"/>
    </row>
    <row r="515" spans="1:4" ht="13">
      <c r="A515" s="1"/>
      <c r="B515" s="1"/>
      <c r="D515" s="1"/>
    </row>
    <row r="516" spans="1:4" ht="13">
      <c r="A516" s="1"/>
      <c r="B516" s="1"/>
      <c r="D516" s="1"/>
    </row>
    <row r="517" spans="1:4" ht="13">
      <c r="A517" s="1"/>
      <c r="B517" s="1"/>
      <c r="D517" s="1"/>
    </row>
    <row r="518" spans="1:4" ht="13">
      <c r="A518" s="1"/>
      <c r="B518" s="1"/>
      <c r="D518" s="1"/>
    </row>
    <row r="519" spans="1:4" ht="13">
      <c r="A519" s="1"/>
      <c r="B519" s="1"/>
      <c r="D519" s="1"/>
    </row>
    <row r="520" spans="1:4" ht="13">
      <c r="A520" s="1"/>
      <c r="B520" s="1"/>
      <c r="D520" s="1"/>
    </row>
    <row r="521" spans="1:4" ht="13">
      <c r="A521" s="1"/>
      <c r="B521" s="1"/>
      <c r="D521" s="1"/>
    </row>
    <row r="522" spans="1:4" ht="13">
      <c r="A522" s="1"/>
      <c r="B522" s="1"/>
      <c r="D522" s="1"/>
    </row>
    <row r="523" spans="1:4" ht="13">
      <c r="A523" s="1"/>
      <c r="B523" s="1"/>
      <c r="D523" s="1"/>
    </row>
    <row r="524" spans="1:4" ht="13">
      <c r="A524" s="1"/>
      <c r="B524" s="1"/>
      <c r="D524" s="1"/>
    </row>
    <row r="525" spans="1:4" ht="13">
      <c r="A525" s="1"/>
      <c r="B525" s="1"/>
      <c r="D525" s="1"/>
    </row>
    <row r="526" spans="1:4" ht="13">
      <c r="A526" s="1"/>
      <c r="B526" s="1"/>
      <c r="D526" s="1"/>
    </row>
    <row r="527" spans="1:4" ht="13">
      <c r="A527" s="1"/>
      <c r="B527" s="1"/>
      <c r="D527" s="1"/>
    </row>
    <row r="528" spans="1:4" ht="13">
      <c r="A528" s="1"/>
      <c r="B528" s="1"/>
      <c r="D528" s="1"/>
    </row>
    <row r="529" spans="1:4" ht="13">
      <c r="A529" s="1"/>
      <c r="B529" s="1"/>
      <c r="D529" s="1"/>
    </row>
    <row r="530" spans="1:4" ht="13">
      <c r="A530" s="1"/>
      <c r="B530" s="1"/>
      <c r="D530" s="1"/>
    </row>
    <row r="531" spans="1:4" ht="13">
      <c r="A531" s="1"/>
      <c r="B531" s="1"/>
      <c r="D531" s="1"/>
    </row>
    <row r="532" spans="1:4" ht="13">
      <c r="A532" s="1"/>
      <c r="B532" s="1"/>
      <c r="D532" s="1"/>
    </row>
    <row r="533" spans="1:4" ht="13">
      <c r="A533" s="1"/>
      <c r="B533" s="1"/>
      <c r="D533" s="1"/>
    </row>
    <row r="534" spans="1:4" ht="13">
      <c r="A534" s="1"/>
      <c r="B534" s="1"/>
      <c r="D534" s="1"/>
    </row>
    <row r="535" spans="1:4" ht="13">
      <c r="A535" s="1"/>
      <c r="B535" s="1"/>
      <c r="D535" s="1"/>
    </row>
    <row r="536" spans="1:4" ht="13">
      <c r="A536" s="1"/>
      <c r="B536" s="1"/>
      <c r="D536" s="1"/>
    </row>
    <row r="537" spans="1:4" ht="13">
      <c r="A537" s="1"/>
      <c r="B537" s="1"/>
      <c r="D537" s="1"/>
    </row>
    <row r="538" spans="1:4" ht="13">
      <c r="A538" s="1"/>
      <c r="B538" s="1"/>
      <c r="D538" s="1"/>
    </row>
    <row r="539" spans="1:4" ht="13">
      <c r="A539" s="1"/>
      <c r="B539" s="1"/>
      <c r="D539" s="1"/>
    </row>
    <row r="540" spans="1:4" ht="13">
      <c r="A540" s="1"/>
      <c r="B540" s="1"/>
      <c r="D540" s="1"/>
    </row>
    <row r="541" spans="1:4" ht="13">
      <c r="A541" s="1"/>
      <c r="B541" s="1"/>
      <c r="D541" s="1"/>
    </row>
    <row r="542" spans="1:4" ht="13">
      <c r="A542" s="1"/>
      <c r="B542" s="1"/>
      <c r="D542" s="1"/>
    </row>
    <row r="543" spans="1:4" ht="13">
      <c r="A543" s="1"/>
      <c r="B543" s="1"/>
      <c r="D543" s="1"/>
    </row>
    <row r="544" spans="1:4" ht="13">
      <c r="A544" s="1"/>
      <c r="B544" s="1"/>
      <c r="D544" s="1"/>
    </row>
    <row r="545" spans="1:4" ht="13">
      <c r="A545" s="1"/>
      <c r="B545" s="1"/>
      <c r="D545" s="1"/>
    </row>
    <row r="546" spans="1:4" ht="13">
      <c r="A546" s="1"/>
      <c r="B546" s="1"/>
      <c r="D546" s="1"/>
    </row>
    <row r="547" spans="1:4" ht="13">
      <c r="A547" s="1"/>
      <c r="B547" s="1"/>
      <c r="D547" s="1"/>
    </row>
    <row r="548" spans="1:4" ht="13">
      <c r="A548" s="1"/>
      <c r="B548" s="1"/>
      <c r="D548" s="1"/>
    </row>
    <row r="549" spans="1:4" ht="13">
      <c r="A549" s="1"/>
      <c r="B549" s="1"/>
      <c r="D549" s="1"/>
    </row>
    <row r="550" spans="1:4" ht="13">
      <c r="A550" s="1"/>
      <c r="B550" s="1"/>
      <c r="D550" s="1"/>
    </row>
    <row r="551" spans="1:4" ht="13">
      <c r="A551" s="1"/>
      <c r="B551" s="1"/>
      <c r="D551" s="1"/>
    </row>
    <row r="552" spans="1:4" ht="13">
      <c r="A552" s="1"/>
      <c r="B552" s="1"/>
      <c r="D552" s="1"/>
    </row>
    <row r="553" spans="1:4" ht="13">
      <c r="A553" s="1"/>
      <c r="B553" s="1"/>
      <c r="D553" s="1"/>
    </row>
    <row r="554" spans="1:4" ht="13">
      <c r="A554" s="1"/>
      <c r="B554" s="1"/>
      <c r="D554" s="1"/>
    </row>
    <row r="555" spans="1:4" ht="13">
      <c r="A555" s="1"/>
      <c r="B555" s="1"/>
      <c r="D555" s="1"/>
    </row>
    <row r="556" spans="1:4" ht="13">
      <c r="A556" s="1"/>
      <c r="B556" s="1"/>
      <c r="D556" s="1"/>
    </row>
    <row r="557" spans="1:4" ht="13">
      <c r="A557" s="1"/>
      <c r="B557" s="1"/>
      <c r="D557" s="1"/>
    </row>
    <row r="558" spans="1:4" ht="13">
      <c r="A558" s="1"/>
      <c r="B558" s="1"/>
      <c r="D558" s="1"/>
    </row>
    <row r="559" spans="1:4" ht="13">
      <c r="A559" s="1"/>
      <c r="B559" s="1"/>
      <c r="D559" s="1"/>
    </row>
    <row r="560" spans="1:4" ht="13">
      <c r="A560" s="1"/>
      <c r="B560" s="1"/>
      <c r="D560" s="1"/>
    </row>
    <row r="561" spans="1:4" ht="13">
      <c r="A561" s="1"/>
      <c r="B561" s="1"/>
      <c r="D561" s="1"/>
    </row>
    <row r="562" spans="1:4" ht="13">
      <c r="A562" s="1"/>
      <c r="B562" s="1"/>
      <c r="D562" s="1"/>
    </row>
    <row r="563" spans="1:4" ht="13">
      <c r="A563" s="1"/>
      <c r="B563" s="1"/>
      <c r="D563" s="1"/>
    </row>
    <row r="564" spans="1:4" ht="13">
      <c r="A564" s="1"/>
      <c r="B564" s="1"/>
      <c r="D564" s="1"/>
    </row>
    <row r="565" spans="1:4" ht="13">
      <c r="A565" s="1"/>
      <c r="B565" s="1"/>
      <c r="D565" s="1"/>
    </row>
    <row r="566" spans="1:4" ht="13">
      <c r="A566" s="1"/>
      <c r="B566" s="1"/>
      <c r="D566" s="1"/>
    </row>
    <row r="567" spans="1:4" ht="13">
      <c r="A567" s="1"/>
      <c r="B567" s="1"/>
      <c r="D567" s="1"/>
    </row>
    <row r="568" spans="1:4" ht="13">
      <c r="A568" s="1"/>
      <c r="B568" s="1"/>
      <c r="D568" s="1"/>
    </row>
    <row r="569" spans="1:4" ht="13">
      <c r="A569" s="1"/>
      <c r="B569" s="1"/>
      <c r="D569" s="1"/>
    </row>
    <row r="570" spans="1:4" ht="13">
      <c r="A570" s="1"/>
      <c r="B570" s="1"/>
      <c r="D570" s="1"/>
    </row>
    <row r="571" spans="1:4" ht="13">
      <c r="A571" s="1"/>
      <c r="B571" s="1"/>
      <c r="D571" s="1"/>
    </row>
    <row r="572" spans="1:4" ht="13">
      <c r="A572" s="1"/>
      <c r="B572" s="1"/>
      <c r="D572" s="1"/>
    </row>
    <row r="573" spans="1:4" ht="13">
      <c r="A573" s="1"/>
      <c r="B573" s="1"/>
      <c r="D573" s="1"/>
    </row>
    <row r="574" spans="1:4" ht="13">
      <c r="A574" s="1"/>
      <c r="B574" s="1"/>
      <c r="D574" s="1"/>
    </row>
    <row r="575" spans="1:4" ht="13">
      <c r="A575" s="1"/>
      <c r="B575" s="1"/>
      <c r="D575" s="1"/>
    </row>
    <row r="576" spans="1:4" ht="13">
      <c r="A576" s="1"/>
      <c r="B576" s="1"/>
      <c r="D576" s="1"/>
    </row>
    <row r="577" spans="1:4" ht="13">
      <c r="A577" s="1"/>
      <c r="B577" s="1"/>
      <c r="D577" s="1"/>
    </row>
    <row r="578" spans="1:4" ht="13">
      <c r="A578" s="1"/>
      <c r="B578" s="1"/>
      <c r="D578" s="1"/>
    </row>
    <row r="579" spans="1:4" ht="13">
      <c r="A579" s="1"/>
      <c r="B579" s="1"/>
      <c r="D579" s="1"/>
    </row>
    <row r="580" spans="1:4" ht="13">
      <c r="A580" s="1"/>
      <c r="B580" s="1"/>
      <c r="D580" s="1"/>
    </row>
    <row r="581" spans="1:4" ht="13">
      <c r="A581" s="1"/>
      <c r="B581" s="1"/>
      <c r="D581" s="1"/>
    </row>
    <row r="582" spans="1:4" ht="13">
      <c r="A582" s="1"/>
      <c r="B582" s="1"/>
      <c r="D582" s="1"/>
    </row>
    <row r="583" spans="1:4" ht="13">
      <c r="A583" s="1"/>
      <c r="B583" s="1"/>
      <c r="D583" s="1"/>
    </row>
    <row r="584" spans="1:4" ht="13">
      <c r="A584" s="1"/>
      <c r="B584" s="1"/>
      <c r="D584" s="1"/>
    </row>
    <row r="585" spans="1:4" ht="13">
      <c r="A585" s="1"/>
      <c r="B585" s="1"/>
      <c r="D585" s="1"/>
    </row>
    <row r="586" spans="1:4" ht="13">
      <c r="A586" s="1"/>
      <c r="B586" s="1"/>
      <c r="D586" s="1"/>
    </row>
    <row r="587" spans="1:4" ht="13">
      <c r="A587" s="1"/>
      <c r="B587" s="1"/>
      <c r="D587" s="1"/>
    </row>
    <row r="588" spans="1:4" ht="13">
      <c r="A588" s="1"/>
      <c r="B588" s="1"/>
      <c r="D588" s="1"/>
    </row>
    <row r="589" spans="1:4" ht="13">
      <c r="A589" s="1"/>
      <c r="B589" s="1"/>
      <c r="D589" s="1"/>
    </row>
    <row r="590" spans="1:4" ht="13">
      <c r="A590" s="1"/>
      <c r="B590" s="1"/>
      <c r="D590" s="1"/>
    </row>
    <row r="591" spans="1:4" ht="13">
      <c r="A591" s="1"/>
      <c r="B591" s="1"/>
      <c r="D591" s="1"/>
    </row>
    <row r="592" spans="1:4" ht="13">
      <c r="A592" s="1"/>
      <c r="B592" s="1"/>
      <c r="D592" s="1"/>
    </row>
    <row r="593" spans="1:4" ht="13">
      <c r="A593" s="1"/>
      <c r="B593" s="1"/>
      <c r="D593" s="1"/>
    </row>
    <row r="594" spans="1:4" ht="13">
      <c r="A594" s="1"/>
      <c r="B594" s="1"/>
      <c r="D594" s="1"/>
    </row>
    <row r="595" spans="1:4" ht="13">
      <c r="A595" s="1"/>
      <c r="B595" s="1"/>
      <c r="D595" s="1"/>
    </row>
    <row r="596" spans="1:4" ht="13">
      <c r="A596" s="1"/>
      <c r="B596" s="1"/>
      <c r="D596" s="1"/>
    </row>
    <row r="597" spans="1:4" ht="13">
      <c r="A597" s="1"/>
      <c r="B597" s="1"/>
      <c r="D597" s="1"/>
    </row>
    <row r="598" spans="1:4" ht="13">
      <c r="A598" s="1"/>
      <c r="B598" s="1"/>
      <c r="D598" s="1"/>
    </row>
    <row r="599" spans="1:4" ht="13">
      <c r="A599" s="1"/>
      <c r="B599" s="1"/>
      <c r="D599" s="1"/>
    </row>
    <row r="600" spans="1:4" ht="13">
      <c r="A600" s="1"/>
      <c r="B600" s="1"/>
      <c r="D600" s="1"/>
    </row>
    <row r="601" spans="1:4" ht="13">
      <c r="A601" s="1"/>
      <c r="B601" s="1"/>
      <c r="D601" s="1"/>
    </row>
    <row r="602" spans="1:4" ht="13">
      <c r="A602" s="1"/>
      <c r="B602" s="1"/>
      <c r="D602" s="1"/>
    </row>
    <row r="603" spans="1:4" ht="13">
      <c r="A603" s="1"/>
      <c r="B603" s="1"/>
      <c r="D603" s="1"/>
    </row>
    <row r="604" spans="1:4" ht="13">
      <c r="A604" s="1"/>
      <c r="B604" s="1"/>
      <c r="D604" s="1"/>
    </row>
    <row r="605" spans="1:4" ht="13">
      <c r="A605" s="1"/>
      <c r="B605" s="1"/>
      <c r="D605" s="1"/>
    </row>
    <row r="606" spans="1:4" ht="13">
      <c r="A606" s="1"/>
      <c r="B606" s="1"/>
      <c r="D606" s="1"/>
    </row>
    <row r="607" spans="1:4" ht="13">
      <c r="A607" s="1"/>
      <c r="B607" s="1"/>
      <c r="D607" s="1"/>
    </row>
    <row r="608" spans="1:4" ht="13">
      <c r="A608" s="1"/>
      <c r="B608" s="1"/>
      <c r="D608" s="1"/>
    </row>
    <row r="609" spans="1:4" ht="13">
      <c r="A609" s="1"/>
      <c r="B609" s="1"/>
      <c r="D609" s="1"/>
    </row>
    <row r="610" spans="1:4" ht="13">
      <c r="A610" s="1"/>
      <c r="B610" s="1"/>
      <c r="D610" s="1"/>
    </row>
    <row r="611" spans="1:4" ht="13">
      <c r="A611" s="1"/>
      <c r="B611" s="1"/>
      <c r="D611" s="1"/>
    </row>
    <row r="612" spans="1:4" ht="13">
      <c r="A612" s="1"/>
      <c r="B612" s="1"/>
      <c r="D612" s="1"/>
    </row>
    <row r="613" spans="1:4" ht="13">
      <c r="A613" s="1"/>
      <c r="B613" s="1"/>
      <c r="D613" s="1"/>
    </row>
    <row r="614" spans="1:4" ht="13">
      <c r="A614" s="1"/>
      <c r="B614" s="1"/>
      <c r="D614" s="1"/>
    </row>
    <row r="615" spans="1:4" ht="13">
      <c r="A615" s="1"/>
      <c r="B615" s="1"/>
      <c r="D615" s="1"/>
    </row>
    <row r="616" spans="1:4" ht="13">
      <c r="A616" s="1"/>
      <c r="B616" s="1"/>
      <c r="D616" s="1"/>
    </row>
    <row r="617" spans="1:4" ht="13">
      <c r="A617" s="1"/>
      <c r="B617" s="1"/>
      <c r="D617" s="1"/>
    </row>
    <row r="618" spans="1:4" ht="13">
      <c r="A618" s="1"/>
      <c r="B618" s="1"/>
      <c r="D618" s="1"/>
    </row>
    <row r="619" spans="1:4" ht="13">
      <c r="A619" s="1"/>
      <c r="B619" s="1"/>
      <c r="D619" s="1"/>
    </row>
    <row r="620" spans="1:4" ht="13">
      <c r="A620" s="1"/>
      <c r="B620" s="1"/>
      <c r="D620" s="1"/>
    </row>
    <row r="621" spans="1:4" ht="13">
      <c r="A621" s="1"/>
      <c r="B621" s="1"/>
      <c r="D621" s="1"/>
    </row>
    <row r="622" spans="1:4" ht="13">
      <c r="A622" s="1"/>
      <c r="B622" s="1"/>
      <c r="D622" s="1"/>
    </row>
    <row r="623" spans="1:4" ht="13">
      <c r="A623" s="1"/>
      <c r="B623" s="1"/>
      <c r="D623" s="1"/>
    </row>
    <row r="624" spans="1:4" ht="13">
      <c r="A624" s="1"/>
      <c r="B624" s="1"/>
      <c r="D624" s="1"/>
    </row>
    <row r="625" spans="1:4" ht="13">
      <c r="A625" s="1"/>
      <c r="B625" s="1"/>
      <c r="D625" s="1"/>
    </row>
    <row r="626" spans="1:4" ht="13">
      <c r="A626" s="1"/>
      <c r="B626" s="1"/>
      <c r="D626" s="1"/>
    </row>
    <row r="627" spans="1:4" ht="13">
      <c r="A627" s="1"/>
      <c r="B627" s="1"/>
      <c r="D627" s="1"/>
    </row>
    <row r="628" spans="1:4" ht="13">
      <c r="A628" s="1"/>
      <c r="B628" s="1"/>
      <c r="D628" s="1"/>
    </row>
    <row r="629" spans="1:4" ht="13">
      <c r="A629" s="1"/>
      <c r="B629" s="1"/>
      <c r="D629" s="1"/>
    </row>
    <row r="630" spans="1:4" ht="13">
      <c r="A630" s="1"/>
      <c r="B630" s="1"/>
      <c r="D630" s="1"/>
    </row>
    <row r="631" spans="1:4" ht="13">
      <c r="A631" s="1"/>
      <c r="B631" s="1"/>
      <c r="D631" s="1"/>
    </row>
    <row r="632" spans="1:4" ht="13">
      <c r="A632" s="1"/>
      <c r="B632" s="1"/>
      <c r="D632" s="1"/>
    </row>
    <row r="633" spans="1:4" ht="13">
      <c r="A633" s="1"/>
      <c r="B633" s="1"/>
      <c r="D633" s="1"/>
    </row>
    <row r="634" spans="1:4" ht="13">
      <c r="A634" s="1"/>
      <c r="B634" s="1"/>
      <c r="D634" s="1"/>
    </row>
    <row r="635" spans="1:4" ht="13">
      <c r="A635" s="1"/>
      <c r="B635" s="1"/>
      <c r="D635" s="1"/>
    </row>
    <row r="636" spans="1:4" ht="13">
      <c r="A636" s="1"/>
      <c r="B636" s="1"/>
      <c r="D636" s="1"/>
    </row>
    <row r="637" spans="1:4" ht="13">
      <c r="A637" s="1"/>
      <c r="B637" s="1"/>
      <c r="D637" s="1"/>
    </row>
    <row r="638" spans="1:4" ht="13">
      <c r="A638" s="1"/>
      <c r="B638" s="1"/>
      <c r="D638" s="1"/>
    </row>
    <row r="639" spans="1:4" ht="13">
      <c r="A639" s="1"/>
      <c r="B639" s="1"/>
      <c r="D639" s="1"/>
    </row>
    <row r="640" spans="1:4" ht="13">
      <c r="A640" s="1"/>
      <c r="B640" s="1"/>
      <c r="D640" s="1"/>
    </row>
    <row r="641" spans="1:4" ht="13">
      <c r="A641" s="1"/>
      <c r="B641" s="1"/>
      <c r="D641" s="1"/>
    </row>
    <row r="642" spans="1:4" ht="13">
      <c r="A642" s="1"/>
      <c r="B642" s="1"/>
      <c r="D642" s="1"/>
    </row>
    <row r="643" spans="1:4" ht="13">
      <c r="A643" s="1"/>
      <c r="B643" s="1"/>
      <c r="D643" s="1"/>
    </row>
    <row r="644" spans="1:4" ht="13">
      <c r="A644" s="1"/>
      <c r="B644" s="1"/>
      <c r="D644" s="1"/>
    </row>
    <row r="645" spans="1:4" ht="13">
      <c r="A645" s="1"/>
      <c r="B645" s="1"/>
      <c r="D645" s="1"/>
    </row>
    <row r="646" spans="1:4" ht="13">
      <c r="A646" s="1"/>
      <c r="B646" s="1"/>
      <c r="D646" s="1"/>
    </row>
    <row r="647" spans="1:4" ht="13">
      <c r="A647" s="1"/>
      <c r="B647" s="1"/>
      <c r="D647" s="1"/>
    </row>
    <row r="648" spans="1:4" ht="13">
      <c r="A648" s="1"/>
      <c r="B648" s="1"/>
      <c r="D648" s="1"/>
    </row>
    <row r="649" spans="1:4" ht="13">
      <c r="A649" s="1"/>
      <c r="B649" s="1"/>
      <c r="D649" s="1"/>
    </row>
    <row r="650" spans="1:4" ht="13">
      <c r="A650" s="1"/>
      <c r="B650" s="1"/>
      <c r="D650" s="1"/>
    </row>
    <row r="651" spans="1:4" ht="13">
      <c r="A651" s="1"/>
      <c r="B651" s="1"/>
      <c r="D651" s="1"/>
    </row>
    <row r="652" spans="1:4" ht="13">
      <c r="A652" s="1"/>
      <c r="B652" s="1"/>
      <c r="D652" s="1"/>
    </row>
    <row r="653" spans="1:4" ht="13">
      <c r="A653" s="1"/>
      <c r="B653" s="1"/>
      <c r="D653" s="1"/>
    </row>
    <row r="654" spans="1:4" ht="13">
      <c r="A654" s="1"/>
      <c r="B654" s="1"/>
      <c r="D654" s="1"/>
    </row>
    <row r="655" spans="1:4" ht="13">
      <c r="A655" s="1"/>
      <c r="B655" s="1"/>
      <c r="D655" s="1"/>
    </row>
    <row r="656" spans="1:4" ht="13">
      <c r="A656" s="1"/>
      <c r="B656" s="1"/>
      <c r="D656" s="1"/>
    </row>
    <row r="657" spans="1:4" ht="13">
      <c r="A657" s="1"/>
      <c r="B657" s="1"/>
      <c r="D657" s="1"/>
    </row>
    <row r="658" spans="1:4" ht="13">
      <c r="A658" s="1"/>
      <c r="B658" s="1"/>
      <c r="D658" s="1"/>
    </row>
    <row r="659" spans="1:4" ht="13">
      <c r="A659" s="1"/>
      <c r="B659" s="1"/>
      <c r="D659" s="1"/>
    </row>
    <row r="660" spans="1:4" ht="13">
      <c r="A660" s="1"/>
      <c r="B660" s="1"/>
      <c r="D660" s="1"/>
    </row>
    <row r="661" spans="1:4" ht="13">
      <c r="A661" s="1"/>
      <c r="B661" s="1"/>
      <c r="D661" s="1"/>
    </row>
    <row r="662" spans="1:4" ht="13">
      <c r="A662" s="1"/>
      <c r="B662" s="1"/>
      <c r="D662" s="1"/>
    </row>
    <row r="663" spans="1:4" ht="13">
      <c r="A663" s="1"/>
      <c r="B663" s="1"/>
      <c r="D663" s="1"/>
    </row>
    <row r="664" spans="1:4" ht="13">
      <c r="A664" s="1"/>
      <c r="B664" s="1"/>
      <c r="D664" s="1"/>
    </row>
    <row r="665" spans="1:4" ht="13">
      <c r="A665" s="1"/>
      <c r="B665" s="1"/>
      <c r="D665" s="1"/>
    </row>
    <row r="666" spans="1:4" ht="13">
      <c r="A666" s="1"/>
      <c r="B666" s="1"/>
      <c r="D666" s="1"/>
    </row>
    <row r="667" spans="1:4" ht="13">
      <c r="A667" s="1"/>
      <c r="B667" s="1"/>
      <c r="D667" s="1"/>
    </row>
    <row r="668" spans="1:4" ht="13">
      <c r="A668" s="1"/>
      <c r="B668" s="1"/>
      <c r="D668" s="1"/>
    </row>
    <row r="669" spans="1:4" ht="13">
      <c r="A669" s="1"/>
      <c r="B669" s="1"/>
      <c r="D669" s="1"/>
    </row>
    <row r="670" spans="1:4" ht="13">
      <c r="A670" s="1"/>
      <c r="B670" s="1"/>
      <c r="D670" s="1"/>
    </row>
    <row r="671" spans="1:4" ht="13">
      <c r="A671" s="1"/>
      <c r="B671" s="1"/>
      <c r="D671" s="1"/>
    </row>
    <row r="672" spans="1:4" ht="13">
      <c r="A672" s="1"/>
      <c r="B672" s="1"/>
      <c r="D672" s="1"/>
    </row>
    <row r="673" spans="1:4" ht="13">
      <c r="A673" s="1"/>
      <c r="B673" s="1"/>
      <c r="D673" s="1"/>
    </row>
    <row r="674" spans="1:4" ht="13">
      <c r="A674" s="1"/>
      <c r="B674" s="1"/>
      <c r="D674" s="1"/>
    </row>
    <row r="675" spans="1:4" ht="13">
      <c r="A675" s="1"/>
      <c r="B675" s="1"/>
      <c r="D675" s="1"/>
    </row>
    <row r="676" spans="1:4" ht="13">
      <c r="A676" s="1"/>
      <c r="B676" s="1"/>
      <c r="D676" s="1"/>
    </row>
    <row r="677" spans="1:4" ht="13">
      <c r="A677" s="1"/>
      <c r="B677" s="1"/>
      <c r="D677" s="1"/>
    </row>
    <row r="678" spans="1:4" ht="13">
      <c r="A678" s="1"/>
      <c r="B678" s="1"/>
      <c r="D678" s="1"/>
    </row>
    <row r="679" spans="1:4" ht="13">
      <c r="A679" s="1"/>
      <c r="B679" s="1"/>
      <c r="D679" s="1"/>
    </row>
    <row r="680" spans="1:4" ht="13">
      <c r="A680" s="1"/>
      <c r="B680" s="1"/>
      <c r="D680" s="1"/>
    </row>
    <row r="681" spans="1:4" ht="13">
      <c r="A681" s="1"/>
      <c r="B681" s="1"/>
      <c r="D681" s="1"/>
    </row>
    <row r="682" spans="1:4" ht="13">
      <c r="A682" s="1"/>
      <c r="B682" s="1"/>
      <c r="D682" s="1"/>
    </row>
    <row r="683" spans="1:4" ht="13">
      <c r="A683" s="1"/>
      <c r="B683" s="1"/>
      <c r="D683" s="1"/>
    </row>
    <row r="684" spans="1:4" ht="13">
      <c r="A684" s="1"/>
      <c r="B684" s="1"/>
      <c r="D684" s="1"/>
    </row>
    <row r="685" spans="1:4" ht="13">
      <c r="A685" s="1"/>
      <c r="B685" s="1"/>
      <c r="D685" s="1"/>
    </row>
    <row r="686" spans="1:4" ht="13">
      <c r="A686" s="1"/>
      <c r="B686" s="1"/>
      <c r="D686" s="1"/>
    </row>
    <row r="687" spans="1:4" ht="13">
      <c r="A687" s="1"/>
      <c r="B687" s="1"/>
      <c r="D687" s="1"/>
    </row>
    <row r="688" spans="1:4" ht="13">
      <c r="A688" s="1"/>
      <c r="B688" s="1"/>
      <c r="D688" s="1"/>
    </row>
    <row r="689" spans="1:4" ht="13">
      <c r="A689" s="1"/>
      <c r="B689" s="1"/>
      <c r="D689" s="1"/>
    </row>
    <row r="690" spans="1:4" ht="13">
      <c r="A690" s="1"/>
      <c r="B690" s="1"/>
      <c r="D690" s="1"/>
    </row>
    <row r="691" spans="1:4" ht="13">
      <c r="A691" s="1"/>
      <c r="B691" s="1"/>
      <c r="D691" s="1"/>
    </row>
    <row r="692" spans="1:4" ht="13">
      <c r="A692" s="1"/>
      <c r="B692" s="1"/>
      <c r="D692" s="1"/>
    </row>
    <row r="693" spans="1:4" ht="13">
      <c r="A693" s="1"/>
      <c r="B693" s="1"/>
      <c r="D693" s="1"/>
    </row>
    <row r="694" spans="1:4" ht="13">
      <c r="A694" s="1"/>
      <c r="B694" s="1"/>
      <c r="D694" s="1"/>
    </row>
    <row r="695" spans="1:4" ht="13">
      <c r="A695" s="1"/>
      <c r="B695" s="1"/>
      <c r="D695" s="1"/>
    </row>
    <row r="696" spans="1:4" ht="13">
      <c r="A696" s="1"/>
      <c r="B696" s="1"/>
      <c r="D696" s="1"/>
    </row>
    <row r="697" spans="1:4" ht="13">
      <c r="A697" s="1"/>
      <c r="B697" s="1"/>
      <c r="D697" s="1"/>
    </row>
    <row r="698" spans="1:4" ht="13">
      <c r="A698" s="1"/>
      <c r="B698" s="1"/>
      <c r="D698" s="1"/>
    </row>
    <row r="699" spans="1:4" ht="13">
      <c r="A699" s="1"/>
      <c r="B699" s="1"/>
      <c r="D699" s="1"/>
    </row>
    <row r="700" spans="1:4" ht="13">
      <c r="A700" s="1"/>
      <c r="B700" s="1"/>
      <c r="D700" s="1"/>
    </row>
    <row r="701" spans="1:4" ht="13">
      <c r="A701" s="1"/>
      <c r="B701" s="1"/>
      <c r="D701" s="1"/>
    </row>
    <row r="702" spans="1:4" ht="13">
      <c r="A702" s="1"/>
      <c r="B702" s="1"/>
      <c r="D702" s="1"/>
    </row>
    <row r="703" spans="1:4" ht="13">
      <c r="A703" s="1"/>
      <c r="B703" s="1"/>
      <c r="D703" s="1"/>
    </row>
    <row r="704" spans="1:4" ht="13">
      <c r="A704" s="1"/>
      <c r="B704" s="1"/>
      <c r="D704" s="1"/>
    </row>
    <row r="705" spans="1:4" ht="13">
      <c r="A705" s="1"/>
      <c r="B705" s="1"/>
      <c r="D705" s="1"/>
    </row>
    <row r="706" spans="1:4" ht="13">
      <c r="A706" s="1"/>
      <c r="B706" s="1"/>
      <c r="D706" s="1"/>
    </row>
    <row r="707" spans="1:4" ht="13">
      <c r="A707" s="1"/>
      <c r="B707" s="1"/>
      <c r="D707" s="1"/>
    </row>
    <row r="708" spans="1:4" ht="13">
      <c r="A708" s="1"/>
      <c r="B708" s="1"/>
      <c r="D708" s="1"/>
    </row>
    <row r="709" spans="1:4" ht="13">
      <c r="A709" s="1"/>
      <c r="B709" s="1"/>
      <c r="D709" s="1"/>
    </row>
    <row r="710" spans="1:4" ht="13">
      <c r="A710" s="1"/>
      <c r="B710" s="1"/>
      <c r="D710" s="1"/>
    </row>
    <row r="711" spans="1:4" ht="13">
      <c r="A711" s="1"/>
      <c r="B711" s="1"/>
      <c r="D711" s="1"/>
    </row>
    <row r="712" spans="1:4" ht="13">
      <c r="A712" s="1"/>
      <c r="B712" s="1"/>
      <c r="D712" s="1"/>
    </row>
    <row r="713" spans="1:4" ht="13">
      <c r="A713" s="1"/>
      <c r="B713" s="1"/>
      <c r="D713" s="1"/>
    </row>
    <row r="714" spans="1:4" ht="13">
      <c r="A714" s="1"/>
      <c r="B714" s="1"/>
      <c r="D714" s="1"/>
    </row>
    <row r="715" spans="1:4" ht="13">
      <c r="A715" s="1"/>
      <c r="B715" s="1"/>
      <c r="D715" s="1"/>
    </row>
    <row r="716" spans="1:4" ht="13">
      <c r="A716" s="1"/>
      <c r="B716" s="1"/>
      <c r="D716" s="1"/>
    </row>
    <row r="717" spans="1:4" ht="13">
      <c r="A717" s="1"/>
      <c r="B717" s="1"/>
      <c r="D717" s="1"/>
    </row>
    <row r="718" spans="1:4" ht="13">
      <c r="A718" s="1"/>
      <c r="B718" s="1"/>
      <c r="D718" s="1"/>
    </row>
    <row r="719" spans="1:4" ht="13">
      <c r="A719" s="1"/>
      <c r="B719" s="1"/>
      <c r="D719" s="1"/>
    </row>
    <row r="720" spans="1:4" ht="13">
      <c r="A720" s="1"/>
      <c r="B720" s="1"/>
      <c r="D720" s="1"/>
    </row>
    <row r="721" spans="1:4" ht="13">
      <c r="A721" s="1"/>
      <c r="B721" s="1"/>
      <c r="D721" s="1"/>
    </row>
    <row r="722" spans="1:4" ht="13">
      <c r="A722" s="1"/>
      <c r="B722" s="1"/>
      <c r="D722" s="1"/>
    </row>
    <row r="723" spans="1:4" ht="13">
      <c r="A723" s="1"/>
      <c r="B723" s="1"/>
      <c r="D723" s="1"/>
    </row>
    <row r="724" spans="1:4" ht="13">
      <c r="A724" s="1"/>
      <c r="B724" s="1"/>
      <c r="D724" s="1"/>
    </row>
    <row r="725" spans="1:4" ht="13">
      <c r="A725" s="1"/>
      <c r="B725" s="1"/>
      <c r="D725" s="1"/>
    </row>
    <row r="726" spans="1:4" ht="13">
      <c r="A726" s="1"/>
      <c r="B726" s="1"/>
      <c r="D726" s="1"/>
    </row>
    <row r="727" spans="1:4" ht="13">
      <c r="A727" s="1"/>
      <c r="B727" s="1"/>
      <c r="D727" s="1"/>
    </row>
    <row r="728" spans="1:4" ht="13">
      <c r="A728" s="1"/>
      <c r="B728" s="1"/>
      <c r="D728" s="1"/>
    </row>
    <row r="729" spans="1:4" ht="13">
      <c r="A729" s="1"/>
      <c r="B729" s="1"/>
      <c r="D729" s="1"/>
    </row>
    <row r="730" spans="1:4" ht="13">
      <c r="A730" s="1"/>
      <c r="B730" s="1"/>
      <c r="D730" s="1"/>
    </row>
    <row r="731" spans="1:4" ht="13">
      <c r="A731" s="1"/>
      <c r="B731" s="1"/>
      <c r="D731" s="1"/>
    </row>
    <row r="732" spans="1:4" ht="13">
      <c r="A732" s="1"/>
      <c r="B732" s="1"/>
      <c r="D732" s="1"/>
    </row>
    <row r="733" spans="1:4" ht="13">
      <c r="A733" s="1"/>
      <c r="B733" s="1"/>
      <c r="D733" s="1"/>
    </row>
    <row r="734" spans="1:4" ht="13">
      <c r="A734" s="1"/>
      <c r="B734" s="1"/>
      <c r="D734" s="1"/>
    </row>
    <row r="735" spans="1:4" ht="13">
      <c r="A735" s="1"/>
      <c r="B735" s="1"/>
      <c r="D735" s="1"/>
    </row>
    <row r="736" spans="1:4" ht="13">
      <c r="A736" s="1"/>
      <c r="B736" s="1"/>
      <c r="D736" s="1"/>
    </row>
    <row r="737" spans="1:4" ht="13">
      <c r="A737" s="1"/>
      <c r="B737" s="1"/>
      <c r="D737" s="1"/>
    </row>
    <row r="738" spans="1:4" ht="13">
      <c r="A738" s="1"/>
      <c r="B738" s="1"/>
      <c r="D738" s="1"/>
    </row>
    <row r="739" spans="1:4" ht="13">
      <c r="A739" s="1"/>
      <c r="B739" s="1"/>
      <c r="D739" s="1"/>
    </row>
    <row r="740" spans="1:4" ht="13">
      <c r="A740" s="1"/>
      <c r="B740" s="1"/>
      <c r="D740" s="1"/>
    </row>
    <row r="741" spans="1:4" ht="13">
      <c r="A741" s="1"/>
      <c r="B741" s="1"/>
      <c r="D741" s="1"/>
    </row>
    <row r="742" spans="1:4" ht="13">
      <c r="A742" s="1"/>
      <c r="B742" s="1"/>
      <c r="D742" s="1"/>
    </row>
    <row r="743" spans="1:4" ht="13">
      <c r="A743" s="1"/>
      <c r="B743" s="1"/>
      <c r="D743" s="1"/>
    </row>
    <row r="744" spans="1:4" ht="13">
      <c r="A744" s="1"/>
      <c r="B744" s="1"/>
      <c r="D744" s="1"/>
    </row>
    <row r="745" spans="1:4" ht="13">
      <c r="A745" s="1"/>
      <c r="B745" s="1"/>
      <c r="D745" s="1"/>
    </row>
    <row r="746" spans="1:4" ht="13">
      <c r="A746" s="1"/>
      <c r="B746" s="1"/>
      <c r="D746" s="1"/>
    </row>
    <row r="747" spans="1:4" ht="13">
      <c r="A747" s="1"/>
      <c r="B747" s="1"/>
      <c r="D747" s="1"/>
    </row>
    <row r="748" spans="1:4" ht="13">
      <c r="A748" s="1"/>
      <c r="B748" s="1"/>
      <c r="D748" s="1"/>
    </row>
    <row r="749" spans="1:4" ht="13">
      <c r="A749" s="1"/>
      <c r="B749" s="1"/>
      <c r="D749" s="1"/>
    </row>
    <row r="750" spans="1:4" ht="13">
      <c r="A750" s="1"/>
      <c r="B750" s="1"/>
      <c r="D750" s="1"/>
    </row>
    <row r="751" spans="1:4" ht="13">
      <c r="A751" s="1"/>
      <c r="B751" s="1"/>
      <c r="D751" s="1"/>
    </row>
    <row r="752" spans="1:4" ht="13">
      <c r="A752" s="1"/>
      <c r="B752" s="1"/>
      <c r="D752" s="1"/>
    </row>
    <row r="753" spans="1:4" ht="13">
      <c r="A753" s="1"/>
      <c r="B753" s="1"/>
      <c r="D753" s="1"/>
    </row>
    <row r="754" spans="1:4" ht="13">
      <c r="A754" s="1"/>
      <c r="B754" s="1"/>
      <c r="D754" s="1"/>
    </row>
    <row r="755" spans="1:4" ht="13">
      <c r="A755" s="1"/>
      <c r="B755" s="1"/>
      <c r="D755" s="1"/>
    </row>
    <row r="756" spans="1:4" ht="13">
      <c r="A756" s="1"/>
      <c r="B756" s="1"/>
      <c r="D756" s="1"/>
    </row>
    <row r="757" spans="1:4" ht="13">
      <c r="A757" s="1"/>
      <c r="B757" s="1"/>
      <c r="D757" s="1"/>
    </row>
    <row r="758" spans="1:4" ht="13">
      <c r="A758" s="1"/>
      <c r="B758" s="1"/>
      <c r="D758" s="1"/>
    </row>
    <row r="759" spans="1:4" ht="13">
      <c r="A759" s="1"/>
      <c r="B759" s="1"/>
      <c r="D759" s="1"/>
    </row>
    <row r="760" spans="1:4" ht="13">
      <c r="A760" s="1"/>
      <c r="B760" s="1"/>
      <c r="D760" s="1"/>
    </row>
    <row r="761" spans="1:4" ht="13">
      <c r="A761" s="1"/>
      <c r="B761" s="1"/>
      <c r="D761" s="1"/>
    </row>
    <row r="762" spans="1:4" ht="13">
      <c r="A762" s="1"/>
      <c r="B762" s="1"/>
      <c r="D762" s="1"/>
    </row>
    <row r="763" spans="1:4" ht="13">
      <c r="A763" s="1"/>
      <c r="B763" s="1"/>
      <c r="D763" s="1"/>
    </row>
    <row r="764" spans="1:4" ht="13">
      <c r="A764" s="1"/>
      <c r="B764" s="1"/>
      <c r="D764" s="1"/>
    </row>
    <row r="765" spans="1:4" ht="13">
      <c r="A765" s="1"/>
      <c r="B765" s="1"/>
      <c r="D765" s="1"/>
    </row>
    <row r="766" spans="1:4" ht="13">
      <c r="A766" s="1"/>
      <c r="B766" s="1"/>
      <c r="D766" s="1"/>
    </row>
    <row r="767" spans="1:4" ht="13">
      <c r="A767" s="1"/>
      <c r="B767" s="1"/>
      <c r="D767" s="1"/>
    </row>
    <row r="768" spans="1:4" ht="13">
      <c r="A768" s="1"/>
      <c r="B768" s="1"/>
      <c r="D768" s="1"/>
    </row>
    <row r="769" spans="1:4" ht="13">
      <c r="A769" s="1"/>
      <c r="B769" s="1"/>
      <c r="D769" s="1"/>
    </row>
    <row r="770" spans="1:4" ht="13">
      <c r="A770" s="1"/>
      <c r="B770" s="1"/>
      <c r="D770" s="1"/>
    </row>
    <row r="771" spans="1:4" ht="13">
      <c r="A771" s="1"/>
      <c r="B771" s="1"/>
      <c r="D771" s="1"/>
    </row>
    <row r="772" spans="1:4" ht="13">
      <c r="A772" s="1"/>
      <c r="B772" s="1"/>
      <c r="D772" s="1"/>
    </row>
    <row r="773" spans="1:4" ht="13">
      <c r="A773" s="1"/>
      <c r="B773" s="1"/>
      <c r="D773" s="1"/>
    </row>
    <row r="774" spans="1:4" ht="13">
      <c r="A774" s="1"/>
      <c r="B774" s="1"/>
      <c r="D774" s="1"/>
    </row>
    <row r="775" spans="1:4" ht="13">
      <c r="A775" s="1"/>
      <c r="B775" s="1"/>
      <c r="D775" s="1"/>
    </row>
    <row r="776" spans="1:4" ht="13">
      <c r="A776" s="1"/>
      <c r="B776" s="1"/>
      <c r="D776" s="1"/>
    </row>
    <row r="777" spans="1:4" ht="13">
      <c r="A777" s="1"/>
      <c r="B777" s="1"/>
      <c r="D777" s="1"/>
    </row>
    <row r="778" spans="1:4" ht="13">
      <c r="A778" s="1"/>
      <c r="B778" s="1"/>
      <c r="D778" s="1"/>
    </row>
    <row r="779" spans="1:4" ht="13">
      <c r="A779" s="1"/>
      <c r="B779" s="1"/>
      <c r="D779" s="1"/>
    </row>
    <row r="780" spans="1:4" ht="13">
      <c r="A780" s="1"/>
      <c r="B780" s="1"/>
      <c r="D780" s="1"/>
    </row>
    <row r="781" spans="1:4" ht="13">
      <c r="A781" s="1"/>
      <c r="B781" s="1"/>
      <c r="D781" s="1"/>
    </row>
    <row r="782" spans="1:4" ht="13">
      <c r="A782" s="1"/>
      <c r="B782" s="1"/>
      <c r="D782" s="1"/>
    </row>
    <row r="783" spans="1:4" ht="13">
      <c r="A783" s="1"/>
      <c r="B783" s="1"/>
      <c r="D783" s="1"/>
    </row>
    <row r="784" spans="1:4" ht="13">
      <c r="A784" s="1"/>
      <c r="B784" s="1"/>
      <c r="D784" s="1"/>
    </row>
    <row r="785" spans="1:4" ht="13">
      <c r="A785" s="1"/>
      <c r="B785" s="1"/>
      <c r="D785" s="1"/>
    </row>
    <row r="786" spans="1:4" ht="13">
      <c r="A786" s="1"/>
      <c r="B786" s="1"/>
      <c r="D786" s="1"/>
    </row>
    <row r="787" spans="1:4" ht="13">
      <c r="A787" s="1"/>
      <c r="B787" s="1"/>
      <c r="D787" s="1"/>
    </row>
    <row r="788" spans="1:4" ht="13">
      <c r="A788" s="1"/>
      <c r="B788" s="1"/>
      <c r="D788" s="1"/>
    </row>
    <row r="789" spans="1:4" ht="13">
      <c r="A789" s="1"/>
      <c r="B789" s="1"/>
      <c r="D789" s="1"/>
    </row>
    <row r="790" spans="1:4" ht="13">
      <c r="A790" s="1"/>
      <c r="B790" s="1"/>
      <c r="D790" s="1"/>
    </row>
    <row r="791" spans="1:4" ht="13">
      <c r="A791" s="1"/>
      <c r="B791" s="1"/>
      <c r="D791" s="1"/>
    </row>
    <row r="792" spans="1:4" ht="13">
      <c r="A792" s="1"/>
      <c r="B792" s="1"/>
      <c r="D792" s="1"/>
    </row>
    <row r="793" spans="1:4" ht="13">
      <c r="A793" s="1"/>
      <c r="B793" s="1"/>
      <c r="D793" s="1"/>
    </row>
    <row r="794" spans="1:4" ht="13">
      <c r="A794" s="1"/>
      <c r="B794" s="1"/>
      <c r="D794" s="1"/>
    </row>
    <row r="795" spans="1:4" ht="13">
      <c r="A795" s="1"/>
      <c r="B795" s="1"/>
      <c r="D795" s="1"/>
    </row>
    <row r="796" spans="1:4" ht="13">
      <c r="A796" s="1"/>
      <c r="B796" s="1"/>
      <c r="D796" s="1"/>
    </row>
    <row r="797" spans="1:4" ht="13">
      <c r="A797" s="1"/>
      <c r="B797" s="1"/>
      <c r="D797" s="1"/>
    </row>
    <row r="798" spans="1:4" ht="13">
      <c r="A798" s="1"/>
      <c r="B798" s="1"/>
      <c r="D798" s="1"/>
    </row>
    <row r="799" spans="1:4" ht="13">
      <c r="A799" s="1"/>
      <c r="B799" s="1"/>
      <c r="D799" s="1"/>
    </row>
    <row r="800" spans="1:4" ht="13">
      <c r="A800" s="1"/>
      <c r="B800" s="1"/>
      <c r="D800" s="1"/>
    </row>
    <row r="801" spans="1:4" ht="13">
      <c r="A801" s="1"/>
      <c r="B801" s="1"/>
      <c r="D801" s="1"/>
    </row>
    <row r="802" spans="1:4" ht="13">
      <c r="A802" s="1"/>
      <c r="B802" s="1"/>
      <c r="D802" s="1"/>
    </row>
    <row r="803" spans="1:4" ht="13">
      <c r="A803" s="1"/>
      <c r="B803" s="1"/>
      <c r="D803" s="1"/>
    </row>
    <row r="804" spans="1:4" ht="13">
      <c r="A804" s="1"/>
      <c r="B804" s="1"/>
      <c r="D804" s="1"/>
    </row>
    <row r="805" spans="1:4" ht="13">
      <c r="A805" s="1"/>
      <c r="B805" s="1"/>
      <c r="D805" s="1"/>
    </row>
    <row r="806" spans="1:4" ht="13">
      <c r="A806" s="1"/>
      <c r="B806" s="1"/>
      <c r="D806" s="1"/>
    </row>
    <row r="807" spans="1:4" ht="13">
      <c r="A807" s="1"/>
      <c r="B807" s="1"/>
      <c r="D807" s="1"/>
    </row>
    <row r="808" spans="1:4" ht="13">
      <c r="A808" s="1"/>
      <c r="B808" s="1"/>
      <c r="D808" s="1"/>
    </row>
    <row r="809" spans="1:4" ht="13">
      <c r="A809" s="1"/>
      <c r="B809" s="1"/>
      <c r="D809" s="1"/>
    </row>
    <row r="810" spans="1:4" ht="13">
      <c r="A810" s="1"/>
      <c r="B810" s="1"/>
      <c r="D810" s="1"/>
    </row>
    <row r="811" spans="1:4" ht="13">
      <c r="A811" s="1"/>
      <c r="B811" s="1"/>
      <c r="D811" s="1"/>
    </row>
    <row r="812" spans="1:4" ht="13">
      <c r="A812" s="1"/>
      <c r="B812" s="1"/>
      <c r="D812" s="1"/>
    </row>
    <row r="813" spans="1:4" ht="13">
      <c r="A813" s="1"/>
      <c r="B813" s="1"/>
      <c r="D813" s="1"/>
    </row>
    <row r="814" spans="1:4" ht="13">
      <c r="A814" s="1"/>
      <c r="B814" s="1"/>
      <c r="D814" s="1"/>
    </row>
    <row r="815" spans="1:4" ht="13">
      <c r="A815" s="1"/>
      <c r="B815" s="1"/>
      <c r="D815" s="1"/>
    </row>
    <row r="816" spans="1:4" ht="13">
      <c r="A816" s="1"/>
      <c r="B816" s="1"/>
      <c r="D816" s="1"/>
    </row>
    <row r="817" spans="1:4" ht="13">
      <c r="A817" s="1"/>
      <c r="B817" s="1"/>
      <c r="D817" s="1"/>
    </row>
    <row r="818" spans="1:4" ht="13">
      <c r="A818" s="1"/>
      <c r="B818" s="1"/>
      <c r="D818" s="1"/>
    </row>
    <row r="819" spans="1:4" ht="13">
      <c r="A819" s="1"/>
      <c r="B819" s="1"/>
      <c r="D819" s="1"/>
    </row>
    <row r="820" spans="1:4" ht="13">
      <c r="A820" s="1"/>
      <c r="B820" s="1"/>
      <c r="D820" s="1"/>
    </row>
    <row r="821" spans="1:4" ht="13">
      <c r="A821" s="1"/>
      <c r="B821" s="1"/>
      <c r="D821" s="1"/>
    </row>
    <row r="822" spans="1:4" ht="13">
      <c r="A822" s="1"/>
      <c r="B822" s="1"/>
      <c r="D822" s="1"/>
    </row>
    <row r="823" spans="1:4" ht="13">
      <c r="A823" s="1"/>
      <c r="B823" s="1"/>
      <c r="D823" s="1"/>
    </row>
    <row r="824" spans="1:4" ht="13">
      <c r="A824" s="1"/>
      <c r="B824" s="1"/>
      <c r="D824" s="1"/>
    </row>
    <row r="825" spans="1:4" ht="13">
      <c r="A825" s="1"/>
      <c r="B825" s="1"/>
      <c r="D825" s="1"/>
    </row>
    <row r="826" spans="1:4" ht="13">
      <c r="A826" s="1"/>
      <c r="B826" s="1"/>
      <c r="D826" s="1"/>
    </row>
    <row r="827" spans="1:4" ht="13">
      <c r="A827" s="1"/>
      <c r="B827" s="1"/>
      <c r="D827" s="1"/>
    </row>
    <row r="828" spans="1:4" ht="13">
      <c r="A828" s="1"/>
      <c r="B828" s="1"/>
      <c r="D828" s="1"/>
    </row>
    <row r="829" spans="1:4" ht="13">
      <c r="A829" s="1"/>
      <c r="B829" s="1"/>
      <c r="D829" s="1"/>
    </row>
    <row r="830" spans="1:4" ht="13">
      <c r="A830" s="1"/>
      <c r="B830" s="1"/>
      <c r="D830" s="1"/>
    </row>
    <row r="831" spans="1:4" ht="13">
      <c r="A831" s="1"/>
      <c r="B831" s="1"/>
      <c r="D831" s="1"/>
    </row>
    <row r="832" spans="1:4" ht="13">
      <c r="A832" s="1"/>
      <c r="B832" s="1"/>
      <c r="D832" s="1"/>
    </row>
    <row r="833" spans="1:4" ht="13">
      <c r="A833" s="1"/>
      <c r="B833" s="1"/>
      <c r="D833" s="1"/>
    </row>
    <row r="834" spans="1:4" ht="13">
      <c r="A834" s="1"/>
      <c r="B834" s="1"/>
      <c r="D834" s="1"/>
    </row>
    <row r="835" spans="1:4" ht="13">
      <c r="A835" s="1"/>
      <c r="B835" s="1"/>
      <c r="D835" s="1"/>
    </row>
    <row r="836" spans="1:4" ht="13">
      <c r="A836" s="1"/>
      <c r="B836" s="1"/>
      <c r="D836" s="1"/>
    </row>
    <row r="837" spans="1:4" ht="13">
      <c r="A837" s="1"/>
      <c r="B837" s="1"/>
      <c r="D837" s="1"/>
    </row>
    <row r="838" spans="1:4" ht="13">
      <c r="A838" s="1"/>
      <c r="B838" s="1"/>
      <c r="D838" s="1"/>
    </row>
    <row r="839" spans="1:4" ht="13">
      <c r="A839" s="1"/>
      <c r="B839" s="1"/>
      <c r="D839" s="1"/>
    </row>
    <row r="840" spans="1:4" ht="13">
      <c r="A840" s="1"/>
      <c r="B840" s="1"/>
      <c r="D840" s="1"/>
    </row>
    <row r="841" spans="1:4" ht="13">
      <c r="A841" s="1"/>
      <c r="B841" s="1"/>
      <c r="D841" s="1"/>
    </row>
    <row r="842" spans="1:4" ht="13">
      <c r="A842" s="1"/>
      <c r="B842" s="1"/>
      <c r="D842" s="1"/>
    </row>
    <row r="843" spans="1:4" ht="13">
      <c r="A843" s="1"/>
      <c r="B843" s="1"/>
      <c r="D843" s="1"/>
    </row>
    <row r="844" spans="1:4" ht="13">
      <c r="A844" s="1"/>
      <c r="B844" s="1"/>
      <c r="D844" s="1"/>
    </row>
    <row r="845" spans="1:4" ht="13">
      <c r="A845" s="1"/>
      <c r="B845" s="1"/>
      <c r="D845" s="1"/>
    </row>
    <row r="846" spans="1:4" ht="13">
      <c r="A846" s="1"/>
      <c r="B846" s="1"/>
      <c r="D846" s="1"/>
    </row>
    <row r="847" spans="1:4" ht="13">
      <c r="A847" s="1"/>
      <c r="B847" s="1"/>
      <c r="D847" s="1"/>
    </row>
    <row r="848" spans="1:4" ht="13">
      <c r="A848" s="1"/>
      <c r="B848" s="1"/>
      <c r="D848" s="1"/>
    </row>
    <row r="849" spans="1:4" ht="13">
      <c r="A849" s="1"/>
      <c r="B849" s="1"/>
      <c r="D849" s="1"/>
    </row>
    <row r="850" spans="1:4" ht="13">
      <c r="A850" s="1"/>
      <c r="B850" s="1"/>
      <c r="D850" s="1"/>
    </row>
    <row r="851" spans="1:4" ht="13">
      <c r="A851" s="1"/>
      <c r="B851" s="1"/>
      <c r="D851" s="1"/>
    </row>
    <row r="852" spans="1:4" ht="13">
      <c r="A852" s="1"/>
      <c r="B852" s="1"/>
      <c r="D852" s="1"/>
    </row>
    <row r="853" spans="1:4" ht="13">
      <c r="A853" s="1"/>
      <c r="B853" s="1"/>
      <c r="D853" s="1"/>
    </row>
    <row r="854" spans="1:4" ht="13">
      <c r="A854" s="1"/>
      <c r="B854" s="1"/>
      <c r="D854" s="1"/>
    </row>
    <row r="855" spans="1:4" ht="13">
      <c r="A855" s="1"/>
      <c r="B855" s="1"/>
      <c r="D855" s="1"/>
    </row>
    <row r="856" spans="1:4" ht="13">
      <c r="A856" s="1"/>
      <c r="B856" s="1"/>
      <c r="D856" s="1"/>
    </row>
    <row r="857" spans="1:4" ht="13">
      <c r="A857" s="1"/>
      <c r="B857" s="1"/>
      <c r="D857" s="1"/>
    </row>
    <row r="858" spans="1:4" ht="13">
      <c r="A858" s="1"/>
      <c r="B858" s="1"/>
      <c r="D858" s="1"/>
    </row>
    <row r="859" spans="1:4" ht="13">
      <c r="A859" s="1"/>
      <c r="B859" s="1"/>
      <c r="D859" s="1"/>
    </row>
    <row r="860" spans="1:4" ht="13">
      <c r="A860" s="1"/>
      <c r="B860" s="1"/>
      <c r="D860" s="1"/>
    </row>
    <row r="861" spans="1:4" ht="13">
      <c r="A861" s="1"/>
      <c r="B861" s="1"/>
      <c r="D861" s="1"/>
    </row>
    <row r="862" spans="1:4" ht="13">
      <c r="A862" s="1"/>
      <c r="B862" s="1"/>
      <c r="D862" s="1"/>
    </row>
    <row r="863" spans="1:4" ht="13">
      <c r="A863" s="1"/>
      <c r="B863" s="1"/>
      <c r="D863" s="1"/>
    </row>
    <row r="864" spans="1:4" ht="13">
      <c r="A864" s="1"/>
      <c r="B864" s="1"/>
      <c r="D864" s="1"/>
    </row>
    <row r="865" spans="1:4" ht="13">
      <c r="A865" s="1"/>
      <c r="B865" s="1"/>
      <c r="D865" s="1"/>
    </row>
    <row r="866" spans="1:4" ht="13">
      <c r="A866" s="1"/>
      <c r="B866" s="1"/>
      <c r="D866" s="1"/>
    </row>
    <row r="867" spans="1:4" ht="13">
      <c r="A867" s="1"/>
      <c r="B867" s="1"/>
      <c r="D867" s="1"/>
    </row>
    <row r="868" spans="1:4" ht="13">
      <c r="A868" s="1"/>
      <c r="B868" s="1"/>
      <c r="D868" s="1"/>
    </row>
    <row r="869" spans="1:4" ht="13">
      <c r="A869" s="1"/>
      <c r="B869" s="1"/>
      <c r="D869" s="1"/>
    </row>
    <row r="870" spans="1:4" ht="13">
      <c r="A870" s="1"/>
      <c r="B870" s="1"/>
      <c r="D870" s="1"/>
    </row>
    <row r="871" spans="1:4" ht="13">
      <c r="A871" s="1"/>
      <c r="B871" s="1"/>
      <c r="D871" s="1"/>
    </row>
    <row r="872" spans="1:4" ht="13">
      <c r="A872" s="1"/>
      <c r="B872" s="1"/>
      <c r="D872" s="1"/>
    </row>
    <row r="873" spans="1:4" ht="13">
      <c r="A873" s="1"/>
      <c r="B873" s="1"/>
      <c r="D873" s="1"/>
    </row>
    <row r="874" spans="1:4" ht="13">
      <c r="A874" s="1"/>
      <c r="B874" s="1"/>
      <c r="D874" s="1"/>
    </row>
    <row r="875" spans="1:4" ht="13">
      <c r="A875" s="1"/>
      <c r="B875" s="1"/>
      <c r="D875" s="1"/>
    </row>
    <row r="876" spans="1:4" ht="13">
      <c r="A876" s="1"/>
      <c r="B876" s="1"/>
      <c r="D876" s="1"/>
    </row>
    <row r="877" spans="1:4" ht="13">
      <c r="A877" s="1"/>
      <c r="B877" s="1"/>
      <c r="D877" s="1"/>
    </row>
    <row r="878" spans="1:4" ht="13">
      <c r="A878" s="1"/>
      <c r="B878" s="1"/>
      <c r="D878" s="1"/>
    </row>
    <row r="879" spans="1:4" ht="13">
      <c r="A879" s="1"/>
      <c r="B879" s="1"/>
      <c r="D879" s="1"/>
    </row>
    <row r="880" spans="1:4" ht="13">
      <c r="A880" s="1"/>
      <c r="B880" s="1"/>
      <c r="D880" s="1"/>
    </row>
    <row r="881" spans="1:4" ht="13">
      <c r="A881" s="1"/>
      <c r="B881" s="1"/>
      <c r="D881" s="1"/>
    </row>
    <row r="882" spans="1:4" ht="13">
      <c r="A882" s="1"/>
      <c r="B882" s="1"/>
      <c r="D882" s="1"/>
    </row>
    <row r="883" spans="1:4" ht="13">
      <c r="A883" s="1"/>
      <c r="B883" s="1"/>
      <c r="D883" s="1"/>
    </row>
    <row r="884" spans="1:4" ht="13">
      <c r="A884" s="1"/>
      <c r="B884" s="1"/>
      <c r="D884" s="1"/>
    </row>
    <row r="885" spans="1:4" ht="13">
      <c r="A885" s="1"/>
      <c r="B885" s="1"/>
      <c r="D885" s="1"/>
    </row>
    <row r="886" spans="1:4" ht="13">
      <c r="A886" s="1"/>
      <c r="B886" s="1"/>
      <c r="D886" s="1"/>
    </row>
    <row r="887" spans="1:4" ht="13">
      <c r="A887" s="1"/>
      <c r="B887" s="1"/>
      <c r="D887" s="1"/>
    </row>
    <row r="888" spans="1:4" ht="13">
      <c r="A888" s="1"/>
      <c r="B888" s="1"/>
      <c r="D888" s="1"/>
    </row>
    <row r="889" spans="1:4" ht="13">
      <c r="A889" s="1"/>
      <c r="B889" s="1"/>
      <c r="D889" s="1"/>
    </row>
    <row r="890" spans="1:4" ht="13">
      <c r="A890" s="1"/>
      <c r="B890" s="1"/>
      <c r="D890" s="1"/>
    </row>
    <row r="891" spans="1:4" ht="13">
      <c r="A891" s="1"/>
      <c r="B891" s="1"/>
      <c r="D891" s="1"/>
    </row>
    <row r="892" spans="1:4" ht="13">
      <c r="A892" s="1"/>
      <c r="B892" s="1"/>
      <c r="D892" s="1"/>
    </row>
    <row r="893" spans="1:4" ht="13">
      <c r="A893" s="1"/>
      <c r="B893" s="1"/>
      <c r="D893" s="1"/>
    </row>
    <row r="894" spans="1:4" ht="13">
      <c r="A894" s="1"/>
      <c r="B894" s="1"/>
      <c r="D894" s="1"/>
    </row>
    <row r="895" spans="1:4" ht="13">
      <c r="A895" s="1"/>
      <c r="B895" s="1"/>
      <c r="D895" s="1"/>
    </row>
    <row r="896" spans="1:4" ht="13">
      <c r="A896" s="1"/>
      <c r="B896" s="1"/>
      <c r="D896" s="1"/>
    </row>
    <row r="897" spans="1:4" ht="13">
      <c r="A897" s="1"/>
      <c r="B897" s="1"/>
      <c r="D897" s="1"/>
    </row>
    <row r="898" spans="1:4" ht="13">
      <c r="A898" s="1"/>
      <c r="B898" s="1"/>
      <c r="D898" s="1"/>
    </row>
    <row r="899" spans="1:4" ht="13">
      <c r="A899" s="1"/>
      <c r="B899" s="1"/>
      <c r="D899" s="1"/>
    </row>
    <row r="900" spans="1:4" ht="13">
      <c r="A900" s="1"/>
      <c r="B900" s="1"/>
      <c r="D900" s="1"/>
    </row>
    <row r="901" spans="1:4" ht="13">
      <c r="A901" s="1"/>
      <c r="B901" s="1"/>
      <c r="D901" s="1"/>
    </row>
    <row r="902" spans="1:4" ht="13">
      <c r="A902" s="1"/>
      <c r="B902" s="1"/>
      <c r="D902" s="1"/>
    </row>
    <row r="903" spans="1:4" ht="13">
      <c r="A903" s="1"/>
      <c r="B903" s="1"/>
      <c r="D903" s="1"/>
    </row>
    <row r="904" spans="1:4" ht="13">
      <c r="A904" s="1"/>
      <c r="B904" s="1"/>
      <c r="D904" s="1"/>
    </row>
    <row r="905" spans="1:4" ht="13">
      <c r="A905" s="1"/>
      <c r="B905" s="1"/>
      <c r="D905" s="1"/>
    </row>
    <row r="906" spans="1:4" ht="13">
      <c r="A906" s="1"/>
      <c r="B906" s="1"/>
      <c r="D906" s="1"/>
    </row>
    <row r="907" spans="1:4" ht="13">
      <c r="A907" s="1"/>
      <c r="B907" s="1"/>
      <c r="D907" s="1"/>
    </row>
    <row r="908" spans="1:4" ht="13">
      <c r="A908" s="1"/>
      <c r="B908" s="1"/>
      <c r="D908" s="1"/>
    </row>
    <row r="909" spans="1:4" ht="13">
      <c r="A909" s="1"/>
      <c r="B909" s="1"/>
      <c r="D909" s="1"/>
    </row>
    <row r="910" spans="1:4" ht="13">
      <c r="A910" s="1"/>
      <c r="B910" s="1"/>
      <c r="D910" s="1"/>
    </row>
    <row r="911" spans="1:4" ht="13">
      <c r="A911" s="1"/>
      <c r="B911" s="1"/>
      <c r="D911" s="1"/>
    </row>
    <row r="912" spans="1:4" ht="13">
      <c r="A912" s="1"/>
      <c r="B912" s="1"/>
      <c r="D912" s="1"/>
    </row>
    <row r="913" spans="1:4" ht="13">
      <c r="A913" s="1"/>
      <c r="B913" s="1"/>
      <c r="D913" s="1"/>
    </row>
    <row r="914" spans="1:4" ht="13">
      <c r="A914" s="1"/>
      <c r="B914" s="1"/>
      <c r="D914" s="1"/>
    </row>
    <row r="915" spans="1:4" ht="13">
      <c r="A915" s="1"/>
      <c r="B915" s="1"/>
      <c r="D915" s="1"/>
    </row>
    <row r="916" spans="1:4" ht="13">
      <c r="A916" s="1"/>
      <c r="B916" s="1"/>
      <c r="D916" s="1"/>
    </row>
    <row r="917" spans="1:4" ht="13">
      <c r="A917" s="1"/>
      <c r="B917" s="1"/>
      <c r="D917" s="1"/>
    </row>
    <row r="918" spans="1:4" ht="13">
      <c r="A918" s="1"/>
      <c r="B918" s="1"/>
      <c r="D918" s="1"/>
    </row>
    <row r="919" spans="1:4" ht="13">
      <c r="A919" s="1"/>
      <c r="B919" s="1"/>
      <c r="D919" s="1"/>
    </row>
    <row r="920" spans="1:4" ht="13">
      <c r="A920" s="1"/>
      <c r="B920" s="1"/>
      <c r="D920" s="1"/>
    </row>
    <row r="921" spans="1:4" ht="13">
      <c r="A921" s="1"/>
      <c r="B921" s="1"/>
      <c r="D921" s="1"/>
    </row>
    <row r="922" spans="1:4" ht="13">
      <c r="A922" s="1"/>
      <c r="B922" s="1"/>
      <c r="D922" s="1"/>
    </row>
    <row r="923" spans="1:4" ht="13">
      <c r="A923" s="1"/>
      <c r="B923" s="1"/>
      <c r="D923" s="1"/>
    </row>
    <row r="924" spans="1:4" ht="13">
      <c r="A924" s="1"/>
      <c r="B924" s="1"/>
      <c r="D924" s="1"/>
    </row>
    <row r="925" spans="1:4" ht="13">
      <c r="A925" s="1"/>
      <c r="B925" s="1"/>
      <c r="D925" s="1"/>
    </row>
    <row r="926" spans="1:4" ht="13">
      <c r="A926" s="1"/>
      <c r="B926" s="1"/>
      <c r="D926" s="1"/>
    </row>
    <row r="927" spans="1:4" ht="13">
      <c r="A927" s="1"/>
      <c r="B927" s="1"/>
      <c r="D927" s="1"/>
    </row>
    <row r="928" spans="1:4" ht="13">
      <c r="A928" s="1"/>
      <c r="B928" s="1"/>
      <c r="D928" s="1"/>
    </row>
    <row r="929" spans="1:4" ht="13">
      <c r="A929" s="1"/>
      <c r="B929" s="1"/>
      <c r="D929" s="1"/>
    </row>
    <row r="930" spans="1:4" ht="13">
      <c r="A930" s="1"/>
      <c r="B930" s="1"/>
      <c r="D930" s="1"/>
    </row>
    <row r="931" spans="1:4" ht="13">
      <c r="A931" s="1"/>
      <c r="B931" s="1"/>
      <c r="D931" s="1"/>
    </row>
    <row r="932" spans="1:4" ht="13">
      <c r="A932" s="1"/>
      <c r="B932" s="1"/>
      <c r="D932" s="1"/>
    </row>
    <row r="933" spans="1:4" ht="13">
      <c r="A933" s="1"/>
      <c r="B933" s="1"/>
      <c r="D933" s="1"/>
    </row>
    <row r="934" spans="1:4" ht="13">
      <c r="A934" s="1"/>
      <c r="B934" s="1"/>
      <c r="D934" s="1"/>
    </row>
    <row r="935" spans="1:4" ht="13">
      <c r="A935" s="1"/>
      <c r="B935" s="1"/>
      <c r="D935" s="1"/>
    </row>
    <row r="936" spans="1:4" ht="13">
      <c r="A936" s="1"/>
      <c r="B936" s="1"/>
      <c r="D936" s="1"/>
    </row>
    <row r="937" spans="1:4" ht="13">
      <c r="A937" s="1"/>
      <c r="B937" s="1"/>
      <c r="D937" s="1"/>
    </row>
    <row r="938" spans="1:4" ht="13">
      <c r="A938" s="1"/>
      <c r="B938" s="1"/>
      <c r="D938" s="1"/>
    </row>
    <row r="939" spans="1:4" ht="13">
      <c r="A939" s="1"/>
      <c r="B939" s="1"/>
      <c r="D939" s="1"/>
    </row>
    <row r="940" spans="1:4" ht="13">
      <c r="A940" s="1"/>
      <c r="B940" s="1"/>
      <c r="D940" s="1"/>
    </row>
    <row r="941" spans="1:4" ht="13">
      <c r="A941" s="1"/>
      <c r="B941" s="1"/>
      <c r="D941" s="1"/>
    </row>
    <row r="942" spans="1:4" ht="13">
      <c r="A942" s="1"/>
      <c r="B942" s="1"/>
      <c r="D942" s="1"/>
    </row>
    <row r="943" spans="1:4" ht="13">
      <c r="A943" s="1"/>
      <c r="B943" s="1"/>
      <c r="D943" s="1"/>
    </row>
    <row r="944" spans="1:4" ht="13">
      <c r="A944" s="1"/>
      <c r="B944" s="1"/>
      <c r="D944" s="1"/>
    </row>
    <row r="945" spans="1:4" ht="13">
      <c r="A945" s="1"/>
      <c r="B945" s="1"/>
      <c r="D945" s="1"/>
    </row>
    <row r="946" spans="1:4" ht="13">
      <c r="A946" s="1"/>
      <c r="B946" s="1"/>
      <c r="D946" s="1"/>
    </row>
    <row r="947" spans="1:4" ht="13">
      <c r="A947" s="1"/>
      <c r="B947" s="1"/>
      <c r="D947" s="1"/>
    </row>
    <row r="948" spans="1:4" ht="13">
      <c r="A948" s="1"/>
      <c r="B948" s="1"/>
      <c r="D948" s="1"/>
    </row>
    <row r="949" spans="1:4" ht="13">
      <c r="A949" s="1"/>
      <c r="B949" s="1"/>
      <c r="D949" s="1"/>
    </row>
    <row r="950" spans="1:4" ht="13">
      <c r="A950" s="1"/>
      <c r="B950" s="1"/>
      <c r="D950" s="1"/>
    </row>
    <row r="951" spans="1:4" ht="13">
      <c r="A951" s="1"/>
      <c r="B951" s="1"/>
      <c r="D951" s="1"/>
    </row>
    <row r="952" spans="1:4" ht="13">
      <c r="A952" s="1"/>
      <c r="B952" s="1"/>
      <c r="D952" s="1"/>
    </row>
    <row r="953" spans="1:4" ht="13">
      <c r="A953" s="1"/>
      <c r="B953" s="1"/>
      <c r="D953" s="1"/>
    </row>
    <row r="954" spans="1:4" ht="13">
      <c r="A954" s="1"/>
      <c r="B954" s="1"/>
      <c r="D954" s="1"/>
    </row>
    <row r="955" spans="1:4" ht="13">
      <c r="A955" s="1"/>
      <c r="B955" s="1"/>
      <c r="D955" s="1"/>
    </row>
    <row r="956" spans="1:4" ht="13">
      <c r="A956" s="1"/>
      <c r="B956" s="1"/>
      <c r="D956" s="1"/>
    </row>
    <row r="957" spans="1:4" ht="13">
      <c r="A957" s="1"/>
      <c r="B957" s="1"/>
      <c r="D957" s="1"/>
    </row>
    <row r="958" spans="1:4" ht="13">
      <c r="A958" s="1"/>
      <c r="B958" s="1"/>
      <c r="D958" s="1"/>
    </row>
    <row r="959" spans="1:4" ht="13">
      <c r="A959" s="1"/>
      <c r="B959" s="1"/>
      <c r="D959" s="1"/>
    </row>
    <row r="960" spans="1:4" ht="13">
      <c r="A960" s="1"/>
      <c r="B960" s="1"/>
      <c r="D960" s="1"/>
    </row>
    <row r="961" spans="1:4" ht="13">
      <c r="A961" s="1"/>
      <c r="B961" s="1"/>
      <c r="D961" s="1"/>
    </row>
    <row r="962" spans="1:4" ht="13">
      <c r="A962" s="1"/>
      <c r="B962" s="1"/>
      <c r="D962" s="1"/>
    </row>
    <row r="963" spans="1:4" ht="13">
      <c r="A963" s="1"/>
      <c r="B963" s="1"/>
      <c r="D963" s="1"/>
    </row>
    <row r="964" spans="1:4" ht="13">
      <c r="A964" s="1"/>
      <c r="B964" s="1"/>
      <c r="D964" s="1"/>
    </row>
    <row r="965" spans="1:4" ht="13">
      <c r="A965" s="1"/>
      <c r="B965" s="1"/>
      <c r="D965" s="1"/>
    </row>
    <row r="966" spans="1:4" ht="13">
      <c r="A966" s="1"/>
      <c r="B966" s="1"/>
      <c r="D966" s="1"/>
    </row>
    <row r="967" spans="1:4" ht="13">
      <c r="A967" s="1"/>
      <c r="B967" s="1"/>
      <c r="D967" s="1"/>
    </row>
    <row r="968" spans="1:4" ht="13">
      <c r="A968" s="1"/>
      <c r="B968" s="1"/>
      <c r="D968" s="1"/>
    </row>
    <row r="969" spans="1:4" ht="13">
      <c r="A969" s="1"/>
      <c r="B969" s="1"/>
      <c r="D969" s="1"/>
    </row>
    <row r="970" spans="1:4" ht="13">
      <c r="A970" s="1"/>
      <c r="B970" s="1"/>
      <c r="D970" s="1"/>
    </row>
    <row r="971" spans="1:4" ht="13">
      <c r="A971" s="1"/>
      <c r="B971" s="1"/>
      <c r="D971" s="1"/>
    </row>
    <row r="972" spans="1:4" ht="13">
      <c r="A972" s="1"/>
      <c r="B972" s="1"/>
      <c r="D972" s="1"/>
    </row>
    <row r="973" spans="1:4" ht="13">
      <c r="A973" s="1"/>
      <c r="B973" s="1"/>
      <c r="D973" s="1"/>
    </row>
    <row r="974" spans="1:4" ht="13">
      <c r="A974" s="1"/>
      <c r="B974" s="1"/>
      <c r="D974" s="1"/>
    </row>
    <row r="975" spans="1:4" ht="13">
      <c r="A975" s="1"/>
      <c r="B975" s="1"/>
      <c r="D975" s="1"/>
    </row>
    <row r="976" spans="1:4" ht="13">
      <c r="A976" s="1"/>
      <c r="B976" s="1"/>
      <c r="D976" s="1"/>
    </row>
    <row r="977" spans="1:4" ht="13">
      <c r="A977" s="1"/>
      <c r="B977" s="1"/>
      <c r="D977" s="1"/>
    </row>
    <row r="978" spans="1:4" ht="13">
      <c r="A978" s="1"/>
      <c r="B978" s="1"/>
      <c r="D978" s="1"/>
    </row>
    <row r="979" spans="1:4" ht="13">
      <c r="A979" s="1"/>
      <c r="B979" s="1"/>
      <c r="D979" s="1"/>
    </row>
    <row r="980" spans="1:4" ht="13">
      <c r="A980" s="1"/>
      <c r="B980" s="1"/>
      <c r="D980" s="1"/>
    </row>
    <row r="981" spans="1:4" ht="13">
      <c r="A981" s="1"/>
      <c r="B981" s="1"/>
      <c r="D981" s="1"/>
    </row>
    <row r="982" spans="1:4" ht="13">
      <c r="A982" s="1"/>
      <c r="B982" s="1"/>
      <c r="D982" s="1"/>
    </row>
    <row r="983" spans="1:4" ht="13">
      <c r="A983" s="1"/>
      <c r="B983" s="1"/>
      <c r="D983" s="1"/>
    </row>
    <row r="984" spans="1:4" ht="13">
      <c r="A984" s="1"/>
      <c r="B984" s="1"/>
      <c r="D984" s="1"/>
    </row>
    <row r="985" spans="1:4" ht="13">
      <c r="A985" s="1"/>
      <c r="B985" s="1"/>
      <c r="D985" s="1"/>
    </row>
    <row r="986" spans="1:4" ht="13">
      <c r="A986" s="1"/>
      <c r="B986" s="1"/>
      <c r="D986" s="1"/>
    </row>
    <row r="987" spans="1:4" ht="13">
      <c r="A987" s="1"/>
      <c r="B987" s="1"/>
      <c r="D987" s="1"/>
    </row>
    <row r="988" spans="1:4" ht="13">
      <c r="A988" s="1"/>
      <c r="B988" s="1"/>
      <c r="D988" s="1"/>
    </row>
    <row r="989" spans="1:4" ht="13">
      <c r="A989" s="1"/>
      <c r="B989" s="1"/>
      <c r="D989" s="1"/>
    </row>
    <row r="990" spans="1:4" ht="13">
      <c r="A990" s="1"/>
      <c r="B990" s="1"/>
      <c r="D990" s="1"/>
    </row>
    <row r="991" spans="1:4" ht="13">
      <c r="A991" s="1"/>
      <c r="B991" s="1"/>
      <c r="D991" s="1"/>
    </row>
    <row r="992" spans="1:4" ht="13">
      <c r="A992" s="1"/>
      <c r="B992" s="1"/>
      <c r="D992" s="1"/>
    </row>
    <row r="993" spans="1:4" ht="13">
      <c r="A993" s="1"/>
      <c r="B993" s="1"/>
      <c r="D993" s="1"/>
    </row>
    <row r="994" spans="1:4" ht="13">
      <c r="A994" s="1"/>
      <c r="B994" s="1"/>
      <c r="D994" s="1"/>
    </row>
    <row r="995" spans="1:4" ht="13">
      <c r="A995" s="1"/>
      <c r="B995" s="1"/>
      <c r="D995" s="1"/>
    </row>
    <row r="996" spans="1:4" ht="13">
      <c r="A996" s="1"/>
      <c r="B996" s="1"/>
      <c r="D996" s="1"/>
    </row>
    <row r="997" spans="1:4" ht="13">
      <c r="A997" s="1"/>
      <c r="B997" s="1"/>
      <c r="D997" s="1"/>
    </row>
    <row r="998" spans="1:4" ht="13">
      <c r="A998" s="1"/>
      <c r="B998" s="1"/>
      <c r="D998" s="1"/>
    </row>
    <row r="999" spans="1:4" ht="13">
      <c r="A999" s="1"/>
      <c r="B999" s="1"/>
      <c r="D999" s="1"/>
    </row>
  </sheetData>
  <autoFilter ref="A1:AD1000" xr:uid="{00000000-0009-0000-0000-000000000000}">
    <filterColumn colId="4">
      <filters>
        <filter val="まだ途中"/>
        <filter val="40人以上リストアップ完了"/>
      </filters>
    </filterColumn>
  </autoFilter>
  <phoneticPr fontId="36"/>
  <conditionalFormatting sqref="D2:E53 F2:F54">
    <cfRule type="cellIs" dxfId="0" priority="1" operator="greaterThanOrEqual">
      <formula>40</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6"/>
      <c r="C2" s="7"/>
      <c r="D2" s="8"/>
      <c r="E2" s="9"/>
      <c r="F2" s="10"/>
      <c r="G2" s="8"/>
      <c r="H2" s="10"/>
      <c r="I2" s="11"/>
      <c r="J2" s="12"/>
      <c r="K2" s="13"/>
      <c r="L2" s="13"/>
      <c r="M2" s="13"/>
      <c r="N2" s="13"/>
      <c r="O2" s="13"/>
      <c r="P2" s="13"/>
      <c r="Q2" s="13"/>
      <c r="R2" s="13"/>
      <c r="S2" s="13"/>
      <c r="T2" s="13"/>
      <c r="U2" s="13"/>
      <c r="V2" s="13"/>
      <c r="W2" s="13"/>
      <c r="X2" s="13"/>
      <c r="Y2" s="13"/>
      <c r="Z2" s="13"/>
      <c r="AA2" s="13"/>
    </row>
    <row r="3" spans="1:27" ht="22.5" customHeight="1">
      <c r="A3" s="14" t="s">
        <v>184</v>
      </c>
      <c r="B3" s="15"/>
      <c r="C3" s="15"/>
      <c r="D3" s="8"/>
      <c r="E3" s="16"/>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18"/>
      <c r="C4" s="18"/>
      <c r="D4" s="8"/>
      <c r="E4" s="16"/>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18"/>
      <c r="C5" s="18"/>
      <c r="D5" s="8"/>
      <c r="E5" s="16"/>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18"/>
      <c r="C6" s="18"/>
      <c r="D6" s="8"/>
      <c r="E6" s="16"/>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18"/>
      <c r="C7" s="15"/>
      <c r="D7" s="8"/>
      <c r="E7" s="16"/>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18"/>
      <c r="C8" s="7"/>
      <c r="D8" s="8"/>
      <c r="E8" s="16"/>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15"/>
      <c r="C9" s="15"/>
      <c r="D9" s="8"/>
      <c r="E9" s="16"/>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7"/>
      <c r="C10" s="7"/>
      <c r="D10" s="8"/>
      <c r="E10" s="16"/>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15"/>
      <c r="C11" s="15"/>
      <c r="D11" s="8"/>
      <c r="E11" s="16"/>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7"/>
      <c r="C12" s="7"/>
      <c r="D12" s="8"/>
      <c r="E12" s="16"/>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15"/>
      <c r="C13" s="15"/>
      <c r="D13" s="8"/>
      <c r="E13" s="16"/>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7"/>
      <c r="C14" s="7"/>
      <c r="D14" s="8"/>
      <c r="E14" s="16"/>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15"/>
      <c r="C15" s="15"/>
      <c r="D15" s="8"/>
      <c r="E15" s="16"/>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7"/>
      <c r="C16" s="7"/>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15"/>
      <c r="C17" s="15"/>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7"/>
      <c r="C18" s="7"/>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15"/>
      <c r="C19" s="15"/>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7"/>
      <c r="C20" s="7"/>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15"/>
      <c r="C21" s="15"/>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7"/>
      <c r="C22" s="7"/>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15"/>
      <c r="C23" s="15"/>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7"/>
      <c r="C24" s="7"/>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15"/>
      <c r="C25" s="15"/>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7"/>
      <c r="C26" s="7"/>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15"/>
      <c r="C27" s="15"/>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7"/>
      <c r="C28" s="19"/>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15"/>
      <c r="C29" s="20"/>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19"/>
      <c r="C30" s="7"/>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15"/>
      <c r="C31" s="15"/>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7"/>
      <c r="C32" s="7"/>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15"/>
      <c r="C33" s="15"/>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7"/>
      <c r="C34" s="7"/>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20"/>
      <c r="C35" s="15"/>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7"/>
      <c r="C36" s="7"/>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15"/>
      <c r="C37" s="20"/>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7"/>
      <c r="C38" s="7"/>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15"/>
      <c r="C39" s="15"/>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7"/>
      <c r="C40" s="7"/>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2"/>
      <c r="C41" s="22"/>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7"/>
      <c r="C42" s="28"/>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30"/>
      <c r="C43" s="31"/>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32"/>
      <c r="C44" s="33"/>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30"/>
      <c r="C45" s="31"/>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32"/>
      <c r="C46" s="32"/>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30"/>
      <c r="C47" s="30"/>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32"/>
      <c r="C48" s="32"/>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30"/>
      <c r="C49" s="30"/>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32"/>
      <c r="C50" s="32"/>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30"/>
      <c r="C51" s="30"/>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32"/>
      <c r="C52" s="32"/>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30"/>
      <c r="C53" s="30"/>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32"/>
      <c r="C54" s="32"/>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30"/>
      <c r="C55" s="30"/>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32"/>
      <c r="C56" s="32"/>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30"/>
      <c r="C57" s="30"/>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32"/>
      <c r="C58" s="32"/>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30"/>
      <c r="C59" s="30"/>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32"/>
      <c r="C60" s="32"/>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30"/>
      <c r="C61" s="30"/>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32"/>
      <c r="C62" s="32"/>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30"/>
      <c r="C63" s="30"/>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32"/>
      <c r="C64" s="32"/>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30"/>
      <c r="C65" s="30"/>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32"/>
      <c r="C66" s="32"/>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30"/>
      <c r="C67" s="30"/>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32"/>
      <c r="C68" s="32"/>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30"/>
      <c r="C69" s="30"/>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32"/>
      <c r="C70" s="32"/>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30"/>
      <c r="C71" s="30"/>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32"/>
      <c r="C72" s="32"/>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30"/>
      <c r="C73" s="30"/>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32"/>
      <c r="C74" s="32"/>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30"/>
      <c r="C75" s="30"/>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32"/>
      <c r="C76" s="32"/>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30"/>
      <c r="C77" s="30"/>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32"/>
      <c r="C78" s="32"/>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30"/>
      <c r="C79" s="30"/>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32"/>
      <c r="C80" s="32"/>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30"/>
      <c r="C81" s="30"/>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32"/>
      <c r="C82" s="32"/>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0100-000000000000}">
      <formula1>"リード,失注,提案,獲得,進行中,課題確認,アクション待ち,協業先"</formula1>
    </dataValidation>
    <dataValidation type="list" allowBlank="1" sqref="H2:H466" xr:uid="{00000000-0002-0000-0100-000001000000}">
      <formula1>"底,高,中"</formula1>
    </dataValidation>
    <dataValidation allowBlank="1" showDropDown="1" sqref="A2:A466" xr:uid="{00000000-0002-0000-0100-000002000000}"/>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6" t="s">
        <v>588</v>
      </c>
      <c r="C2" s="7" t="s">
        <v>589</v>
      </c>
      <c r="D2" s="8"/>
      <c r="E2" s="9"/>
      <c r="F2" s="10"/>
      <c r="G2" s="8"/>
      <c r="H2" s="10"/>
      <c r="I2" s="11"/>
      <c r="J2" s="12"/>
      <c r="K2" s="13"/>
      <c r="L2" s="13"/>
      <c r="M2" s="13"/>
      <c r="N2" s="13"/>
      <c r="O2" s="13"/>
      <c r="P2" s="13"/>
      <c r="Q2" s="13"/>
      <c r="R2" s="13"/>
      <c r="S2" s="13"/>
      <c r="T2" s="13"/>
      <c r="U2" s="13"/>
      <c r="V2" s="13"/>
      <c r="W2" s="13"/>
      <c r="X2" s="13"/>
      <c r="Y2" s="13"/>
      <c r="Z2" s="13"/>
      <c r="AA2" s="13"/>
    </row>
    <row r="3" spans="1:27" ht="22.5" customHeight="1">
      <c r="A3" s="14" t="s">
        <v>184</v>
      </c>
      <c r="B3" s="15" t="s">
        <v>590</v>
      </c>
      <c r="C3" s="7" t="s">
        <v>591</v>
      </c>
      <c r="D3" s="8"/>
      <c r="E3" s="16"/>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18" t="s">
        <v>592</v>
      </c>
      <c r="C4" s="18" t="s">
        <v>593</v>
      </c>
      <c r="D4" s="8"/>
      <c r="E4" s="16"/>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18" t="s">
        <v>594</v>
      </c>
      <c r="C5" s="18" t="s">
        <v>595</v>
      </c>
      <c r="D5" s="8"/>
      <c r="E5" s="16"/>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18" t="s">
        <v>596</v>
      </c>
      <c r="C6" s="18" t="s">
        <v>597</v>
      </c>
      <c r="D6" s="8"/>
      <c r="E6" s="16"/>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18" t="s">
        <v>598</v>
      </c>
      <c r="C7" s="15" t="s">
        <v>599</v>
      </c>
      <c r="D7" s="8"/>
      <c r="E7" s="16"/>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18" t="s">
        <v>600</v>
      </c>
      <c r="C8" s="7" t="s">
        <v>601</v>
      </c>
      <c r="D8" s="8"/>
      <c r="E8" s="16"/>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15" t="s">
        <v>602</v>
      </c>
      <c r="C9" s="15" t="s">
        <v>603</v>
      </c>
      <c r="D9" s="8"/>
      <c r="E9" s="16"/>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7" t="s">
        <v>604</v>
      </c>
      <c r="C10" s="7" t="s">
        <v>605</v>
      </c>
      <c r="D10" s="8"/>
      <c r="E10" s="16"/>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15" t="s">
        <v>606</v>
      </c>
      <c r="C11" s="15" t="s">
        <v>601</v>
      </c>
      <c r="D11" s="8"/>
      <c r="E11" s="16"/>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7" t="s">
        <v>607</v>
      </c>
      <c r="C12" s="7" t="s">
        <v>608</v>
      </c>
      <c r="D12" s="8"/>
      <c r="E12" s="16"/>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15" t="s">
        <v>609</v>
      </c>
      <c r="C13" s="15" t="s">
        <v>610</v>
      </c>
      <c r="D13" s="8"/>
      <c r="E13" s="16"/>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7" t="s">
        <v>611</v>
      </c>
      <c r="C14" s="7" t="s">
        <v>597</v>
      </c>
      <c r="D14" s="8"/>
      <c r="E14" s="16"/>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15" t="s">
        <v>612</v>
      </c>
      <c r="C15" s="15" t="s">
        <v>613</v>
      </c>
      <c r="D15" s="8"/>
      <c r="E15" s="16"/>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7"/>
      <c r="C16" s="7"/>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15"/>
      <c r="C17" s="15"/>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7"/>
      <c r="C18" s="7"/>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15"/>
      <c r="C19" s="15"/>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7"/>
      <c r="C20" s="7"/>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15"/>
      <c r="C21" s="15"/>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7"/>
      <c r="C22" s="7"/>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15"/>
      <c r="C23" s="15"/>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7"/>
      <c r="C24" s="7"/>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15"/>
      <c r="C25" s="15"/>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7"/>
      <c r="C26" s="7"/>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15"/>
      <c r="C27" s="15"/>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7"/>
      <c r="C28" s="19"/>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15"/>
      <c r="C29" s="20"/>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19"/>
      <c r="C30" s="7"/>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15"/>
      <c r="C31" s="15"/>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7"/>
      <c r="C32" s="7"/>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15"/>
      <c r="C33" s="15"/>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7"/>
      <c r="C34" s="7"/>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20"/>
      <c r="C35" s="15"/>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7"/>
      <c r="C36" s="7"/>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15"/>
      <c r="C37" s="20"/>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7"/>
      <c r="C38" s="7"/>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15"/>
      <c r="C39" s="15"/>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7"/>
      <c r="C40" s="7"/>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2"/>
      <c r="C41" s="22"/>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7"/>
      <c r="C42" s="28"/>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30"/>
      <c r="C43" s="31"/>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32"/>
      <c r="C44" s="33"/>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30"/>
      <c r="C45" s="31"/>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32"/>
      <c r="C46" s="32"/>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30"/>
      <c r="C47" s="30"/>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32"/>
      <c r="C48" s="32"/>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30"/>
      <c r="C49" s="30"/>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32"/>
      <c r="C50" s="32"/>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30"/>
      <c r="C51" s="30"/>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32"/>
      <c r="C52" s="32"/>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30"/>
      <c r="C53" s="30"/>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32"/>
      <c r="C54" s="32"/>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30"/>
      <c r="C55" s="30"/>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32"/>
      <c r="C56" s="32"/>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30"/>
      <c r="C57" s="30"/>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32"/>
      <c r="C58" s="32"/>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30"/>
      <c r="C59" s="30"/>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32"/>
      <c r="C60" s="32"/>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30"/>
      <c r="C61" s="30"/>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32"/>
      <c r="C62" s="32"/>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30"/>
      <c r="C63" s="30"/>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32"/>
      <c r="C64" s="32"/>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30"/>
      <c r="C65" s="30"/>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32"/>
      <c r="C66" s="32"/>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30"/>
      <c r="C67" s="30"/>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32"/>
      <c r="C68" s="32"/>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30"/>
      <c r="C69" s="30"/>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32"/>
      <c r="C70" s="32"/>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30"/>
      <c r="C71" s="30"/>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32"/>
      <c r="C72" s="32"/>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30"/>
      <c r="C73" s="30"/>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32"/>
      <c r="C74" s="32"/>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30"/>
      <c r="C75" s="30"/>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32"/>
      <c r="C76" s="32"/>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30"/>
      <c r="C77" s="30"/>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32"/>
      <c r="C78" s="32"/>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30"/>
      <c r="C79" s="30"/>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32"/>
      <c r="C80" s="32"/>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30"/>
      <c r="C81" s="30"/>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32"/>
      <c r="C82" s="32"/>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0200-000000000000}">
      <formula1>"リード,失注,提案,獲得,進行中,課題確認,アクション待ち,協業先"</formula1>
    </dataValidation>
    <dataValidation type="list" allowBlank="1" sqref="H2:H466" xr:uid="{00000000-0002-0000-0200-000001000000}">
      <formula1>"底,高,中"</formula1>
    </dataValidation>
    <dataValidation allowBlank="1" showDropDown="1" sqref="A2:A466" xr:uid="{00000000-0002-0000-0200-000002000000}"/>
  </dataValidation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6" t="s">
        <v>614</v>
      </c>
      <c r="C2" s="7" t="s">
        <v>615</v>
      </c>
      <c r="D2" s="8"/>
      <c r="E2" s="9"/>
      <c r="F2" s="10"/>
      <c r="G2" s="8"/>
      <c r="H2" s="10" t="s">
        <v>616</v>
      </c>
      <c r="I2" s="11"/>
      <c r="J2" s="12"/>
      <c r="K2" s="13"/>
      <c r="L2" s="13"/>
      <c r="M2" s="13"/>
      <c r="N2" s="13"/>
      <c r="O2" s="13"/>
      <c r="P2" s="13"/>
      <c r="Q2" s="13"/>
      <c r="R2" s="13"/>
      <c r="S2" s="13"/>
      <c r="T2" s="13"/>
      <c r="U2" s="13"/>
      <c r="V2" s="13"/>
      <c r="W2" s="13"/>
      <c r="X2" s="13"/>
      <c r="Y2" s="13"/>
      <c r="Z2" s="13"/>
      <c r="AA2" s="13"/>
    </row>
    <row r="3" spans="1:27" ht="22.5" customHeight="1">
      <c r="A3" s="14" t="s">
        <v>184</v>
      </c>
      <c r="B3" s="36" t="s">
        <v>617</v>
      </c>
      <c r="C3" s="36" t="s">
        <v>618</v>
      </c>
      <c r="D3" s="8"/>
      <c r="E3" s="16"/>
      <c r="F3" s="8"/>
      <c r="G3" s="8"/>
      <c r="H3" s="8" t="s">
        <v>619</v>
      </c>
      <c r="I3" s="17"/>
      <c r="J3" s="12"/>
      <c r="K3" s="13"/>
      <c r="L3" s="13"/>
      <c r="M3" s="13"/>
      <c r="N3" s="13"/>
      <c r="O3" s="13"/>
      <c r="P3" s="13"/>
      <c r="Q3" s="13"/>
      <c r="R3" s="13"/>
      <c r="S3" s="13"/>
      <c r="T3" s="13"/>
      <c r="U3" s="13"/>
      <c r="V3" s="13"/>
      <c r="W3" s="13"/>
      <c r="X3" s="13"/>
      <c r="Y3" s="13"/>
      <c r="Z3" s="13"/>
      <c r="AA3" s="13"/>
    </row>
    <row r="4" spans="1:27" ht="22.5" customHeight="1">
      <c r="A4" s="14" t="s">
        <v>185</v>
      </c>
      <c r="B4" s="37" t="s">
        <v>620</v>
      </c>
      <c r="C4" s="37" t="s">
        <v>621</v>
      </c>
      <c r="D4" s="8"/>
      <c r="E4" s="16"/>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37" t="s">
        <v>622</v>
      </c>
      <c r="C5" s="37" t="s">
        <v>621</v>
      </c>
      <c r="D5" s="8"/>
      <c r="E5" s="16"/>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37" t="s">
        <v>623</v>
      </c>
      <c r="C6" s="37" t="s">
        <v>624</v>
      </c>
      <c r="D6" s="8"/>
      <c r="E6" s="16"/>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37" t="s">
        <v>625</v>
      </c>
      <c r="C7" s="36" t="s">
        <v>626</v>
      </c>
      <c r="D7" s="8"/>
      <c r="E7" s="16"/>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37" t="s">
        <v>627</v>
      </c>
      <c r="C8" s="36" t="s">
        <v>628</v>
      </c>
      <c r="D8" s="8"/>
      <c r="E8" s="16"/>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36" t="s">
        <v>629</v>
      </c>
      <c r="C9" s="36" t="s">
        <v>630</v>
      </c>
      <c r="D9" s="8"/>
      <c r="E9" s="16"/>
      <c r="F9" s="8"/>
      <c r="G9" s="8"/>
      <c r="H9" s="8" t="s">
        <v>619</v>
      </c>
      <c r="I9" s="17"/>
      <c r="J9" s="12"/>
      <c r="K9" s="13"/>
      <c r="L9" s="13"/>
      <c r="M9" s="13"/>
      <c r="N9" s="13"/>
      <c r="O9" s="13"/>
      <c r="P9" s="13"/>
      <c r="Q9" s="13"/>
      <c r="R9" s="13"/>
      <c r="S9" s="13"/>
      <c r="T9" s="13"/>
      <c r="U9" s="13"/>
      <c r="V9" s="13"/>
      <c r="W9" s="13"/>
      <c r="X9" s="13"/>
      <c r="Y9" s="13"/>
      <c r="Z9" s="13"/>
      <c r="AA9" s="13"/>
    </row>
    <row r="10" spans="1:27" ht="22.5" customHeight="1">
      <c r="A10" s="14" t="s">
        <v>191</v>
      </c>
      <c r="B10" s="36" t="s">
        <v>631</v>
      </c>
      <c r="C10" s="36" t="s">
        <v>632</v>
      </c>
      <c r="D10" s="8"/>
      <c r="E10" s="16"/>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36" t="s">
        <v>633</v>
      </c>
      <c r="C11" s="36" t="s">
        <v>634</v>
      </c>
      <c r="D11" s="8"/>
      <c r="E11" s="16"/>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36" t="s">
        <v>635</v>
      </c>
      <c r="C12" s="36" t="s">
        <v>636</v>
      </c>
      <c r="D12" s="8"/>
      <c r="E12" s="16"/>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36" t="s">
        <v>637</v>
      </c>
      <c r="C13" s="36" t="s">
        <v>638</v>
      </c>
      <c r="D13" s="8"/>
      <c r="E13" s="16"/>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36" t="s">
        <v>639</v>
      </c>
      <c r="C14" s="36" t="s">
        <v>640</v>
      </c>
      <c r="D14" s="8"/>
      <c r="E14" s="16"/>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36" t="s">
        <v>641</v>
      </c>
      <c r="C15" s="36" t="s">
        <v>642</v>
      </c>
      <c r="D15" s="8"/>
      <c r="E15" s="16"/>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36" t="s">
        <v>643</v>
      </c>
      <c r="C16" s="36" t="s">
        <v>644</v>
      </c>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36"/>
      <c r="C17" s="36"/>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36"/>
      <c r="C18" s="36"/>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36"/>
      <c r="C19" s="36"/>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36"/>
      <c r="C20" s="36"/>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36"/>
      <c r="C21" s="36"/>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36"/>
      <c r="C22" s="36"/>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36"/>
      <c r="C23" s="36"/>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36"/>
      <c r="C24" s="36"/>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36"/>
      <c r="C25" s="36"/>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36"/>
      <c r="C26" s="36"/>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36"/>
      <c r="C27" s="36"/>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36"/>
      <c r="C28" s="38"/>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36"/>
      <c r="C29" s="38"/>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38"/>
      <c r="C30" s="36"/>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36"/>
      <c r="C31" s="36"/>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36"/>
      <c r="C32" s="36"/>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36"/>
      <c r="C33" s="36"/>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36"/>
      <c r="C34" s="36"/>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38"/>
      <c r="C35" s="36"/>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36"/>
      <c r="C36" s="36"/>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36"/>
      <c r="C37" s="38"/>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36"/>
      <c r="C38" s="36"/>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36"/>
      <c r="C39" s="36"/>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7"/>
      <c r="C40" s="7"/>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2"/>
      <c r="C41" s="22"/>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7"/>
      <c r="C42" s="28"/>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30"/>
      <c r="C43" s="31"/>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32"/>
      <c r="C44" s="33"/>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30"/>
      <c r="C45" s="31"/>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32"/>
      <c r="C46" s="32"/>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30"/>
      <c r="C47" s="30"/>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32"/>
      <c r="C48" s="32"/>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30"/>
      <c r="C49" s="30"/>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32"/>
      <c r="C50" s="32"/>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30"/>
      <c r="C51" s="30"/>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32"/>
      <c r="C52" s="32"/>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30"/>
      <c r="C53" s="30"/>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32"/>
      <c r="C54" s="32"/>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30"/>
      <c r="C55" s="30"/>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32"/>
      <c r="C56" s="32"/>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30"/>
      <c r="C57" s="30"/>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32"/>
      <c r="C58" s="32"/>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30"/>
      <c r="C59" s="30"/>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32"/>
      <c r="C60" s="32"/>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30"/>
      <c r="C61" s="30"/>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32"/>
      <c r="C62" s="32"/>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30"/>
      <c r="C63" s="30"/>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32"/>
      <c r="C64" s="32"/>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30"/>
      <c r="C65" s="30"/>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32"/>
      <c r="C66" s="32"/>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30"/>
      <c r="C67" s="30"/>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32"/>
      <c r="C68" s="32"/>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30"/>
      <c r="C69" s="30"/>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32"/>
      <c r="C70" s="32"/>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30"/>
      <c r="C71" s="30"/>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32"/>
      <c r="C72" s="32"/>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30"/>
      <c r="C73" s="30"/>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32"/>
      <c r="C74" s="32"/>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30"/>
      <c r="C75" s="30"/>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32"/>
      <c r="C76" s="32"/>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30"/>
      <c r="C77" s="30"/>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32"/>
      <c r="C78" s="32"/>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30"/>
      <c r="C79" s="30"/>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32"/>
      <c r="C80" s="32"/>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30"/>
      <c r="C81" s="30"/>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32"/>
      <c r="C82" s="32"/>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0300-000000000000}">
      <formula1>"リード,失注,提案,獲得,進行中,課題確認,アクション待ち,協業先"</formula1>
    </dataValidation>
    <dataValidation type="list" allowBlank="1" sqref="H2:H466" xr:uid="{00000000-0002-0000-0300-000001000000}">
      <formula1>"底,高,中"</formula1>
    </dataValidation>
    <dataValidation allowBlank="1" showDropDown="1" sqref="A2:A466" xr:uid="{00000000-0002-0000-0300-000002000000}"/>
  </dataValidation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6"/>
      <c r="C2" s="7"/>
      <c r="D2" s="8"/>
      <c r="E2" s="9"/>
      <c r="F2" s="10"/>
      <c r="G2" s="8"/>
      <c r="H2" s="10"/>
      <c r="I2" s="11"/>
      <c r="J2" s="12"/>
      <c r="K2" s="13"/>
      <c r="L2" s="13"/>
      <c r="M2" s="13"/>
      <c r="N2" s="13"/>
      <c r="O2" s="13"/>
      <c r="P2" s="13"/>
      <c r="Q2" s="13"/>
      <c r="R2" s="13"/>
      <c r="S2" s="13"/>
      <c r="T2" s="13"/>
      <c r="U2" s="13"/>
      <c r="V2" s="13"/>
      <c r="W2" s="13"/>
      <c r="X2" s="13"/>
      <c r="Y2" s="13"/>
      <c r="Z2" s="13"/>
      <c r="AA2" s="13"/>
    </row>
    <row r="3" spans="1:27" ht="22.5" customHeight="1">
      <c r="A3" s="14" t="s">
        <v>184</v>
      </c>
      <c r="B3" s="36"/>
      <c r="C3" s="36"/>
      <c r="D3" s="8"/>
      <c r="E3" s="16"/>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37"/>
      <c r="C4" s="37"/>
      <c r="D4" s="8"/>
      <c r="E4" s="16"/>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37"/>
      <c r="C5" s="37"/>
      <c r="D5" s="8"/>
      <c r="E5" s="16"/>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37"/>
      <c r="C6" s="37"/>
      <c r="D6" s="8"/>
      <c r="E6" s="16"/>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37"/>
      <c r="C7" s="36"/>
      <c r="D7" s="8"/>
      <c r="E7" s="16"/>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37"/>
      <c r="C8" s="36"/>
      <c r="D8" s="8"/>
      <c r="E8" s="16"/>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36"/>
      <c r="C9" s="36"/>
      <c r="D9" s="8"/>
      <c r="E9" s="16"/>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36"/>
      <c r="C10" s="36"/>
      <c r="D10" s="8"/>
      <c r="E10" s="16"/>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36"/>
      <c r="C11" s="36"/>
      <c r="D11" s="8"/>
      <c r="E11" s="16"/>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36"/>
      <c r="C12" s="36"/>
      <c r="D12" s="8"/>
      <c r="E12" s="16"/>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36"/>
      <c r="C13" s="36"/>
      <c r="D13" s="8"/>
      <c r="E13" s="16"/>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36"/>
      <c r="C14" s="36"/>
      <c r="D14" s="8"/>
      <c r="E14" s="16"/>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36"/>
      <c r="C15" s="36"/>
      <c r="D15" s="8"/>
      <c r="E15" s="16"/>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36"/>
      <c r="C16" s="36"/>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36"/>
      <c r="C17" s="36"/>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36"/>
      <c r="C18" s="36"/>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36"/>
      <c r="C19" s="36"/>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36"/>
      <c r="C20" s="36"/>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36"/>
      <c r="C21" s="36"/>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36"/>
      <c r="C22" s="36"/>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36"/>
      <c r="C23" s="36"/>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36"/>
      <c r="C24" s="36"/>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36"/>
      <c r="C25" s="36"/>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36"/>
      <c r="C26" s="36"/>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36"/>
      <c r="C27" s="36"/>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36"/>
      <c r="C28" s="38"/>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36"/>
      <c r="C29" s="38"/>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38"/>
      <c r="C30" s="36"/>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36"/>
      <c r="C31" s="36"/>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36"/>
      <c r="C32" s="36"/>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36"/>
      <c r="C33" s="36"/>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36"/>
      <c r="C34" s="36"/>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38"/>
      <c r="C35" s="36"/>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36"/>
      <c r="C36" s="36"/>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36"/>
      <c r="C37" s="38"/>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36"/>
      <c r="C38" s="36"/>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36"/>
      <c r="C39" s="36"/>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7"/>
      <c r="C40" s="7"/>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2"/>
      <c r="C41" s="22"/>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7"/>
      <c r="C42" s="28"/>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30"/>
      <c r="C43" s="31"/>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32"/>
      <c r="C44" s="33"/>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30"/>
      <c r="C45" s="31"/>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32"/>
      <c r="C46" s="32"/>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30"/>
      <c r="C47" s="30"/>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32"/>
      <c r="C48" s="32"/>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30"/>
      <c r="C49" s="30"/>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32"/>
      <c r="C50" s="32"/>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30"/>
      <c r="C51" s="30"/>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32"/>
      <c r="C52" s="32"/>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30"/>
      <c r="C53" s="30"/>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32"/>
      <c r="C54" s="32"/>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30"/>
      <c r="C55" s="30"/>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32"/>
      <c r="C56" s="32"/>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30"/>
      <c r="C57" s="30"/>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32"/>
      <c r="C58" s="32"/>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30"/>
      <c r="C59" s="30"/>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32"/>
      <c r="C60" s="32"/>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30"/>
      <c r="C61" s="30"/>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32"/>
      <c r="C62" s="32"/>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30"/>
      <c r="C63" s="30"/>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32"/>
      <c r="C64" s="32"/>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30"/>
      <c r="C65" s="30"/>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32"/>
      <c r="C66" s="32"/>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30"/>
      <c r="C67" s="30"/>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32"/>
      <c r="C68" s="32"/>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30"/>
      <c r="C69" s="30"/>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32"/>
      <c r="C70" s="32"/>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30"/>
      <c r="C71" s="30"/>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32"/>
      <c r="C72" s="32"/>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30"/>
      <c r="C73" s="30"/>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32"/>
      <c r="C74" s="32"/>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30"/>
      <c r="C75" s="30"/>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32"/>
      <c r="C76" s="32"/>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30"/>
      <c r="C77" s="30"/>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32"/>
      <c r="C78" s="32"/>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30"/>
      <c r="C79" s="30"/>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32"/>
      <c r="C80" s="32"/>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30"/>
      <c r="C81" s="30"/>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32"/>
      <c r="C82" s="32"/>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0400-000000000000}">
      <formula1>"リード,失注,提案,獲得,進行中,課題確認,アクション待ち,協業先"</formula1>
    </dataValidation>
    <dataValidation type="list" allowBlank="1" sqref="H2:H466" xr:uid="{00000000-0002-0000-0400-000001000000}">
      <formula1>"底,高,中"</formula1>
    </dataValidation>
    <dataValidation allowBlank="1" showDropDown="1" sqref="A2:A466" xr:uid="{00000000-0002-0000-0400-000002000000}"/>
  </dataValidations>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6" t="s">
        <v>645</v>
      </c>
      <c r="C2" s="7" t="s">
        <v>646</v>
      </c>
      <c r="D2" s="8"/>
      <c r="E2" s="9"/>
      <c r="F2" s="10"/>
      <c r="G2" s="8"/>
      <c r="H2" s="10"/>
      <c r="I2" s="11"/>
      <c r="J2" s="12"/>
      <c r="K2" s="13"/>
      <c r="L2" s="13"/>
      <c r="M2" s="13"/>
      <c r="N2" s="13"/>
      <c r="O2" s="13"/>
      <c r="P2" s="13"/>
      <c r="Q2" s="13"/>
      <c r="R2" s="13"/>
      <c r="S2" s="13"/>
      <c r="T2" s="13"/>
      <c r="U2" s="13"/>
      <c r="V2" s="13"/>
      <c r="W2" s="13"/>
      <c r="X2" s="13"/>
      <c r="Y2" s="13"/>
      <c r="Z2" s="13"/>
      <c r="AA2" s="13"/>
    </row>
    <row r="3" spans="1:27" ht="22.5" customHeight="1">
      <c r="A3" s="14" t="s">
        <v>184</v>
      </c>
      <c r="B3" s="15" t="s">
        <v>647</v>
      </c>
      <c r="C3" s="15" t="s">
        <v>648</v>
      </c>
      <c r="D3" s="8"/>
      <c r="E3" s="16"/>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39" t="s">
        <v>649</v>
      </c>
      <c r="C4" s="39" t="s">
        <v>650</v>
      </c>
      <c r="D4" s="8"/>
      <c r="E4" s="16"/>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18" t="s">
        <v>651</v>
      </c>
      <c r="C5" s="18" t="s">
        <v>597</v>
      </c>
      <c r="D5" s="8"/>
      <c r="E5" s="16"/>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39" t="s">
        <v>652</v>
      </c>
      <c r="C6" s="39" t="s">
        <v>653</v>
      </c>
      <c r="D6" s="8"/>
      <c r="E6" s="16"/>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39" t="s">
        <v>654</v>
      </c>
      <c r="C7" s="40" t="s">
        <v>655</v>
      </c>
      <c r="D7" s="8"/>
      <c r="E7" s="16"/>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18" t="s">
        <v>656</v>
      </c>
      <c r="C8" s="7" t="s">
        <v>657</v>
      </c>
      <c r="D8" s="8"/>
      <c r="E8" s="16"/>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15" t="s">
        <v>658</v>
      </c>
      <c r="C9" s="15" t="s">
        <v>659</v>
      </c>
      <c r="D9" s="8"/>
      <c r="E9" s="16"/>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7" t="s">
        <v>660</v>
      </c>
      <c r="C10" s="7" t="s">
        <v>661</v>
      </c>
      <c r="D10" s="8"/>
      <c r="E10" s="16"/>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15" t="s">
        <v>662</v>
      </c>
      <c r="C11" s="15" t="s">
        <v>663</v>
      </c>
      <c r="D11" s="8"/>
      <c r="E11" s="16"/>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41" t="s">
        <v>664</v>
      </c>
      <c r="C12" s="41" t="s">
        <v>665</v>
      </c>
      <c r="D12" s="8" t="s">
        <v>666</v>
      </c>
      <c r="E12" s="16"/>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41" t="s">
        <v>667</v>
      </c>
      <c r="C13" s="41" t="s">
        <v>668</v>
      </c>
      <c r="D13" s="8" t="s">
        <v>669</v>
      </c>
      <c r="E13" s="16"/>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7" t="s">
        <v>670</v>
      </c>
      <c r="C14" s="7" t="s">
        <v>671</v>
      </c>
      <c r="D14" s="8"/>
      <c r="E14" s="16"/>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41" t="s">
        <v>672</v>
      </c>
      <c r="C15" s="41" t="s">
        <v>673</v>
      </c>
      <c r="D15" s="8" t="s">
        <v>674</v>
      </c>
      <c r="E15" s="16"/>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7" t="s">
        <v>675</v>
      </c>
      <c r="C16" s="7" t="s">
        <v>676</v>
      </c>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15" t="s">
        <v>677</v>
      </c>
      <c r="C17" s="15" t="s">
        <v>678</v>
      </c>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40" t="s">
        <v>679</v>
      </c>
      <c r="C18" s="40" t="s">
        <v>680</v>
      </c>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40" t="s">
        <v>681</v>
      </c>
      <c r="C19" s="40" t="s">
        <v>682</v>
      </c>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7" t="s">
        <v>683</v>
      </c>
      <c r="C20" s="7" t="s">
        <v>684</v>
      </c>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40" t="s">
        <v>685</v>
      </c>
      <c r="C21" s="40" t="s">
        <v>686</v>
      </c>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7" t="s">
        <v>687</v>
      </c>
      <c r="C22" s="7" t="s">
        <v>688</v>
      </c>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40" t="s">
        <v>689</v>
      </c>
      <c r="C23" s="40" t="s">
        <v>690</v>
      </c>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7" t="s">
        <v>691</v>
      </c>
      <c r="C24" s="7" t="s">
        <v>692</v>
      </c>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15" t="s">
        <v>693</v>
      </c>
      <c r="C25" s="15" t="s">
        <v>694</v>
      </c>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7" t="s">
        <v>695</v>
      </c>
      <c r="C26" s="7" t="s">
        <v>696</v>
      </c>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40" t="s">
        <v>697</v>
      </c>
      <c r="C27" s="40" t="s">
        <v>698</v>
      </c>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7" t="s">
        <v>699</v>
      </c>
      <c r="C28" s="19" t="s">
        <v>700</v>
      </c>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15" t="s">
        <v>701</v>
      </c>
      <c r="C29" s="20" t="s">
        <v>702</v>
      </c>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19" t="s">
        <v>703</v>
      </c>
      <c r="C30" s="7" t="s">
        <v>704</v>
      </c>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40" t="s">
        <v>705</v>
      </c>
      <c r="C31" s="40" t="s">
        <v>706</v>
      </c>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7" t="s">
        <v>707</v>
      </c>
      <c r="C32" s="7" t="s">
        <v>708</v>
      </c>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15" t="s">
        <v>709</v>
      </c>
      <c r="C33" s="15" t="s">
        <v>710</v>
      </c>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40" t="s">
        <v>711</v>
      </c>
      <c r="C34" s="40" t="s">
        <v>712</v>
      </c>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20" t="s">
        <v>713</v>
      </c>
      <c r="C35" s="15" t="s">
        <v>714</v>
      </c>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7" t="s">
        <v>715</v>
      </c>
      <c r="C36" s="7" t="s">
        <v>716</v>
      </c>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15" t="s">
        <v>717</v>
      </c>
      <c r="C37" s="20" t="s">
        <v>718</v>
      </c>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40" t="s">
        <v>719</v>
      </c>
      <c r="C38" s="40" t="s">
        <v>720</v>
      </c>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15" t="s">
        <v>721</v>
      </c>
      <c r="C39" s="15" t="s">
        <v>722</v>
      </c>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7" t="s">
        <v>723</v>
      </c>
      <c r="C40" s="7" t="s">
        <v>724</v>
      </c>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2" t="s">
        <v>725</v>
      </c>
      <c r="C41" s="22" t="s">
        <v>726</v>
      </c>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7" t="s">
        <v>727</v>
      </c>
      <c r="C42" s="28" t="s">
        <v>728</v>
      </c>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30" t="s">
        <v>729</v>
      </c>
      <c r="C43" s="31" t="s">
        <v>730</v>
      </c>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32"/>
      <c r="C44" s="33"/>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30"/>
      <c r="C45" s="31"/>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32"/>
      <c r="C46" s="32"/>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30"/>
      <c r="C47" s="30"/>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32"/>
      <c r="C48" s="32"/>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30"/>
      <c r="C49" s="30"/>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32"/>
      <c r="C50" s="32"/>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30"/>
      <c r="C51" s="30"/>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32"/>
      <c r="C52" s="32"/>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30"/>
      <c r="C53" s="30"/>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32"/>
      <c r="C54" s="32"/>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30"/>
      <c r="C55" s="30"/>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32"/>
      <c r="C56" s="32"/>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30"/>
      <c r="C57" s="30"/>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32"/>
      <c r="C58" s="32"/>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30"/>
      <c r="C59" s="30"/>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32"/>
      <c r="C60" s="32"/>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30"/>
      <c r="C61" s="30"/>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32"/>
      <c r="C62" s="32"/>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30"/>
      <c r="C63" s="30"/>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32"/>
      <c r="C64" s="32"/>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30"/>
      <c r="C65" s="30"/>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32"/>
      <c r="C66" s="32"/>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30"/>
      <c r="C67" s="30"/>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32"/>
      <c r="C68" s="32"/>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30"/>
      <c r="C69" s="30"/>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32"/>
      <c r="C70" s="32"/>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30"/>
      <c r="C71" s="30"/>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32"/>
      <c r="C72" s="32"/>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30"/>
      <c r="C73" s="30"/>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32"/>
      <c r="C74" s="32"/>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30"/>
      <c r="C75" s="30"/>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32"/>
      <c r="C76" s="32"/>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30"/>
      <c r="C77" s="30"/>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32"/>
      <c r="C78" s="32"/>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30"/>
      <c r="C79" s="30"/>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32"/>
      <c r="C80" s="32"/>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30"/>
      <c r="C81" s="30"/>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32"/>
      <c r="C82" s="32"/>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0500-000000000000}">
      <formula1>"リード,失注,提案,獲得,進行中,課題確認,アクション待ち,協業先"</formula1>
    </dataValidation>
    <dataValidation type="list" allowBlank="1" sqref="H2:H466" xr:uid="{00000000-0002-0000-0500-000001000000}">
      <formula1>"底,高,中"</formula1>
    </dataValidation>
    <dataValidation allowBlank="1" showDropDown="1" sqref="A2:A466" xr:uid="{00000000-0002-0000-0500-000002000000}"/>
  </dataValidations>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6" t="s">
        <v>731</v>
      </c>
      <c r="C2" s="7" t="s">
        <v>732</v>
      </c>
      <c r="D2" s="8"/>
      <c r="E2" s="9"/>
      <c r="F2" s="10"/>
      <c r="G2" s="8"/>
      <c r="H2" s="10" t="s">
        <v>616</v>
      </c>
      <c r="I2" s="11" t="s">
        <v>733</v>
      </c>
      <c r="J2" s="12"/>
      <c r="K2" s="13"/>
      <c r="L2" s="13"/>
      <c r="M2" s="13"/>
      <c r="N2" s="13"/>
      <c r="O2" s="13"/>
      <c r="P2" s="13"/>
      <c r="Q2" s="13"/>
      <c r="R2" s="13"/>
      <c r="S2" s="13"/>
      <c r="T2" s="13"/>
      <c r="U2" s="13"/>
      <c r="V2" s="13"/>
      <c r="W2" s="13"/>
      <c r="X2" s="13"/>
      <c r="Y2" s="13"/>
      <c r="Z2" s="13"/>
      <c r="AA2" s="13"/>
    </row>
    <row r="3" spans="1:27" ht="22.5" customHeight="1">
      <c r="A3" s="14" t="s">
        <v>184</v>
      </c>
      <c r="B3" s="15" t="s">
        <v>734</v>
      </c>
      <c r="C3" s="15" t="s">
        <v>735</v>
      </c>
      <c r="D3" s="8"/>
      <c r="E3" s="16"/>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18" t="s">
        <v>736</v>
      </c>
      <c r="C4" s="18" t="s">
        <v>737</v>
      </c>
      <c r="D4" s="8"/>
      <c r="E4" s="16"/>
      <c r="F4" s="8"/>
      <c r="G4" s="8"/>
      <c r="H4" s="8" t="s">
        <v>738</v>
      </c>
      <c r="I4" s="17" t="s">
        <v>739</v>
      </c>
      <c r="J4" s="12"/>
      <c r="K4" s="13"/>
      <c r="L4" s="13"/>
      <c r="M4" s="13"/>
      <c r="N4" s="13"/>
      <c r="O4" s="13"/>
      <c r="P4" s="13"/>
      <c r="Q4" s="13"/>
      <c r="R4" s="13"/>
      <c r="S4" s="13"/>
      <c r="T4" s="13"/>
      <c r="U4" s="13"/>
      <c r="V4" s="13"/>
      <c r="W4" s="13"/>
      <c r="X4" s="13"/>
      <c r="Y4" s="13"/>
      <c r="Z4" s="13"/>
      <c r="AA4" s="13"/>
    </row>
    <row r="5" spans="1:27" ht="22.5" customHeight="1">
      <c r="A5" s="14" t="s">
        <v>186</v>
      </c>
      <c r="B5" s="18" t="s">
        <v>740</v>
      </c>
      <c r="C5" s="18" t="s">
        <v>741</v>
      </c>
      <c r="D5" s="8"/>
      <c r="E5" s="16"/>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18" t="s">
        <v>742</v>
      </c>
      <c r="C6" s="18" t="s">
        <v>743</v>
      </c>
      <c r="D6" s="8"/>
      <c r="E6" s="16"/>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18" t="s">
        <v>744</v>
      </c>
      <c r="C7" s="15" t="s">
        <v>745</v>
      </c>
      <c r="D7" s="8"/>
      <c r="E7" s="16"/>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18" t="s">
        <v>746</v>
      </c>
      <c r="C8" s="7" t="s">
        <v>747</v>
      </c>
      <c r="D8" s="8"/>
      <c r="E8" s="16"/>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15" t="s">
        <v>748</v>
      </c>
      <c r="C9" s="15" t="s">
        <v>749</v>
      </c>
      <c r="D9" s="8"/>
      <c r="E9" s="16"/>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7" t="s">
        <v>750</v>
      </c>
      <c r="C10" s="7" t="s">
        <v>751</v>
      </c>
      <c r="D10" s="8"/>
      <c r="E10" s="16"/>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15" t="s">
        <v>752</v>
      </c>
      <c r="C11" s="15" t="s">
        <v>749</v>
      </c>
      <c r="D11" s="8"/>
      <c r="E11" s="16"/>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7" t="s">
        <v>753</v>
      </c>
      <c r="C12" s="7" t="s">
        <v>610</v>
      </c>
      <c r="D12" s="8"/>
      <c r="E12" s="16"/>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15" t="s">
        <v>754</v>
      </c>
      <c r="C13" s="15" t="s">
        <v>755</v>
      </c>
      <c r="D13" s="8"/>
      <c r="E13" s="16"/>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7" t="s">
        <v>756</v>
      </c>
      <c r="C14" s="7" t="s">
        <v>757</v>
      </c>
      <c r="D14" s="8"/>
      <c r="E14" s="16"/>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15" t="s">
        <v>758</v>
      </c>
      <c r="C15" s="15" t="s">
        <v>759</v>
      </c>
      <c r="D15" s="8"/>
      <c r="E15" s="16"/>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7" t="s">
        <v>760</v>
      </c>
      <c r="C16" s="7" t="s">
        <v>761</v>
      </c>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15" t="s">
        <v>762</v>
      </c>
      <c r="C17" s="15" t="s">
        <v>763</v>
      </c>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7" t="s">
        <v>764</v>
      </c>
      <c r="C18" s="7" t="s">
        <v>755</v>
      </c>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15" t="s">
        <v>765</v>
      </c>
      <c r="C19" s="15" t="s">
        <v>766</v>
      </c>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7" t="s">
        <v>767</v>
      </c>
      <c r="C20" s="7" t="s">
        <v>735</v>
      </c>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15" t="s">
        <v>768</v>
      </c>
      <c r="C21" s="15" t="s">
        <v>769</v>
      </c>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7" t="s">
        <v>731</v>
      </c>
      <c r="C22" s="7" t="s">
        <v>770</v>
      </c>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15" t="s">
        <v>771</v>
      </c>
      <c r="C23" s="15" t="s">
        <v>772</v>
      </c>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7" t="s">
        <v>773</v>
      </c>
      <c r="C24" s="7" t="s">
        <v>774</v>
      </c>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15" t="s">
        <v>775</v>
      </c>
      <c r="C25" s="15" t="s">
        <v>636</v>
      </c>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7" t="s">
        <v>776</v>
      </c>
      <c r="C26" s="7" t="s">
        <v>777</v>
      </c>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15" t="s">
        <v>778</v>
      </c>
      <c r="C27" s="15" t="s">
        <v>779</v>
      </c>
      <c r="D27" s="8"/>
      <c r="E27" s="16"/>
      <c r="F27" s="8"/>
      <c r="G27" s="8"/>
      <c r="H27" s="8"/>
      <c r="I27" s="11" t="s">
        <v>733</v>
      </c>
      <c r="J27" s="12"/>
      <c r="K27" s="13"/>
      <c r="L27" s="13"/>
      <c r="M27" s="13"/>
      <c r="N27" s="13"/>
      <c r="O27" s="13"/>
      <c r="P27" s="13"/>
      <c r="Q27" s="13"/>
      <c r="R27" s="13"/>
      <c r="S27" s="13"/>
      <c r="T27" s="13"/>
      <c r="U27" s="13"/>
      <c r="V27" s="13"/>
      <c r="W27" s="13"/>
      <c r="X27" s="13"/>
      <c r="Y27" s="13"/>
      <c r="Z27" s="13"/>
      <c r="AA27" s="13"/>
    </row>
    <row r="28" spans="1:27" ht="22.5" customHeight="1">
      <c r="A28" s="14" t="s">
        <v>209</v>
      </c>
      <c r="B28" s="7" t="s">
        <v>780</v>
      </c>
      <c r="C28" s="36" t="s">
        <v>781</v>
      </c>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15" t="s">
        <v>782</v>
      </c>
      <c r="C29" s="15" t="s">
        <v>783</v>
      </c>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42" t="s">
        <v>784</v>
      </c>
      <c r="C30" s="7" t="s">
        <v>785</v>
      </c>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15" t="s">
        <v>786</v>
      </c>
      <c r="C31" s="15" t="s">
        <v>787</v>
      </c>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7" t="s">
        <v>788</v>
      </c>
      <c r="C32" s="7" t="s">
        <v>789</v>
      </c>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15" t="s">
        <v>790</v>
      </c>
      <c r="C33" s="15" t="s">
        <v>791</v>
      </c>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7" t="s">
        <v>792</v>
      </c>
      <c r="C34" s="7" t="s">
        <v>793</v>
      </c>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43" t="s">
        <v>794</v>
      </c>
      <c r="C35" s="15" t="s">
        <v>781</v>
      </c>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7" t="s">
        <v>795</v>
      </c>
      <c r="C36" s="7" t="s">
        <v>796</v>
      </c>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15" t="s">
        <v>797</v>
      </c>
      <c r="C37" s="43" t="s">
        <v>798</v>
      </c>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7" t="s">
        <v>799</v>
      </c>
      <c r="C38" s="7" t="s">
        <v>800</v>
      </c>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15" t="s">
        <v>801</v>
      </c>
      <c r="C39" s="15" t="s">
        <v>802</v>
      </c>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7" t="s">
        <v>803</v>
      </c>
      <c r="C40" s="7" t="s">
        <v>755</v>
      </c>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2" t="s">
        <v>804</v>
      </c>
      <c r="C41" s="22" t="s">
        <v>805</v>
      </c>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7"/>
      <c r="C42" s="28"/>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30"/>
      <c r="C43" s="31"/>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32"/>
      <c r="C44" s="33"/>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30"/>
      <c r="C45" s="31"/>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32"/>
      <c r="C46" s="32"/>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30"/>
      <c r="C47" s="30"/>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32"/>
      <c r="C48" s="32"/>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30"/>
      <c r="C49" s="30"/>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32"/>
      <c r="C50" s="32"/>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30"/>
      <c r="C51" s="30"/>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32"/>
      <c r="C52" s="32"/>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30"/>
      <c r="C53" s="30"/>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32"/>
      <c r="C54" s="32"/>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30"/>
      <c r="C55" s="30"/>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32"/>
      <c r="C56" s="32"/>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30"/>
      <c r="C57" s="30"/>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32"/>
      <c r="C58" s="32"/>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30"/>
      <c r="C59" s="30"/>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32"/>
      <c r="C60" s="32"/>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30"/>
      <c r="C61" s="30"/>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32"/>
      <c r="C62" s="32"/>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30"/>
      <c r="C63" s="30"/>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32"/>
      <c r="C64" s="32"/>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30"/>
      <c r="C65" s="30"/>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32"/>
      <c r="C66" s="32"/>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30"/>
      <c r="C67" s="30"/>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32"/>
      <c r="C68" s="32"/>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30"/>
      <c r="C69" s="30"/>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32"/>
      <c r="C70" s="32"/>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30"/>
      <c r="C71" s="30"/>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32"/>
      <c r="C72" s="32"/>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30"/>
      <c r="C73" s="30"/>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32"/>
      <c r="C74" s="32"/>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30"/>
      <c r="C75" s="30"/>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32"/>
      <c r="C76" s="32"/>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30"/>
      <c r="C77" s="30"/>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32"/>
      <c r="C78" s="32"/>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30"/>
      <c r="C79" s="30"/>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32"/>
      <c r="C80" s="32"/>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30"/>
      <c r="C81" s="30"/>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32"/>
      <c r="C82" s="32"/>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0600-000000000000}">
      <formula1>"リード,失注,提案,獲得,進行中,課題確認,アクション待ち,協業先"</formula1>
    </dataValidation>
    <dataValidation type="list" allowBlank="1" sqref="H2:H466" xr:uid="{00000000-0002-0000-0600-000001000000}">
      <formula1>"底,高,中"</formula1>
    </dataValidation>
    <dataValidation allowBlank="1" showDropDown="1" sqref="A2:A466" xr:uid="{00000000-0002-0000-0600-000002000000}"/>
  </dataValidations>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6" t="s">
        <v>806</v>
      </c>
      <c r="C2" s="7" t="s">
        <v>807</v>
      </c>
      <c r="D2" s="8"/>
      <c r="E2" s="9"/>
      <c r="F2" s="10"/>
      <c r="G2" s="8"/>
      <c r="H2" s="10"/>
      <c r="I2" s="11"/>
      <c r="J2" s="12"/>
      <c r="K2" s="13"/>
      <c r="L2" s="13"/>
      <c r="M2" s="13"/>
      <c r="N2" s="13"/>
      <c r="O2" s="13"/>
      <c r="P2" s="13"/>
      <c r="Q2" s="13"/>
      <c r="R2" s="13"/>
      <c r="S2" s="13"/>
      <c r="T2" s="13"/>
      <c r="U2" s="13"/>
      <c r="V2" s="13"/>
      <c r="W2" s="13"/>
      <c r="X2" s="13"/>
      <c r="Y2" s="13"/>
      <c r="Z2" s="13"/>
      <c r="AA2" s="13"/>
    </row>
    <row r="3" spans="1:27" ht="22.5" customHeight="1">
      <c r="A3" s="14" t="s">
        <v>184</v>
      </c>
      <c r="B3" s="15" t="s">
        <v>808</v>
      </c>
      <c r="C3" s="15" t="s">
        <v>809</v>
      </c>
      <c r="D3" s="8"/>
      <c r="E3" s="16"/>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18" t="s">
        <v>810</v>
      </c>
      <c r="C4" s="18" t="s">
        <v>811</v>
      </c>
      <c r="D4" s="8"/>
      <c r="E4" s="16"/>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18" t="s">
        <v>812</v>
      </c>
      <c r="C5" s="18" t="s">
        <v>813</v>
      </c>
      <c r="D5" s="8"/>
      <c r="E5" s="16"/>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18" t="s">
        <v>814</v>
      </c>
      <c r="C6" s="18" t="s">
        <v>815</v>
      </c>
      <c r="D6" s="8"/>
      <c r="E6" s="16"/>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18" t="s">
        <v>816</v>
      </c>
      <c r="C7" s="15" t="s">
        <v>817</v>
      </c>
      <c r="D7" s="8"/>
      <c r="E7" s="16"/>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18" t="s">
        <v>818</v>
      </c>
      <c r="C8" s="7" t="s">
        <v>755</v>
      </c>
      <c r="D8" s="8"/>
      <c r="E8" s="16"/>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15" t="s">
        <v>819</v>
      </c>
      <c r="C9" s="15" t="s">
        <v>820</v>
      </c>
      <c r="D9" s="8"/>
      <c r="E9" s="16"/>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7" t="s">
        <v>821</v>
      </c>
      <c r="C10" s="7" t="s">
        <v>822</v>
      </c>
      <c r="D10" s="8"/>
      <c r="E10" s="16"/>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15" t="s">
        <v>823</v>
      </c>
      <c r="C11" s="15" t="s">
        <v>610</v>
      </c>
      <c r="D11" s="8"/>
      <c r="E11" s="16"/>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7" t="s">
        <v>824</v>
      </c>
      <c r="C12" s="7" t="s">
        <v>825</v>
      </c>
      <c r="D12" s="8"/>
      <c r="E12" s="16"/>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15" t="s">
        <v>826</v>
      </c>
      <c r="C13" s="15" t="s">
        <v>827</v>
      </c>
      <c r="D13" s="8"/>
      <c r="E13" s="16"/>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7" t="s">
        <v>828</v>
      </c>
      <c r="C14" s="7" t="s">
        <v>829</v>
      </c>
      <c r="D14" s="8"/>
      <c r="E14" s="16"/>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15" t="s">
        <v>830</v>
      </c>
      <c r="C15" s="15" t="s">
        <v>737</v>
      </c>
      <c r="D15" s="8"/>
      <c r="E15" s="16"/>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7" t="s">
        <v>831</v>
      </c>
      <c r="C16" s="7" t="s">
        <v>832</v>
      </c>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15" t="s">
        <v>833</v>
      </c>
      <c r="C17" s="15" t="s">
        <v>834</v>
      </c>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7" t="s">
        <v>835</v>
      </c>
      <c r="C18" s="7" t="s">
        <v>610</v>
      </c>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15" t="s">
        <v>836</v>
      </c>
      <c r="C19" s="15" t="s">
        <v>837</v>
      </c>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7" t="s">
        <v>838</v>
      </c>
      <c r="C20" s="7" t="s">
        <v>839</v>
      </c>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15" t="s">
        <v>840</v>
      </c>
      <c r="C21" s="15" t="s">
        <v>841</v>
      </c>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7" t="s">
        <v>842</v>
      </c>
      <c r="C22" s="7" t="s">
        <v>841</v>
      </c>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15" t="s">
        <v>843</v>
      </c>
      <c r="C23" s="15" t="s">
        <v>844</v>
      </c>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7" t="s">
        <v>845</v>
      </c>
      <c r="C24" s="7" t="s">
        <v>846</v>
      </c>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15" t="s">
        <v>847</v>
      </c>
      <c r="C25" s="15" t="s">
        <v>728</v>
      </c>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7" t="s">
        <v>848</v>
      </c>
      <c r="C26" s="7" t="s">
        <v>849</v>
      </c>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15" t="s">
        <v>850</v>
      </c>
      <c r="C27" s="15" t="s">
        <v>851</v>
      </c>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7" t="s">
        <v>852</v>
      </c>
      <c r="C28" s="19" t="s">
        <v>853</v>
      </c>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15" t="s">
        <v>831</v>
      </c>
      <c r="C29" s="20" t="s">
        <v>854</v>
      </c>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19" t="s">
        <v>855</v>
      </c>
      <c r="C30" s="7" t="s">
        <v>856</v>
      </c>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15" t="s">
        <v>857</v>
      </c>
      <c r="C31" s="15" t="s">
        <v>825</v>
      </c>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7" t="s">
        <v>858</v>
      </c>
      <c r="C32" s="7" t="s">
        <v>837</v>
      </c>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15" t="s">
        <v>859</v>
      </c>
      <c r="C33" s="15" t="s">
        <v>860</v>
      </c>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7" t="s">
        <v>861</v>
      </c>
      <c r="C34" s="7" t="s">
        <v>862</v>
      </c>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20" t="s">
        <v>863</v>
      </c>
      <c r="C35" s="15" t="s">
        <v>864</v>
      </c>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7" t="s">
        <v>861</v>
      </c>
      <c r="C36" s="7" t="s">
        <v>865</v>
      </c>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15" t="s">
        <v>866</v>
      </c>
      <c r="C37" s="20" t="s">
        <v>867</v>
      </c>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7" t="s">
        <v>868</v>
      </c>
      <c r="C38" s="7" t="s">
        <v>869</v>
      </c>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15" t="s">
        <v>870</v>
      </c>
      <c r="C39" s="15" t="s">
        <v>839</v>
      </c>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7" t="s">
        <v>871</v>
      </c>
      <c r="C40" s="7" t="s">
        <v>605</v>
      </c>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2" t="s">
        <v>872</v>
      </c>
      <c r="C41" s="22" t="s">
        <v>873</v>
      </c>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7"/>
      <c r="C42" s="28"/>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30"/>
      <c r="C43" s="31"/>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32"/>
      <c r="C44" s="33"/>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30"/>
      <c r="C45" s="31"/>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32"/>
      <c r="C46" s="32"/>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30"/>
      <c r="C47" s="30"/>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32"/>
      <c r="C48" s="32"/>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30"/>
      <c r="C49" s="30"/>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32"/>
      <c r="C50" s="32"/>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30"/>
      <c r="C51" s="30"/>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32"/>
      <c r="C52" s="32"/>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30"/>
      <c r="C53" s="30"/>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32"/>
      <c r="C54" s="32"/>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30"/>
      <c r="C55" s="30"/>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32"/>
      <c r="C56" s="32"/>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30"/>
      <c r="C57" s="30"/>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32"/>
      <c r="C58" s="32"/>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30"/>
      <c r="C59" s="30"/>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32"/>
      <c r="C60" s="32"/>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30"/>
      <c r="C61" s="30"/>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32"/>
      <c r="C62" s="32"/>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30"/>
      <c r="C63" s="30"/>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32"/>
      <c r="C64" s="32"/>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30"/>
      <c r="C65" s="30"/>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32"/>
      <c r="C66" s="32"/>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30"/>
      <c r="C67" s="30"/>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32"/>
      <c r="C68" s="32"/>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30"/>
      <c r="C69" s="30"/>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32"/>
      <c r="C70" s="32"/>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30"/>
      <c r="C71" s="30"/>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32"/>
      <c r="C72" s="32"/>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30"/>
      <c r="C73" s="30"/>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32"/>
      <c r="C74" s="32"/>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30"/>
      <c r="C75" s="30"/>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32"/>
      <c r="C76" s="32"/>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30"/>
      <c r="C77" s="30"/>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32"/>
      <c r="C78" s="32"/>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30"/>
      <c r="C79" s="30"/>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32"/>
      <c r="C80" s="32"/>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30"/>
      <c r="C81" s="30"/>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32"/>
      <c r="C82" s="32"/>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0700-000000000000}">
      <formula1>"リード,失注,提案,獲得,進行中,課題確認,アクション待ち,協業先"</formula1>
    </dataValidation>
    <dataValidation type="list" allowBlank="1" sqref="H2:H466" xr:uid="{00000000-0002-0000-0700-000001000000}">
      <formula1>"底,高,中"</formula1>
    </dataValidation>
    <dataValidation allowBlank="1" showDropDown="1" sqref="A2:A466" xr:uid="{00000000-0002-0000-0700-000002000000}"/>
  </dataValidations>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6"/>
      <c r="C2" s="7"/>
      <c r="D2" s="8"/>
      <c r="E2" s="9"/>
      <c r="F2" s="10"/>
      <c r="G2" s="8"/>
      <c r="H2" s="10"/>
      <c r="I2" s="11"/>
      <c r="J2" s="12"/>
      <c r="K2" s="13"/>
      <c r="L2" s="13"/>
      <c r="M2" s="13"/>
      <c r="N2" s="13"/>
      <c r="O2" s="13"/>
      <c r="P2" s="13"/>
      <c r="Q2" s="13"/>
      <c r="R2" s="13"/>
      <c r="S2" s="13"/>
      <c r="T2" s="13"/>
      <c r="U2" s="13"/>
      <c r="V2" s="13"/>
      <c r="W2" s="13"/>
      <c r="X2" s="13"/>
      <c r="Y2" s="13"/>
      <c r="Z2" s="13"/>
      <c r="AA2" s="13"/>
    </row>
    <row r="3" spans="1:27" ht="22.5" customHeight="1">
      <c r="A3" s="14" t="s">
        <v>184</v>
      </c>
      <c r="B3" s="15"/>
      <c r="C3" s="15"/>
      <c r="D3" s="8"/>
      <c r="E3" s="16"/>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18"/>
      <c r="C4" s="18"/>
      <c r="D4" s="8"/>
      <c r="E4" s="16"/>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18"/>
      <c r="C5" s="18"/>
      <c r="D5" s="8"/>
      <c r="E5" s="16"/>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18"/>
      <c r="C6" s="18"/>
      <c r="D6" s="8"/>
      <c r="E6" s="16"/>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18"/>
      <c r="C7" s="15"/>
      <c r="D7" s="8"/>
      <c r="E7" s="16"/>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18"/>
      <c r="C8" s="7"/>
      <c r="D8" s="8"/>
      <c r="E8" s="16"/>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40"/>
      <c r="C9" s="40"/>
      <c r="D9" s="8"/>
      <c r="E9" s="16"/>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7"/>
      <c r="C10" s="7"/>
      <c r="D10" s="8"/>
      <c r="E10" s="16"/>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15"/>
      <c r="C11" s="15"/>
      <c r="D11" s="8"/>
      <c r="E11" s="16"/>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7"/>
      <c r="C12" s="7"/>
      <c r="D12" s="8"/>
      <c r="E12" s="16"/>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15"/>
      <c r="C13" s="15"/>
      <c r="D13" s="8"/>
      <c r="E13" s="16"/>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7"/>
      <c r="C14" s="7"/>
      <c r="D14" s="8"/>
      <c r="E14" s="16"/>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40"/>
      <c r="C15" s="40"/>
      <c r="D15" s="8"/>
      <c r="E15" s="16"/>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7"/>
      <c r="C16" s="7"/>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15"/>
      <c r="C17" s="15"/>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7"/>
      <c r="C18" s="7"/>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15"/>
      <c r="C19" s="15"/>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40"/>
      <c r="C20" s="40"/>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15"/>
      <c r="C21" s="15"/>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40"/>
      <c r="C22" s="40"/>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15"/>
      <c r="C23" s="15"/>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7"/>
      <c r="C24" s="7"/>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15"/>
      <c r="C25" s="15"/>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7"/>
      <c r="C26" s="7"/>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15"/>
      <c r="C27" s="15"/>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7"/>
      <c r="C28" s="19"/>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15"/>
      <c r="C29" s="20"/>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19"/>
      <c r="C30" s="7"/>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15"/>
      <c r="C31" s="15"/>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7"/>
      <c r="C32" s="7"/>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15"/>
      <c r="C33" s="15"/>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7"/>
      <c r="C34" s="7"/>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20"/>
      <c r="C35" s="15"/>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7"/>
      <c r="C36" s="7"/>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15"/>
      <c r="C37" s="20"/>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7"/>
      <c r="C38" s="7"/>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15"/>
      <c r="C39" s="15"/>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7"/>
      <c r="C40" s="7"/>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2"/>
      <c r="C41" s="22"/>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7"/>
      <c r="C42" s="28"/>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30"/>
      <c r="C43" s="31"/>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32"/>
      <c r="C44" s="33"/>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30"/>
      <c r="C45" s="31"/>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32"/>
      <c r="C46" s="32"/>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30"/>
      <c r="C47" s="30"/>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32"/>
      <c r="C48" s="32"/>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30"/>
      <c r="C49" s="30"/>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32"/>
      <c r="C50" s="32"/>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30"/>
      <c r="C51" s="30"/>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32"/>
      <c r="C52" s="32"/>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30"/>
      <c r="C53" s="30"/>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32"/>
      <c r="C54" s="32"/>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30"/>
      <c r="C55" s="30"/>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32"/>
      <c r="C56" s="32"/>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30"/>
      <c r="C57" s="30"/>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32"/>
      <c r="C58" s="32"/>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30"/>
      <c r="C59" s="30"/>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32"/>
      <c r="C60" s="32"/>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30"/>
      <c r="C61" s="30"/>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32"/>
      <c r="C62" s="32"/>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30"/>
      <c r="C63" s="30"/>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32"/>
      <c r="C64" s="32"/>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30"/>
      <c r="C65" s="30"/>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32"/>
      <c r="C66" s="32"/>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30"/>
      <c r="C67" s="30"/>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32"/>
      <c r="C68" s="32"/>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30"/>
      <c r="C69" s="30"/>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32"/>
      <c r="C70" s="32"/>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30"/>
      <c r="C71" s="30"/>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32"/>
      <c r="C72" s="32"/>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30"/>
      <c r="C73" s="30"/>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32"/>
      <c r="C74" s="32"/>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30"/>
      <c r="C75" s="30"/>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32"/>
      <c r="C76" s="32"/>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30"/>
      <c r="C77" s="30"/>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32"/>
      <c r="C78" s="32"/>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30"/>
      <c r="C79" s="30"/>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32"/>
      <c r="C80" s="32"/>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30"/>
      <c r="C81" s="30"/>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32"/>
      <c r="C82" s="32"/>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0800-000000000000}">
      <formula1>"リード,失注,提案,獲得,進行中,課題確認,アクション待ち,協業先"</formula1>
    </dataValidation>
    <dataValidation type="list" allowBlank="1" sqref="H2:H466" xr:uid="{00000000-0002-0000-0800-000001000000}">
      <formula1>"底,高,中"</formula1>
    </dataValidation>
    <dataValidation allowBlank="1" showDropDown="1" sqref="A2:A466" xr:uid="{00000000-0002-0000-0800-000002000000}"/>
  </dataValidations>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6" t="s">
        <v>874</v>
      </c>
      <c r="C2" s="7" t="s">
        <v>875</v>
      </c>
      <c r="D2" s="8"/>
      <c r="E2" s="9"/>
      <c r="F2" s="10"/>
      <c r="G2" s="8"/>
      <c r="H2" s="10"/>
      <c r="I2" s="11"/>
      <c r="J2" s="12"/>
      <c r="K2" s="13"/>
      <c r="L2" s="13"/>
      <c r="M2" s="13"/>
      <c r="N2" s="13"/>
      <c r="O2" s="13"/>
      <c r="P2" s="13"/>
      <c r="Q2" s="13"/>
      <c r="R2" s="13"/>
      <c r="S2" s="13"/>
      <c r="T2" s="13"/>
      <c r="U2" s="13"/>
      <c r="V2" s="13"/>
      <c r="W2" s="13"/>
      <c r="X2" s="13"/>
      <c r="Y2" s="13"/>
      <c r="Z2" s="13"/>
      <c r="AA2" s="13"/>
    </row>
    <row r="3" spans="1:27" ht="22.5" customHeight="1">
      <c r="A3" s="14" t="s">
        <v>184</v>
      </c>
      <c r="B3" s="15" t="s">
        <v>876</v>
      </c>
      <c r="C3" s="15" t="s">
        <v>877</v>
      </c>
      <c r="D3" s="8"/>
      <c r="E3" s="16"/>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18" t="s">
        <v>878</v>
      </c>
      <c r="C4" s="18" t="s">
        <v>879</v>
      </c>
      <c r="D4" s="8"/>
      <c r="E4" s="16"/>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18" t="s">
        <v>880</v>
      </c>
      <c r="C5" s="18" t="s">
        <v>881</v>
      </c>
      <c r="D5" s="8"/>
      <c r="E5" s="16"/>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18" t="s">
        <v>882</v>
      </c>
      <c r="C6" s="18" t="s">
        <v>883</v>
      </c>
      <c r="D6" s="8"/>
      <c r="E6" s="16"/>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18" t="s">
        <v>884</v>
      </c>
      <c r="C7" s="15" t="s">
        <v>885</v>
      </c>
      <c r="D7" s="8"/>
      <c r="E7" s="16"/>
      <c r="F7" s="8"/>
      <c r="G7" s="8"/>
      <c r="H7" s="8"/>
      <c r="I7" s="17"/>
      <c r="J7" s="12"/>
      <c r="K7" s="13"/>
      <c r="L7" s="13"/>
      <c r="M7" s="13"/>
      <c r="N7" s="13"/>
      <c r="O7" s="13"/>
      <c r="P7" s="13"/>
      <c r="Q7" s="13"/>
      <c r="R7" s="13"/>
      <c r="S7" s="13"/>
      <c r="T7" s="13"/>
      <c r="U7" s="13"/>
      <c r="V7" s="13"/>
      <c r="W7" s="13"/>
      <c r="X7" s="13"/>
      <c r="Y7" s="13"/>
      <c r="Z7" s="13"/>
      <c r="AA7" s="13"/>
    </row>
    <row r="8" spans="1:27" ht="22.5" customHeight="1">
      <c r="A8" s="14"/>
      <c r="B8" s="18" t="s">
        <v>886</v>
      </c>
      <c r="C8" s="7" t="s">
        <v>887</v>
      </c>
      <c r="D8" s="8"/>
      <c r="E8" s="16"/>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15" t="s">
        <v>888</v>
      </c>
      <c r="C9" s="15"/>
      <c r="D9" s="8"/>
      <c r="E9" s="16"/>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7" t="s">
        <v>889</v>
      </c>
      <c r="C10" s="7" t="s">
        <v>890</v>
      </c>
      <c r="D10" s="8"/>
      <c r="E10" s="16"/>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15" t="s">
        <v>891</v>
      </c>
      <c r="C11" s="15" t="s">
        <v>892</v>
      </c>
      <c r="D11" s="8"/>
      <c r="E11" s="16"/>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7" t="s">
        <v>893</v>
      </c>
      <c r="C12" s="7" t="s">
        <v>894</v>
      </c>
      <c r="D12" s="8"/>
      <c r="E12" s="16"/>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15" t="s">
        <v>895</v>
      </c>
      <c r="C13" s="15"/>
      <c r="D13" s="8"/>
      <c r="E13" s="16"/>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7" t="s">
        <v>896</v>
      </c>
      <c r="C14" s="7" t="s">
        <v>605</v>
      </c>
      <c r="D14" s="8"/>
      <c r="E14" s="16"/>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15" t="s">
        <v>897</v>
      </c>
      <c r="C15" s="15" t="s">
        <v>898</v>
      </c>
      <c r="D15" s="8"/>
      <c r="E15" s="16"/>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7" t="s">
        <v>899</v>
      </c>
      <c r="C16" s="7" t="s">
        <v>900</v>
      </c>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15" t="s">
        <v>901</v>
      </c>
      <c r="C17" s="15" t="s">
        <v>902</v>
      </c>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7" t="s">
        <v>903</v>
      </c>
      <c r="C18" s="7" t="s">
        <v>904</v>
      </c>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15" t="s">
        <v>905</v>
      </c>
      <c r="C19" s="15"/>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7" t="s">
        <v>906</v>
      </c>
      <c r="C20" s="7" t="s">
        <v>657</v>
      </c>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15" t="s">
        <v>907</v>
      </c>
      <c r="C21" s="15" t="s">
        <v>749</v>
      </c>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7" t="s">
        <v>908</v>
      </c>
      <c r="C22" s="7" t="s">
        <v>909</v>
      </c>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15" t="s">
        <v>910</v>
      </c>
      <c r="C23" s="15" t="s">
        <v>749</v>
      </c>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7" t="s">
        <v>911</v>
      </c>
      <c r="C24" s="7" t="s">
        <v>912</v>
      </c>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15" t="s">
        <v>913</v>
      </c>
      <c r="C25" s="15" t="s">
        <v>914</v>
      </c>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7" t="s">
        <v>915</v>
      </c>
      <c r="C26" s="7" t="s">
        <v>755</v>
      </c>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15" t="s">
        <v>916</v>
      </c>
      <c r="C27" s="15" t="s">
        <v>917</v>
      </c>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7" t="s">
        <v>918</v>
      </c>
      <c r="C28" s="44" t="s">
        <v>919</v>
      </c>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15" t="s">
        <v>920</v>
      </c>
      <c r="C29" s="45" t="s">
        <v>789</v>
      </c>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44" t="s">
        <v>921</v>
      </c>
      <c r="C30" s="7" t="s">
        <v>922</v>
      </c>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15" t="s">
        <v>923</v>
      </c>
      <c r="C31" s="15" t="s">
        <v>789</v>
      </c>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7" t="s">
        <v>924</v>
      </c>
      <c r="C32" s="7" t="s">
        <v>755</v>
      </c>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15" t="s">
        <v>925</v>
      </c>
      <c r="C33" s="15" t="s">
        <v>926</v>
      </c>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7" t="s">
        <v>927</v>
      </c>
      <c r="C34" s="7" t="s">
        <v>928</v>
      </c>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46" t="s">
        <v>929</v>
      </c>
      <c r="C35" s="15" t="s">
        <v>930</v>
      </c>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7" t="s">
        <v>931</v>
      </c>
      <c r="C36" s="7" t="s">
        <v>932</v>
      </c>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15" t="s">
        <v>933</v>
      </c>
      <c r="C37" s="46" t="s">
        <v>934</v>
      </c>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7" t="s">
        <v>935</v>
      </c>
      <c r="C38" s="7" t="s">
        <v>936</v>
      </c>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15" t="s">
        <v>937</v>
      </c>
      <c r="C39" s="15"/>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7" t="s">
        <v>938</v>
      </c>
      <c r="C40" s="7" t="s">
        <v>939</v>
      </c>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2" t="s">
        <v>940</v>
      </c>
      <c r="C41" s="22" t="s">
        <v>941</v>
      </c>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7" t="s">
        <v>942</v>
      </c>
      <c r="C42" s="28" t="s">
        <v>943</v>
      </c>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30" t="s">
        <v>944</v>
      </c>
      <c r="C43" s="31" t="s">
        <v>945</v>
      </c>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32" t="s">
        <v>946</v>
      </c>
      <c r="C44" s="33" t="s">
        <v>789</v>
      </c>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30"/>
      <c r="C45" s="31"/>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32"/>
      <c r="C46" s="32"/>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30"/>
      <c r="C47" s="30"/>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32"/>
      <c r="C48" s="32"/>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30"/>
      <c r="C49" s="30"/>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32"/>
      <c r="C50" s="32"/>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30"/>
      <c r="C51" s="30"/>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32"/>
      <c r="C52" s="32"/>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30"/>
      <c r="C53" s="30"/>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32"/>
      <c r="C54" s="32"/>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30"/>
      <c r="C55" s="30"/>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32"/>
      <c r="C56" s="32"/>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30"/>
      <c r="C57" s="30"/>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32"/>
      <c r="C58" s="32"/>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30"/>
      <c r="C59" s="30"/>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32"/>
      <c r="C60" s="32"/>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30"/>
      <c r="C61" s="30"/>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32"/>
      <c r="C62" s="32"/>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30"/>
      <c r="C63" s="30"/>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32"/>
      <c r="C64" s="32"/>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30"/>
      <c r="C65" s="30"/>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32"/>
      <c r="C66" s="32"/>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30"/>
      <c r="C67" s="30"/>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32"/>
      <c r="C68" s="32"/>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30"/>
      <c r="C69" s="30"/>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32"/>
      <c r="C70" s="32"/>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30"/>
      <c r="C71" s="30"/>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32"/>
      <c r="C72" s="32"/>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30"/>
      <c r="C73" s="30"/>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32"/>
      <c r="C74" s="32"/>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30"/>
      <c r="C75" s="30"/>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32"/>
      <c r="C76" s="32"/>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30"/>
      <c r="C77" s="30"/>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32"/>
      <c r="C78" s="32"/>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30"/>
      <c r="C79" s="30"/>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32"/>
      <c r="C80" s="32"/>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30"/>
      <c r="C81" s="30"/>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32"/>
      <c r="C82" s="32"/>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0900-000000000000}">
      <formula1>"リード,失注,提案,獲得,進行中,課題確認,アクション待ち,協業先"</formula1>
    </dataValidation>
    <dataValidation type="list" allowBlank="1" sqref="H2:H466" xr:uid="{00000000-0002-0000-0900-000001000000}">
      <formula1>"底,高,中"</formula1>
    </dataValidation>
    <dataValidation allowBlank="1" showDropDown="1" sqref="A2:A466" xr:uid="{00000000-0002-0000-0900-000002000000}"/>
  </dataValidations>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A999"/>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2.1640625" customWidth="1"/>
    <col min="3" max="3" width="34.6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47" t="s">
        <v>175</v>
      </c>
      <c r="C1" s="47" t="s">
        <v>176</v>
      </c>
      <c r="D1" s="3" t="s">
        <v>177</v>
      </c>
      <c r="E1" s="3" t="s">
        <v>178</v>
      </c>
      <c r="F1" s="4" t="s">
        <v>179</v>
      </c>
      <c r="G1" s="3" t="s">
        <v>180</v>
      </c>
      <c r="H1" s="3" t="s">
        <v>181</v>
      </c>
      <c r="I1" s="3" t="s">
        <v>182</v>
      </c>
    </row>
    <row r="2" spans="1:27" ht="22.5" customHeight="1">
      <c r="A2" s="5" t="s">
        <v>183</v>
      </c>
      <c r="B2" s="18" t="s">
        <v>947</v>
      </c>
      <c r="C2" s="18" t="s">
        <v>948</v>
      </c>
      <c r="D2" s="8"/>
      <c r="E2" s="9"/>
      <c r="F2" s="10"/>
      <c r="G2" s="8"/>
      <c r="H2" s="10"/>
      <c r="I2" s="11"/>
      <c r="J2" s="12"/>
      <c r="K2" s="13"/>
      <c r="L2" s="13"/>
      <c r="M2" s="13"/>
      <c r="N2" s="13"/>
      <c r="O2" s="13"/>
      <c r="P2" s="13"/>
      <c r="Q2" s="13"/>
      <c r="R2" s="13"/>
      <c r="S2" s="13"/>
      <c r="T2" s="13"/>
      <c r="U2" s="13"/>
      <c r="V2" s="13"/>
      <c r="W2" s="13"/>
      <c r="X2" s="13"/>
      <c r="Y2" s="13"/>
      <c r="Z2" s="13"/>
      <c r="AA2" s="13"/>
    </row>
    <row r="3" spans="1:27" ht="22.5" customHeight="1">
      <c r="A3" s="14" t="s">
        <v>184</v>
      </c>
      <c r="B3" s="48" t="s">
        <v>949</v>
      </c>
      <c r="C3" s="48" t="s">
        <v>950</v>
      </c>
      <c r="D3" s="8"/>
      <c r="E3" s="16"/>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18" t="s">
        <v>951</v>
      </c>
      <c r="C4" s="18" t="s">
        <v>952</v>
      </c>
      <c r="D4" s="8"/>
      <c r="E4" s="16"/>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48" t="s">
        <v>953</v>
      </c>
      <c r="C5" s="48" t="s">
        <v>954</v>
      </c>
      <c r="D5" s="8"/>
      <c r="E5" s="16"/>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18" t="s">
        <v>955</v>
      </c>
      <c r="C6" s="18" t="s">
        <v>956</v>
      </c>
      <c r="D6" s="8"/>
      <c r="E6" s="16"/>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48" t="s">
        <v>957</v>
      </c>
      <c r="C7" s="48" t="s">
        <v>958</v>
      </c>
      <c r="D7" s="8"/>
      <c r="E7" s="16"/>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18" t="s">
        <v>959</v>
      </c>
      <c r="C8" s="49" t="s">
        <v>960</v>
      </c>
      <c r="D8" s="8"/>
      <c r="E8" s="16"/>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48" t="s">
        <v>961</v>
      </c>
      <c r="C9" s="48" t="s">
        <v>962</v>
      </c>
      <c r="D9" s="8"/>
      <c r="E9" s="16"/>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18" t="s">
        <v>953</v>
      </c>
      <c r="C10" s="49" t="s">
        <v>963</v>
      </c>
      <c r="D10" s="8"/>
      <c r="E10" s="16"/>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48" t="s">
        <v>964</v>
      </c>
      <c r="C11" s="48" t="s">
        <v>965</v>
      </c>
      <c r="D11" s="8"/>
      <c r="E11" s="16"/>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18" t="s">
        <v>966</v>
      </c>
      <c r="C12" s="18" t="s">
        <v>646</v>
      </c>
      <c r="D12" s="8"/>
      <c r="E12" s="16"/>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48" t="s">
        <v>967</v>
      </c>
      <c r="C13" s="48" t="s">
        <v>894</v>
      </c>
      <c r="D13" s="8"/>
      <c r="E13" s="16"/>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18" t="s">
        <v>968</v>
      </c>
      <c r="C14" s="49" t="s">
        <v>969</v>
      </c>
      <c r="D14" s="8"/>
      <c r="E14" s="16"/>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48" t="s">
        <v>970</v>
      </c>
      <c r="C15" s="48" t="s">
        <v>971</v>
      </c>
      <c r="D15" s="8"/>
      <c r="E15" s="16"/>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18" t="s">
        <v>972</v>
      </c>
      <c r="C16" s="49" t="s">
        <v>973</v>
      </c>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48" t="s">
        <v>974</v>
      </c>
      <c r="C17" s="48" t="s">
        <v>975</v>
      </c>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18" t="s">
        <v>976</v>
      </c>
      <c r="C18" s="49" t="s">
        <v>977</v>
      </c>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48" t="s">
        <v>978</v>
      </c>
      <c r="C19" s="48" t="s">
        <v>979</v>
      </c>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18" t="s">
        <v>980</v>
      </c>
      <c r="C20" s="50" t="s">
        <v>981</v>
      </c>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48" t="s">
        <v>982</v>
      </c>
      <c r="C21" s="50" t="s">
        <v>789</v>
      </c>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18" t="s">
        <v>983</v>
      </c>
      <c r="C22" s="49" t="s">
        <v>984</v>
      </c>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48" t="s">
        <v>985</v>
      </c>
      <c r="C23" s="48" t="s">
        <v>986</v>
      </c>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18" t="s">
        <v>987</v>
      </c>
      <c r="C24" s="49" t="s">
        <v>988</v>
      </c>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48" t="s">
        <v>989</v>
      </c>
      <c r="C25" s="48" t="s">
        <v>958</v>
      </c>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18" t="s">
        <v>990</v>
      </c>
      <c r="C26" s="49" t="s">
        <v>991</v>
      </c>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48" t="s">
        <v>992</v>
      </c>
      <c r="C27" s="48" t="s">
        <v>993</v>
      </c>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18" t="s">
        <v>994</v>
      </c>
      <c r="C28" s="51" t="s">
        <v>995</v>
      </c>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48" t="s">
        <v>996</v>
      </c>
      <c r="C29" s="52" t="s">
        <v>997</v>
      </c>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18" t="s">
        <v>998</v>
      </c>
      <c r="C30" s="49" t="s">
        <v>999</v>
      </c>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48" t="s">
        <v>1000</v>
      </c>
      <c r="C31" s="48" t="s">
        <v>1001</v>
      </c>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18" t="s">
        <v>1002</v>
      </c>
      <c r="C32" s="49" t="s">
        <v>1003</v>
      </c>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48" t="s">
        <v>1004</v>
      </c>
      <c r="C33" s="48" t="s">
        <v>1005</v>
      </c>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18" t="s">
        <v>1006</v>
      </c>
      <c r="C34" s="49" t="s">
        <v>1007</v>
      </c>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48" t="s">
        <v>1008</v>
      </c>
      <c r="C35" s="48" t="s">
        <v>1009</v>
      </c>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18" t="s">
        <v>1010</v>
      </c>
      <c r="C36" s="49" t="s">
        <v>1011</v>
      </c>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48" t="s">
        <v>1012</v>
      </c>
      <c r="C37" s="52" t="s">
        <v>1013</v>
      </c>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18" t="s">
        <v>1014</v>
      </c>
      <c r="C38" s="49" t="s">
        <v>1015</v>
      </c>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48" t="s">
        <v>1016</v>
      </c>
      <c r="C39" s="48" t="s">
        <v>1017</v>
      </c>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18" t="s">
        <v>1018</v>
      </c>
      <c r="C40" s="49" t="s">
        <v>1019</v>
      </c>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53" t="s">
        <v>1020</v>
      </c>
      <c r="C41" s="53" t="s">
        <v>1021</v>
      </c>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54"/>
      <c r="C42" s="55"/>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56"/>
      <c r="C43" s="57"/>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58"/>
      <c r="C44" s="59"/>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56"/>
      <c r="C45" s="57"/>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58"/>
      <c r="C46" s="58"/>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56"/>
      <c r="C47" s="56"/>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58"/>
      <c r="C48" s="58"/>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56"/>
      <c r="C49" s="56"/>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58"/>
      <c r="C50" s="58"/>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56"/>
      <c r="C51" s="56"/>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58"/>
      <c r="C52" s="58"/>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56"/>
      <c r="C53" s="56"/>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58"/>
      <c r="C54" s="58"/>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56"/>
      <c r="C55" s="56"/>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58"/>
      <c r="C56" s="58"/>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56"/>
      <c r="C57" s="56"/>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58"/>
      <c r="C58" s="58"/>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56"/>
      <c r="C59" s="56"/>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58"/>
      <c r="C60" s="58"/>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56"/>
      <c r="C61" s="56"/>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58"/>
      <c r="C62" s="58"/>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56"/>
      <c r="C63" s="56"/>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58"/>
      <c r="C64" s="58"/>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56"/>
      <c r="C65" s="56"/>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58"/>
      <c r="C66" s="58"/>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56"/>
      <c r="C67" s="56"/>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58"/>
      <c r="C68" s="58"/>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56"/>
      <c r="C69" s="56"/>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58"/>
      <c r="C70" s="58"/>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56"/>
      <c r="C71" s="56"/>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58"/>
      <c r="C72" s="58"/>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56"/>
      <c r="C73" s="56"/>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58"/>
      <c r="C74" s="58"/>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56"/>
      <c r="C75" s="56"/>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58"/>
      <c r="C76" s="58"/>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56"/>
      <c r="C77" s="56"/>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58"/>
      <c r="C78" s="58"/>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56"/>
      <c r="C79" s="56"/>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58"/>
      <c r="C80" s="58"/>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56"/>
      <c r="C81" s="56"/>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58"/>
      <c r="C82" s="58"/>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47"/>
      <c r="C83" s="47"/>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47"/>
      <c r="C84" s="47"/>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47"/>
      <c r="C85" s="47"/>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47"/>
      <c r="C86" s="47"/>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47"/>
      <c r="C87" s="47"/>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47"/>
      <c r="C88" s="47"/>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47"/>
      <c r="C89" s="47"/>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47"/>
      <c r="C90" s="47"/>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47"/>
      <c r="C91" s="47"/>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47"/>
      <c r="C92" s="47"/>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47"/>
      <c r="C93" s="47"/>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47"/>
      <c r="C94" s="47"/>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47"/>
      <c r="C95" s="47"/>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47"/>
      <c r="C96" s="47"/>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47"/>
      <c r="C97" s="47"/>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47"/>
      <c r="C98" s="47"/>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47"/>
      <c r="C99" s="47"/>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47"/>
      <c r="C100" s="47"/>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47"/>
      <c r="C101" s="47"/>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47"/>
      <c r="C102" s="47"/>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47"/>
      <c r="C103" s="47"/>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47"/>
      <c r="C104" s="47"/>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47"/>
      <c r="C105" s="47"/>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47"/>
      <c r="C106" s="47"/>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47"/>
      <c r="C107" s="47"/>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47"/>
      <c r="C108" s="47"/>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47"/>
      <c r="C109" s="47"/>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47"/>
      <c r="C110" s="47"/>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47"/>
      <c r="C111" s="47"/>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47"/>
      <c r="C112" s="47"/>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47"/>
      <c r="C113" s="47"/>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47"/>
      <c r="C114" s="47"/>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47"/>
      <c r="C115" s="47"/>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47"/>
      <c r="C116" s="47"/>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47"/>
      <c r="C117" s="47"/>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47"/>
      <c r="C118" s="47"/>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47"/>
      <c r="C119" s="47"/>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47"/>
      <c r="C120" s="47"/>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47"/>
      <c r="C121" s="47"/>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47"/>
      <c r="C122" s="47"/>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47"/>
      <c r="C123" s="47"/>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47"/>
      <c r="C124" s="47"/>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47"/>
      <c r="C125" s="47"/>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47"/>
      <c r="C126" s="47"/>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47"/>
      <c r="C127" s="47"/>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47"/>
      <c r="C128" s="47"/>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47"/>
      <c r="C129" s="47"/>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47"/>
      <c r="C130" s="47"/>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47"/>
      <c r="C131" s="47"/>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47"/>
      <c r="C132" s="47"/>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47"/>
      <c r="C133" s="47"/>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47"/>
      <c r="C134" s="47"/>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47"/>
      <c r="C135" s="47"/>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47"/>
      <c r="C136" s="47"/>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47"/>
      <c r="C137" s="47"/>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47"/>
      <c r="C138" s="47"/>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47"/>
      <c r="C139" s="47"/>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47"/>
      <c r="C140" s="47"/>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47"/>
      <c r="C141" s="47"/>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47"/>
      <c r="C142" s="47"/>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47"/>
      <c r="C143" s="47"/>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47"/>
      <c r="C144" s="47"/>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47"/>
      <c r="C145" s="47"/>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47"/>
      <c r="C146" s="47"/>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47"/>
      <c r="C147" s="47"/>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47"/>
      <c r="C148" s="47"/>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47"/>
      <c r="C149" s="47"/>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47"/>
      <c r="C150" s="47"/>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47"/>
      <c r="C151" s="47"/>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47"/>
      <c r="C152" s="47"/>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47"/>
      <c r="C153" s="47"/>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47"/>
      <c r="C154" s="47"/>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47"/>
      <c r="C155" s="47"/>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47"/>
      <c r="C156" s="47"/>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47"/>
      <c r="C157" s="47"/>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47"/>
      <c r="C158" s="47"/>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47"/>
      <c r="C159" s="47"/>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47"/>
      <c r="C160" s="47"/>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47"/>
      <c r="C161" s="47"/>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47"/>
      <c r="C162" s="47"/>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47"/>
      <c r="C163" s="47"/>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47"/>
      <c r="C164" s="47"/>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47"/>
      <c r="C165" s="47"/>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47"/>
      <c r="C166" s="47"/>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47"/>
      <c r="C167" s="47"/>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47"/>
      <c r="C168" s="47"/>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47"/>
      <c r="C169" s="47"/>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47"/>
      <c r="C170" s="47"/>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47"/>
      <c r="C171" s="47"/>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47"/>
      <c r="C172" s="47"/>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47"/>
      <c r="C173" s="47"/>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47"/>
      <c r="C174" s="47"/>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47"/>
      <c r="C175" s="47"/>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47"/>
      <c r="C176" s="47"/>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47"/>
      <c r="C177" s="47"/>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47"/>
      <c r="C178" s="47"/>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47"/>
      <c r="C179" s="47"/>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47"/>
      <c r="C180" s="47"/>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47"/>
      <c r="C181" s="47"/>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47"/>
      <c r="C182" s="47"/>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47"/>
      <c r="C183" s="47"/>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47"/>
      <c r="C184" s="47"/>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47"/>
      <c r="C185" s="47"/>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47"/>
      <c r="C186" s="47"/>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47"/>
      <c r="C187" s="47"/>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47"/>
      <c r="C188" s="47"/>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47"/>
      <c r="C189" s="47"/>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47"/>
      <c r="C190" s="47"/>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47"/>
      <c r="C191" s="47"/>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47"/>
      <c r="C192" s="47"/>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47"/>
      <c r="C193" s="47"/>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47"/>
      <c r="C194" s="47"/>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47"/>
      <c r="C195" s="47"/>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47"/>
      <c r="C196" s="47"/>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47"/>
      <c r="C197" s="47"/>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47"/>
      <c r="C198" s="47"/>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47"/>
      <c r="C199" s="47"/>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47"/>
      <c r="C200" s="47"/>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47"/>
      <c r="C201" s="47"/>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47"/>
      <c r="C202" s="47"/>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47"/>
      <c r="C203" s="47"/>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47"/>
      <c r="C204" s="47"/>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47"/>
      <c r="C205" s="47"/>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47"/>
      <c r="C206" s="47"/>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47"/>
      <c r="C207" s="47"/>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47"/>
      <c r="C208" s="47"/>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47"/>
      <c r="C209" s="47"/>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47"/>
      <c r="C210" s="47"/>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47"/>
      <c r="C211" s="47"/>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47"/>
      <c r="C212" s="47"/>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47"/>
      <c r="C213" s="47"/>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47"/>
      <c r="C214" s="47"/>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47"/>
      <c r="C215" s="47"/>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47"/>
      <c r="C216" s="47"/>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47"/>
      <c r="C217" s="47"/>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47"/>
      <c r="C218" s="47"/>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47"/>
      <c r="C219" s="47"/>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47"/>
      <c r="C220" s="47"/>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47"/>
      <c r="C221" s="47"/>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47"/>
      <c r="C222" s="47"/>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47"/>
      <c r="C223" s="47"/>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47"/>
      <c r="C224" s="47"/>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47"/>
      <c r="C225" s="47"/>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47"/>
      <c r="C226" s="47"/>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47"/>
      <c r="C227" s="47"/>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47"/>
      <c r="C228" s="47"/>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47"/>
      <c r="C229" s="47"/>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47"/>
      <c r="C230" s="47"/>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47"/>
      <c r="C231" s="47"/>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47"/>
      <c r="C232" s="47"/>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47"/>
      <c r="C233" s="47"/>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47"/>
      <c r="C234" s="47"/>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47"/>
      <c r="C235" s="47"/>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47"/>
      <c r="C236" s="47"/>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47"/>
      <c r="C237" s="47"/>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47"/>
      <c r="C238" s="47"/>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47"/>
      <c r="C239" s="47"/>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47"/>
      <c r="C240" s="47"/>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47"/>
      <c r="C241" s="47"/>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47"/>
      <c r="C242" s="47"/>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47"/>
      <c r="C243" s="47"/>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47"/>
      <c r="C244" s="47"/>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47"/>
      <c r="C245" s="47"/>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47"/>
      <c r="C246" s="47"/>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47"/>
      <c r="C247" s="47"/>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47"/>
      <c r="C248" s="47"/>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47"/>
      <c r="C249" s="47"/>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47"/>
      <c r="C250" s="47"/>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47"/>
      <c r="C251" s="47"/>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47"/>
      <c r="C252" s="47"/>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47"/>
      <c r="C253" s="47"/>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47"/>
      <c r="C254" s="47"/>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47"/>
      <c r="C255" s="47"/>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47"/>
      <c r="C256" s="47"/>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47"/>
      <c r="C257" s="47"/>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47"/>
      <c r="C258" s="47"/>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47"/>
      <c r="C259" s="47"/>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47"/>
      <c r="C260" s="47"/>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47"/>
      <c r="C261" s="47"/>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47"/>
      <c r="C262" s="47"/>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47"/>
      <c r="C263" s="47"/>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47"/>
      <c r="C264" s="47"/>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47"/>
      <c r="C265" s="47"/>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47"/>
      <c r="C266" s="47"/>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47"/>
      <c r="C267" s="47"/>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47"/>
      <c r="C268" s="47"/>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47"/>
      <c r="C269" s="47"/>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47"/>
      <c r="C270" s="47"/>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47"/>
      <c r="C271" s="47"/>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47"/>
      <c r="C272" s="47"/>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47"/>
      <c r="C273" s="47"/>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47"/>
      <c r="C274" s="47"/>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47"/>
      <c r="C275" s="47"/>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47"/>
      <c r="C276" s="47"/>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47"/>
      <c r="C277" s="47"/>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47"/>
      <c r="C278" s="47"/>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47"/>
      <c r="C279" s="47"/>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47"/>
      <c r="C280" s="47"/>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47"/>
      <c r="C281" s="47"/>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47"/>
      <c r="C282" s="47"/>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47"/>
      <c r="C283" s="47"/>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47"/>
      <c r="C284" s="47"/>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47"/>
      <c r="C285" s="47"/>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47"/>
      <c r="C286" s="47"/>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47"/>
      <c r="C287" s="47"/>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47"/>
      <c r="C288" s="47"/>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47"/>
      <c r="C289" s="47"/>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47"/>
      <c r="C290" s="47"/>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47"/>
      <c r="C291" s="47"/>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47"/>
      <c r="C292" s="47"/>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47"/>
      <c r="C293" s="47"/>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47"/>
      <c r="C294" s="47"/>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47"/>
      <c r="C295" s="47"/>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47"/>
      <c r="C296" s="47"/>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47"/>
      <c r="C297" s="47"/>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47"/>
      <c r="C298" s="47"/>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47"/>
      <c r="C299" s="47"/>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47"/>
      <c r="C300" s="47"/>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47"/>
      <c r="C301" s="47"/>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47"/>
      <c r="C302" s="47"/>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47"/>
      <c r="C303" s="47"/>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47"/>
      <c r="C304" s="47"/>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47"/>
      <c r="C305" s="47"/>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47"/>
      <c r="C306" s="47"/>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47"/>
      <c r="C307" s="47"/>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47"/>
      <c r="C308" s="47"/>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47"/>
      <c r="C309" s="47"/>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47"/>
      <c r="C310" s="47"/>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47"/>
      <c r="C311" s="47"/>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47"/>
      <c r="C312" s="47"/>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47"/>
      <c r="C313" s="47"/>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47"/>
      <c r="C314" s="47"/>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47"/>
      <c r="C315" s="47"/>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47"/>
      <c r="C316" s="47"/>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47"/>
      <c r="C317" s="47"/>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47"/>
      <c r="C318" s="47"/>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47"/>
      <c r="C319" s="47"/>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47"/>
      <c r="C320" s="47"/>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47"/>
      <c r="C321" s="47"/>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47"/>
      <c r="C322" s="47"/>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47"/>
      <c r="C323" s="47"/>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47"/>
      <c r="C324" s="47"/>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47"/>
      <c r="C325" s="47"/>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47"/>
      <c r="C326" s="47"/>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47"/>
      <c r="C327" s="47"/>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47"/>
      <c r="C328" s="47"/>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47"/>
      <c r="C329" s="47"/>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47"/>
      <c r="C330" s="47"/>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47"/>
      <c r="C331" s="47"/>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47"/>
      <c r="C332" s="47"/>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47"/>
      <c r="C333" s="47"/>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47"/>
      <c r="C334" s="47"/>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47"/>
      <c r="C335" s="47"/>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47"/>
      <c r="C336" s="47"/>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47"/>
      <c r="C337" s="47"/>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47"/>
      <c r="C338" s="47"/>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47"/>
      <c r="C339" s="47"/>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47"/>
      <c r="C340" s="47"/>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47"/>
      <c r="C341" s="47"/>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47"/>
      <c r="C342" s="47"/>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47"/>
      <c r="C343" s="47"/>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47"/>
      <c r="C344" s="47"/>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47"/>
      <c r="C345" s="47"/>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47"/>
      <c r="C346" s="47"/>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47"/>
      <c r="C347" s="47"/>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47"/>
      <c r="C348" s="47"/>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47"/>
      <c r="C349" s="47"/>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47"/>
      <c r="C350" s="47"/>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47"/>
      <c r="C351" s="47"/>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47"/>
      <c r="C352" s="47"/>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47"/>
      <c r="C353" s="47"/>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47"/>
      <c r="C354" s="47"/>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47"/>
      <c r="C355" s="47"/>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47"/>
      <c r="C356" s="47"/>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47"/>
      <c r="C357" s="47"/>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47"/>
      <c r="C358" s="47"/>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47"/>
      <c r="C359" s="47"/>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47"/>
      <c r="C360" s="47"/>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47"/>
      <c r="C361" s="47"/>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47"/>
      <c r="C362" s="47"/>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47"/>
      <c r="C363" s="47"/>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47"/>
      <c r="C364" s="47"/>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47"/>
      <c r="C365" s="47"/>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47"/>
      <c r="C366" s="47"/>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47"/>
      <c r="C367" s="47"/>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47"/>
      <c r="C368" s="47"/>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47"/>
      <c r="C369" s="47"/>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47"/>
      <c r="C370" s="47"/>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47"/>
      <c r="C371" s="47"/>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47"/>
      <c r="C372" s="47"/>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47"/>
      <c r="C373" s="47"/>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47"/>
      <c r="C374" s="47"/>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47"/>
      <c r="C375" s="47"/>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47"/>
      <c r="C376" s="47"/>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47"/>
      <c r="C377" s="47"/>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47"/>
      <c r="C378" s="47"/>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47"/>
      <c r="C379" s="47"/>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47"/>
      <c r="C380" s="47"/>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47"/>
      <c r="C381" s="47"/>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47"/>
      <c r="C382" s="47"/>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47"/>
      <c r="C383" s="47"/>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47"/>
      <c r="C384" s="47"/>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47"/>
      <c r="C385" s="47"/>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47"/>
      <c r="C386" s="47"/>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47"/>
      <c r="C387" s="47"/>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47"/>
      <c r="C388" s="47"/>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47"/>
      <c r="C389" s="47"/>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47"/>
      <c r="C390" s="47"/>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47"/>
      <c r="C391" s="47"/>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47"/>
      <c r="C392" s="47"/>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47"/>
      <c r="C393" s="47"/>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47"/>
      <c r="C394" s="47"/>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47"/>
      <c r="C395" s="47"/>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47"/>
      <c r="C396" s="47"/>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47"/>
      <c r="C397" s="47"/>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47"/>
      <c r="C398" s="47"/>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47"/>
      <c r="C399" s="47"/>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47"/>
      <c r="C400" s="47"/>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47"/>
      <c r="C401" s="47"/>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47"/>
      <c r="C402" s="47"/>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47"/>
      <c r="C403" s="47"/>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47"/>
      <c r="C404" s="47"/>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47"/>
      <c r="C405" s="47"/>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47"/>
      <c r="C406" s="47"/>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47"/>
      <c r="C407" s="47"/>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47"/>
      <c r="C408" s="47"/>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47"/>
      <c r="C409" s="47"/>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47"/>
      <c r="C410" s="47"/>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47"/>
      <c r="C411" s="47"/>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47"/>
      <c r="C412" s="47"/>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47"/>
      <c r="C413" s="47"/>
      <c r="D413" s="35"/>
      <c r="E413" s="16"/>
      <c r="F413" s="35"/>
      <c r="G413" s="35"/>
      <c r="H413" s="35"/>
      <c r="I413" s="35"/>
    </row>
    <row r="414" spans="1:27" ht="22.5" customHeight="1">
      <c r="A414" s="34"/>
      <c r="B414" s="47"/>
      <c r="C414" s="47"/>
      <c r="D414" s="35"/>
      <c r="E414" s="16"/>
      <c r="F414" s="35"/>
      <c r="G414" s="35"/>
      <c r="H414" s="35"/>
      <c r="I414" s="35"/>
    </row>
    <row r="415" spans="1:27" ht="22.5" customHeight="1">
      <c r="A415" s="34"/>
      <c r="B415" s="47"/>
      <c r="C415" s="47"/>
      <c r="D415" s="35"/>
      <c r="E415" s="16"/>
      <c r="F415" s="35"/>
      <c r="G415" s="35"/>
      <c r="H415" s="35"/>
      <c r="I415" s="35"/>
    </row>
    <row r="416" spans="1:27" ht="22.5" customHeight="1">
      <c r="A416" s="34"/>
      <c r="B416" s="47"/>
      <c r="C416" s="47"/>
      <c r="D416" s="35"/>
      <c r="E416" s="16"/>
      <c r="F416" s="35"/>
      <c r="G416" s="35"/>
      <c r="H416" s="35"/>
      <c r="I416" s="35"/>
    </row>
    <row r="417" spans="1:9" ht="22.5" customHeight="1">
      <c r="A417" s="34"/>
      <c r="B417" s="47"/>
      <c r="C417" s="47"/>
      <c r="D417" s="35"/>
      <c r="E417" s="16"/>
      <c r="F417" s="35"/>
      <c r="G417" s="35"/>
      <c r="H417" s="35"/>
      <c r="I417" s="35"/>
    </row>
    <row r="418" spans="1:9" ht="22.5" customHeight="1">
      <c r="A418" s="34"/>
      <c r="B418" s="47"/>
      <c r="C418" s="47"/>
      <c r="D418" s="35"/>
      <c r="E418" s="16"/>
      <c r="F418" s="35"/>
      <c r="G418" s="35"/>
      <c r="H418" s="35"/>
      <c r="I418" s="35"/>
    </row>
    <row r="419" spans="1:9" ht="22.5" customHeight="1">
      <c r="A419" s="34"/>
      <c r="B419" s="47"/>
      <c r="C419" s="47"/>
      <c r="D419" s="35"/>
      <c r="E419" s="16"/>
      <c r="F419" s="35"/>
      <c r="G419" s="35"/>
      <c r="H419" s="35"/>
      <c r="I419" s="35"/>
    </row>
    <row r="420" spans="1:9" ht="22.5" customHeight="1">
      <c r="A420" s="34"/>
      <c r="B420" s="47"/>
      <c r="C420" s="47"/>
      <c r="D420" s="35"/>
      <c r="E420" s="16"/>
      <c r="F420" s="35"/>
      <c r="G420" s="35"/>
      <c r="H420" s="35"/>
      <c r="I420" s="35"/>
    </row>
    <row r="421" spans="1:9" ht="22.5" customHeight="1">
      <c r="A421" s="34"/>
      <c r="B421" s="47"/>
      <c r="C421" s="47"/>
      <c r="D421" s="35"/>
      <c r="E421" s="16"/>
      <c r="F421" s="35"/>
      <c r="G421" s="35"/>
      <c r="H421" s="35"/>
      <c r="I421" s="35"/>
    </row>
    <row r="422" spans="1:9" ht="22.5" customHeight="1">
      <c r="A422" s="34"/>
      <c r="B422" s="47"/>
      <c r="C422" s="47"/>
      <c r="D422" s="35"/>
      <c r="E422" s="16"/>
      <c r="F422" s="35"/>
      <c r="G422" s="35"/>
      <c r="H422" s="35"/>
      <c r="I422" s="35"/>
    </row>
    <row r="423" spans="1:9" ht="22.5" customHeight="1">
      <c r="A423" s="34"/>
      <c r="B423" s="47"/>
      <c r="C423" s="47"/>
      <c r="D423" s="35"/>
      <c r="E423" s="16"/>
      <c r="F423" s="35"/>
      <c r="G423" s="35"/>
      <c r="H423" s="35"/>
      <c r="I423" s="35"/>
    </row>
    <row r="424" spans="1:9" ht="22.5" customHeight="1">
      <c r="A424" s="34"/>
      <c r="B424" s="47"/>
      <c r="C424" s="47"/>
      <c r="D424" s="35"/>
      <c r="E424" s="16"/>
      <c r="F424" s="35"/>
      <c r="G424" s="35"/>
      <c r="H424" s="35"/>
      <c r="I424" s="35"/>
    </row>
    <row r="425" spans="1:9" ht="22.5" customHeight="1">
      <c r="A425" s="34"/>
      <c r="B425" s="47"/>
      <c r="C425" s="47"/>
      <c r="D425" s="35"/>
      <c r="E425" s="16"/>
      <c r="F425" s="35"/>
      <c r="G425" s="35"/>
      <c r="H425" s="35"/>
      <c r="I425" s="35"/>
    </row>
    <row r="426" spans="1:9" ht="22.5" customHeight="1">
      <c r="A426" s="34"/>
      <c r="B426" s="47"/>
      <c r="C426" s="47"/>
      <c r="D426" s="35"/>
      <c r="E426" s="16"/>
      <c r="F426" s="35"/>
      <c r="G426" s="35"/>
      <c r="H426" s="35"/>
      <c r="I426" s="35"/>
    </row>
    <row r="427" spans="1:9" ht="22.5" customHeight="1">
      <c r="A427" s="34"/>
      <c r="B427" s="47"/>
      <c r="C427" s="47"/>
      <c r="D427" s="35"/>
      <c r="E427" s="16"/>
      <c r="F427" s="35"/>
      <c r="G427" s="35"/>
      <c r="H427" s="35"/>
      <c r="I427" s="35"/>
    </row>
    <row r="428" spans="1:9" ht="22.5" customHeight="1">
      <c r="A428" s="34"/>
      <c r="B428" s="47"/>
      <c r="C428" s="47"/>
      <c r="D428" s="35"/>
      <c r="E428" s="16"/>
      <c r="F428" s="35"/>
      <c r="G428" s="35"/>
      <c r="H428" s="35"/>
      <c r="I428" s="35"/>
    </row>
    <row r="429" spans="1:9" ht="22.5" customHeight="1">
      <c r="A429" s="34"/>
      <c r="B429" s="47"/>
      <c r="C429" s="47"/>
      <c r="D429" s="35"/>
      <c r="E429" s="16"/>
      <c r="F429" s="35"/>
      <c r="G429" s="35"/>
      <c r="H429" s="35"/>
      <c r="I429" s="35"/>
    </row>
    <row r="430" spans="1:9" ht="22.5" customHeight="1">
      <c r="A430" s="34"/>
      <c r="B430" s="47"/>
      <c r="C430" s="47"/>
      <c r="D430" s="35"/>
      <c r="E430" s="16"/>
      <c r="F430" s="35"/>
      <c r="G430" s="35"/>
      <c r="H430" s="35"/>
      <c r="I430" s="35"/>
    </row>
    <row r="431" spans="1:9" ht="22.5" customHeight="1">
      <c r="A431" s="34"/>
      <c r="B431" s="47"/>
      <c r="C431" s="47"/>
      <c r="D431" s="35"/>
      <c r="E431" s="16"/>
      <c r="F431" s="35"/>
      <c r="G431" s="35"/>
      <c r="H431" s="35"/>
      <c r="I431" s="35"/>
    </row>
    <row r="432" spans="1:9" ht="22.5" customHeight="1">
      <c r="A432" s="34"/>
      <c r="B432" s="47"/>
      <c r="C432" s="47"/>
      <c r="D432" s="35"/>
      <c r="E432" s="16"/>
      <c r="F432" s="35"/>
      <c r="G432" s="35"/>
      <c r="H432" s="35"/>
      <c r="I432" s="35"/>
    </row>
    <row r="433" spans="1:9" ht="22.5" customHeight="1">
      <c r="A433" s="34"/>
      <c r="B433" s="47"/>
      <c r="C433" s="47"/>
      <c r="D433" s="35"/>
      <c r="E433" s="16"/>
      <c r="F433" s="35"/>
      <c r="G433" s="35"/>
      <c r="H433" s="35"/>
      <c r="I433" s="35"/>
    </row>
    <row r="434" spans="1:9" ht="22.5" customHeight="1">
      <c r="A434" s="34"/>
      <c r="B434" s="47"/>
      <c r="C434" s="47"/>
      <c r="D434" s="35"/>
      <c r="E434" s="16"/>
      <c r="F434" s="35"/>
      <c r="G434" s="35"/>
      <c r="H434" s="35"/>
      <c r="I434" s="35"/>
    </row>
    <row r="435" spans="1:9" ht="22.5" customHeight="1">
      <c r="A435" s="34"/>
      <c r="B435" s="47"/>
      <c r="C435" s="47"/>
      <c r="D435" s="35"/>
      <c r="E435" s="16"/>
      <c r="F435" s="35"/>
      <c r="G435" s="35"/>
      <c r="H435" s="35"/>
      <c r="I435" s="35"/>
    </row>
    <row r="436" spans="1:9" ht="22.5" customHeight="1">
      <c r="A436" s="34"/>
      <c r="B436" s="47"/>
      <c r="C436" s="47"/>
      <c r="D436" s="35"/>
      <c r="E436" s="16"/>
      <c r="F436" s="35"/>
      <c r="G436" s="35"/>
      <c r="H436" s="35"/>
      <c r="I436" s="35"/>
    </row>
    <row r="437" spans="1:9" ht="22.5" customHeight="1">
      <c r="A437" s="34"/>
      <c r="B437" s="47"/>
      <c r="C437" s="47"/>
      <c r="D437" s="35"/>
      <c r="E437" s="16"/>
      <c r="F437" s="35"/>
      <c r="G437" s="35"/>
      <c r="H437" s="35"/>
      <c r="I437" s="35"/>
    </row>
    <row r="438" spans="1:9" ht="22.5" customHeight="1">
      <c r="A438" s="34"/>
      <c r="B438" s="47"/>
      <c r="C438" s="47"/>
      <c r="D438" s="35"/>
      <c r="E438" s="16"/>
      <c r="F438" s="35"/>
      <c r="G438" s="35"/>
      <c r="H438" s="35"/>
      <c r="I438" s="35"/>
    </row>
    <row r="439" spans="1:9" ht="22.5" customHeight="1">
      <c r="A439" s="34"/>
      <c r="B439" s="47"/>
      <c r="C439" s="47"/>
      <c r="D439" s="35"/>
      <c r="E439" s="16"/>
      <c r="F439" s="35"/>
      <c r="G439" s="35"/>
      <c r="H439" s="35"/>
      <c r="I439" s="35"/>
    </row>
    <row r="440" spans="1:9" ht="22.5" customHeight="1">
      <c r="A440" s="34"/>
      <c r="B440" s="47"/>
      <c r="C440" s="47"/>
      <c r="D440" s="35"/>
      <c r="E440" s="16"/>
      <c r="F440" s="35"/>
      <c r="G440" s="35"/>
      <c r="H440" s="35"/>
      <c r="I440" s="35"/>
    </row>
    <row r="441" spans="1:9" ht="22.5" customHeight="1">
      <c r="A441" s="34"/>
      <c r="B441" s="47"/>
      <c r="C441" s="47"/>
      <c r="D441" s="35"/>
      <c r="E441" s="16"/>
      <c r="F441" s="35"/>
      <c r="G441" s="35"/>
      <c r="H441" s="35"/>
      <c r="I441" s="35"/>
    </row>
    <row r="442" spans="1:9" ht="22.5" customHeight="1">
      <c r="A442" s="34"/>
      <c r="B442" s="47"/>
      <c r="C442" s="47"/>
      <c r="D442" s="35"/>
      <c r="E442" s="16"/>
      <c r="F442" s="35"/>
      <c r="G442" s="35"/>
      <c r="H442" s="35"/>
      <c r="I442" s="35"/>
    </row>
    <row r="443" spans="1:9" ht="22.5" customHeight="1">
      <c r="A443" s="34"/>
      <c r="B443" s="47"/>
      <c r="C443" s="47"/>
      <c r="D443" s="35"/>
      <c r="E443" s="16"/>
      <c r="F443" s="35"/>
      <c r="G443" s="35"/>
      <c r="H443" s="35"/>
      <c r="I443" s="35"/>
    </row>
    <row r="444" spans="1:9" ht="22.5" customHeight="1">
      <c r="A444" s="34"/>
      <c r="B444" s="47"/>
      <c r="C444" s="47"/>
      <c r="D444" s="35"/>
      <c r="E444" s="16"/>
      <c r="F444" s="35"/>
      <c r="G444" s="35"/>
      <c r="H444" s="35"/>
      <c r="I444" s="35"/>
    </row>
    <row r="445" spans="1:9" ht="22.5" customHeight="1">
      <c r="A445" s="34"/>
      <c r="B445" s="47"/>
      <c r="C445" s="47"/>
      <c r="D445" s="35"/>
      <c r="E445" s="16"/>
      <c r="F445" s="35"/>
      <c r="G445" s="35"/>
      <c r="H445" s="35"/>
      <c r="I445" s="35"/>
    </row>
    <row r="446" spans="1:9" ht="22.5" customHeight="1">
      <c r="A446" s="34"/>
      <c r="B446" s="47"/>
      <c r="C446" s="47"/>
      <c r="D446" s="35"/>
      <c r="E446" s="16"/>
      <c r="F446" s="35"/>
      <c r="G446" s="35"/>
      <c r="H446" s="35"/>
      <c r="I446" s="35"/>
    </row>
    <row r="447" spans="1:9" ht="22.5" customHeight="1">
      <c r="A447" s="34"/>
      <c r="B447" s="47"/>
      <c r="C447" s="47"/>
      <c r="D447" s="35"/>
      <c r="E447" s="16"/>
      <c r="F447" s="35"/>
      <c r="G447" s="35"/>
      <c r="H447" s="35"/>
      <c r="I447" s="35"/>
    </row>
    <row r="448" spans="1:9" ht="22.5" customHeight="1">
      <c r="A448" s="34"/>
      <c r="B448" s="47"/>
      <c r="C448" s="47"/>
      <c r="D448" s="35"/>
      <c r="E448" s="16"/>
      <c r="F448" s="35"/>
      <c r="G448" s="35"/>
      <c r="H448" s="35"/>
      <c r="I448" s="35"/>
    </row>
    <row r="449" spans="1:9" ht="22.5" customHeight="1">
      <c r="A449" s="34"/>
      <c r="B449" s="47"/>
      <c r="C449" s="47"/>
      <c r="D449" s="35"/>
      <c r="E449" s="16"/>
      <c r="F449" s="35"/>
      <c r="G449" s="35"/>
      <c r="H449" s="35"/>
      <c r="I449" s="35"/>
    </row>
    <row r="450" spans="1:9" ht="22.5" customHeight="1">
      <c r="A450" s="34"/>
      <c r="B450" s="47"/>
      <c r="C450" s="47"/>
      <c r="D450" s="35"/>
      <c r="E450" s="16"/>
      <c r="F450" s="35"/>
      <c r="G450" s="35"/>
      <c r="H450" s="35"/>
      <c r="I450" s="35"/>
    </row>
    <row r="451" spans="1:9" ht="22.5" customHeight="1">
      <c r="A451" s="34"/>
      <c r="B451" s="47"/>
      <c r="C451" s="47"/>
      <c r="D451" s="35"/>
      <c r="E451" s="16"/>
      <c r="F451" s="35"/>
      <c r="G451" s="35"/>
      <c r="H451" s="35"/>
      <c r="I451" s="35"/>
    </row>
    <row r="452" spans="1:9" ht="22.5" customHeight="1">
      <c r="A452" s="34"/>
      <c r="B452" s="47"/>
      <c r="C452" s="47"/>
      <c r="D452" s="35"/>
      <c r="E452" s="16"/>
      <c r="F452" s="35"/>
      <c r="G452" s="35"/>
      <c r="H452" s="35"/>
      <c r="I452" s="35"/>
    </row>
    <row r="453" spans="1:9" ht="22.5" customHeight="1">
      <c r="A453" s="34"/>
      <c r="B453" s="47"/>
      <c r="C453" s="47"/>
      <c r="D453" s="35"/>
      <c r="E453" s="16"/>
      <c r="F453" s="35"/>
      <c r="G453" s="35"/>
      <c r="H453" s="35"/>
      <c r="I453" s="35"/>
    </row>
    <row r="454" spans="1:9" ht="22.5" customHeight="1">
      <c r="A454" s="34"/>
      <c r="B454" s="47"/>
      <c r="C454" s="47"/>
      <c r="D454" s="35"/>
      <c r="E454" s="16"/>
      <c r="F454" s="35"/>
      <c r="G454" s="35"/>
      <c r="H454" s="35"/>
      <c r="I454" s="35"/>
    </row>
    <row r="455" spans="1:9" ht="22.5" customHeight="1">
      <c r="A455" s="34"/>
      <c r="B455" s="47"/>
      <c r="C455" s="47"/>
      <c r="D455" s="35"/>
      <c r="E455" s="16"/>
      <c r="F455" s="35"/>
      <c r="G455" s="35"/>
      <c r="H455" s="35"/>
      <c r="I455" s="35"/>
    </row>
    <row r="456" spans="1:9" ht="22.5" customHeight="1">
      <c r="A456" s="34"/>
      <c r="B456" s="47"/>
      <c r="C456" s="47"/>
      <c r="D456" s="35"/>
      <c r="E456" s="16"/>
      <c r="F456" s="35"/>
      <c r="G456" s="35"/>
      <c r="H456" s="35"/>
      <c r="I456" s="35"/>
    </row>
    <row r="457" spans="1:9" ht="22.5" customHeight="1">
      <c r="A457" s="34"/>
      <c r="B457" s="47"/>
      <c r="C457" s="47"/>
      <c r="D457" s="35"/>
      <c r="E457" s="16"/>
      <c r="F457" s="35"/>
      <c r="G457" s="35"/>
      <c r="H457" s="35"/>
      <c r="I457" s="35"/>
    </row>
    <row r="458" spans="1:9" ht="22.5" customHeight="1">
      <c r="A458" s="34"/>
      <c r="B458" s="47"/>
      <c r="C458" s="47"/>
      <c r="D458" s="35"/>
      <c r="E458" s="16"/>
      <c r="F458" s="35"/>
      <c r="G458" s="35"/>
      <c r="H458" s="35"/>
      <c r="I458" s="35"/>
    </row>
    <row r="459" spans="1:9" ht="22.5" customHeight="1">
      <c r="A459" s="34"/>
      <c r="B459" s="47"/>
      <c r="C459" s="47"/>
      <c r="D459" s="35"/>
      <c r="E459" s="16"/>
      <c r="F459" s="35"/>
      <c r="G459" s="35"/>
      <c r="H459" s="35"/>
      <c r="I459" s="35"/>
    </row>
    <row r="460" spans="1:9" ht="22.5" customHeight="1">
      <c r="A460" s="34"/>
      <c r="B460" s="47"/>
      <c r="C460" s="47"/>
      <c r="D460" s="35"/>
      <c r="E460" s="16"/>
      <c r="F460" s="35"/>
      <c r="G460" s="35"/>
      <c r="H460" s="35"/>
      <c r="I460" s="35"/>
    </row>
    <row r="461" spans="1:9" ht="22.5" customHeight="1">
      <c r="A461" s="34"/>
      <c r="B461" s="47"/>
      <c r="C461" s="47"/>
      <c r="D461" s="35"/>
      <c r="E461" s="16"/>
      <c r="F461" s="35"/>
      <c r="G461" s="35"/>
      <c r="H461" s="35"/>
      <c r="I461" s="35"/>
    </row>
    <row r="462" spans="1:9" ht="22.5" customHeight="1">
      <c r="A462" s="34"/>
      <c r="B462" s="47"/>
      <c r="C462" s="47"/>
      <c r="D462" s="35"/>
      <c r="E462" s="16"/>
      <c r="F462" s="35"/>
      <c r="G462" s="35"/>
      <c r="H462" s="35"/>
      <c r="I462" s="35"/>
    </row>
    <row r="463" spans="1:9" ht="22.5" customHeight="1">
      <c r="A463" s="34"/>
      <c r="B463" s="47"/>
      <c r="C463" s="47"/>
      <c r="D463" s="35"/>
      <c r="E463" s="16"/>
      <c r="F463" s="35"/>
      <c r="G463" s="35"/>
      <c r="H463" s="35"/>
      <c r="I463" s="35"/>
    </row>
    <row r="464" spans="1:9" ht="22.5" customHeight="1">
      <c r="A464" s="34"/>
      <c r="B464" s="47"/>
      <c r="C464" s="47"/>
      <c r="D464" s="35"/>
      <c r="E464" s="16"/>
      <c r="F464" s="35"/>
      <c r="G464" s="35"/>
      <c r="H464" s="35"/>
      <c r="I464" s="35"/>
    </row>
    <row r="465" spans="1:9" ht="22.5" customHeight="1">
      <c r="A465" s="34"/>
      <c r="B465" s="47"/>
      <c r="C465" s="47"/>
      <c r="D465" s="35"/>
      <c r="E465" s="16"/>
      <c r="F465" s="35"/>
      <c r="G465" s="35"/>
      <c r="H465" s="35"/>
      <c r="I465" s="35"/>
    </row>
    <row r="466" spans="1:9" ht="22.5" customHeight="1">
      <c r="A466" s="34"/>
      <c r="B466" s="47"/>
      <c r="C466" s="47"/>
      <c r="D466" s="35"/>
      <c r="E466" s="16"/>
      <c r="F466" s="35"/>
      <c r="G466" s="35"/>
      <c r="H466" s="35"/>
      <c r="I466" s="35"/>
    </row>
    <row r="467" spans="1:9" ht="13">
      <c r="B467" s="60"/>
      <c r="C467" s="60"/>
    </row>
    <row r="468" spans="1:9" ht="13">
      <c r="B468" s="60"/>
      <c r="C468" s="60"/>
    </row>
    <row r="469" spans="1:9" ht="13">
      <c r="B469" s="60"/>
      <c r="C469" s="60"/>
    </row>
    <row r="470" spans="1:9" ht="13">
      <c r="B470" s="60"/>
      <c r="C470" s="60"/>
    </row>
    <row r="471" spans="1:9" ht="13">
      <c r="B471" s="60"/>
      <c r="C471" s="60"/>
    </row>
    <row r="472" spans="1:9" ht="13">
      <c r="B472" s="60"/>
      <c r="C472" s="60"/>
    </row>
    <row r="473" spans="1:9" ht="13">
      <c r="B473" s="60"/>
      <c r="C473" s="60"/>
    </row>
    <row r="474" spans="1:9" ht="13">
      <c r="B474" s="60"/>
      <c r="C474" s="60"/>
    </row>
    <row r="475" spans="1:9" ht="13">
      <c r="B475" s="60"/>
      <c r="C475" s="60"/>
    </row>
    <row r="476" spans="1:9" ht="13">
      <c r="B476" s="60"/>
      <c r="C476" s="60"/>
    </row>
    <row r="477" spans="1:9" ht="13">
      <c r="B477" s="60"/>
      <c r="C477" s="60"/>
    </row>
    <row r="478" spans="1:9" ht="13">
      <c r="B478" s="60"/>
      <c r="C478" s="60"/>
    </row>
    <row r="479" spans="1:9" ht="13">
      <c r="B479" s="60"/>
      <c r="C479" s="60"/>
    </row>
    <row r="480" spans="1:9" ht="13">
      <c r="B480" s="60"/>
      <c r="C480" s="60"/>
    </row>
    <row r="481" spans="2:3" ht="13">
      <c r="B481" s="60"/>
      <c r="C481" s="60"/>
    </row>
    <row r="482" spans="2:3" ht="13">
      <c r="B482" s="60"/>
      <c r="C482" s="60"/>
    </row>
    <row r="483" spans="2:3" ht="13">
      <c r="B483" s="60"/>
      <c r="C483" s="60"/>
    </row>
    <row r="484" spans="2:3" ht="13">
      <c r="B484" s="60"/>
      <c r="C484" s="60"/>
    </row>
    <row r="485" spans="2:3" ht="13">
      <c r="B485" s="60"/>
      <c r="C485" s="60"/>
    </row>
    <row r="486" spans="2:3" ht="13">
      <c r="B486" s="60"/>
      <c r="C486" s="60"/>
    </row>
    <row r="487" spans="2:3" ht="13">
      <c r="B487" s="60"/>
      <c r="C487" s="60"/>
    </row>
    <row r="488" spans="2:3" ht="13">
      <c r="B488" s="60"/>
      <c r="C488" s="60"/>
    </row>
    <row r="489" spans="2:3" ht="13">
      <c r="B489" s="60"/>
      <c r="C489" s="60"/>
    </row>
    <row r="490" spans="2:3" ht="13">
      <c r="B490" s="60"/>
      <c r="C490" s="60"/>
    </row>
    <row r="491" spans="2:3" ht="13">
      <c r="B491" s="60"/>
      <c r="C491" s="60"/>
    </row>
    <row r="492" spans="2:3" ht="13">
      <c r="B492" s="60"/>
      <c r="C492" s="60"/>
    </row>
    <row r="493" spans="2:3" ht="13">
      <c r="B493" s="60"/>
      <c r="C493" s="60"/>
    </row>
    <row r="494" spans="2:3" ht="13">
      <c r="B494" s="60"/>
      <c r="C494" s="60"/>
    </row>
    <row r="495" spans="2:3" ht="13">
      <c r="B495" s="60"/>
      <c r="C495" s="60"/>
    </row>
    <row r="496" spans="2:3" ht="13">
      <c r="B496" s="60"/>
      <c r="C496" s="60"/>
    </row>
    <row r="497" spans="2:3" ht="13">
      <c r="B497" s="60"/>
      <c r="C497" s="60"/>
    </row>
    <row r="498" spans="2:3" ht="13">
      <c r="B498" s="60"/>
      <c r="C498" s="60"/>
    </row>
    <row r="499" spans="2:3" ht="13">
      <c r="B499" s="60"/>
      <c r="C499" s="60"/>
    </row>
    <row r="500" spans="2:3" ht="13">
      <c r="B500" s="60"/>
      <c r="C500" s="60"/>
    </row>
    <row r="501" spans="2:3" ht="13">
      <c r="B501" s="60"/>
      <c r="C501" s="60"/>
    </row>
    <row r="502" spans="2:3" ht="13">
      <c r="B502" s="60"/>
      <c r="C502" s="60"/>
    </row>
    <row r="503" spans="2:3" ht="13">
      <c r="B503" s="60"/>
      <c r="C503" s="60"/>
    </row>
    <row r="504" spans="2:3" ht="13">
      <c r="B504" s="60"/>
      <c r="C504" s="60"/>
    </row>
    <row r="505" spans="2:3" ht="13">
      <c r="B505" s="60"/>
      <c r="C505" s="60"/>
    </row>
    <row r="506" spans="2:3" ht="13">
      <c r="B506" s="60"/>
      <c r="C506" s="60"/>
    </row>
    <row r="507" spans="2:3" ht="13">
      <c r="B507" s="60"/>
      <c r="C507" s="60"/>
    </row>
    <row r="508" spans="2:3" ht="13">
      <c r="B508" s="60"/>
      <c r="C508" s="60"/>
    </row>
    <row r="509" spans="2:3" ht="13">
      <c r="B509" s="60"/>
      <c r="C509" s="60"/>
    </row>
    <row r="510" spans="2:3" ht="13">
      <c r="B510" s="60"/>
      <c r="C510" s="60"/>
    </row>
    <row r="511" spans="2:3" ht="13">
      <c r="B511" s="60"/>
      <c r="C511" s="60"/>
    </row>
    <row r="512" spans="2:3" ht="13">
      <c r="B512" s="60"/>
      <c r="C512" s="60"/>
    </row>
    <row r="513" spans="2:3" ht="13">
      <c r="B513" s="60"/>
      <c r="C513" s="60"/>
    </row>
    <row r="514" spans="2:3" ht="13">
      <c r="B514" s="60"/>
      <c r="C514" s="60"/>
    </row>
    <row r="515" spans="2:3" ht="13">
      <c r="B515" s="60"/>
      <c r="C515" s="60"/>
    </row>
    <row r="516" spans="2:3" ht="13">
      <c r="B516" s="60"/>
      <c r="C516" s="60"/>
    </row>
    <row r="517" spans="2:3" ht="13">
      <c r="B517" s="60"/>
      <c r="C517" s="60"/>
    </row>
    <row r="518" spans="2:3" ht="13">
      <c r="B518" s="60"/>
      <c r="C518" s="60"/>
    </row>
    <row r="519" spans="2:3" ht="13">
      <c r="B519" s="60"/>
      <c r="C519" s="60"/>
    </row>
    <row r="520" spans="2:3" ht="13">
      <c r="B520" s="60"/>
      <c r="C520" s="60"/>
    </row>
    <row r="521" spans="2:3" ht="13">
      <c r="B521" s="60"/>
      <c r="C521" s="60"/>
    </row>
    <row r="522" spans="2:3" ht="13">
      <c r="B522" s="60"/>
      <c r="C522" s="60"/>
    </row>
    <row r="523" spans="2:3" ht="13">
      <c r="B523" s="60"/>
      <c r="C523" s="60"/>
    </row>
    <row r="524" spans="2:3" ht="13">
      <c r="B524" s="60"/>
      <c r="C524" s="60"/>
    </row>
    <row r="525" spans="2:3" ht="13">
      <c r="B525" s="60"/>
      <c r="C525" s="60"/>
    </row>
    <row r="526" spans="2:3" ht="13">
      <c r="B526" s="60"/>
      <c r="C526" s="60"/>
    </row>
    <row r="527" spans="2:3" ht="13">
      <c r="B527" s="60"/>
      <c r="C527" s="60"/>
    </row>
    <row r="528" spans="2:3" ht="13">
      <c r="B528" s="60"/>
      <c r="C528" s="60"/>
    </row>
    <row r="529" spans="2:3" ht="13">
      <c r="B529" s="60"/>
      <c r="C529" s="60"/>
    </row>
    <row r="530" spans="2:3" ht="13">
      <c r="B530" s="60"/>
      <c r="C530" s="60"/>
    </row>
    <row r="531" spans="2:3" ht="13">
      <c r="B531" s="60"/>
      <c r="C531" s="60"/>
    </row>
    <row r="532" spans="2:3" ht="13">
      <c r="B532" s="60"/>
      <c r="C532" s="60"/>
    </row>
    <row r="533" spans="2:3" ht="13">
      <c r="B533" s="60"/>
      <c r="C533" s="60"/>
    </row>
    <row r="534" spans="2:3" ht="13">
      <c r="B534" s="60"/>
      <c r="C534" s="60"/>
    </row>
    <row r="535" spans="2:3" ht="13">
      <c r="B535" s="60"/>
      <c r="C535" s="60"/>
    </row>
    <row r="536" spans="2:3" ht="13">
      <c r="B536" s="60"/>
      <c r="C536" s="60"/>
    </row>
    <row r="537" spans="2:3" ht="13">
      <c r="B537" s="60"/>
      <c r="C537" s="60"/>
    </row>
    <row r="538" spans="2:3" ht="13">
      <c r="B538" s="60"/>
      <c r="C538" s="60"/>
    </row>
    <row r="539" spans="2:3" ht="13">
      <c r="B539" s="60"/>
      <c r="C539" s="60"/>
    </row>
    <row r="540" spans="2:3" ht="13">
      <c r="B540" s="60"/>
      <c r="C540" s="60"/>
    </row>
    <row r="541" spans="2:3" ht="13">
      <c r="B541" s="60"/>
      <c r="C541" s="60"/>
    </row>
    <row r="542" spans="2:3" ht="13">
      <c r="B542" s="60"/>
      <c r="C542" s="60"/>
    </row>
    <row r="543" spans="2:3" ht="13">
      <c r="B543" s="60"/>
      <c r="C543" s="60"/>
    </row>
    <row r="544" spans="2:3" ht="13">
      <c r="B544" s="60"/>
      <c r="C544" s="60"/>
    </row>
    <row r="545" spans="2:3" ht="13">
      <c r="B545" s="60"/>
      <c r="C545" s="60"/>
    </row>
    <row r="546" spans="2:3" ht="13">
      <c r="B546" s="60"/>
      <c r="C546" s="60"/>
    </row>
    <row r="547" spans="2:3" ht="13">
      <c r="B547" s="60"/>
      <c r="C547" s="60"/>
    </row>
    <row r="548" spans="2:3" ht="13">
      <c r="B548" s="60"/>
      <c r="C548" s="60"/>
    </row>
    <row r="549" spans="2:3" ht="13">
      <c r="B549" s="60"/>
      <c r="C549" s="60"/>
    </row>
    <row r="550" spans="2:3" ht="13">
      <c r="B550" s="60"/>
      <c r="C550" s="60"/>
    </row>
    <row r="551" spans="2:3" ht="13">
      <c r="B551" s="60"/>
      <c r="C551" s="60"/>
    </row>
    <row r="552" spans="2:3" ht="13">
      <c r="B552" s="60"/>
      <c r="C552" s="60"/>
    </row>
    <row r="553" spans="2:3" ht="13">
      <c r="B553" s="60"/>
      <c r="C553" s="60"/>
    </row>
    <row r="554" spans="2:3" ht="13">
      <c r="B554" s="60"/>
      <c r="C554" s="60"/>
    </row>
    <row r="555" spans="2:3" ht="13">
      <c r="B555" s="60"/>
      <c r="C555" s="60"/>
    </row>
    <row r="556" spans="2:3" ht="13">
      <c r="B556" s="60"/>
      <c r="C556" s="60"/>
    </row>
    <row r="557" spans="2:3" ht="13">
      <c r="B557" s="60"/>
      <c r="C557" s="60"/>
    </row>
    <row r="558" spans="2:3" ht="13">
      <c r="B558" s="60"/>
      <c r="C558" s="60"/>
    </row>
    <row r="559" spans="2:3" ht="13">
      <c r="B559" s="60"/>
      <c r="C559" s="60"/>
    </row>
    <row r="560" spans="2:3" ht="13">
      <c r="B560" s="60"/>
      <c r="C560" s="60"/>
    </row>
    <row r="561" spans="2:3" ht="13">
      <c r="B561" s="60"/>
      <c r="C561" s="60"/>
    </row>
    <row r="562" spans="2:3" ht="13">
      <c r="B562" s="60"/>
      <c r="C562" s="60"/>
    </row>
    <row r="563" spans="2:3" ht="13">
      <c r="B563" s="60"/>
      <c r="C563" s="60"/>
    </row>
    <row r="564" spans="2:3" ht="13">
      <c r="B564" s="60"/>
      <c r="C564" s="60"/>
    </row>
    <row r="565" spans="2:3" ht="13">
      <c r="B565" s="60"/>
      <c r="C565" s="60"/>
    </row>
    <row r="566" spans="2:3" ht="13">
      <c r="B566" s="60"/>
      <c r="C566" s="60"/>
    </row>
    <row r="567" spans="2:3" ht="13">
      <c r="B567" s="60"/>
      <c r="C567" s="60"/>
    </row>
    <row r="568" spans="2:3" ht="13">
      <c r="B568" s="60"/>
      <c r="C568" s="60"/>
    </row>
    <row r="569" spans="2:3" ht="13">
      <c r="B569" s="60"/>
      <c r="C569" s="60"/>
    </row>
    <row r="570" spans="2:3" ht="13">
      <c r="B570" s="60"/>
      <c r="C570" s="60"/>
    </row>
    <row r="571" spans="2:3" ht="13">
      <c r="B571" s="60"/>
      <c r="C571" s="60"/>
    </row>
    <row r="572" spans="2:3" ht="13">
      <c r="B572" s="60"/>
      <c r="C572" s="60"/>
    </row>
    <row r="573" spans="2:3" ht="13">
      <c r="B573" s="60"/>
      <c r="C573" s="60"/>
    </row>
    <row r="574" spans="2:3" ht="13">
      <c r="B574" s="60"/>
      <c r="C574" s="60"/>
    </row>
    <row r="575" spans="2:3" ht="13">
      <c r="B575" s="60"/>
      <c r="C575" s="60"/>
    </row>
    <row r="576" spans="2:3" ht="13">
      <c r="B576" s="60"/>
      <c r="C576" s="60"/>
    </row>
    <row r="577" spans="2:3" ht="13">
      <c r="B577" s="60"/>
      <c r="C577" s="60"/>
    </row>
    <row r="578" spans="2:3" ht="13">
      <c r="B578" s="60"/>
      <c r="C578" s="60"/>
    </row>
    <row r="579" spans="2:3" ht="13">
      <c r="B579" s="60"/>
      <c r="C579" s="60"/>
    </row>
    <row r="580" spans="2:3" ht="13">
      <c r="B580" s="60"/>
      <c r="C580" s="60"/>
    </row>
    <row r="581" spans="2:3" ht="13">
      <c r="B581" s="60"/>
      <c r="C581" s="60"/>
    </row>
    <row r="582" spans="2:3" ht="13">
      <c r="B582" s="60"/>
      <c r="C582" s="60"/>
    </row>
    <row r="583" spans="2:3" ht="13">
      <c r="B583" s="60"/>
      <c r="C583" s="60"/>
    </row>
    <row r="584" spans="2:3" ht="13">
      <c r="B584" s="60"/>
      <c r="C584" s="60"/>
    </row>
    <row r="585" spans="2:3" ht="13">
      <c r="B585" s="60"/>
      <c r="C585" s="60"/>
    </row>
    <row r="586" spans="2:3" ht="13">
      <c r="B586" s="60"/>
      <c r="C586" s="60"/>
    </row>
    <row r="587" spans="2:3" ht="13">
      <c r="B587" s="60"/>
      <c r="C587" s="60"/>
    </row>
    <row r="588" spans="2:3" ht="13">
      <c r="B588" s="60"/>
      <c r="C588" s="60"/>
    </row>
    <row r="589" spans="2:3" ht="13">
      <c r="B589" s="60"/>
      <c r="C589" s="60"/>
    </row>
    <row r="590" spans="2:3" ht="13">
      <c r="B590" s="60"/>
      <c r="C590" s="60"/>
    </row>
    <row r="591" spans="2:3" ht="13">
      <c r="B591" s="60"/>
      <c r="C591" s="60"/>
    </row>
    <row r="592" spans="2:3" ht="13">
      <c r="B592" s="60"/>
      <c r="C592" s="60"/>
    </row>
    <row r="593" spans="2:3" ht="13">
      <c r="B593" s="60"/>
      <c r="C593" s="60"/>
    </row>
    <row r="594" spans="2:3" ht="13">
      <c r="B594" s="60"/>
      <c r="C594" s="60"/>
    </row>
    <row r="595" spans="2:3" ht="13">
      <c r="B595" s="60"/>
      <c r="C595" s="60"/>
    </row>
    <row r="596" spans="2:3" ht="13">
      <c r="B596" s="60"/>
      <c r="C596" s="60"/>
    </row>
    <row r="597" spans="2:3" ht="13">
      <c r="B597" s="60"/>
      <c r="C597" s="60"/>
    </row>
    <row r="598" spans="2:3" ht="13">
      <c r="B598" s="60"/>
      <c r="C598" s="60"/>
    </row>
    <row r="599" spans="2:3" ht="13">
      <c r="B599" s="60"/>
      <c r="C599" s="60"/>
    </row>
    <row r="600" spans="2:3" ht="13">
      <c r="B600" s="60"/>
      <c r="C600" s="60"/>
    </row>
    <row r="601" spans="2:3" ht="13">
      <c r="B601" s="60"/>
      <c r="C601" s="60"/>
    </row>
    <row r="602" spans="2:3" ht="13">
      <c r="B602" s="60"/>
      <c r="C602" s="60"/>
    </row>
    <row r="603" spans="2:3" ht="13">
      <c r="B603" s="60"/>
      <c r="C603" s="60"/>
    </row>
    <row r="604" spans="2:3" ht="13">
      <c r="B604" s="60"/>
      <c r="C604" s="60"/>
    </row>
    <row r="605" spans="2:3" ht="13">
      <c r="B605" s="60"/>
      <c r="C605" s="60"/>
    </row>
    <row r="606" spans="2:3" ht="13">
      <c r="B606" s="60"/>
      <c r="C606" s="60"/>
    </row>
    <row r="607" spans="2:3" ht="13">
      <c r="B607" s="60"/>
      <c r="C607" s="60"/>
    </row>
    <row r="608" spans="2:3" ht="13">
      <c r="B608" s="60"/>
      <c r="C608" s="60"/>
    </row>
    <row r="609" spans="2:3" ht="13">
      <c r="B609" s="60"/>
      <c r="C609" s="60"/>
    </row>
    <row r="610" spans="2:3" ht="13">
      <c r="B610" s="60"/>
      <c r="C610" s="60"/>
    </row>
    <row r="611" spans="2:3" ht="13">
      <c r="B611" s="60"/>
      <c r="C611" s="60"/>
    </row>
    <row r="612" spans="2:3" ht="13">
      <c r="B612" s="60"/>
      <c r="C612" s="60"/>
    </row>
    <row r="613" spans="2:3" ht="13">
      <c r="B613" s="60"/>
      <c r="C613" s="60"/>
    </row>
    <row r="614" spans="2:3" ht="13">
      <c r="B614" s="60"/>
      <c r="C614" s="60"/>
    </row>
    <row r="615" spans="2:3" ht="13">
      <c r="B615" s="60"/>
      <c r="C615" s="60"/>
    </row>
    <row r="616" spans="2:3" ht="13">
      <c r="B616" s="60"/>
      <c r="C616" s="60"/>
    </row>
    <row r="617" spans="2:3" ht="13">
      <c r="B617" s="60"/>
      <c r="C617" s="60"/>
    </row>
    <row r="618" spans="2:3" ht="13">
      <c r="B618" s="60"/>
      <c r="C618" s="60"/>
    </row>
    <row r="619" spans="2:3" ht="13">
      <c r="B619" s="60"/>
      <c r="C619" s="60"/>
    </row>
    <row r="620" spans="2:3" ht="13">
      <c r="B620" s="60"/>
      <c r="C620" s="60"/>
    </row>
    <row r="621" spans="2:3" ht="13">
      <c r="B621" s="60"/>
      <c r="C621" s="60"/>
    </row>
    <row r="622" spans="2:3" ht="13">
      <c r="B622" s="60"/>
      <c r="C622" s="60"/>
    </row>
    <row r="623" spans="2:3" ht="13">
      <c r="B623" s="60"/>
      <c r="C623" s="60"/>
    </row>
    <row r="624" spans="2:3" ht="13">
      <c r="B624" s="60"/>
      <c r="C624" s="60"/>
    </row>
    <row r="625" spans="2:3" ht="13">
      <c r="B625" s="60"/>
      <c r="C625" s="60"/>
    </row>
    <row r="626" spans="2:3" ht="13">
      <c r="B626" s="60"/>
      <c r="C626" s="60"/>
    </row>
    <row r="627" spans="2:3" ht="13">
      <c r="B627" s="60"/>
      <c r="C627" s="60"/>
    </row>
    <row r="628" spans="2:3" ht="13">
      <c r="B628" s="60"/>
      <c r="C628" s="60"/>
    </row>
    <row r="629" spans="2:3" ht="13">
      <c r="B629" s="60"/>
      <c r="C629" s="60"/>
    </row>
    <row r="630" spans="2:3" ht="13">
      <c r="B630" s="60"/>
      <c r="C630" s="60"/>
    </row>
    <row r="631" spans="2:3" ht="13">
      <c r="B631" s="60"/>
      <c r="C631" s="60"/>
    </row>
    <row r="632" spans="2:3" ht="13">
      <c r="B632" s="60"/>
      <c r="C632" s="60"/>
    </row>
    <row r="633" spans="2:3" ht="13">
      <c r="B633" s="60"/>
      <c r="C633" s="60"/>
    </row>
    <row r="634" spans="2:3" ht="13">
      <c r="B634" s="60"/>
      <c r="C634" s="60"/>
    </row>
    <row r="635" spans="2:3" ht="13">
      <c r="B635" s="60"/>
      <c r="C635" s="60"/>
    </row>
    <row r="636" spans="2:3" ht="13">
      <c r="B636" s="60"/>
      <c r="C636" s="60"/>
    </row>
    <row r="637" spans="2:3" ht="13">
      <c r="B637" s="60"/>
      <c r="C637" s="60"/>
    </row>
    <row r="638" spans="2:3" ht="13">
      <c r="B638" s="60"/>
      <c r="C638" s="60"/>
    </row>
    <row r="639" spans="2:3" ht="13">
      <c r="B639" s="60"/>
      <c r="C639" s="60"/>
    </row>
    <row r="640" spans="2:3" ht="13">
      <c r="B640" s="60"/>
      <c r="C640" s="60"/>
    </row>
    <row r="641" spans="2:3" ht="13">
      <c r="B641" s="60"/>
      <c r="C641" s="60"/>
    </row>
    <row r="642" spans="2:3" ht="13">
      <c r="B642" s="60"/>
      <c r="C642" s="60"/>
    </row>
    <row r="643" spans="2:3" ht="13">
      <c r="B643" s="60"/>
      <c r="C643" s="60"/>
    </row>
    <row r="644" spans="2:3" ht="13">
      <c r="B644" s="60"/>
      <c r="C644" s="60"/>
    </row>
    <row r="645" spans="2:3" ht="13">
      <c r="B645" s="60"/>
      <c r="C645" s="60"/>
    </row>
    <row r="646" spans="2:3" ht="13">
      <c r="B646" s="60"/>
      <c r="C646" s="60"/>
    </row>
    <row r="647" spans="2:3" ht="13">
      <c r="B647" s="60"/>
      <c r="C647" s="60"/>
    </row>
    <row r="648" spans="2:3" ht="13">
      <c r="B648" s="60"/>
      <c r="C648" s="60"/>
    </row>
    <row r="649" spans="2:3" ht="13">
      <c r="B649" s="60"/>
      <c r="C649" s="60"/>
    </row>
    <row r="650" spans="2:3" ht="13">
      <c r="B650" s="60"/>
      <c r="C650" s="60"/>
    </row>
    <row r="651" spans="2:3" ht="13">
      <c r="B651" s="60"/>
      <c r="C651" s="60"/>
    </row>
    <row r="652" spans="2:3" ht="13">
      <c r="B652" s="60"/>
      <c r="C652" s="60"/>
    </row>
    <row r="653" spans="2:3" ht="13">
      <c r="B653" s="60"/>
      <c r="C653" s="60"/>
    </row>
    <row r="654" spans="2:3" ht="13">
      <c r="B654" s="60"/>
      <c r="C654" s="60"/>
    </row>
    <row r="655" spans="2:3" ht="13">
      <c r="B655" s="60"/>
      <c r="C655" s="60"/>
    </row>
    <row r="656" spans="2:3" ht="13">
      <c r="B656" s="60"/>
      <c r="C656" s="60"/>
    </row>
    <row r="657" spans="2:3" ht="13">
      <c r="B657" s="60"/>
      <c r="C657" s="60"/>
    </row>
    <row r="658" spans="2:3" ht="13">
      <c r="B658" s="60"/>
      <c r="C658" s="60"/>
    </row>
    <row r="659" spans="2:3" ht="13">
      <c r="B659" s="60"/>
      <c r="C659" s="60"/>
    </row>
    <row r="660" spans="2:3" ht="13">
      <c r="B660" s="60"/>
      <c r="C660" s="60"/>
    </row>
    <row r="661" spans="2:3" ht="13">
      <c r="B661" s="60"/>
      <c r="C661" s="60"/>
    </row>
    <row r="662" spans="2:3" ht="13">
      <c r="B662" s="60"/>
      <c r="C662" s="60"/>
    </row>
    <row r="663" spans="2:3" ht="13">
      <c r="B663" s="60"/>
      <c r="C663" s="60"/>
    </row>
    <row r="664" spans="2:3" ht="13">
      <c r="B664" s="60"/>
      <c r="C664" s="60"/>
    </row>
    <row r="665" spans="2:3" ht="13">
      <c r="B665" s="60"/>
      <c r="C665" s="60"/>
    </row>
    <row r="666" spans="2:3" ht="13">
      <c r="B666" s="60"/>
      <c r="C666" s="60"/>
    </row>
    <row r="667" spans="2:3" ht="13">
      <c r="B667" s="60"/>
      <c r="C667" s="60"/>
    </row>
    <row r="668" spans="2:3" ht="13">
      <c r="B668" s="60"/>
      <c r="C668" s="60"/>
    </row>
    <row r="669" spans="2:3" ht="13">
      <c r="B669" s="60"/>
      <c r="C669" s="60"/>
    </row>
    <row r="670" spans="2:3" ht="13">
      <c r="B670" s="60"/>
      <c r="C670" s="60"/>
    </row>
    <row r="671" spans="2:3" ht="13">
      <c r="B671" s="60"/>
      <c r="C671" s="60"/>
    </row>
    <row r="672" spans="2:3" ht="13">
      <c r="B672" s="60"/>
      <c r="C672" s="60"/>
    </row>
    <row r="673" spans="2:3" ht="13">
      <c r="B673" s="60"/>
      <c r="C673" s="60"/>
    </row>
    <row r="674" spans="2:3" ht="13">
      <c r="B674" s="60"/>
      <c r="C674" s="60"/>
    </row>
    <row r="675" spans="2:3" ht="13">
      <c r="B675" s="60"/>
      <c r="C675" s="60"/>
    </row>
    <row r="676" spans="2:3" ht="13">
      <c r="B676" s="60"/>
      <c r="C676" s="60"/>
    </row>
    <row r="677" spans="2:3" ht="13">
      <c r="B677" s="60"/>
      <c r="C677" s="60"/>
    </row>
    <row r="678" spans="2:3" ht="13">
      <c r="B678" s="60"/>
      <c r="C678" s="60"/>
    </row>
    <row r="679" spans="2:3" ht="13">
      <c r="B679" s="60"/>
      <c r="C679" s="60"/>
    </row>
    <row r="680" spans="2:3" ht="13">
      <c r="B680" s="60"/>
      <c r="C680" s="60"/>
    </row>
    <row r="681" spans="2:3" ht="13">
      <c r="B681" s="60"/>
      <c r="C681" s="60"/>
    </row>
    <row r="682" spans="2:3" ht="13">
      <c r="B682" s="60"/>
      <c r="C682" s="60"/>
    </row>
    <row r="683" spans="2:3" ht="13">
      <c r="B683" s="60"/>
      <c r="C683" s="60"/>
    </row>
    <row r="684" spans="2:3" ht="13">
      <c r="B684" s="60"/>
      <c r="C684" s="60"/>
    </row>
    <row r="685" spans="2:3" ht="13">
      <c r="B685" s="60"/>
      <c r="C685" s="60"/>
    </row>
    <row r="686" spans="2:3" ht="13">
      <c r="B686" s="60"/>
      <c r="C686" s="60"/>
    </row>
    <row r="687" spans="2:3" ht="13">
      <c r="B687" s="60"/>
      <c r="C687" s="60"/>
    </row>
    <row r="688" spans="2:3" ht="13">
      <c r="B688" s="60"/>
      <c r="C688" s="60"/>
    </row>
    <row r="689" spans="2:3" ht="13">
      <c r="B689" s="60"/>
      <c r="C689" s="60"/>
    </row>
    <row r="690" spans="2:3" ht="13">
      <c r="B690" s="60"/>
      <c r="C690" s="60"/>
    </row>
    <row r="691" spans="2:3" ht="13">
      <c r="B691" s="60"/>
      <c r="C691" s="60"/>
    </row>
    <row r="692" spans="2:3" ht="13">
      <c r="B692" s="60"/>
      <c r="C692" s="60"/>
    </row>
    <row r="693" spans="2:3" ht="13">
      <c r="B693" s="60"/>
      <c r="C693" s="60"/>
    </row>
    <row r="694" spans="2:3" ht="13">
      <c r="B694" s="60"/>
      <c r="C694" s="60"/>
    </row>
    <row r="695" spans="2:3" ht="13">
      <c r="B695" s="60"/>
      <c r="C695" s="60"/>
    </row>
    <row r="696" spans="2:3" ht="13">
      <c r="B696" s="60"/>
      <c r="C696" s="60"/>
    </row>
    <row r="697" spans="2:3" ht="13">
      <c r="B697" s="60"/>
      <c r="C697" s="60"/>
    </row>
    <row r="698" spans="2:3" ht="13">
      <c r="B698" s="60"/>
      <c r="C698" s="60"/>
    </row>
    <row r="699" spans="2:3" ht="13">
      <c r="B699" s="60"/>
      <c r="C699" s="60"/>
    </row>
    <row r="700" spans="2:3" ht="13">
      <c r="B700" s="60"/>
      <c r="C700" s="60"/>
    </row>
    <row r="701" spans="2:3" ht="13">
      <c r="B701" s="60"/>
      <c r="C701" s="60"/>
    </row>
    <row r="702" spans="2:3" ht="13">
      <c r="B702" s="60"/>
      <c r="C702" s="60"/>
    </row>
    <row r="703" spans="2:3" ht="13">
      <c r="B703" s="60"/>
      <c r="C703" s="60"/>
    </row>
    <row r="704" spans="2:3" ht="13">
      <c r="B704" s="60"/>
      <c r="C704" s="60"/>
    </row>
    <row r="705" spans="2:3" ht="13">
      <c r="B705" s="60"/>
      <c r="C705" s="60"/>
    </row>
    <row r="706" spans="2:3" ht="13">
      <c r="B706" s="60"/>
      <c r="C706" s="60"/>
    </row>
    <row r="707" spans="2:3" ht="13">
      <c r="B707" s="60"/>
      <c r="C707" s="60"/>
    </row>
    <row r="708" spans="2:3" ht="13">
      <c r="B708" s="60"/>
      <c r="C708" s="60"/>
    </row>
    <row r="709" spans="2:3" ht="13">
      <c r="B709" s="60"/>
      <c r="C709" s="60"/>
    </row>
    <row r="710" spans="2:3" ht="13">
      <c r="B710" s="60"/>
      <c r="C710" s="60"/>
    </row>
    <row r="711" spans="2:3" ht="13">
      <c r="B711" s="60"/>
      <c r="C711" s="60"/>
    </row>
    <row r="712" spans="2:3" ht="13">
      <c r="B712" s="60"/>
      <c r="C712" s="60"/>
    </row>
    <row r="713" spans="2:3" ht="13">
      <c r="B713" s="60"/>
      <c r="C713" s="60"/>
    </row>
    <row r="714" spans="2:3" ht="13">
      <c r="B714" s="60"/>
      <c r="C714" s="60"/>
    </row>
    <row r="715" spans="2:3" ht="13">
      <c r="B715" s="60"/>
      <c r="C715" s="60"/>
    </row>
    <row r="716" spans="2:3" ht="13">
      <c r="B716" s="60"/>
      <c r="C716" s="60"/>
    </row>
    <row r="717" spans="2:3" ht="13">
      <c r="B717" s="60"/>
      <c r="C717" s="60"/>
    </row>
    <row r="718" spans="2:3" ht="13">
      <c r="B718" s="60"/>
      <c r="C718" s="60"/>
    </row>
    <row r="719" spans="2:3" ht="13">
      <c r="B719" s="60"/>
      <c r="C719" s="60"/>
    </row>
    <row r="720" spans="2:3" ht="13">
      <c r="B720" s="60"/>
      <c r="C720" s="60"/>
    </row>
    <row r="721" spans="2:3" ht="13">
      <c r="B721" s="60"/>
      <c r="C721" s="60"/>
    </row>
    <row r="722" spans="2:3" ht="13">
      <c r="B722" s="60"/>
      <c r="C722" s="60"/>
    </row>
    <row r="723" spans="2:3" ht="13">
      <c r="B723" s="60"/>
      <c r="C723" s="60"/>
    </row>
    <row r="724" spans="2:3" ht="13">
      <c r="B724" s="60"/>
      <c r="C724" s="60"/>
    </row>
    <row r="725" spans="2:3" ht="13">
      <c r="B725" s="60"/>
      <c r="C725" s="60"/>
    </row>
    <row r="726" spans="2:3" ht="13">
      <c r="B726" s="60"/>
      <c r="C726" s="60"/>
    </row>
    <row r="727" spans="2:3" ht="13">
      <c r="B727" s="60"/>
      <c r="C727" s="60"/>
    </row>
    <row r="728" spans="2:3" ht="13">
      <c r="B728" s="60"/>
      <c r="C728" s="60"/>
    </row>
    <row r="729" spans="2:3" ht="13">
      <c r="B729" s="60"/>
      <c r="C729" s="60"/>
    </row>
    <row r="730" spans="2:3" ht="13">
      <c r="B730" s="60"/>
      <c r="C730" s="60"/>
    </row>
    <row r="731" spans="2:3" ht="13">
      <c r="B731" s="60"/>
      <c r="C731" s="60"/>
    </row>
    <row r="732" spans="2:3" ht="13">
      <c r="B732" s="60"/>
      <c r="C732" s="60"/>
    </row>
    <row r="733" spans="2:3" ht="13">
      <c r="B733" s="60"/>
      <c r="C733" s="60"/>
    </row>
    <row r="734" spans="2:3" ht="13">
      <c r="B734" s="60"/>
      <c r="C734" s="60"/>
    </row>
    <row r="735" spans="2:3" ht="13">
      <c r="B735" s="60"/>
      <c r="C735" s="60"/>
    </row>
    <row r="736" spans="2:3" ht="13">
      <c r="B736" s="60"/>
      <c r="C736" s="60"/>
    </row>
    <row r="737" spans="2:3" ht="13">
      <c r="B737" s="60"/>
      <c r="C737" s="60"/>
    </row>
    <row r="738" spans="2:3" ht="13">
      <c r="B738" s="60"/>
      <c r="C738" s="60"/>
    </row>
    <row r="739" spans="2:3" ht="13">
      <c r="B739" s="60"/>
      <c r="C739" s="60"/>
    </row>
    <row r="740" spans="2:3" ht="13">
      <c r="B740" s="60"/>
      <c r="C740" s="60"/>
    </row>
    <row r="741" spans="2:3" ht="13">
      <c r="B741" s="60"/>
      <c r="C741" s="60"/>
    </row>
    <row r="742" spans="2:3" ht="13">
      <c r="B742" s="60"/>
      <c r="C742" s="60"/>
    </row>
    <row r="743" spans="2:3" ht="13">
      <c r="B743" s="60"/>
      <c r="C743" s="60"/>
    </row>
    <row r="744" spans="2:3" ht="13">
      <c r="B744" s="60"/>
      <c r="C744" s="60"/>
    </row>
    <row r="745" spans="2:3" ht="13">
      <c r="B745" s="60"/>
      <c r="C745" s="60"/>
    </row>
    <row r="746" spans="2:3" ht="13">
      <c r="B746" s="60"/>
      <c r="C746" s="60"/>
    </row>
    <row r="747" spans="2:3" ht="13">
      <c r="B747" s="60"/>
      <c r="C747" s="60"/>
    </row>
    <row r="748" spans="2:3" ht="13">
      <c r="B748" s="60"/>
      <c r="C748" s="60"/>
    </row>
    <row r="749" spans="2:3" ht="13">
      <c r="B749" s="60"/>
      <c r="C749" s="60"/>
    </row>
    <row r="750" spans="2:3" ht="13">
      <c r="B750" s="60"/>
      <c r="C750" s="60"/>
    </row>
    <row r="751" spans="2:3" ht="13">
      <c r="B751" s="60"/>
      <c r="C751" s="60"/>
    </row>
    <row r="752" spans="2:3" ht="13">
      <c r="B752" s="60"/>
      <c r="C752" s="60"/>
    </row>
    <row r="753" spans="2:3" ht="13">
      <c r="B753" s="60"/>
      <c r="C753" s="60"/>
    </row>
    <row r="754" spans="2:3" ht="13">
      <c r="B754" s="60"/>
      <c r="C754" s="60"/>
    </row>
    <row r="755" spans="2:3" ht="13">
      <c r="B755" s="60"/>
      <c r="C755" s="60"/>
    </row>
    <row r="756" spans="2:3" ht="13">
      <c r="B756" s="60"/>
      <c r="C756" s="60"/>
    </row>
    <row r="757" spans="2:3" ht="13">
      <c r="B757" s="60"/>
      <c r="C757" s="60"/>
    </row>
    <row r="758" spans="2:3" ht="13">
      <c r="B758" s="60"/>
      <c r="C758" s="60"/>
    </row>
    <row r="759" spans="2:3" ht="13">
      <c r="B759" s="60"/>
      <c r="C759" s="60"/>
    </row>
    <row r="760" spans="2:3" ht="13">
      <c r="B760" s="60"/>
      <c r="C760" s="60"/>
    </row>
    <row r="761" spans="2:3" ht="13">
      <c r="B761" s="60"/>
      <c r="C761" s="60"/>
    </row>
    <row r="762" spans="2:3" ht="13">
      <c r="B762" s="60"/>
      <c r="C762" s="60"/>
    </row>
    <row r="763" spans="2:3" ht="13">
      <c r="B763" s="60"/>
      <c r="C763" s="60"/>
    </row>
    <row r="764" spans="2:3" ht="13">
      <c r="B764" s="60"/>
      <c r="C764" s="60"/>
    </row>
    <row r="765" spans="2:3" ht="13">
      <c r="B765" s="60"/>
      <c r="C765" s="60"/>
    </row>
    <row r="766" spans="2:3" ht="13">
      <c r="B766" s="60"/>
      <c r="C766" s="60"/>
    </row>
    <row r="767" spans="2:3" ht="13">
      <c r="B767" s="60"/>
      <c r="C767" s="60"/>
    </row>
    <row r="768" spans="2:3" ht="13">
      <c r="B768" s="60"/>
      <c r="C768" s="60"/>
    </row>
    <row r="769" spans="2:3" ht="13">
      <c r="B769" s="60"/>
      <c r="C769" s="60"/>
    </row>
    <row r="770" spans="2:3" ht="13">
      <c r="B770" s="60"/>
      <c r="C770" s="60"/>
    </row>
    <row r="771" spans="2:3" ht="13">
      <c r="B771" s="60"/>
      <c r="C771" s="60"/>
    </row>
    <row r="772" spans="2:3" ht="13">
      <c r="B772" s="60"/>
      <c r="C772" s="60"/>
    </row>
    <row r="773" spans="2:3" ht="13">
      <c r="B773" s="60"/>
      <c r="C773" s="60"/>
    </row>
    <row r="774" spans="2:3" ht="13">
      <c r="B774" s="60"/>
      <c r="C774" s="60"/>
    </row>
    <row r="775" spans="2:3" ht="13">
      <c r="B775" s="60"/>
      <c r="C775" s="60"/>
    </row>
    <row r="776" spans="2:3" ht="13">
      <c r="B776" s="60"/>
      <c r="C776" s="60"/>
    </row>
    <row r="777" spans="2:3" ht="13">
      <c r="B777" s="60"/>
      <c r="C777" s="60"/>
    </row>
    <row r="778" spans="2:3" ht="13">
      <c r="B778" s="60"/>
      <c r="C778" s="60"/>
    </row>
    <row r="779" spans="2:3" ht="13">
      <c r="B779" s="60"/>
      <c r="C779" s="60"/>
    </row>
    <row r="780" spans="2:3" ht="13">
      <c r="B780" s="60"/>
      <c r="C780" s="60"/>
    </row>
    <row r="781" spans="2:3" ht="13">
      <c r="B781" s="60"/>
      <c r="C781" s="60"/>
    </row>
    <row r="782" spans="2:3" ht="13">
      <c r="B782" s="60"/>
      <c r="C782" s="60"/>
    </row>
    <row r="783" spans="2:3" ht="13">
      <c r="B783" s="60"/>
      <c r="C783" s="60"/>
    </row>
    <row r="784" spans="2:3" ht="13">
      <c r="B784" s="60"/>
      <c r="C784" s="60"/>
    </row>
    <row r="785" spans="2:3" ht="13">
      <c r="B785" s="60"/>
      <c r="C785" s="60"/>
    </row>
    <row r="786" spans="2:3" ht="13">
      <c r="B786" s="60"/>
      <c r="C786" s="60"/>
    </row>
    <row r="787" spans="2:3" ht="13">
      <c r="B787" s="60"/>
      <c r="C787" s="60"/>
    </row>
    <row r="788" spans="2:3" ht="13">
      <c r="B788" s="60"/>
      <c r="C788" s="60"/>
    </row>
    <row r="789" spans="2:3" ht="13">
      <c r="B789" s="60"/>
      <c r="C789" s="60"/>
    </row>
    <row r="790" spans="2:3" ht="13">
      <c r="B790" s="60"/>
      <c r="C790" s="60"/>
    </row>
    <row r="791" spans="2:3" ht="13">
      <c r="B791" s="60"/>
      <c r="C791" s="60"/>
    </row>
    <row r="792" spans="2:3" ht="13">
      <c r="B792" s="60"/>
      <c r="C792" s="60"/>
    </row>
    <row r="793" spans="2:3" ht="13">
      <c r="B793" s="60"/>
      <c r="C793" s="60"/>
    </row>
    <row r="794" spans="2:3" ht="13">
      <c r="B794" s="60"/>
      <c r="C794" s="60"/>
    </row>
    <row r="795" spans="2:3" ht="13">
      <c r="B795" s="60"/>
      <c r="C795" s="60"/>
    </row>
    <row r="796" spans="2:3" ht="13">
      <c r="B796" s="60"/>
      <c r="C796" s="60"/>
    </row>
    <row r="797" spans="2:3" ht="13">
      <c r="B797" s="60"/>
      <c r="C797" s="60"/>
    </row>
    <row r="798" spans="2:3" ht="13">
      <c r="B798" s="60"/>
      <c r="C798" s="60"/>
    </row>
    <row r="799" spans="2:3" ht="13">
      <c r="B799" s="60"/>
      <c r="C799" s="60"/>
    </row>
    <row r="800" spans="2:3" ht="13">
      <c r="B800" s="60"/>
      <c r="C800" s="60"/>
    </row>
    <row r="801" spans="2:3" ht="13">
      <c r="B801" s="60"/>
      <c r="C801" s="60"/>
    </row>
    <row r="802" spans="2:3" ht="13">
      <c r="B802" s="60"/>
      <c r="C802" s="60"/>
    </row>
    <row r="803" spans="2:3" ht="13">
      <c r="B803" s="60"/>
      <c r="C803" s="60"/>
    </row>
    <row r="804" spans="2:3" ht="13">
      <c r="B804" s="60"/>
      <c r="C804" s="60"/>
    </row>
    <row r="805" spans="2:3" ht="13">
      <c r="B805" s="60"/>
      <c r="C805" s="60"/>
    </row>
    <row r="806" spans="2:3" ht="13">
      <c r="B806" s="60"/>
      <c r="C806" s="60"/>
    </row>
    <row r="807" spans="2:3" ht="13">
      <c r="B807" s="60"/>
      <c r="C807" s="60"/>
    </row>
    <row r="808" spans="2:3" ht="13">
      <c r="B808" s="60"/>
      <c r="C808" s="60"/>
    </row>
    <row r="809" spans="2:3" ht="13">
      <c r="B809" s="60"/>
      <c r="C809" s="60"/>
    </row>
    <row r="810" spans="2:3" ht="13">
      <c r="B810" s="60"/>
      <c r="C810" s="60"/>
    </row>
    <row r="811" spans="2:3" ht="13">
      <c r="B811" s="60"/>
      <c r="C811" s="60"/>
    </row>
    <row r="812" spans="2:3" ht="13">
      <c r="B812" s="60"/>
      <c r="C812" s="60"/>
    </row>
    <row r="813" spans="2:3" ht="13">
      <c r="B813" s="60"/>
      <c r="C813" s="60"/>
    </row>
    <row r="814" spans="2:3" ht="13">
      <c r="B814" s="60"/>
      <c r="C814" s="60"/>
    </row>
    <row r="815" spans="2:3" ht="13">
      <c r="B815" s="60"/>
      <c r="C815" s="60"/>
    </row>
    <row r="816" spans="2:3" ht="13">
      <c r="B816" s="60"/>
      <c r="C816" s="60"/>
    </row>
    <row r="817" spans="2:3" ht="13">
      <c r="B817" s="60"/>
      <c r="C817" s="60"/>
    </row>
    <row r="818" spans="2:3" ht="13">
      <c r="B818" s="60"/>
      <c r="C818" s="60"/>
    </row>
    <row r="819" spans="2:3" ht="13">
      <c r="B819" s="60"/>
      <c r="C819" s="60"/>
    </row>
    <row r="820" spans="2:3" ht="13">
      <c r="B820" s="60"/>
      <c r="C820" s="60"/>
    </row>
    <row r="821" spans="2:3" ht="13">
      <c r="B821" s="60"/>
      <c r="C821" s="60"/>
    </row>
    <row r="822" spans="2:3" ht="13">
      <c r="B822" s="60"/>
      <c r="C822" s="60"/>
    </row>
    <row r="823" spans="2:3" ht="13">
      <c r="B823" s="60"/>
      <c r="C823" s="60"/>
    </row>
    <row r="824" spans="2:3" ht="13">
      <c r="B824" s="60"/>
      <c r="C824" s="60"/>
    </row>
    <row r="825" spans="2:3" ht="13">
      <c r="B825" s="60"/>
      <c r="C825" s="60"/>
    </row>
    <row r="826" spans="2:3" ht="13">
      <c r="B826" s="60"/>
      <c r="C826" s="60"/>
    </row>
    <row r="827" spans="2:3" ht="13">
      <c r="B827" s="60"/>
      <c r="C827" s="60"/>
    </row>
    <row r="828" spans="2:3" ht="13">
      <c r="B828" s="60"/>
      <c r="C828" s="60"/>
    </row>
    <row r="829" spans="2:3" ht="13">
      <c r="B829" s="60"/>
      <c r="C829" s="60"/>
    </row>
    <row r="830" spans="2:3" ht="13">
      <c r="B830" s="60"/>
      <c r="C830" s="60"/>
    </row>
    <row r="831" spans="2:3" ht="13">
      <c r="B831" s="60"/>
      <c r="C831" s="60"/>
    </row>
    <row r="832" spans="2:3" ht="13">
      <c r="B832" s="60"/>
      <c r="C832" s="60"/>
    </row>
    <row r="833" spans="2:3" ht="13">
      <c r="B833" s="60"/>
      <c r="C833" s="60"/>
    </row>
    <row r="834" spans="2:3" ht="13">
      <c r="B834" s="60"/>
      <c r="C834" s="60"/>
    </row>
    <row r="835" spans="2:3" ht="13">
      <c r="B835" s="60"/>
      <c r="C835" s="60"/>
    </row>
    <row r="836" spans="2:3" ht="13">
      <c r="B836" s="60"/>
      <c r="C836" s="60"/>
    </row>
    <row r="837" spans="2:3" ht="13">
      <c r="B837" s="60"/>
      <c r="C837" s="60"/>
    </row>
    <row r="838" spans="2:3" ht="13">
      <c r="B838" s="60"/>
      <c r="C838" s="60"/>
    </row>
    <row r="839" spans="2:3" ht="13">
      <c r="B839" s="60"/>
      <c r="C839" s="60"/>
    </row>
    <row r="840" spans="2:3" ht="13">
      <c r="B840" s="60"/>
      <c r="C840" s="60"/>
    </row>
    <row r="841" spans="2:3" ht="13">
      <c r="B841" s="60"/>
      <c r="C841" s="60"/>
    </row>
    <row r="842" spans="2:3" ht="13">
      <c r="B842" s="60"/>
      <c r="C842" s="60"/>
    </row>
    <row r="843" spans="2:3" ht="13">
      <c r="B843" s="60"/>
      <c r="C843" s="60"/>
    </row>
    <row r="844" spans="2:3" ht="13">
      <c r="B844" s="60"/>
      <c r="C844" s="60"/>
    </row>
    <row r="845" spans="2:3" ht="13">
      <c r="B845" s="60"/>
      <c r="C845" s="60"/>
    </row>
    <row r="846" spans="2:3" ht="13">
      <c r="B846" s="60"/>
      <c r="C846" s="60"/>
    </row>
    <row r="847" spans="2:3" ht="13">
      <c r="B847" s="60"/>
      <c r="C847" s="60"/>
    </row>
    <row r="848" spans="2:3" ht="13">
      <c r="B848" s="60"/>
      <c r="C848" s="60"/>
    </row>
    <row r="849" spans="2:3" ht="13">
      <c r="B849" s="60"/>
      <c r="C849" s="60"/>
    </row>
    <row r="850" spans="2:3" ht="13">
      <c r="B850" s="60"/>
      <c r="C850" s="60"/>
    </row>
    <row r="851" spans="2:3" ht="13">
      <c r="B851" s="60"/>
      <c r="C851" s="60"/>
    </row>
    <row r="852" spans="2:3" ht="13">
      <c r="B852" s="60"/>
      <c r="C852" s="60"/>
    </row>
    <row r="853" spans="2:3" ht="13">
      <c r="B853" s="60"/>
      <c r="C853" s="60"/>
    </row>
    <row r="854" spans="2:3" ht="13">
      <c r="B854" s="60"/>
      <c r="C854" s="60"/>
    </row>
    <row r="855" spans="2:3" ht="13">
      <c r="B855" s="60"/>
      <c r="C855" s="60"/>
    </row>
    <row r="856" spans="2:3" ht="13">
      <c r="B856" s="60"/>
      <c r="C856" s="60"/>
    </row>
    <row r="857" spans="2:3" ht="13">
      <c r="B857" s="60"/>
      <c r="C857" s="60"/>
    </row>
    <row r="858" spans="2:3" ht="13">
      <c r="B858" s="60"/>
      <c r="C858" s="60"/>
    </row>
    <row r="859" spans="2:3" ht="13">
      <c r="B859" s="60"/>
      <c r="C859" s="60"/>
    </row>
    <row r="860" spans="2:3" ht="13">
      <c r="B860" s="60"/>
      <c r="C860" s="60"/>
    </row>
    <row r="861" spans="2:3" ht="13">
      <c r="B861" s="60"/>
      <c r="C861" s="60"/>
    </row>
    <row r="862" spans="2:3" ht="13">
      <c r="B862" s="60"/>
      <c r="C862" s="60"/>
    </row>
    <row r="863" spans="2:3" ht="13">
      <c r="B863" s="60"/>
      <c r="C863" s="60"/>
    </row>
    <row r="864" spans="2:3" ht="13">
      <c r="B864" s="60"/>
      <c r="C864" s="60"/>
    </row>
    <row r="865" spans="2:3" ht="13">
      <c r="B865" s="60"/>
      <c r="C865" s="60"/>
    </row>
    <row r="866" spans="2:3" ht="13">
      <c r="B866" s="60"/>
      <c r="C866" s="60"/>
    </row>
    <row r="867" spans="2:3" ht="13">
      <c r="B867" s="60"/>
      <c r="C867" s="60"/>
    </row>
    <row r="868" spans="2:3" ht="13">
      <c r="B868" s="60"/>
      <c r="C868" s="60"/>
    </row>
    <row r="869" spans="2:3" ht="13">
      <c r="B869" s="60"/>
      <c r="C869" s="60"/>
    </row>
    <row r="870" spans="2:3" ht="13">
      <c r="B870" s="60"/>
      <c r="C870" s="60"/>
    </row>
    <row r="871" spans="2:3" ht="13">
      <c r="B871" s="60"/>
      <c r="C871" s="60"/>
    </row>
    <row r="872" spans="2:3" ht="13">
      <c r="B872" s="60"/>
      <c r="C872" s="60"/>
    </row>
    <row r="873" spans="2:3" ht="13">
      <c r="B873" s="60"/>
      <c r="C873" s="60"/>
    </row>
    <row r="874" spans="2:3" ht="13">
      <c r="B874" s="60"/>
      <c r="C874" s="60"/>
    </row>
    <row r="875" spans="2:3" ht="13">
      <c r="B875" s="60"/>
      <c r="C875" s="60"/>
    </row>
    <row r="876" spans="2:3" ht="13">
      <c r="B876" s="60"/>
      <c r="C876" s="60"/>
    </row>
    <row r="877" spans="2:3" ht="13">
      <c r="B877" s="60"/>
      <c r="C877" s="60"/>
    </row>
    <row r="878" spans="2:3" ht="13">
      <c r="B878" s="60"/>
      <c r="C878" s="60"/>
    </row>
    <row r="879" spans="2:3" ht="13">
      <c r="B879" s="60"/>
      <c r="C879" s="60"/>
    </row>
    <row r="880" spans="2:3" ht="13">
      <c r="B880" s="60"/>
      <c r="C880" s="60"/>
    </row>
    <row r="881" spans="2:3" ht="13">
      <c r="B881" s="60"/>
      <c r="C881" s="60"/>
    </row>
    <row r="882" spans="2:3" ht="13">
      <c r="B882" s="60"/>
      <c r="C882" s="60"/>
    </row>
    <row r="883" spans="2:3" ht="13">
      <c r="B883" s="60"/>
      <c r="C883" s="60"/>
    </row>
    <row r="884" spans="2:3" ht="13">
      <c r="B884" s="60"/>
      <c r="C884" s="60"/>
    </row>
    <row r="885" spans="2:3" ht="13">
      <c r="B885" s="60"/>
      <c r="C885" s="60"/>
    </row>
    <row r="886" spans="2:3" ht="13">
      <c r="B886" s="60"/>
      <c r="C886" s="60"/>
    </row>
    <row r="887" spans="2:3" ht="13">
      <c r="B887" s="60"/>
      <c r="C887" s="60"/>
    </row>
    <row r="888" spans="2:3" ht="13">
      <c r="B888" s="60"/>
      <c r="C888" s="60"/>
    </row>
    <row r="889" spans="2:3" ht="13">
      <c r="B889" s="60"/>
      <c r="C889" s="60"/>
    </row>
    <row r="890" spans="2:3" ht="13">
      <c r="B890" s="60"/>
      <c r="C890" s="60"/>
    </row>
    <row r="891" spans="2:3" ht="13">
      <c r="B891" s="60"/>
      <c r="C891" s="60"/>
    </row>
    <row r="892" spans="2:3" ht="13">
      <c r="B892" s="60"/>
      <c r="C892" s="60"/>
    </row>
    <row r="893" spans="2:3" ht="13">
      <c r="B893" s="60"/>
      <c r="C893" s="60"/>
    </row>
    <row r="894" spans="2:3" ht="13">
      <c r="B894" s="60"/>
      <c r="C894" s="60"/>
    </row>
    <row r="895" spans="2:3" ht="13">
      <c r="B895" s="60"/>
      <c r="C895" s="60"/>
    </row>
    <row r="896" spans="2:3" ht="13">
      <c r="B896" s="60"/>
      <c r="C896" s="60"/>
    </row>
    <row r="897" spans="2:3" ht="13">
      <c r="B897" s="60"/>
      <c r="C897" s="60"/>
    </row>
    <row r="898" spans="2:3" ht="13">
      <c r="B898" s="60"/>
      <c r="C898" s="60"/>
    </row>
    <row r="899" spans="2:3" ht="13">
      <c r="B899" s="60"/>
      <c r="C899" s="60"/>
    </row>
    <row r="900" spans="2:3" ht="13">
      <c r="B900" s="60"/>
      <c r="C900" s="60"/>
    </row>
    <row r="901" spans="2:3" ht="13">
      <c r="B901" s="60"/>
      <c r="C901" s="60"/>
    </row>
    <row r="902" spans="2:3" ht="13">
      <c r="B902" s="60"/>
      <c r="C902" s="60"/>
    </row>
    <row r="903" spans="2:3" ht="13">
      <c r="B903" s="60"/>
      <c r="C903" s="60"/>
    </row>
    <row r="904" spans="2:3" ht="13">
      <c r="B904" s="60"/>
      <c r="C904" s="60"/>
    </row>
    <row r="905" spans="2:3" ht="13">
      <c r="B905" s="60"/>
      <c r="C905" s="60"/>
    </row>
    <row r="906" spans="2:3" ht="13">
      <c r="B906" s="60"/>
      <c r="C906" s="60"/>
    </row>
    <row r="907" spans="2:3" ht="13">
      <c r="B907" s="60"/>
      <c r="C907" s="60"/>
    </row>
    <row r="908" spans="2:3" ht="13">
      <c r="B908" s="60"/>
      <c r="C908" s="60"/>
    </row>
    <row r="909" spans="2:3" ht="13">
      <c r="B909" s="60"/>
      <c r="C909" s="60"/>
    </row>
    <row r="910" spans="2:3" ht="13">
      <c r="B910" s="60"/>
      <c r="C910" s="60"/>
    </row>
    <row r="911" spans="2:3" ht="13">
      <c r="B911" s="60"/>
      <c r="C911" s="60"/>
    </row>
    <row r="912" spans="2:3" ht="13">
      <c r="B912" s="60"/>
      <c r="C912" s="60"/>
    </row>
    <row r="913" spans="2:3" ht="13">
      <c r="B913" s="60"/>
      <c r="C913" s="60"/>
    </row>
    <row r="914" spans="2:3" ht="13">
      <c r="B914" s="60"/>
      <c r="C914" s="60"/>
    </row>
    <row r="915" spans="2:3" ht="13">
      <c r="B915" s="60"/>
      <c r="C915" s="60"/>
    </row>
    <row r="916" spans="2:3" ht="13">
      <c r="B916" s="60"/>
      <c r="C916" s="60"/>
    </row>
    <row r="917" spans="2:3" ht="13">
      <c r="B917" s="60"/>
      <c r="C917" s="60"/>
    </row>
    <row r="918" spans="2:3" ht="13">
      <c r="B918" s="60"/>
      <c r="C918" s="60"/>
    </row>
    <row r="919" spans="2:3" ht="13">
      <c r="B919" s="60"/>
      <c r="C919" s="60"/>
    </row>
    <row r="920" spans="2:3" ht="13">
      <c r="B920" s="60"/>
      <c r="C920" s="60"/>
    </row>
    <row r="921" spans="2:3" ht="13">
      <c r="B921" s="60"/>
      <c r="C921" s="60"/>
    </row>
    <row r="922" spans="2:3" ht="13">
      <c r="B922" s="60"/>
      <c r="C922" s="60"/>
    </row>
    <row r="923" spans="2:3" ht="13">
      <c r="B923" s="60"/>
      <c r="C923" s="60"/>
    </row>
    <row r="924" spans="2:3" ht="13">
      <c r="B924" s="60"/>
      <c r="C924" s="60"/>
    </row>
    <row r="925" spans="2:3" ht="13">
      <c r="B925" s="60"/>
      <c r="C925" s="60"/>
    </row>
    <row r="926" spans="2:3" ht="13">
      <c r="B926" s="60"/>
      <c r="C926" s="60"/>
    </row>
    <row r="927" spans="2:3" ht="13">
      <c r="B927" s="60"/>
      <c r="C927" s="60"/>
    </row>
    <row r="928" spans="2:3" ht="13">
      <c r="B928" s="60"/>
      <c r="C928" s="60"/>
    </row>
    <row r="929" spans="2:3" ht="13">
      <c r="B929" s="60"/>
      <c r="C929" s="60"/>
    </row>
    <row r="930" spans="2:3" ht="13">
      <c r="B930" s="60"/>
      <c r="C930" s="60"/>
    </row>
    <row r="931" spans="2:3" ht="13">
      <c r="B931" s="60"/>
      <c r="C931" s="60"/>
    </row>
    <row r="932" spans="2:3" ht="13">
      <c r="B932" s="60"/>
      <c r="C932" s="60"/>
    </row>
    <row r="933" spans="2:3" ht="13">
      <c r="B933" s="60"/>
      <c r="C933" s="60"/>
    </row>
    <row r="934" spans="2:3" ht="13">
      <c r="B934" s="60"/>
      <c r="C934" s="60"/>
    </row>
    <row r="935" spans="2:3" ht="13">
      <c r="B935" s="60"/>
      <c r="C935" s="60"/>
    </row>
    <row r="936" spans="2:3" ht="13">
      <c r="B936" s="60"/>
      <c r="C936" s="60"/>
    </row>
    <row r="937" spans="2:3" ht="13">
      <c r="B937" s="60"/>
      <c r="C937" s="60"/>
    </row>
    <row r="938" spans="2:3" ht="13">
      <c r="B938" s="60"/>
      <c r="C938" s="60"/>
    </row>
    <row r="939" spans="2:3" ht="13">
      <c r="B939" s="60"/>
      <c r="C939" s="60"/>
    </row>
    <row r="940" spans="2:3" ht="13">
      <c r="B940" s="60"/>
      <c r="C940" s="60"/>
    </row>
    <row r="941" spans="2:3" ht="13">
      <c r="B941" s="60"/>
      <c r="C941" s="60"/>
    </row>
    <row r="942" spans="2:3" ht="13">
      <c r="B942" s="60"/>
      <c r="C942" s="60"/>
    </row>
    <row r="943" spans="2:3" ht="13">
      <c r="B943" s="60"/>
      <c r="C943" s="60"/>
    </row>
    <row r="944" spans="2:3" ht="13">
      <c r="B944" s="60"/>
      <c r="C944" s="60"/>
    </row>
    <row r="945" spans="2:3" ht="13">
      <c r="B945" s="60"/>
      <c r="C945" s="60"/>
    </row>
    <row r="946" spans="2:3" ht="13">
      <c r="B946" s="60"/>
      <c r="C946" s="60"/>
    </row>
    <row r="947" spans="2:3" ht="13">
      <c r="B947" s="60"/>
      <c r="C947" s="60"/>
    </row>
    <row r="948" spans="2:3" ht="13">
      <c r="B948" s="60"/>
      <c r="C948" s="60"/>
    </row>
    <row r="949" spans="2:3" ht="13">
      <c r="B949" s="60"/>
      <c r="C949" s="60"/>
    </row>
    <row r="950" spans="2:3" ht="13">
      <c r="B950" s="60"/>
      <c r="C950" s="60"/>
    </row>
    <row r="951" spans="2:3" ht="13">
      <c r="B951" s="60"/>
      <c r="C951" s="60"/>
    </row>
    <row r="952" spans="2:3" ht="13">
      <c r="B952" s="60"/>
      <c r="C952" s="60"/>
    </row>
    <row r="953" spans="2:3" ht="13">
      <c r="B953" s="60"/>
      <c r="C953" s="60"/>
    </row>
    <row r="954" spans="2:3" ht="13">
      <c r="B954" s="60"/>
      <c r="C954" s="60"/>
    </row>
    <row r="955" spans="2:3" ht="13">
      <c r="B955" s="60"/>
      <c r="C955" s="60"/>
    </row>
    <row r="956" spans="2:3" ht="13">
      <c r="B956" s="60"/>
      <c r="C956" s="60"/>
    </row>
    <row r="957" spans="2:3" ht="13">
      <c r="B957" s="60"/>
      <c r="C957" s="60"/>
    </row>
    <row r="958" spans="2:3" ht="13">
      <c r="B958" s="60"/>
      <c r="C958" s="60"/>
    </row>
    <row r="959" spans="2:3" ht="13">
      <c r="B959" s="60"/>
      <c r="C959" s="60"/>
    </row>
    <row r="960" spans="2:3" ht="13">
      <c r="B960" s="60"/>
      <c r="C960" s="60"/>
    </row>
    <row r="961" spans="2:3" ht="13">
      <c r="B961" s="60"/>
      <c r="C961" s="60"/>
    </row>
    <row r="962" spans="2:3" ht="13">
      <c r="B962" s="60"/>
      <c r="C962" s="60"/>
    </row>
    <row r="963" spans="2:3" ht="13">
      <c r="B963" s="60"/>
      <c r="C963" s="60"/>
    </row>
    <row r="964" spans="2:3" ht="13">
      <c r="B964" s="60"/>
      <c r="C964" s="60"/>
    </row>
    <row r="965" spans="2:3" ht="13">
      <c r="B965" s="60"/>
      <c r="C965" s="60"/>
    </row>
    <row r="966" spans="2:3" ht="13">
      <c r="B966" s="60"/>
      <c r="C966" s="60"/>
    </row>
    <row r="967" spans="2:3" ht="13">
      <c r="B967" s="60"/>
      <c r="C967" s="60"/>
    </row>
    <row r="968" spans="2:3" ht="13">
      <c r="B968" s="60"/>
      <c r="C968" s="60"/>
    </row>
    <row r="969" spans="2:3" ht="13">
      <c r="B969" s="60"/>
      <c r="C969" s="60"/>
    </row>
    <row r="970" spans="2:3" ht="13">
      <c r="B970" s="60"/>
      <c r="C970" s="60"/>
    </row>
    <row r="971" spans="2:3" ht="13">
      <c r="B971" s="60"/>
      <c r="C971" s="60"/>
    </row>
    <row r="972" spans="2:3" ht="13">
      <c r="B972" s="60"/>
      <c r="C972" s="60"/>
    </row>
    <row r="973" spans="2:3" ht="13">
      <c r="B973" s="60"/>
      <c r="C973" s="60"/>
    </row>
    <row r="974" spans="2:3" ht="13">
      <c r="B974" s="60"/>
      <c r="C974" s="60"/>
    </row>
    <row r="975" spans="2:3" ht="13">
      <c r="B975" s="60"/>
      <c r="C975" s="60"/>
    </row>
    <row r="976" spans="2:3" ht="13">
      <c r="B976" s="60"/>
      <c r="C976" s="60"/>
    </row>
    <row r="977" spans="2:3" ht="13">
      <c r="B977" s="60"/>
      <c r="C977" s="60"/>
    </row>
    <row r="978" spans="2:3" ht="13">
      <c r="B978" s="60"/>
      <c r="C978" s="60"/>
    </row>
    <row r="979" spans="2:3" ht="13">
      <c r="B979" s="60"/>
      <c r="C979" s="60"/>
    </row>
    <row r="980" spans="2:3" ht="13">
      <c r="B980" s="60"/>
      <c r="C980" s="60"/>
    </row>
    <row r="981" spans="2:3" ht="13">
      <c r="B981" s="60"/>
      <c r="C981" s="60"/>
    </row>
    <row r="982" spans="2:3" ht="13">
      <c r="B982" s="60"/>
      <c r="C982" s="60"/>
    </row>
    <row r="983" spans="2:3" ht="13">
      <c r="B983" s="60"/>
      <c r="C983" s="60"/>
    </row>
    <row r="984" spans="2:3" ht="13">
      <c r="B984" s="60"/>
      <c r="C984" s="60"/>
    </row>
    <row r="985" spans="2:3" ht="13">
      <c r="B985" s="60"/>
      <c r="C985" s="60"/>
    </row>
    <row r="986" spans="2:3" ht="13">
      <c r="B986" s="60"/>
      <c r="C986" s="60"/>
    </row>
    <row r="987" spans="2:3" ht="13">
      <c r="B987" s="60"/>
      <c r="C987" s="60"/>
    </row>
    <row r="988" spans="2:3" ht="13">
      <c r="B988" s="60"/>
      <c r="C988" s="60"/>
    </row>
    <row r="989" spans="2:3" ht="13">
      <c r="B989" s="60"/>
      <c r="C989" s="60"/>
    </row>
    <row r="990" spans="2:3" ht="13">
      <c r="B990" s="60"/>
      <c r="C990" s="60"/>
    </row>
    <row r="991" spans="2:3" ht="13">
      <c r="B991" s="60"/>
      <c r="C991" s="60"/>
    </row>
    <row r="992" spans="2:3" ht="13">
      <c r="B992" s="60"/>
      <c r="C992" s="60"/>
    </row>
    <row r="993" spans="2:3" ht="13">
      <c r="B993" s="60"/>
      <c r="C993" s="60"/>
    </row>
    <row r="994" spans="2:3" ht="13">
      <c r="B994" s="60"/>
      <c r="C994" s="60"/>
    </row>
    <row r="995" spans="2:3" ht="13">
      <c r="B995" s="60"/>
      <c r="C995" s="60"/>
    </row>
    <row r="996" spans="2:3" ht="13">
      <c r="B996" s="60"/>
      <c r="C996" s="60"/>
    </row>
    <row r="997" spans="2:3" ht="13">
      <c r="B997" s="60"/>
      <c r="C997" s="60"/>
    </row>
    <row r="998" spans="2:3" ht="13">
      <c r="B998" s="60"/>
      <c r="C998" s="60"/>
    </row>
    <row r="999" spans="2:3" ht="13">
      <c r="B999" s="60"/>
      <c r="C999" s="60"/>
    </row>
  </sheetData>
  <phoneticPr fontId="36"/>
  <dataValidations count="3">
    <dataValidation type="list" allowBlank="1" sqref="G2:G466" xr:uid="{00000000-0002-0000-0A00-000000000000}">
      <formula1>"リード,失注,提案,獲得,進行中,課題確認,アクション待ち,協業先"</formula1>
    </dataValidation>
    <dataValidation type="list" allowBlank="1" sqref="H2:H466" xr:uid="{00000000-0002-0000-0A00-000001000000}">
      <formula1>"底,高,中"</formula1>
    </dataValidation>
    <dataValidation allowBlank="1" showDropDown="1" sqref="A2:A466" xr:uid="{00000000-0002-0000-0A00-000002000000}"/>
  </dataValidations>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6.832031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1022</v>
      </c>
      <c r="B1" s="3" t="s">
        <v>175</v>
      </c>
      <c r="C1" s="3" t="s">
        <v>176</v>
      </c>
      <c r="D1" s="3" t="s">
        <v>177</v>
      </c>
      <c r="E1" s="3" t="s">
        <v>178</v>
      </c>
      <c r="F1" s="4" t="s">
        <v>179</v>
      </c>
      <c r="G1" s="3" t="s">
        <v>180</v>
      </c>
      <c r="H1" s="3" t="s">
        <v>181</v>
      </c>
      <c r="I1" s="3" t="s">
        <v>182</v>
      </c>
    </row>
    <row r="2" spans="1:27" ht="22.5" customHeight="1">
      <c r="A2" s="5" t="s">
        <v>183</v>
      </c>
      <c r="B2" s="6" t="s">
        <v>1023</v>
      </c>
      <c r="C2" s="7" t="s">
        <v>1024</v>
      </c>
      <c r="D2" s="8"/>
      <c r="E2" s="9"/>
      <c r="F2" s="10"/>
      <c r="G2" s="8"/>
      <c r="H2" s="10"/>
      <c r="I2" s="11"/>
      <c r="J2" s="12"/>
      <c r="K2" s="13"/>
      <c r="L2" s="13"/>
      <c r="M2" s="13"/>
      <c r="N2" s="13"/>
      <c r="O2" s="13"/>
      <c r="P2" s="13"/>
      <c r="Q2" s="13"/>
      <c r="R2" s="13"/>
      <c r="S2" s="13"/>
      <c r="T2" s="13"/>
      <c r="U2" s="13"/>
      <c r="V2" s="13"/>
      <c r="W2" s="13"/>
      <c r="X2" s="13"/>
      <c r="Y2" s="13"/>
      <c r="Z2" s="13"/>
      <c r="AA2" s="13"/>
    </row>
    <row r="3" spans="1:27" ht="22.5" customHeight="1">
      <c r="A3" s="14" t="s">
        <v>184</v>
      </c>
      <c r="B3" s="15" t="s">
        <v>1025</v>
      </c>
      <c r="C3" s="15" t="s">
        <v>1026</v>
      </c>
      <c r="D3" s="8"/>
      <c r="E3" s="16" t="s">
        <v>1027</v>
      </c>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18" t="s">
        <v>1028</v>
      </c>
      <c r="C4" s="18" t="s">
        <v>787</v>
      </c>
      <c r="D4" s="8"/>
      <c r="E4" s="16" t="s">
        <v>1027</v>
      </c>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18" t="s">
        <v>1029</v>
      </c>
      <c r="C5" s="18" t="s">
        <v>1030</v>
      </c>
      <c r="D5" s="8"/>
      <c r="E5" s="16" t="s">
        <v>1031</v>
      </c>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18" t="s">
        <v>1032</v>
      </c>
      <c r="C6" s="18" t="s">
        <v>1033</v>
      </c>
      <c r="D6" s="8"/>
      <c r="E6" s="16" t="s">
        <v>1027</v>
      </c>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18" t="s">
        <v>1034</v>
      </c>
      <c r="C7" s="15" t="s">
        <v>1035</v>
      </c>
      <c r="D7" s="8"/>
      <c r="E7" s="16" t="s">
        <v>1027</v>
      </c>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18" t="s">
        <v>1036</v>
      </c>
      <c r="C8" s="7" t="s">
        <v>1037</v>
      </c>
      <c r="D8" s="8"/>
      <c r="E8" s="16" t="s">
        <v>1027</v>
      </c>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15" t="s">
        <v>1038</v>
      </c>
      <c r="C9" s="15" t="s">
        <v>1039</v>
      </c>
      <c r="D9" s="8"/>
      <c r="E9" s="16" t="s">
        <v>1040</v>
      </c>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7" t="s">
        <v>1041</v>
      </c>
      <c r="C10" s="7" t="s">
        <v>1042</v>
      </c>
      <c r="D10" s="8"/>
      <c r="E10" s="16" t="s">
        <v>1027</v>
      </c>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15" t="s">
        <v>1043</v>
      </c>
      <c r="C11" s="15" t="s">
        <v>1044</v>
      </c>
      <c r="D11" s="8"/>
      <c r="E11" s="16" t="s">
        <v>1027</v>
      </c>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7" t="s">
        <v>1045</v>
      </c>
      <c r="C12" s="7" t="s">
        <v>1046</v>
      </c>
      <c r="D12" s="8"/>
      <c r="E12" s="16" t="s">
        <v>1027</v>
      </c>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15" t="s">
        <v>1047</v>
      </c>
      <c r="C13" s="15" t="s">
        <v>1048</v>
      </c>
      <c r="D13" s="8"/>
      <c r="E13" s="16" t="s">
        <v>1027</v>
      </c>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7" t="s">
        <v>1049</v>
      </c>
      <c r="C14" s="7" t="s">
        <v>1050</v>
      </c>
      <c r="D14" s="8"/>
      <c r="E14" s="16" t="s">
        <v>1027</v>
      </c>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15" t="s">
        <v>1051</v>
      </c>
      <c r="C15" s="15" t="s">
        <v>1052</v>
      </c>
      <c r="D15" s="8"/>
      <c r="E15" s="16" t="s">
        <v>1027</v>
      </c>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7" t="s">
        <v>1053</v>
      </c>
      <c r="C16" s="7" t="s">
        <v>1054</v>
      </c>
      <c r="D16" s="8"/>
      <c r="E16" s="16" t="s">
        <v>1027</v>
      </c>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15" t="s">
        <v>1055</v>
      </c>
      <c r="C17" s="15" t="s">
        <v>1056</v>
      </c>
      <c r="D17" s="8"/>
      <c r="E17" s="16" t="s">
        <v>1027</v>
      </c>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7" t="s">
        <v>1057</v>
      </c>
      <c r="C18" s="7" t="s">
        <v>1058</v>
      </c>
      <c r="D18" s="8"/>
      <c r="E18" s="16" t="s">
        <v>1027</v>
      </c>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15" t="s">
        <v>1059</v>
      </c>
      <c r="C19" s="15" t="s">
        <v>728</v>
      </c>
      <c r="D19" s="8"/>
      <c r="E19" s="16" t="s">
        <v>1027</v>
      </c>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7" t="s">
        <v>1060</v>
      </c>
      <c r="C20" s="7" t="s">
        <v>1061</v>
      </c>
      <c r="D20" s="8"/>
      <c r="E20" s="16" t="s">
        <v>1027</v>
      </c>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15" t="s">
        <v>1062</v>
      </c>
      <c r="C21" s="15" t="s">
        <v>1063</v>
      </c>
      <c r="D21" s="8"/>
      <c r="E21" s="16" t="s">
        <v>1027</v>
      </c>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7" t="s">
        <v>1064</v>
      </c>
      <c r="C22" s="7" t="s">
        <v>1065</v>
      </c>
      <c r="D22" s="8"/>
      <c r="E22" s="16" t="s">
        <v>1027</v>
      </c>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15" t="s">
        <v>1066</v>
      </c>
      <c r="C23" s="15" t="s">
        <v>1067</v>
      </c>
      <c r="D23" s="8"/>
      <c r="E23" s="16" t="s">
        <v>1068</v>
      </c>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7" t="s">
        <v>1069</v>
      </c>
      <c r="C24" s="7" t="s">
        <v>1070</v>
      </c>
      <c r="D24" s="8"/>
      <c r="E24" s="16" t="s">
        <v>1068</v>
      </c>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15" t="s">
        <v>1071</v>
      </c>
      <c r="C25" s="15" t="s">
        <v>1072</v>
      </c>
      <c r="D25" s="8"/>
      <c r="E25" s="16" t="s">
        <v>1073</v>
      </c>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7" t="s">
        <v>1074</v>
      </c>
      <c r="C26" s="7" t="s">
        <v>1075</v>
      </c>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15" t="s">
        <v>1076</v>
      </c>
      <c r="C27" s="15" t="s">
        <v>1077</v>
      </c>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7" t="s">
        <v>1034</v>
      </c>
      <c r="C28" s="19" t="s">
        <v>1035</v>
      </c>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15" t="s">
        <v>1078</v>
      </c>
      <c r="C29" s="20" t="s">
        <v>1079</v>
      </c>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19" t="s">
        <v>1080</v>
      </c>
      <c r="C30" s="7" t="s">
        <v>1081</v>
      </c>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15" t="s">
        <v>1082</v>
      </c>
      <c r="C31" s="15" t="s">
        <v>1083</v>
      </c>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7" t="s">
        <v>1084</v>
      </c>
      <c r="C32" s="7" t="s">
        <v>865</v>
      </c>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15" t="s">
        <v>1085</v>
      </c>
      <c r="C33" s="15" t="s">
        <v>1086</v>
      </c>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7" t="s">
        <v>1087</v>
      </c>
      <c r="C34" s="7" t="s">
        <v>1088</v>
      </c>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20" t="s">
        <v>1089</v>
      </c>
      <c r="C35" s="15" t="s">
        <v>1090</v>
      </c>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7" t="s">
        <v>1091</v>
      </c>
      <c r="C36" s="7" t="s">
        <v>877</v>
      </c>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15" t="s">
        <v>1045</v>
      </c>
      <c r="C37" s="20" t="s">
        <v>1092</v>
      </c>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7" t="s">
        <v>1093</v>
      </c>
      <c r="C38" s="7" t="s">
        <v>1094</v>
      </c>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15" t="s">
        <v>1095</v>
      </c>
      <c r="C39" s="15" t="s">
        <v>1096</v>
      </c>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7" t="s">
        <v>1097</v>
      </c>
      <c r="C40" s="7" t="s">
        <v>1098</v>
      </c>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2" t="s">
        <v>1099</v>
      </c>
      <c r="C41" s="22" t="s">
        <v>1100</v>
      </c>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7"/>
      <c r="C42" s="28"/>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30"/>
      <c r="C43" s="31"/>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32"/>
      <c r="C44" s="33"/>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30"/>
      <c r="C45" s="31"/>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32"/>
      <c r="C46" s="32"/>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30"/>
      <c r="C47" s="30"/>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32"/>
      <c r="C48" s="32"/>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30"/>
      <c r="C49" s="30"/>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32"/>
      <c r="C50" s="32"/>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30"/>
      <c r="C51" s="30"/>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32"/>
      <c r="C52" s="32"/>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30"/>
      <c r="C53" s="30"/>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32"/>
      <c r="C54" s="32"/>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30"/>
      <c r="C55" s="30"/>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32"/>
      <c r="C56" s="32"/>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30"/>
      <c r="C57" s="30"/>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32"/>
      <c r="C58" s="32"/>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30"/>
      <c r="C59" s="30"/>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32"/>
      <c r="C60" s="32"/>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30"/>
      <c r="C61" s="30"/>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32"/>
      <c r="C62" s="32"/>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30"/>
      <c r="C63" s="30"/>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32"/>
      <c r="C64" s="32"/>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30"/>
      <c r="C65" s="30"/>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32"/>
      <c r="C66" s="32"/>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30"/>
      <c r="C67" s="30"/>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32"/>
      <c r="C68" s="32"/>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30"/>
      <c r="C69" s="30"/>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32"/>
      <c r="C70" s="32"/>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30"/>
      <c r="C71" s="30"/>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32"/>
      <c r="C72" s="32"/>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30"/>
      <c r="C73" s="30"/>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32"/>
      <c r="C74" s="32"/>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30"/>
      <c r="C75" s="30"/>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32"/>
      <c r="C76" s="32"/>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30"/>
      <c r="C77" s="30"/>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32"/>
      <c r="C78" s="32"/>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30"/>
      <c r="C79" s="30"/>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32"/>
      <c r="C80" s="32"/>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30"/>
      <c r="C81" s="30"/>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32"/>
      <c r="C82" s="32"/>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0B00-000000000000}">
      <formula1>"リード,失注,提案,獲得,進行中,課題確認,アクション待ち,協業先"</formula1>
    </dataValidation>
    <dataValidation type="list" allowBlank="1" sqref="H2:H466" xr:uid="{00000000-0002-0000-0B00-000001000000}">
      <formula1>"底,高,中"</formula1>
    </dataValidation>
    <dataValidation allowBlank="1" showDropDown="1" sqref="A2:A466" xr:uid="{00000000-0002-0000-0B00-000002000000}"/>
  </dataValidations>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B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4" width="21.1640625" customWidth="1"/>
    <col min="5" max="5" width="26.5" customWidth="1"/>
    <col min="6" max="6" width="20.33203125" customWidth="1"/>
    <col min="7" max="7" width="25.1640625" customWidth="1"/>
    <col min="8" max="8" width="27.1640625" customWidth="1"/>
    <col min="9" max="9" width="22.33203125" customWidth="1"/>
    <col min="10" max="10" width="22.1640625" customWidth="1"/>
  </cols>
  <sheetData>
    <row r="1" spans="1:28" ht="22.5" customHeight="1">
      <c r="A1" s="2" t="s">
        <v>174</v>
      </c>
      <c r="B1" s="3" t="s">
        <v>175</v>
      </c>
      <c r="C1" s="3" t="s">
        <v>176</v>
      </c>
      <c r="D1" s="4" t="s">
        <v>1101</v>
      </c>
      <c r="E1" s="3" t="s">
        <v>177</v>
      </c>
      <c r="F1" s="3" t="s">
        <v>178</v>
      </c>
      <c r="G1" s="4" t="s">
        <v>179</v>
      </c>
      <c r="H1" s="3" t="s">
        <v>180</v>
      </c>
      <c r="I1" s="3" t="s">
        <v>181</v>
      </c>
      <c r="J1" s="3" t="s">
        <v>182</v>
      </c>
    </row>
    <row r="2" spans="1:28" ht="22.5" customHeight="1">
      <c r="A2" s="5" t="s">
        <v>183</v>
      </c>
      <c r="B2" s="6" t="s">
        <v>1102</v>
      </c>
      <c r="C2" s="7" t="s">
        <v>1103</v>
      </c>
      <c r="D2" s="7"/>
      <c r="E2" s="8"/>
      <c r="F2" s="9"/>
      <c r="G2" s="10"/>
      <c r="H2" s="8"/>
      <c r="I2" s="10"/>
      <c r="J2" s="11"/>
      <c r="K2" s="12"/>
      <c r="L2" s="13"/>
      <c r="M2" s="13"/>
      <c r="N2" s="13"/>
      <c r="O2" s="13"/>
      <c r="P2" s="13"/>
      <c r="Q2" s="13"/>
      <c r="R2" s="13"/>
      <c r="S2" s="13"/>
      <c r="T2" s="13"/>
      <c r="U2" s="13"/>
      <c r="V2" s="13"/>
      <c r="W2" s="13"/>
      <c r="X2" s="13"/>
      <c r="Y2" s="13"/>
      <c r="Z2" s="13"/>
      <c r="AA2" s="13"/>
      <c r="AB2" s="13"/>
    </row>
    <row r="3" spans="1:28" ht="22.5" customHeight="1">
      <c r="A3" s="14" t="s">
        <v>184</v>
      </c>
      <c r="B3" s="15" t="s">
        <v>1104</v>
      </c>
      <c r="C3" s="15" t="s">
        <v>856</v>
      </c>
      <c r="D3" s="15"/>
      <c r="E3" s="8"/>
      <c r="F3" s="16"/>
      <c r="G3" s="8"/>
      <c r="H3" s="8"/>
      <c r="I3" s="8"/>
      <c r="J3" s="17"/>
      <c r="K3" s="12"/>
      <c r="L3" s="13"/>
      <c r="M3" s="13"/>
      <c r="N3" s="13"/>
      <c r="O3" s="13"/>
      <c r="P3" s="13"/>
      <c r="Q3" s="13"/>
      <c r="R3" s="13"/>
      <c r="S3" s="13"/>
      <c r="T3" s="13"/>
      <c r="U3" s="13"/>
      <c r="V3" s="13"/>
      <c r="W3" s="13"/>
      <c r="X3" s="13"/>
      <c r="Y3" s="13"/>
      <c r="Z3" s="13"/>
      <c r="AA3" s="13"/>
      <c r="AB3" s="13"/>
    </row>
    <row r="4" spans="1:28" ht="22.5" customHeight="1">
      <c r="A4" s="14" t="s">
        <v>185</v>
      </c>
      <c r="B4" s="18" t="s">
        <v>1105</v>
      </c>
      <c r="C4" s="18" t="s">
        <v>1106</v>
      </c>
      <c r="D4" s="18"/>
      <c r="E4" s="8"/>
      <c r="F4" s="16"/>
      <c r="G4" s="8"/>
      <c r="H4" s="8"/>
      <c r="I4" s="8"/>
      <c r="J4" s="17"/>
      <c r="K4" s="12"/>
      <c r="L4" s="13"/>
      <c r="M4" s="13"/>
      <c r="N4" s="13"/>
      <c r="O4" s="13"/>
      <c r="P4" s="13"/>
      <c r="Q4" s="13"/>
      <c r="R4" s="13"/>
      <c r="S4" s="13"/>
      <c r="T4" s="13"/>
      <c r="U4" s="13"/>
      <c r="V4" s="13"/>
      <c r="W4" s="13"/>
      <c r="X4" s="13"/>
      <c r="Y4" s="13"/>
      <c r="Z4" s="13"/>
      <c r="AA4" s="13"/>
      <c r="AB4" s="13"/>
    </row>
    <row r="5" spans="1:28" ht="22.5" customHeight="1">
      <c r="A5" s="14" t="s">
        <v>186</v>
      </c>
      <c r="B5" s="18" t="s">
        <v>1107</v>
      </c>
      <c r="C5" s="18" t="s">
        <v>1108</v>
      </c>
      <c r="D5" s="18"/>
      <c r="E5" s="8"/>
      <c r="F5" s="16"/>
      <c r="G5" s="8"/>
      <c r="H5" s="8"/>
      <c r="I5" s="8"/>
      <c r="J5" s="17"/>
      <c r="K5" s="12"/>
      <c r="L5" s="13"/>
      <c r="M5" s="13"/>
      <c r="N5" s="13"/>
      <c r="O5" s="13"/>
      <c r="P5" s="13"/>
      <c r="Q5" s="13"/>
      <c r="R5" s="13"/>
      <c r="S5" s="13"/>
      <c r="T5" s="13"/>
      <c r="U5" s="13"/>
      <c r="V5" s="13"/>
      <c r="W5" s="13"/>
      <c r="X5" s="13"/>
      <c r="Y5" s="13"/>
      <c r="Z5" s="13"/>
      <c r="AA5" s="13"/>
      <c r="AB5" s="13"/>
    </row>
    <row r="6" spans="1:28" ht="22.5" customHeight="1">
      <c r="A6" s="14" t="s">
        <v>187</v>
      </c>
      <c r="B6" s="18" t="s">
        <v>1109</v>
      </c>
      <c r="C6" s="18" t="s">
        <v>1110</v>
      </c>
      <c r="D6" s="18"/>
      <c r="E6" s="8"/>
      <c r="F6" s="16"/>
      <c r="G6" s="8"/>
      <c r="H6" s="8"/>
      <c r="I6" s="8"/>
      <c r="J6" s="17"/>
      <c r="K6" s="12"/>
      <c r="L6" s="13"/>
      <c r="M6" s="13"/>
      <c r="N6" s="13"/>
      <c r="O6" s="13"/>
      <c r="P6" s="13"/>
      <c r="Q6" s="13"/>
      <c r="R6" s="13"/>
      <c r="S6" s="13"/>
      <c r="T6" s="13"/>
      <c r="U6" s="13"/>
      <c r="V6" s="13"/>
      <c r="W6" s="13"/>
      <c r="X6" s="13"/>
      <c r="Y6" s="13"/>
      <c r="Z6" s="13"/>
      <c r="AA6" s="13"/>
      <c r="AB6" s="13"/>
    </row>
    <row r="7" spans="1:28" ht="22.5" customHeight="1">
      <c r="A7" s="14" t="s">
        <v>188</v>
      </c>
      <c r="B7" s="18" t="s">
        <v>1111</v>
      </c>
      <c r="C7" s="61" t="s">
        <v>1112</v>
      </c>
      <c r="D7" s="61" t="s">
        <v>1113</v>
      </c>
      <c r="E7" s="8"/>
      <c r="F7" s="16"/>
      <c r="G7" s="8"/>
      <c r="H7" s="8"/>
      <c r="I7" s="8"/>
      <c r="J7" s="17"/>
      <c r="K7" s="12"/>
      <c r="L7" s="13"/>
      <c r="M7" s="13"/>
      <c r="N7" s="13"/>
      <c r="O7" s="13"/>
      <c r="P7" s="13"/>
      <c r="Q7" s="13"/>
      <c r="R7" s="13"/>
      <c r="S7" s="13"/>
      <c r="T7" s="13"/>
      <c r="U7" s="13"/>
      <c r="V7" s="13"/>
      <c r="W7" s="13"/>
      <c r="X7" s="13"/>
      <c r="Y7" s="13"/>
      <c r="Z7" s="13"/>
      <c r="AA7" s="13"/>
      <c r="AB7" s="13"/>
    </row>
    <row r="8" spans="1:28" ht="22.5" customHeight="1">
      <c r="A8" s="14" t="s">
        <v>189</v>
      </c>
      <c r="B8" s="18" t="s">
        <v>1114</v>
      </c>
      <c r="C8" s="7" t="s">
        <v>1115</v>
      </c>
      <c r="D8" s="7"/>
      <c r="E8" s="8"/>
      <c r="F8" s="16"/>
      <c r="G8" s="8"/>
      <c r="H8" s="8"/>
      <c r="I8" s="8"/>
      <c r="J8" s="17"/>
      <c r="K8" s="12"/>
      <c r="L8" s="13"/>
      <c r="M8" s="13"/>
      <c r="N8" s="13"/>
      <c r="O8" s="13"/>
      <c r="P8" s="13"/>
      <c r="Q8" s="13"/>
      <c r="R8" s="13"/>
      <c r="S8" s="13"/>
      <c r="T8" s="13"/>
      <c r="U8" s="13"/>
      <c r="V8" s="13"/>
      <c r="W8" s="13"/>
      <c r="X8" s="13"/>
      <c r="Y8" s="13"/>
      <c r="Z8" s="13"/>
      <c r="AA8" s="13"/>
      <c r="AB8" s="13"/>
    </row>
    <row r="9" spans="1:28" ht="22.5" customHeight="1">
      <c r="A9" s="14" t="s">
        <v>190</v>
      </c>
      <c r="B9" s="15" t="s">
        <v>1116</v>
      </c>
      <c r="C9" s="15" t="s">
        <v>1117</v>
      </c>
      <c r="D9" s="15"/>
      <c r="E9" s="8"/>
      <c r="F9" s="16"/>
      <c r="G9" s="8"/>
      <c r="H9" s="8"/>
      <c r="I9" s="8"/>
      <c r="J9" s="17"/>
      <c r="K9" s="12"/>
      <c r="L9" s="13"/>
      <c r="M9" s="13"/>
      <c r="N9" s="13"/>
      <c r="O9" s="13"/>
      <c r="P9" s="13"/>
      <c r="Q9" s="13"/>
      <c r="R9" s="13"/>
      <c r="S9" s="13"/>
      <c r="T9" s="13"/>
      <c r="U9" s="13"/>
      <c r="V9" s="13"/>
      <c r="W9" s="13"/>
      <c r="X9" s="13"/>
      <c r="Y9" s="13"/>
      <c r="Z9" s="13"/>
      <c r="AA9" s="13"/>
      <c r="AB9" s="13"/>
    </row>
    <row r="10" spans="1:28" ht="22.5" customHeight="1">
      <c r="A10" s="14" t="s">
        <v>191</v>
      </c>
      <c r="B10" s="7" t="s">
        <v>1118</v>
      </c>
      <c r="C10" s="7" t="s">
        <v>1117</v>
      </c>
      <c r="D10" s="7"/>
      <c r="E10" s="8"/>
      <c r="F10" s="16"/>
      <c r="G10" s="8"/>
      <c r="H10" s="8"/>
      <c r="I10" s="8"/>
      <c r="J10" s="17"/>
      <c r="K10" s="12"/>
      <c r="L10" s="13"/>
      <c r="M10" s="13"/>
      <c r="N10" s="13"/>
      <c r="O10" s="13"/>
      <c r="P10" s="13"/>
      <c r="Q10" s="13"/>
      <c r="R10" s="13"/>
      <c r="S10" s="13"/>
      <c r="T10" s="13"/>
      <c r="U10" s="13"/>
      <c r="V10" s="13"/>
      <c r="W10" s="13"/>
      <c r="X10" s="13"/>
      <c r="Y10" s="13"/>
      <c r="Z10" s="13"/>
      <c r="AA10" s="13"/>
      <c r="AB10" s="13"/>
    </row>
    <row r="11" spans="1:28" ht="22.5" customHeight="1">
      <c r="A11" s="14" t="s">
        <v>192</v>
      </c>
      <c r="B11" s="15" t="s">
        <v>1119</v>
      </c>
      <c r="C11" s="15" t="s">
        <v>1120</v>
      </c>
      <c r="D11" s="15"/>
      <c r="E11" s="8"/>
      <c r="F11" s="16"/>
      <c r="G11" s="8"/>
      <c r="H11" s="8"/>
      <c r="I11" s="8"/>
      <c r="J11" s="17"/>
      <c r="K11" s="12"/>
      <c r="L11" s="13"/>
      <c r="M11" s="13"/>
      <c r="N11" s="13"/>
      <c r="O11" s="13"/>
      <c r="P11" s="13"/>
      <c r="Q11" s="13"/>
      <c r="R11" s="13"/>
      <c r="S11" s="13"/>
      <c r="T11" s="13"/>
      <c r="U11" s="13"/>
      <c r="V11" s="13"/>
      <c r="W11" s="13"/>
      <c r="X11" s="13"/>
      <c r="Y11" s="13"/>
      <c r="Z11" s="13"/>
      <c r="AA11" s="13"/>
      <c r="AB11" s="13"/>
    </row>
    <row r="12" spans="1:28" ht="22.5" customHeight="1">
      <c r="A12" s="14" t="s">
        <v>193</v>
      </c>
      <c r="B12" s="7" t="s">
        <v>1121</v>
      </c>
      <c r="C12" s="7" t="s">
        <v>1122</v>
      </c>
      <c r="D12" s="7"/>
      <c r="E12" s="8"/>
      <c r="F12" s="16"/>
      <c r="G12" s="8"/>
      <c r="H12" s="8"/>
      <c r="I12" s="8"/>
      <c r="J12" s="17"/>
      <c r="K12" s="12"/>
      <c r="L12" s="13"/>
      <c r="M12" s="13"/>
      <c r="N12" s="13"/>
      <c r="O12" s="13"/>
      <c r="P12" s="13"/>
      <c r="Q12" s="13"/>
      <c r="R12" s="13"/>
      <c r="S12" s="13"/>
      <c r="T12" s="13"/>
      <c r="U12" s="13"/>
      <c r="V12" s="13"/>
      <c r="W12" s="13"/>
      <c r="X12" s="13"/>
      <c r="Y12" s="13"/>
      <c r="Z12" s="13"/>
      <c r="AA12" s="13"/>
      <c r="AB12" s="13"/>
    </row>
    <row r="13" spans="1:28" ht="22.5" customHeight="1">
      <c r="A13" s="14" t="s">
        <v>194</v>
      </c>
      <c r="B13" s="15" t="s">
        <v>1123</v>
      </c>
      <c r="C13" s="15" t="s">
        <v>1124</v>
      </c>
      <c r="D13" s="15"/>
      <c r="E13" s="8"/>
      <c r="F13" s="16"/>
      <c r="G13" s="8"/>
      <c r="H13" s="8"/>
      <c r="I13" s="8"/>
      <c r="J13" s="17"/>
      <c r="K13" s="12"/>
      <c r="L13" s="13"/>
      <c r="M13" s="13"/>
      <c r="N13" s="13"/>
      <c r="O13" s="13"/>
      <c r="P13" s="13"/>
      <c r="Q13" s="13"/>
      <c r="R13" s="13"/>
      <c r="S13" s="13"/>
      <c r="T13" s="13"/>
      <c r="U13" s="13"/>
      <c r="V13" s="13"/>
      <c r="W13" s="13"/>
      <c r="X13" s="13"/>
      <c r="Y13" s="13"/>
      <c r="Z13" s="13"/>
      <c r="AA13" s="13"/>
      <c r="AB13" s="13"/>
    </row>
    <row r="14" spans="1:28" ht="22.5" customHeight="1">
      <c r="A14" s="14" t="s">
        <v>195</v>
      </c>
      <c r="B14" s="7" t="s">
        <v>1125</v>
      </c>
      <c r="C14" s="7" t="s">
        <v>1117</v>
      </c>
      <c r="D14" s="7"/>
      <c r="E14" s="8"/>
      <c r="F14" s="16"/>
      <c r="G14" s="8"/>
      <c r="H14" s="8"/>
      <c r="I14" s="8"/>
      <c r="J14" s="17"/>
      <c r="K14" s="12"/>
      <c r="L14" s="13"/>
      <c r="M14" s="13"/>
      <c r="N14" s="13"/>
      <c r="O14" s="13"/>
      <c r="P14" s="13"/>
      <c r="Q14" s="13"/>
      <c r="R14" s="13"/>
      <c r="S14" s="13"/>
      <c r="T14" s="13"/>
      <c r="U14" s="13"/>
      <c r="V14" s="13"/>
      <c r="W14" s="13"/>
      <c r="X14" s="13"/>
      <c r="Y14" s="13"/>
      <c r="Z14" s="13"/>
      <c r="AA14" s="13"/>
      <c r="AB14" s="13"/>
    </row>
    <row r="15" spans="1:28" ht="22.5" customHeight="1">
      <c r="A15" s="14" t="s">
        <v>196</v>
      </c>
      <c r="B15" s="15" t="s">
        <v>1126</v>
      </c>
      <c r="C15" s="15" t="s">
        <v>1127</v>
      </c>
      <c r="D15" s="15"/>
      <c r="E15" s="8"/>
      <c r="F15" s="16"/>
      <c r="G15" s="8"/>
      <c r="H15" s="8"/>
      <c r="I15" s="8"/>
      <c r="J15" s="17"/>
      <c r="K15" s="12"/>
      <c r="L15" s="13"/>
      <c r="M15" s="13"/>
      <c r="N15" s="13"/>
      <c r="O15" s="13"/>
      <c r="P15" s="13"/>
      <c r="Q15" s="13"/>
      <c r="R15" s="13"/>
      <c r="S15" s="13"/>
      <c r="T15" s="13"/>
      <c r="U15" s="13"/>
      <c r="V15" s="13"/>
      <c r="W15" s="13"/>
      <c r="X15" s="13"/>
      <c r="Y15" s="13"/>
      <c r="Z15" s="13"/>
      <c r="AA15" s="13"/>
      <c r="AB15" s="13"/>
    </row>
    <row r="16" spans="1:28" ht="22.5" customHeight="1">
      <c r="A16" s="14" t="s">
        <v>197</v>
      </c>
      <c r="B16" s="7" t="s">
        <v>1128</v>
      </c>
      <c r="C16" s="7" t="s">
        <v>1124</v>
      </c>
      <c r="D16" s="7" t="s">
        <v>1129</v>
      </c>
      <c r="E16" s="8"/>
      <c r="F16" s="16"/>
      <c r="G16" s="8"/>
      <c r="H16" s="8"/>
      <c r="I16" s="8"/>
      <c r="J16" s="17"/>
      <c r="K16" s="12"/>
      <c r="L16" s="13"/>
      <c r="M16" s="13"/>
      <c r="N16" s="13"/>
      <c r="O16" s="13"/>
      <c r="P16" s="13"/>
      <c r="Q16" s="13"/>
      <c r="R16" s="13"/>
      <c r="S16" s="13"/>
      <c r="T16" s="13"/>
      <c r="U16" s="13"/>
      <c r="V16" s="13"/>
      <c r="W16" s="13"/>
      <c r="X16" s="13"/>
      <c r="Y16" s="13"/>
      <c r="Z16" s="13"/>
      <c r="AA16" s="13"/>
      <c r="AB16" s="13"/>
    </row>
    <row r="17" spans="1:28" ht="22.5" customHeight="1">
      <c r="A17" s="14" t="s">
        <v>198</v>
      </c>
      <c r="B17" s="15" t="s">
        <v>1130</v>
      </c>
      <c r="C17" s="61" t="s">
        <v>1131</v>
      </c>
      <c r="D17" s="61" t="s">
        <v>1132</v>
      </c>
      <c r="E17" s="8"/>
      <c r="F17" s="16"/>
      <c r="G17" s="8"/>
      <c r="H17" s="8"/>
      <c r="I17" s="8"/>
      <c r="J17" s="17"/>
      <c r="K17" s="12"/>
      <c r="L17" s="13"/>
      <c r="M17" s="13"/>
      <c r="N17" s="13"/>
      <c r="O17" s="13"/>
      <c r="P17" s="13"/>
      <c r="Q17" s="13"/>
      <c r="R17" s="13"/>
      <c r="S17" s="13"/>
      <c r="T17" s="13"/>
      <c r="U17" s="13"/>
      <c r="V17" s="13"/>
      <c r="W17" s="13"/>
      <c r="X17" s="13"/>
      <c r="Y17" s="13"/>
      <c r="Z17" s="13"/>
      <c r="AA17" s="13"/>
      <c r="AB17" s="13"/>
    </row>
    <row r="18" spans="1:28" ht="22.5" customHeight="1">
      <c r="A18" s="14" t="s">
        <v>199</v>
      </c>
      <c r="B18" s="7" t="s">
        <v>1133</v>
      </c>
      <c r="C18" s="7" t="s">
        <v>1134</v>
      </c>
      <c r="D18" s="7"/>
      <c r="E18" s="8"/>
      <c r="F18" s="16"/>
      <c r="G18" s="8"/>
      <c r="H18" s="8"/>
      <c r="I18" s="8"/>
      <c r="J18" s="17"/>
      <c r="K18" s="12"/>
      <c r="L18" s="13"/>
      <c r="M18" s="13"/>
      <c r="N18" s="13"/>
      <c r="O18" s="13"/>
      <c r="P18" s="13"/>
      <c r="Q18" s="13"/>
      <c r="R18" s="13"/>
      <c r="S18" s="13"/>
      <c r="T18" s="13"/>
      <c r="U18" s="13"/>
      <c r="V18" s="13"/>
      <c r="W18" s="13"/>
      <c r="X18" s="13"/>
      <c r="Y18" s="13"/>
      <c r="Z18" s="13"/>
      <c r="AA18" s="13"/>
      <c r="AB18" s="13"/>
    </row>
    <row r="19" spans="1:28" ht="22.5" customHeight="1">
      <c r="A19" s="14" t="s">
        <v>200</v>
      </c>
      <c r="B19" s="15" t="s">
        <v>1135</v>
      </c>
      <c r="C19" s="15" t="s">
        <v>1136</v>
      </c>
      <c r="D19" s="15"/>
      <c r="E19" s="8"/>
      <c r="F19" s="16"/>
      <c r="G19" s="8"/>
      <c r="H19" s="8"/>
      <c r="I19" s="8"/>
      <c r="J19" s="17"/>
      <c r="K19" s="12"/>
      <c r="L19" s="13"/>
      <c r="M19" s="13"/>
      <c r="N19" s="13"/>
      <c r="O19" s="13"/>
      <c r="P19" s="13"/>
      <c r="Q19" s="13"/>
      <c r="R19" s="13"/>
      <c r="S19" s="13"/>
      <c r="T19" s="13"/>
      <c r="U19" s="13"/>
      <c r="V19" s="13"/>
      <c r="W19" s="13"/>
      <c r="X19" s="13"/>
      <c r="Y19" s="13"/>
      <c r="Z19" s="13"/>
      <c r="AA19" s="13"/>
      <c r="AB19" s="13"/>
    </row>
    <row r="20" spans="1:28" ht="22.5" customHeight="1">
      <c r="A20" s="14" t="s">
        <v>201</v>
      </c>
      <c r="B20" s="7" t="s">
        <v>1137</v>
      </c>
      <c r="C20" s="7" t="s">
        <v>1138</v>
      </c>
      <c r="D20" s="7"/>
      <c r="E20" s="8"/>
      <c r="F20" s="16"/>
      <c r="G20" s="8"/>
      <c r="H20" s="8"/>
      <c r="I20" s="8"/>
      <c r="J20" s="17"/>
      <c r="K20" s="12"/>
      <c r="L20" s="13"/>
      <c r="M20" s="13"/>
      <c r="N20" s="13"/>
      <c r="O20" s="13"/>
      <c r="P20" s="13"/>
      <c r="Q20" s="13"/>
      <c r="R20" s="13"/>
      <c r="S20" s="13"/>
      <c r="T20" s="13"/>
      <c r="U20" s="13"/>
      <c r="V20" s="13"/>
      <c r="W20" s="13"/>
      <c r="X20" s="13"/>
      <c r="Y20" s="13"/>
      <c r="Z20" s="13"/>
      <c r="AA20" s="13"/>
      <c r="AB20" s="13"/>
    </row>
    <row r="21" spans="1:28" ht="22.5" customHeight="1">
      <c r="A21" s="14" t="s">
        <v>202</v>
      </c>
      <c r="B21" s="15" t="s">
        <v>1139</v>
      </c>
      <c r="C21" s="15" t="s">
        <v>1140</v>
      </c>
      <c r="D21" s="15"/>
      <c r="E21" s="8"/>
      <c r="F21" s="16"/>
      <c r="G21" s="8"/>
      <c r="H21" s="8"/>
      <c r="I21" s="8"/>
      <c r="J21" s="17"/>
      <c r="K21" s="12"/>
      <c r="L21" s="13"/>
      <c r="M21" s="13"/>
      <c r="N21" s="13"/>
      <c r="O21" s="13"/>
      <c r="P21" s="13"/>
      <c r="Q21" s="13"/>
      <c r="R21" s="13"/>
      <c r="S21" s="13"/>
      <c r="T21" s="13"/>
      <c r="U21" s="13"/>
      <c r="V21" s="13"/>
      <c r="W21" s="13"/>
      <c r="X21" s="13"/>
      <c r="Y21" s="13"/>
      <c r="Z21" s="13"/>
      <c r="AA21" s="13"/>
      <c r="AB21" s="13"/>
    </row>
    <row r="22" spans="1:28" ht="22.5" customHeight="1">
      <c r="A22" s="14" t="s">
        <v>203</v>
      </c>
      <c r="B22" s="7" t="s">
        <v>1141</v>
      </c>
      <c r="C22" s="7" t="s">
        <v>1142</v>
      </c>
      <c r="D22" s="7"/>
      <c r="E22" s="8"/>
      <c r="F22" s="16"/>
      <c r="G22" s="8"/>
      <c r="H22" s="8"/>
      <c r="I22" s="8"/>
      <c r="J22" s="17"/>
      <c r="K22" s="12"/>
      <c r="L22" s="13"/>
      <c r="M22" s="13"/>
      <c r="N22" s="13"/>
      <c r="O22" s="13"/>
      <c r="P22" s="13"/>
      <c r="Q22" s="13"/>
      <c r="R22" s="13"/>
      <c r="S22" s="13"/>
      <c r="T22" s="13"/>
      <c r="U22" s="13"/>
      <c r="V22" s="13"/>
      <c r="W22" s="13"/>
      <c r="X22" s="13"/>
      <c r="Y22" s="13"/>
      <c r="Z22" s="13"/>
      <c r="AA22" s="13"/>
      <c r="AB22" s="13"/>
    </row>
    <row r="23" spans="1:28" ht="22.5" customHeight="1">
      <c r="A23" s="14" t="s">
        <v>204</v>
      </c>
      <c r="B23" s="15" t="s">
        <v>1143</v>
      </c>
      <c r="C23" s="15" t="s">
        <v>1144</v>
      </c>
      <c r="D23" s="15"/>
      <c r="E23" s="8"/>
      <c r="F23" s="16"/>
      <c r="G23" s="8"/>
      <c r="H23" s="8"/>
      <c r="I23" s="8"/>
      <c r="J23" s="17"/>
      <c r="K23" s="12"/>
      <c r="L23" s="13"/>
      <c r="M23" s="13"/>
      <c r="N23" s="13"/>
      <c r="O23" s="13"/>
      <c r="P23" s="13"/>
      <c r="Q23" s="13"/>
      <c r="R23" s="13"/>
      <c r="S23" s="13"/>
      <c r="T23" s="13"/>
      <c r="U23" s="13"/>
      <c r="V23" s="13"/>
      <c r="W23" s="13"/>
      <c r="X23" s="13"/>
      <c r="Y23" s="13"/>
      <c r="Z23" s="13"/>
      <c r="AA23" s="13"/>
      <c r="AB23" s="13"/>
    </row>
    <row r="24" spans="1:28" ht="22.5" customHeight="1">
      <c r="A24" s="14" t="s">
        <v>205</v>
      </c>
      <c r="B24" s="7" t="s">
        <v>1145</v>
      </c>
      <c r="C24" s="7" t="s">
        <v>1146</v>
      </c>
      <c r="D24" s="7"/>
      <c r="E24" s="8"/>
      <c r="F24" s="16"/>
      <c r="G24" s="8"/>
      <c r="H24" s="8"/>
      <c r="I24" s="8"/>
      <c r="J24" s="17"/>
      <c r="K24" s="12"/>
      <c r="L24" s="13"/>
      <c r="M24" s="13"/>
      <c r="N24" s="13"/>
      <c r="O24" s="13"/>
      <c r="P24" s="13"/>
      <c r="Q24" s="13"/>
      <c r="R24" s="13"/>
      <c r="S24" s="13"/>
      <c r="T24" s="13"/>
      <c r="U24" s="13"/>
      <c r="V24" s="13"/>
      <c r="W24" s="13"/>
      <c r="X24" s="13"/>
      <c r="Y24" s="13"/>
      <c r="Z24" s="13"/>
      <c r="AA24" s="13"/>
      <c r="AB24" s="13"/>
    </row>
    <row r="25" spans="1:28" ht="22.5" customHeight="1">
      <c r="A25" s="14" t="s">
        <v>206</v>
      </c>
      <c r="B25" s="15" t="s">
        <v>1147</v>
      </c>
      <c r="C25" s="15" t="s">
        <v>1148</v>
      </c>
      <c r="D25" s="15"/>
      <c r="E25" s="8"/>
      <c r="F25" s="16"/>
      <c r="G25" s="8"/>
      <c r="H25" s="8"/>
      <c r="I25" s="8"/>
      <c r="J25" s="17"/>
      <c r="K25" s="12"/>
      <c r="L25" s="13"/>
      <c r="M25" s="13"/>
      <c r="N25" s="13"/>
      <c r="O25" s="13"/>
      <c r="P25" s="13"/>
      <c r="Q25" s="13"/>
      <c r="R25" s="13"/>
      <c r="S25" s="13"/>
      <c r="T25" s="13"/>
      <c r="U25" s="13"/>
      <c r="V25" s="13"/>
      <c r="W25" s="13"/>
      <c r="X25" s="13"/>
      <c r="Y25" s="13"/>
      <c r="Z25" s="13"/>
      <c r="AA25" s="13"/>
      <c r="AB25" s="13"/>
    </row>
    <row r="26" spans="1:28" ht="22.5" customHeight="1">
      <c r="A26" s="14" t="s">
        <v>207</v>
      </c>
      <c r="B26" s="7" t="s">
        <v>1149</v>
      </c>
      <c r="C26" s="7" t="s">
        <v>1150</v>
      </c>
      <c r="D26" s="7"/>
      <c r="E26" s="8"/>
      <c r="F26" s="16"/>
      <c r="G26" s="8"/>
      <c r="H26" s="8"/>
      <c r="I26" s="8"/>
      <c r="J26" s="17"/>
      <c r="K26" s="12"/>
      <c r="L26" s="13"/>
      <c r="M26" s="13"/>
      <c r="N26" s="13"/>
      <c r="O26" s="13"/>
      <c r="P26" s="13"/>
      <c r="Q26" s="13"/>
      <c r="R26" s="13"/>
      <c r="S26" s="13"/>
      <c r="T26" s="13"/>
      <c r="U26" s="13"/>
      <c r="V26" s="13"/>
      <c r="W26" s="13"/>
      <c r="X26" s="13"/>
      <c r="Y26" s="13"/>
      <c r="Z26" s="13"/>
      <c r="AA26" s="13"/>
      <c r="AB26" s="13"/>
    </row>
    <row r="27" spans="1:28" ht="22.5" customHeight="1">
      <c r="A27" s="14" t="s">
        <v>208</v>
      </c>
      <c r="B27" s="15" t="s">
        <v>1151</v>
      </c>
      <c r="C27" s="15" t="s">
        <v>1152</v>
      </c>
      <c r="D27" s="15"/>
      <c r="E27" s="8"/>
      <c r="F27" s="16"/>
      <c r="G27" s="8"/>
      <c r="H27" s="8"/>
      <c r="I27" s="8"/>
      <c r="J27" s="17"/>
      <c r="K27" s="12"/>
      <c r="L27" s="13"/>
      <c r="M27" s="13"/>
      <c r="N27" s="13"/>
      <c r="O27" s="13"/>
      <c r="P27" s="13"/>
      <c r="Q27" s="13"/>
      <c r="R27" s="13"/>
      <c r="S27" s="13"/>
      <c r="T27" s="13"/>
      <c r="U27" s="13"/>
      <c r="V27" s="13"/>
      <c r="W27" s="13"/>
      <c r="X27" s="13"/>
      <c r="Y27" s="13"/>
      <c r="Z27" s="13"/>
      <c r="AA27" s="13"/>
      <c r="AB27" s="13"/>
    </row>
    <row r="28" spans="1:28" ht="22.5" customHeight="1">
      <c r="A28" s="14" t="s">
        <v>209</v>
      </c>
      <c r="B28" s="7" t="s">
        <v>1153</v>
      </c>
      <c r="C28" s="15" t="s">
        <v>1154</v>
      </c>
      <c r="D28" s="15"/>
      <c r="E28" s="8"/>
      <c r="F28" s="16"/>
      <c r="G28" s="8"/>
      <c r="H28" s="8"/>
      <c r="I28" s="8"/>
      <c r="J28" s="17"/>
      <c r="K28" s="12"/>
      <c r="L28" s="13"/>
      <c r="M28" s="13"/>
      <c r="N28" s="13"/>
      <c r="O28" s="13"/>
      <c r="P28" s="13"/>
      <c r="Q28" s="13"/>
      <c r="R28" s="13"/>
      <c r="S28" s="13"/>
      <c r="T28" s="13"/>
      <c r="U28" s="13"/>
      <c r="V28" s="13"/>
      <c r="W28" s="13"/>
      <c r="X28" s="13"/>
      <c r="Y28" s="13"/>
      <c r="Z28" s="13"/>
      <c r="AA28" s="13"/>
      <c r="AB28" s="13"/>
    </row>
    <row r="29" spans="1:28" ht="22.5" customHeight="1">
      <c r="A29" s="14" t="s">
        <v>210</v>
      </c>
      <c r="B29" s="15" t="s">
        <v>1155</v>
      </c>
      <c r="C29" s="15" t="s">
        <v>1156</v>
      </c>
      <c r="D29" s="15"/>
      <c r="E29" s="8"/>
      <c r="F29" s="16"/>
      <c r="G29" s="8"/>
      <c r="H29" s="8"/>
      <c r="I29" s="8"/>
      <c r="J29" s="17"/>
      <c r="K29" s="12"/>
      <c r="L29" s="13"/>
      <c r="M29" s="13"/>
      <c r="N29" s="13"/>
      <c r="O29" s="13"/>
      <c r="P29" s="13"/>
      <c r="Q29" s="13"/>
      <c r="R29" s="13"/>
      <c r="S29" s="13"/>
      <c r="T29" s="13"/>
      <c r="U29" s="13"/>
      <c r="V29" s="13"/>
      <c r="W29" s="13"/>
      <c r="X29" s="13"/>
      <c r="Y29" s="13"/>
      <c r="Z29" s="13"/>
      <c r="AA29" s="13"/>
      <c r="AB29" s="13"/>
    </row>
    <row r="30" spans="1:28" ht="22.5" customHeight="1">
      <c r="A30" s="14" t="s">
        <v>211</v>
      </c>
      <c r="B30" s="15" t="s">
        <v>1157</v>
      </c>
      <c r="C30" s="15" t="s">
        <v>1158</v>
      </c>
      <c r="D30" s="15"/>
      <c r="E30" s="8"/>
      <c r="F30" s="16"/>
      <c r="G30" s="8"/>
      <c r="H30" s="8"/>
      <c r="I30" s="8"/>
      <c r="J30" s="17"/>
      <c r="K30" s="12"/>
      <c r="L30" s="13"/>
      <c r="M30" s="13"/>
      <c r="N30" s="13"/>
      <c r="O30" s="13"/>
      <c r="P30" s="13"/>
      <c r="Q30" s="13"/>
      <c r="R30" s="13"/>
      <c r="S30" s="13"/>
      <c r="T30" s="13"/>
      <c r="U30" s="13"/>
      <c r="V30" s="13"/>
      <c r="W30" s="13"/>
      <c r="X30" s="13"/>
      <c r="Y30" s="13"/>
      <c r="Z30" s="13"/>
      <c r="AA30" s="13"/>
      <c r="AB30" s="13"/>
    </row>
    <row r="31" spans="1:28" ht="22.5" customHeight="1">
      <c r="A31" s="14" t="s">
        <v>212</v>
      </c>
      <c r="B31" s="15" t="s">
        <v>1159</v>
      </c>
      <c r="C31" s="15" t="s">
        <v>1160</v>
      </c>
      <c r="D31" s="15"/>
      <c r="E31" s="8"/>
      <c r="F31" s="16"/>
      <c r="G31" s="8"/>
      <c r="H31" s="8"/>
      <c r="I31" s="8"/>
      <c r="J31" s="17"/>
      <c r="K31" s="12"/>
      <c r="L31" s="13"/>
      <c r="M31" s="13"/>
      <c r="N31" s="13"/>
      <c r="O31" s="13"/>
      <c r="P31" s="13"/>
      <c r="Q31" s="13"/>
      <c r="R31" s="13"/>
      <c r="S31" s="13"/>
      <c r="T31" s="13"/>
      <c r="U31" s="13"/>
      <c r="V31" s="13"/>
      <c r="W31" s="13"/>
      <c r="X31" s="13"/>
      <c r="Y31" s="13"/>
      <c r="Z31" s="13"/>
      <c r="AA31" s="13"/>
      <c r="AB31" s="13"/>
    </row>
    <row r="32" spans="1:28" ht="22.5" customHeight="1">
      <c r="A32" s="14" t="s">
        <v>213</v>
      </c>
      <c r="B32" s="15" t="s">
        <v>1161</v>
      </c>
      <c r="C32" s="15" t="s">
        <v>1162</v>
      </c>
      <c r="D32" s="15"/>
      <c r="E32" s="8"/>
      <c r="F32" s="16"/>
      <c r="G32" s="8"/>
      <c r="H32" s="8"/>
      <c r="I32" s="8"/>
      <c r="J32" s="17"/>
      <c r="K32" s="12"/>
      <c r="L32" s="13"/>
      <c r="M32" s="13"/>
      <c r="N32" s="13"/>
      <c r="O32" s="13"/>
      <c r="P32" s="13"/>
      <c r="Q32" s="13"/>
      <c r="R32" s="13"/>
      <c r="S32" s="13"/>
      <c r="T32" s="13"/>
      <c r="U32" s="13"/>
      <c r="V32" s="13"/>
      <c r="W32" s="13"/>
      <c r="X32" s="13"/>
      <c r="Y32" s="13"/>
      <c r="Z32" s="13"/>
      <c r="AA32" s="13"/>
      <c r="AB32" s="13"/>
    </row>
    <row r="33" spans="1:28" ht="22.5" customHeight="1">
      <c r="A33" s="14" t="s">
        <v>214</v>
      </c>
      <c r="B33" s="15" t="s">
        <v>1163</v>
      </c>
      <c r="C33" s="15" t="s">
        <v>1164</v>
      </c>
      <c r="D33" s="15"/>
      <c r="E33" s="8"/>
      <c r="F33" s="16"/>
      <c r="G33" s="8"/>
      <c r="H33" s="8"/>
      <c r="I33" s="8"/>
      <c r="J33" s="17"/>
      <c r="K33" s="12"/>
      <c r="L33" s="13"/>
      <c r="M33" s="13"/>
      <c r="N33" s="13"/>
      <c r="O33" s="13"/>
      <c r="P33" s="13"/>
      <c r="Q33" s="13"/>
      <c r="R33" s="13"/>
      <c r="S33" s="13"/>
      <c r="T33" s="13"/>
      <c r="U33" s="13"/>
      <c r="V33" s="13"/>
      <c r="W33" s="13"/>
      <c r="X33" s="13"/>
      <c r="Y33" s="13"/>
      <c r="Z33" s="13"/>
      <c r="AA33" s="13"/>
      <c r="AB33" s="13"/>
    </row>
    <row r="34" spans="1:28" ht="22.5" customHeight="1">
      <c r="A34" s="14" t="s">
        <v>215</v>
      </c>
      <c r="B34" s="15" t="s">
        <v>1165</v>
      </c>
      <c r="C34" s="15" t="s">
        <v>1166</v>
      </c>
      <c r="D34" s="15"/>
      <c r="E34" s="8"/>
      <c r="F34" s="16"/>
      <c r="G34" s="8"/>
      <c r="H34" s="8"/>
      <c r="I34" s="8"/>
      <c r="J34" s="17"/>
      <c r="K34" s="12"/>
      <c r="L34" s="13"/>
      <c r="M34" s="13"/>
      <c r="N34" s="13"/>
      <c r="O34" s="13"/>
      <c r="P34" s="13"/>
      <c r="Q34" s="13"/>
      <c r="R34" s="13"/>
      <c r="S34" s="13"/>
      <c r="T34" s="13"/>
      <c r="U34" s="13"/>
      <c r="V34" s="13"/>
      <c r="W34" s="13"/>
      <c r="X34" s="13"/>
      <c r="Y34" s="13"/>
      <c r="Z34" s="13"/>
      <c r="AA34" s="13"/>
      <c r="AB34" s="13"/>
    </row>
    <row r="35" spans="1:28" ht="22.5" customHeight="1">
      <c r="A35" s="14" t="s">
        <v>216</v>
      </c>
      <c r="B35" s="15" t="s">
        <v>1167</v>
      </c>
      <c r="C35" s="15" t="s">
        <v>1168</v>
      </c>
      <c r="D35" s="15" t="s">
        <v>1129</v>
      </c>
      <c r="E35" s="8"/>
      <c r="F35" s="16"/>
      <c r="G35" s="8"/>
      <c r="H35" s="8"/>
      <c r="I35" s="8"/>
      <c r="J35" s="17"/>
      <c r="K35" s="12"/>
      <c r="L35" s="13"/>
      <c r="M35" s="13"/>
      <c r="N35" s="13"/>
      <c r="O35" s="13"/>
      <c r="P35" s="13"/>
      <c r="Q35" s="13"/>
      <c r="R35" s="13"/>
      <c r="S35" s="13"/>
      <c r="T35" s="13"/>
      <c r="U35" s="13"/>
      <c r="V35" s="13"/>
      <c r="W35" s="13"/>
      <c r="X35" s="13"/>
      <c r="Y35" s="13"/>
      <c r="Z35" s="13"/>
      <c r="AA35" s="13"/>
      <c r="AB35" s="13"/>
    </row>
    <row r="36" spans="1:28" ht="22.5" customHeight="1">
      <c r="A36" s="14" t="s">
        <v>217</v>
      </c>
      <c r="B36" s="15" t="s">
        <v>1169</v>
      </c>
      <c r="C36" s="61" t="s">
        <v>1170</v>
      </c>
      <c r="D36" s="61" t="s">
        <v>1171</v>
      </c>
      <c r="E36" s="8"/>
      <c r="F36" s="16"/>
      <c r="G36" s="8"/>
      <c r="H36" s="8"/>
      <c r="I36" s="8"/>
      <c r="J36" s="17"/>
      <c r="K36" s="12"/>
      <c r="L36" s="13"/>
      <c r="M36" s="13"/>
      <c r="N36" s="13"/>
      <c r="O36" s="13"/>
      <c r="P36" s="13"/>
      <c r="Q36" s="13"/>
      <c r="R36" s="13"/>
      <c r="S36" s="13"/>
      <c r="T36" s="13"/>
      <c r="U36" s="13"/>
      <c r="V36" s="13"/>
      <c r="W36" s="13"/>
      <c r="X36" s="13"/>
      <c r="Y36" s="13"/>
      <c r="Z36" s="13"/>
      <c r="AA36" s="13"/>
      <c r="AB36" s="13"/>
    </row>
    <row r="37" spans="1:28" ht="22.5" customHeight="1">
      <c r="A37" s="14" t="s">
        <v>218</v>
      </c>
      <c r="B37" s="15" t="s">
        <v>1172</v>
      </c>
      <c r="C37" s="15" t="s">
        <v>1173</v>
      </c>
      <c r="D37" s="15" t="s">
        <v>1129</v>
      </c>
      <c r="E37" s="8"/>
      <c r="F37" s="16"/>
      <c r="G37" s="8"/>
      <c r="H37" s="8"/>
      <c r="I37" s="8"/>
      <c r="J37" s="17"/>
      <c r="K37" s="12"/>
      <c r="L37" s="13"/>
      <c r="M37" s="13"/>
      <c r="N37" s="13"/>
      <c r="O37" s="13"/>
      <c r="P37" s="13"/>
      <c r="Q37" s="13"/>
      <c r="R37" s="13"/>
      <c r="S37" s="13"/>
      <c r="T37" s="13"/>
      <c r="U37" s="13"/>
      <c r="V37" s="13"/>
      <c r="W37" s="13"/>
      <c r="X37" s="13"/>
      <c r="Y37" s="13"/>
      <c r="Z37" s="13"/>
      <c r="AA37" s="13"/>
      <c r="AB37" s="13"/>
    </row>
    <row r="38" spans="1:28" ht="22.5" customHeight="1">
      <c r="A38" s="14" t="s">
        <v>219</v>
      </c>
      <c r="B38" s="15" t="s">
        <v>1174</v>
      </c>
      <c r="C38" s="61" t="s">
        <v>1175</v>
      </c>
      <c r="D38" s="61" t="s">
        <v>1132</v>
      </c>
      <c r="E38" s="8"/>
      <c r="F38" s="16"/>
      <c r="G38" s="8"/>
      <c r="H38" s="8"/>
      <c r="I38" s="8"/>
      <c r="J38" s="17"/>
      <c r="K38" s="12"/>
      <c r="L38" s="13"/>
      <c r="M38" s="13"/>
      <c r="N38" s="13"/>
      <c r="O38" s="13"/>
      <c r="P38" s="13"/>
      <c r="Q38" s="13"/>
      <c r="R38" s="13"/>
      <c r="S38" s="13"/>
      <c r="T38" s="13"/>
      <c r="U38" s="13"/>
      <c r="V38" s="13"/>
      <c r="W38" s="13"/>
      <c r="X38" s="13"/>
      <c r="Y38" s="13"/>
      <c r="Z38" s="13"/>
      <c r="AA38" s="13"/>
      <c r="AB38" s="13"/>
    </row>
    <row r="39" spans="1:28" ht="22.5" customHeight="1">
      <c r="A39" s="14" t="s">
        <v>220</v>
      </c>
      <c r="B39" s="15" t="s">
        <v>1176</v>
      </c>
      <c r="C39" s="15" t="s">
        <v>1148</v>
      </c>
      <c r="D39" s="15"/>
      <c r="E39" s="8"/>
      <c r="F39" s="16"/>
      <c r="G39" s="8"/>
      <c r="H39" s="8"/>
      <c r="I39" s="8"/>
      <c r="J39" s="17"/>
      <c r="K39" s="12"/>
      <c r="L39" s="13"/>
      <c r="M39" s="13"/>
      <c r="N39" s="13"/>
      <c r="O39" s="13"/>
      <c r="P39" s="13"/>
      <c r="Q39" s="13"/>
      <c r="R39" s="13"/>
      <c r="S39" s="13"/>
      <c r="T39" s="13"/>
      <c r="U39" s="13"/>
      <c r="V39" s="13"/>
      <c r="W39" s="13"/>
      <c r="X39" s="13"/>
      <c r="Y39" s="13"/>
      <c r="Z39" s="13"/>
      <c r="AA39" s="13"/>
      <c r="AB39" s="13"/>
    </row>
    <row r="40" spans="1:28" ht="22.5" customHeight="1">
      <c r="A40" s="14" t="s">
        <v>221</v>
      </c>
      <c r="B40" s="15" t="s">
        <v>1177</v>
      </c>
      <c r="C40" s="15" t="s">
        <v>1178</v>
      </c>
      <c r="D40" s="15"/>
      <c r="E40" s="8"/>
      <c r="F40" s="16"/>
      <c r="G40" s="8"/>
      <c r="H40" s="8"/>
      <c r="I40" s="8"/>
      <c r="J40" s="17"/>
      <c r="K40" s="12"/>
      <c r="L40" s="13"/>
      <c r="M40" s="13"/>
      <c r="N40" s="13"/>
      <c r="O40" s="13"/>
      <c r="P40" s="13"/>
      <c r="Q40" s="13"/>
      <c r="R40" s="13"/>
      <c r="S40" s="13"/>
      <c r="T40" s="13"/>
      <c r="U40" s="13"/>
      <c r="V40" s="13"/>
      <c r="W40" s="13"/>
      <c r="X40" s="13"/>
      <c r="Y40" s="13"/>
      <c r="Z40" s="13"/>
      <c r="AA40" s="13"/>
      <c r="AB40" s="13"/>
    </row>
    <row r="41" spans="1:28" ht="22.5" customHeight="1">
      <c r="A41" s="21" t="s">
        <v>222</v>
      </c>
      <c r="B41" s="22" t="s">
        <v>1179</v>
      </c>
      <c r="C41" s="22" t="s">
        <v>1180</v>
      </c>
      <c r="D41" s="22"/>
      <c r="E41" s="23"/>
      <c r="F41" s="24"/>
      <c r="G41" s="23"/>
      <c r="H41" s="23"/>
      <c r="I41" s="23"/>
      <c r="J41" s="25"/>
      <c r="K41" s="12"/>
      <c r="L41" s="13"/>
      <c r="M41" s="13"/>
      <c r="N41" s="13"/>
      <c r="O41" s="13"/>
      <c r="P41" s="13"/>
      <c r="Q41" s="13"/>
      <c r="R41" s="13"/>
      <c r="S41" s="13"/>
      <c r="T41" s="13"/>
      <c r="U41" s="13"/>
      <c r="V41" s="13"/>
      <c r="W41" s="13"/>
      <c r="X41" s="13"/>
      <c r="Y41" s="13"/>
      <c r="Z41" s="13"/>
      <c r="AA41" s="13"/>
      <c r="AB41" s="13"/>
    </row>
    <row r="42" spans="1:28" ht="22.5" customHeight="1">
      <c r="A42" s="26" t="s">
        <v>223</v>
      </c>
      <c r="B42" s="27"/>
      <c r="C42" s="28"/>
      <c r="D42" s="28"/>
      <c r="E42" s="29"/>
      <c r="F42" s="26"/>
      <c r="G42" s="29"/>
      <c r="H42" s="29"/>
      <c r="I42" s="29"/>
      <c r="J42" s="29"/>
      <c r="K42" s="13"/>
      <c r="L42" s="13"/>
      <c r="M42" s="13"/>
      <c r="N42" s="13"/>
      <c r="O42" s="13"/>
      <c r="P42" s="13"/>
      <c r="Q42" s="13"/>
      <c r="R42" s="13"/>
      <c r="S42" s="13"/>
      <c r="T42" s="13"/>
      <c r="U42" s="13"/>
      <c r="V42" s="13"/>
      <c r="W42" s="13"/>
      <c r="X42" s="13"/>
      <c r="Y42" s="13"/>
      <c r="Z42" s="13"/>
      <c r="AA42" s="13"/>
      <c r="AB42" s="13"/>
    </row>
    <row r="43" spans="1:28" ht="22.5" customHeight="1">
      <c r="A43" s="16" t="s">
        <v>224</v>
      </c>
      <c r="B43" s="30"/>
      <c r="C43" s="31"/>
      <c r="D43" s="31"/>
      <c r="E43" s="8"/>
      <c r="F43" s="16"/>
      <c r="G43" s="8"/>
      <c r="H43" s="8"/>
      <c r="I43" s="8"/>
      <c r="J43" s="8"/>
      <c r="K43" s="13"/>
      <c r="L43" s="13"/>
      <c r="M43" s="13"/>
      <c r="N43" s="13"/>
      <c r="O43" s="13"/>
      <c r="P43" s="13"/>
      <c r="Q43" s="13"/>
      <c r="R43" s="13"/>
      <c r="S43" s="13"/>
      <c r="T43" s="13"/>
      <c r="U43" s="13"/>
      <c r="V43" s="13"/>
      <c r="W43" s="13"/>
      <c r="X43" s="13"/>
      <c r="Y43" s="13"/>
      <c r="Z43" s="13"/>
      <c r="AA43" s="13"/>
      <c r="AB43" s="13"/>
    </row>
    <row r="44" spans="1:28" ht="22.5" customHeight="1">
      <c r="A44" s="16" t="s">
        <v>225</v>
      </c>
      <c r="B44" s="32"/>
      <c r="C44" s="33"/>
      <c r="D44" s="33"/>
      <c r="E44" s="8"/>
      <c r="F44" s="16"/>
      <c r="G44" s="8"/>
      <c r="H44" s="8"/>
      <c r="I44" s="8"/>
      <c r="J44" s="8"/>
      <c r="K44" s="13"/>
      <c r="L44" s="13"/>
      <c r="M44" s="13"/>
      <c r="N44" s="13"/>
      <c r="O44" s="13"/>
      <c r="P44" s="13"/>
      <c r="Q44" s="13"/>
      <c r="R44" s="13"/>
      <c r="S44" s="13"/>
      <c r="T44" s="13"/>
      <c r="U44" s="13"/>
      <c r="V44" s="13"/>
      <c r="W44" s="13"/>
      <c r="X44" s="13"/>
      <c r="Y44" s="13"/>
      <c r="Z44" s="13"/>
      <c r="AA44" s="13"/>
      <c r="AB44" s="13"/>
    </row>
    <row r="45" spans="1:28" ht="22.5" customHeight="1">
      <c r="A45" s="16" t="s">
        <v>226</v>
      </c>
      <c r="B45" s="30"/>
      <c r="C45" s="31"/>
      <c r="D45" s="31"/>
      <c r="E45" s="8"/>
      <c r="F45" s="16"/>
      <c r="G45" s="8"/>
      <c r="H45" s="8"/>
      <c r="I45" s="8"/>
      <c r="J45" s="8"/>
      <c r="K45" s="13"/>
      <c r="L45" s="13"/>
      <c r="M45" s="13"/>
      <c r="N45" s="13"/>
      <c r="O45" s="13"/>
      <c r="P45" s="13"/>
      <c r="Q45" s="13"/>
      <c r="R45" s="13"/>
      <c r="S45" s="13"/>
      <c r="T45" s="13"/>
      <c r="U45" s="13"/>
      <c r="V45" s="13"/>
      <c r="W45" s="13"/>
      <c r="X45" s="13"/>
      <c r="Y45" s="13"/>
      <c r="Z45" s="13"/>
      <c r="AA45" s="13"/>
      <c r="AB45" s="13"/>
    </row>
    <row r="46" spans="1:28" ht="22.5" customHeight="1">
      <c r="A46" s="16" t="s">
        <v>227</v>
      </c>
      <c r="B46" s="32"/>
      <c r="C46" s="32"/>
      <c r="D46" s="32"/>
      <c r="E46" s="8"/>
      <c r="F46" s="16"/>
      <c r="G46" s="8"/>
      <c r="H46" s="8"/>
      <c r="I46" s="8"/>
      <c r="J46" s="8"/>
      <c r="K46" s="13"/>
      <c r="L46" s="13"/>
      <c r="M46" s="13"/>
      <c r="N46" s="13"/>
      <c r="O46" s="13"/>
      <c r="P46" s="13"/>
      <c r="Q46" s="13"/>
      <c r="R46" s="13"/>
      <c r="S46" s="13"/>
      <c r="T46" s="13"/>
      <c r="U46" s="13"/>
      <c r="V46" s="13"/>
      <c r="W46" s="13"/>
      <c r="X46" s="13"/>
      <c r="Y46" s="13"/>
      <c r="Z46" s="13"/>
      <c r="AA46" s="13"/>
      <c r="AB46" s="13"/>
    </row>
    <row r="47" spans="1:28" ht="22.5" customHeight="1">
      <c r="A47" s="16" t="s">
        <v>228</v>
      </c>
      <c r="B47" s="30"/>
      <c r="C47" s="30"/>
      <c r="D47" s="30"/>
      <c r="E47" s="8"/>
      <c r="F47" s="16"/>
      <c r="G47" s="8"/>
      <c r="H47" s="8"/>
      <c r="I47" s="8"/>
      <c r="J47" s="8"/>
      <c r="K47" s="13"/>
      <c r="L47" s="13"/>
      <c r="M47" s="13"/>
      <c r="N47" s="13"/>
      <c r="O47" s="13"/>
      <c r="P47" s="13"/>
      <c r="Q47" s="13"/>
      <c r="R47" s="13"/>
      <c r="S47" s="13"/>
      <c r="T47" s="13"/>
      <c r="U47" s="13"/>
      <c r="V47" s="13"/>
      <c r="W47" s="13"/>
      <c r="X47" s="13"/>
      <c r="Y47" s="13"/>
      <c r="Z47" s="13"/>
      <c r="AA47" s="13"/>
      <c r="AB47" s="13"/>
    </row>
    <row r="48" spans="1:28" ht="22.5" customHeight="1">
      <c r="A48" s="16" t="s">
        <v>229</v>
      </c>
      <c r="B48" s="32"/>
      <c r="C48" s="32"/>
      <c r="D48" s="32"/>
      <c r="E48" s="8"/>
      <c r="F48" s="16"/>
      <c r="G48" s="8"/>
      <c r="H48" s="8"/>
      <c r="I48" s="8"/>
      <c r="J48" s="8"/>
      <c r="K48" s="13"/>
      <c r="L48" s="13"/>
      <c r="M48" s="13"/>
      <c r="N48" s="13"/>
      <c r="O48" s="13"/>
      <c r="P48" s="13"/>
      <c r="Q48" s="13"/>
      <c r="R48" s="13"/>
      <c r="S48" s="13"/>
      <c r="T48" s="13"/>
      <c r="U48" s="13"/>
      <c r="V48" s="13"/>
      <c r="W48" s="13"/>
      <c r="X48" s="13"/>
      <c r="Y48" s="13"/>
      <c r="Z48" s="13"/>
      <c r="AA48" s="13"/>
      <c r="AB48" s="13"/>
    </row>
    <row r="49" spans="1:28" ht="22.5" customHeight="1">
      <c r="A49" s="16" t="s">
        <v>230</v>
      </c>
      <c r="B49" s="30"/>
      <c r="C49" s="30"/>
      <c r="D49" s="30"/>
      <c r="E49" s="8"/>
      <c r="F49" s="16"/>
      <c r="G49" s="8"/>
      <c r="H49" s="8"/>
      <c r="I49" s="8"/>
      <c r="J49" s="8"/>
      <c r="K49" s="13"/>
      <c r="L49" s="13"/>
      <c r="M49" s="13"/>
      <c r="N49" s="13"/>
      <c r="O49" s="13"/>
      <c r="P49" s="13"/>
      <c r="Q49" s="13"/>
      <c r="R49" s="13"/>
      <c r="S49" s="13"/>
      <c r="T49" s="13"/>
      <c r="U49" s="13"/>
      <c r="V49" s="13"/>
      <c r="W49" s="13"/>
      <c r="X49" s="13"/>
      <c r="Y49" s="13"/>
      <c r="Z49" s="13"/>
      <c r="AA49" s="13"/>
      <c r="AB49" s="13"/>
    </row>
    <row r="50" spans="1:28" ht="22.5" customHeight="1">
      <c r="A50" s="16" t="s">
        <v>231</v>
      </c>
      <c r="B50" s="32"/>
      <c r="C50" s="32"/>
      <c r="D50" s="32"/>
      <c r="E50" s="8"/>
      <c r="F50" s="16"/>
      <c r="G50" s="8"/>
      <c r="H50" s="8"/>
      <c r="I50" s="8"/>
      <c r="J50" s="8"/>
      <c r="K50" s="13"/>
      <c r="L50" s="13"/>
      <c r="M50" s="13"/>
      <c r="N50" s="13"/>
      <c r="O50" s="13"/>
      <c r="P50" s="13"/>
      <c r="Q50" s="13"/>
      <c r="R50" s="13"/>
      <c r="S50" s="13"/>
      <c r="T50" s="13"/>
      <c r="U50" s="13"/>
      <c r="V50" s="13"/>
      <c r="W50" s="13"/>
      <c r="X50" s="13"/>
      <c r="Y50" s="13"/>
      <c r="Z50" s="13"/>
      <c r="AA50" s="13"/>
      <c r="AB50" s="13"/>
    </row>
    <row r="51" spans="1:28" ht="22.5" customHeight="1">
      <c r="A51" s="16" t="s">
        <v>232</v>
      </c>
      <c r="B51" s="30"/>
      <c r="C51" s="30"/>
      <c r="D51" s="30"/>
      <c r="E51" s="8"/>
      <c r="F51" s="16"/>
      <c r="G51" s="8"/>
      <c r="H51" s="8"/>
      <c r="I51" s="8"/>
      <c r="J51" s="8"/>
      <c r="K51" s="13"/>
      <c r="L51" s="13"/>
      <c r="M51" s="13"/>
      <c r="N51" s="13"/>
      <c r="O51" s="13"/>
      <c r="P51" s="13"/>
      <c r="Q51" s="13"/>
      <c r="R51" s="13"/>
      <c r="S51" s="13"/>
      <c r="T51" s="13"/>
      <c r="U51" s="13"/>
      <c r="V51" s="13"/>
      <c r="W51" s="13"/>
      <c r="X51" s="13"/>
      <c r="Y51" s="13"/>
      <c r="Z51" s="13"/>
      <c r="AA51" s="13"/>
      <c r="AB51" s="13"/>
    </row>
    <row r="52" spans="1:28" ht="22.5" customHeight="1">
      <c r="A52" s="16" t="s">
        <v>233</v>
      </c>
      <c r="B52" s="32"/>
      <c r="C52" s="32"/>
      <c r="D52" s="32"/>
      <c r="E52" s="8"/>
      <c r="F52" s="16"/>
      <c r="G52" s="8"/>
      <c r="H52" s="8"/>
      <c r="I52" s="8"/>
      <c r="J52" s="8"/>
      <c r="K52" s="13"/>
      <c r="L52" s="13"/>
      <c r="M52" s="13"/>
      <c r="N52" s="13"/>
      <c r="O52" s="13"/>
      <c r="P52" s="13"/>
      <c r="Q52" s="13"/>
      <c r="R52" s="13"/>
      <c r="S52" s="13"/>
      <c r="T52" s="13"/>
      <c r="U52" s="13"/>
      <c r="V52" s="13"/>
      <c r="W52" s="13"/>
      <c r="X52" s="13"/>
      <c r="Y52" s="13"/>
      <c r="Z52" s="13"/>
      <c r="AA52" s="13"/>
      <c r="AB52" s="13"/>
    </row>
    <row r="53" spans="1:28" ht="22.5" customHeight="1">
      <c r="A53" s="16" t="s">
        <v>234</v>
      </c>
      <c r="B53" s="30"/>
      <c r="C53" s="30"/>
      <c r="D53" s="30"/>
      <c r="E53" s="8"/>
      <c r="F53" s="16"/>
      <c r="G53" s="8"/>
      <c r="H53" s="8"/>
      <c r="I53" s="8"/>
      <c r="J53" s="8"/>
      <c r="K53" s="13"/>
      <c r="L53" s="13"/>
      <c r="M53" s="13"/>
      <c r="N53" s="13"/>
      <c r="O53" s="13"/>
      <c r="P53" s="13"/>
      <c r="Q53" s="13"/>
      <c r="R53" s="13"/>
      <c r="S53" s="13"/>
      <c r="T53" s="13"/>
      <c r="U53" s="13"/>
      <c r="V53" s="13"/>
      <c r="W53" s="13"/>
      <c r="X53" s="13"/>
      <c r="Y53" s="13"/>
      <c r="Z53" s="13"/>
      <c r="AA53" s="13"/>
      <c r="AB53" s="13"/>
    </row>
    <row r="54" spans="1:28" ht="22.5" customHeight="1">
      <c r="A54" s="16" t="s">
        <v>235</v>
      </c>
      <c r="B54" s="32"/>
      <c r="C54" s="32"/>
      <c r="D54" s="32"/>
      <c r="E54" s="8"/>
      <c r="F54" s="16"/>
      <c r="G54" s="8"/>
      <c r="H54" s="8"/>
      <c r="I54" s="8"/>
      <c r="J54" s="8"/>
      <c r="K54" s="13"/>
      <c r="L54" s="13"/>
      <c r="M54" s="13"/>
      <c r="N54" s="13"/>
      <c r="O54" s="13"/>
      <c r="P54" s="13"/>
      <c r="Q54" s="13"/>
      <c r="R54" s="13"/>
      <c r="S54" s="13"/>
      <c r="T54" s="13"/>
      <c r="U54" s="13"/>
      <c r="V54" s="13"/>
      <c r="W54" s="13"/>
      <c r="X54" s="13"/>
      <c r="Y54" s="13"/>
      <c r="Z54" s="13"/>
      <c r="AA54" s="13"/>
      <c r="AB54" s="13"/>
    </row>
    <row r="55" spans="1:28" ht="22.5" customHeight="1">
      <c r="A55" s="16" t="s">
        <v>236</v>
      </c>
      <c r="B55" s="30"/>
      <c r="C55" s="30"/>
      <c r="D55" s="30"/>
      <c r="E55" s="8"/>
      <c r="F55" s="16"/>
      <c r="G55" s="8"/>
      <c r="H55" s="8"/>
      <c r="I55" s="8"/>
      <c r="J55" s="8"/>
      <c r="K55" s="13"/>
      <c r="L55" s="13"/>
      <c r="M55" s="13"/>
      <c r="N55" s="13"/>
      <c r="O55" s="13"/>
      <c r="P55" s="13"/>
      <c r="Q55" s="13"/>
      <c r="R55" s="13"/>
      <c r="S55" s="13"/>
      <c r="T55" s="13"/>
      <c r="U55" s="13"/>
      <c r="V55" s="13"/>
      <c r="W55" s="13"/>
      <c r="X55" s="13"/>
      <c r="Y55" s="13"/>
      <c r="Z55" s="13"/>
      <c r="AA55" s="13"/>
      <c r="AB55" s="13"/>
    </row>
    <row r="56" spans="1:28" ht="22.5" customHeight="1">
      <c r="A56" s="16" t="s">
        <v>237</v>
      </c>
      <c r="B56" s="32"/>
      <c r="C56" s="32"/>
      <c r="D56" s="32"/>
      <c r="E56" s="8"/>
      <c r="F56" s="16"/>
      <c r="G56" s="8"/>
      <c r="H56" s="8"/>
      <c r="I56" s="8"/>
      <c r="J56" s="8"/>
      <c r="K56" s="13"/>
      <c r="L56" s="13"/>
      <c r="M56" s="13"/>
      <c r="N56" s="13"/>
      <c r="O56" s="13"/>
      <c r="P56" s="13"/>
      <c r="Q56" s="13"/>
      <c r="R56" s="13"/>
      <c r="S56" s="13"/>
      <c r="T56" s="13"/>
      <c r="U56" s="13"/>
      <c r="V56" s="13"/>
      <c r="W56" s="13"/>
      <c r="X56" s="13"/>
      <c r="Y56" s="13"/>
      <c r="Z56" s="13"/>
      <c r="AA56" s="13"/>
      <c r="AB56" s="13"/>
    </row>
    <row r="57" spans="1:28" ht="22.5" customHeight="1">
      <c r="A57" s="16" t="s">
        <v>238</v>
      </c>
      <c r="B57" s="30"/>
      <c r="C57" s="30"/>
      <c r="D57" s="30"/>
      <c r="E57" s="8"/>
      <c r="F57" s="16"/>
      <c r="G57" s="8"/>
      <c r="H57" s="8"/>
      <c r="I57" s="8"/>
      <c r="J57" s="8"/>
      <c r="K57" s="13"/>
      <c r="L57" s="13"/>
      <c r="M57" s="13"/>
      <c r="N57" s="13"/>
      <c r="O57" s="13"/>
      <c r="P57" s="13"/>
      <c r="Q57" s="13"/>
      <c r="R57" s="13"/>
      <c r="S57" s="13"/>
      <c r="T57" s="13"/>
      <c r="U57" s="13"/>
      <c r="V57" s="13"/>
      <c r="W57" s="13"/>
      <c r="X57" s="13"/>
      <c r="Y57" s="13"/>
      <c r="Z57" s="13"/>
      <c r="AA57" s="13"/>
      <c r="AB57" s="13"/>
    </row>
    <row r="58" spans="1:28" ht="22.5" customHeight="1">
      <c r="A58" s="16" t="s">
        <v>239</v>
      </c>
      <c r="B58" s="32"/>
      <c r="C58" s="32"/>
      <c r="D58" s="32"/>
      <c r="E58" s="8"/>
      <c r="F58" s="16"/>
      <c r="G58" s="8"/>
      <c r="H58" s="8"/>
      <c r="I58" s="8"/>
      <c r="J58" s="8"/>
      <c r="K58" s="13"/>
      <c r="L58" s="13"/>
      <c r="M58" s="13"/>
      <c r="N58" s="13"/>
      <c r="O58" s="13"/>
      <c r="P58" s="13"/>
      <c r="Q58" s="13"/>
      <c r="R58" s="13"/>
      <c r="S58" s="13"/>
      <c r="T58" s="13"/>
      <c r="U58" s="13"/>
      <c r="V58" s="13"/>
      <c r="W58" s="13"/>
      <c r="X58" s="13"/>
      <c r="Y58" s="13"/>
      <c r="Z58" s="13"/>
      <c r="AA58" s="13"/>
      <c r="AB58" s="13"/>
    </row>
    <row r="59" spans="1:28" ht="22.5" customHeight="1">
      <c r="A59" s="16" t="s">
        <v>240</v>
      </c>
      <c r="B59" s="30"/>
      <c r="C59" s="30"/>
      <c r="D59" s="30"/>
      <c r="E59" s="8"/>
      <c r="F59" s="16"/>
      <c r="G59" s="8"/>
      <c r="H59" s="8"/>
      <c r="I59" s="8"/>
      <c r="J59" s="8"/>
      <c r="K59" s="13"/>
      <c r="L59" s="13"/>
      <c r="M59" s="13"/>
      <c r="N59" s="13"/>
      <c r="O59" s="13"/>
      <c r="P59" s="13"/>
      <c r="Q59" s="13"/>
      <c r="R59" s="13"/>
      <c r="S59" s="13"/>
      <c r="T59" s="13"/>
      <c r="U59" s="13"/>
      <c r="V59" s="13"/>
      <c r="W59" s="13"/>
      <c r="X59" s="13"/>
      <c r="Y59" s="13"/>
      <c r="Z59" s="13"/>
      <c r="AA59" s="13"/>
      <c r="AB59" s="13"/>
    </row>
    <row r="60" spans="1:28" ht="22.5" customHeight="1">
      <c r="A60" s="16" t="s">
        <v>241</v>
      </c>
      <c r="B60" s="32"/>
      <c r="C60" s="32"/>
      <c r="D60" s="32"/>
      <c r="E60" s="8"/>
      <c r="F60" s="16"/>
      <c r="G60" s="8"/>
      <c r="H60" s="8"/>
      <c r="I60" s="8"/>
      <c r="J60" s="8"/>
      <c r="K60" s="13"/>
      <c r="L60" s="13"/>
      <c r="M60" s="13"/>
      <c r="N60" s="13"/>
      <c r="O60" s="13"/>
      <c r="P60" s="13"/>
      <c r="Q60" s="13"/>
      <c r="R60" s="13"/>
      <c r="S60" s="13"/>
      <c r="T60" s="13"/>
      <c r="U60" s="13"/>
      <c r="V60" s="13"/>
      <c r="W60" s="13"/>
      <c r="X60" s="13"/>
      <c r="Y60" s="13"/>
      <c r="Z60" s="13"/>
      <c r="AA60" s="13"/>
      <c r="AB60" s="13"/>
    </row>
    <row r="61" spans="1:28" ht="22.5" customHeight="1">
      <c r="A61" s="16" t="s">
        <v>242</v>
      </c>
      <c r="B61" s="30"/>
      <c r="C61" s="30"/>
      <c r="D61" s="30"/>
      <c r="E61" s="8"/>
      <c r="F61" s="16"/>
      <c r="G61" s="8"/>
      <c r="H61" s="8"/>
      <c r="I61" s="8"/>
      <c r="J61" s="8"/>
      <c r="K61" s="13"/>
      <c r="L61" s="13"/>
      <c r="M61" s="13"/>
      <c r="N61" s="13"/>
      <c r="O61" s="13"/>
      <c r="P61" s="13"/>
      <c r="Q61" s="13"/>
      <c r="R61" s="13"/>
      <c r="S61" s="13"/>
      <c r="T61" s="13"/>
      <c r="U61" s="13"/>
      <c r="V61" s="13"/>
      <c r="W61" s="13"/>
      <c r="X61" s="13"/>
      <c r="Y61" s="13"/>
      <c r="Z61" s="13"/>
      <c r="AA61" s="13"/>
      <c r="AB61" s="13"/>
    </row>
    <row r="62" spans="1:28" ht="22.5" customHeight="1">
      <c r="A62" s="16" t="s">
        <v>243</v>
      </c>
      <c r="B62" s="32"/>
      <c r="C62" s="32"/>
      <c r="D62" s="32"/>
      <c r="E62" s="8"/>
      <c r="F62" s="16"/>
      <c r="G62" s="8"/>
      <c r="H62" s="8"/>
      <c r="I62" s="8"/>
      <c r="J62" s="8"/>
      <c r="K62" s="13"/>
      <c r="L62" s="13"/>
      <c r="M62" s="13"/>
      <c r="N62" s="13"/>
      <c r="O62" s="13"/>
      <c r="P62" s="13"/>
      <c r="Q62" s="13"/>
      <c r="R62" s="13"/>
      <c r="S62" s="13"/>
      <c r="T62" s="13"/>
      <c r="U62" s="13"/>
      <c r="V62" s="13"/>
      <c r="W62" s="13"/>
      <c r="X62" s="13"/>
      <c r="Y62" s="13"/>
      <c r="Z62" s="13"/>
      <c r="AA62" s="13"/>
      <c r="AB62" s="13"/>
    </row>
    <row r="63" spans="1:28" ht="22.5" customHeight="1">
      <c r="A63" s="16" t="s">
        <v>244</v>
      </c>
      <c r="B63" s="30"/>
      <c r="C63" s="30"/>
      <c r="D63" s="30"/>
      <c r="E63" s="8"/>
      <c r="F63" s="16"/>
      <c r="G63" s="8"/>
      <c r="H63" s="8"/>
      <c r="I63" s="8"/>
      <c r="J63" s="8"/>
      <c r="K63" s="13"/>
      <c r="L63" s="13"/>
      <c r="M63" s="13"/>
      <c r="N63" s="13"/>
      <c r="O63" s="13"/>
      <c r="P63" s="13"/>
      <c r="Q63" s="13"/>
      <c r="R63" s="13"/>
      <c r="S63" s="13"/>
      <c r="T63" s="13"/>
      <c r="U63" s="13"/>
      <c r="V63" s="13"/>
      <c r="W63" s="13"/>
      <c r="X63" s="13"/>
      <c r="Y63" s="13"/>
      <c r="Z63" s="13"/>
      <c r="AA63" s="13"/>
      <c r="AB63" s="13"/>
    </row>
    <row r="64" spans="1:28" ht="22.5" customHeight="1">
      <c r="A64" s="16" t="s">
        <v>245</v>
      </c>
      <c r="B64" s="32"/>
      <c r="C64" s="32"/>
      <c r="D64" s="32"/>
      <c r="E64" s="8"/>
      <c r="F64" s="16"/>
      <c r="G64" s="8"/>
      <c r="H64" s="8"/>
      <c r="I64" s="8"/>
      <c r="J64" s="8"/>
      <c r="K64" s="13"/>
      <c r="L64" s="13"/>
      <c r="M64" s="13"/>
      <c r="N64" s="13"/>
      <c r="O64" s="13"/>
      <c r="P64" s="13"/>
      <c r="Q64" s="13"/>
      <c r="R64" s="13"/>
      <c r="S64" s="13"/>
      <c r="T64" s="13"/>
      <c r="U64" s="13"/>
      <c r="V64" s="13"/>
      <c r="W64" s="13"/>
      <c r="X64" s="13"/>
      <c r="Y64" s="13"/>
      <c r="Z64" s="13"/>
      <c r="AA64" s="13"/>
      <c r="AB64" s="13"/>
    </row>
    <row r="65" spans="1:28" ht="22.5" customHeight="1">
      <c r="A65" s="16" t="s">
        <v>246</v>
      </c>
      <c r="B65" s="30"/>
      <c r="C65" s="30"/>
      <c r="D65" s="30"/>
      <c r="E65" s="8"/>
      <c r="F65" s="16"/>
      <c r="G65" s="8"/>
      <c r="H65" s="8"/>
      <c r="I65" s="8"/>
      <c r="J65" s="8"/>
      <c r="K65" s="13"/>
      <c r="L65" s="13"/>
      <c r="M65" s="13"/>
      <c r="N65" s="13"/>
      <c r="O65" s="13"/>
      <c r="P65" s="13"/>
      <c r="Q65" s="13"/>
      <c r="R65" s="13"/>
      <c r="S65" s="13"/>
      <c r="T65" s="13"/>
      <c r="U65" s="13"/>
      <c r="V65" s="13"/>
      <c r="W65" s="13"/>
      <c r="X65" s="13"/>
      <c r="Y65" s="13"/>
      <c r="Z65" s="13"/>
      <c r="AA65" s="13"/>
      <c r="AB65" s="13"/>
    </row>
    <row r="66" spans="1:28" ht="22.5" customHeight="1">
      <c r="A66" s="16" t="s">
        <v>247</v>
      </c>
      <c r="B66" s="32"/>
      <c r="C66" s="32"/>
      <c r="D66" s="32"/>
      <c r="E66" s="8"/>
      <c r="F66" s="16"/>
      <c r="G66" s="8"/>
      <c r="H66" s="8"/>
      <c r="I66" s="8"/>
      <c r="J66" s="8"/>
      <c r="K66" s="13"/>
      <c r="L66" s="13"/>
      <c r="M66" s="13"/>
      <c r="N66" s="13"/>
      <c r="O66" s="13"/>
      <c r="P66" s="13"/>
      <c r="Q66" s="13"/>
      <c r="R66" s="13"/>
      <c r="S66" s="13"/>
      <c r="T66" s="13"/>
      <c r="U66" s="13"/>
      <c r="V66" s="13"/>
      <c r="W66" s="13"/>
      <c r="X66" s="13"/>
      <c r="Y66" s="13"/>
      <c r="Z66" s="13"/>
      <c r="AA66" s="13"/>
      <c r="AB66" s="13"/>
    </row>
    <row r="67" spans="1:28" ht="22.5" customHeight="1">
      <c r="A67" s="16" t="s">
        <v>248</v>
      </c>
      <c r="B67" s="30"/>
      <c r="C67" s="30"/>
      <c r="D67" s="30"/>
      <c r="E67" s="8"/>
      <c r="F67" s="16"/>
      <c r="G67" s="8"/>
      <c r="H67" s="8"/>
      <c r="I67" s="8"/>
      <c r="J67" s="8"/>
      <c r="K67" s="13"/>
      <c r="L67" s="13"/>
      <c r="M67" s="13"/>
      <c r="N67" s="13"/>
      <c r="O67" s="13"/>
      <c r="P67" s="13"/>
      <c r="Q67" s="13"/>
      <c r="R67" s="13"/>
      <c r="S67" s="13"/>
      <c r="T67" s="13"/>
      <c r="U67" s="13"/>
      <c r="V67" s="13"/>
      <c r="W67" s="13"/>
      <c r="X67" s="13"/>
      <c r="Y67" s="13"/>
      <c r="Z67" s="13"/>
      <c r="AA67" s="13"/>
      <c r="AB67" s="13"/>
    </row>
    <row r="68" spans="1:28" ht="22.5" customHeight="1">
      <c r="A68" s="16" t="s">
        <v>249</v>
      </c>
      <c r="B68" s="32"/>
      <c r="C68" s="32"/>
      <c r="D68" s="32"/>
      <c r="E68" s="8"/>
      <c r="F68" s="16"/>
      <c r="G68" s="8"/>
      <c r="H68" s="8"/>
      <c r="I68" s="8"/>
      <c r="J68" s="8"/>
      <c r="K68" s="13"/>
      <c r="L68" s="13"/>
      <c r="M68" s="13"/>
      <c r="N68" s="13"/>
      <c r="O68" s="13"/>
      <c r="P68" s="13"/>
      <c r="Q68" s="13"/>
      <c r="R68" s="13"/>
      <c r="S68" s="13"/>
      <c r="T68" s="13"/>
      <c r="U68" s="13"/>
      <c r="V68" s="13"/>
      <c r="W68" s="13"/>
      <c r="X68" s="13"/>
      <c r="Y68" s="13"/>
      <c r="Z68" s="13"/>
      <c r="AA68" s="13"/>
      <c r="AB68" s="13"/>
    </row>
    <row r="69" spans="1:28" ht="22.5" customHeight="1">
      <c r="A69" s="16" t="s">
        <v>250</v>
      </c>
      <c r="B69" s="30"/>
      <c r="C69" s="30"/>
      <c r="D69" s="30"/>
      <c r="E69" s="8"/>
      <c r="F69" s="16"/>
      <c r="G69" s="8"/>
      <c r="H69" s="8"/>
      <c r="I69" s="8"/>
      <c r="J69" s="8"/>
      <c r="K69" s="13"/>
      <c r="L69" s="13"/>
      <c r="M69" s="13"/>
      <c r="N69" s="13"/>
      <c r="O69" s="13"/>
      <c r="P69" s="13"/>
      <c r="Q69" s="13"/>
      <c r="R69" s="13"/>
      <c r="S69" s="13"/>
      <c r="T69" s="13"/>
      <c r="U69" s="13"/>
      <c r="V69" s="13"/>
      <c r="W69" s="13"/>
      <c r="X69" s="13"/>
      <c r="Y69" s="13"/>
      <c r="Z69" s="13"/>
      <c r="AA69" s="13"/>
      <c r="AB69" s="13"/>
    </row>
    <row r="70" spans="1:28" ht="22.5" customHeight="1">
      <c r="A70" s="16" t="s">
        <v>251</v>
      </c>
      <c r="B70" s="32"/>
      <c r="C70" s="32"/>
      <c r="D70" s="32"/>
      <c r="E70" s="8"/>
      <c r="F70" s="16"/>
      <c r="G70" s="8"/>
      <c r="H70" s="8"/>
      <c r="I70" s="8"/>
      <c r="J70" s="8"/>
      <c r="K70" s="13"/>
      <c r="L70" s="13"/>
      <c r="M70" s="13"/>
      <c r="N70" s="13"/>
      <c r="O70" s="13"/>
      <c r="P70" s="13"/>
      <c r="Q70" s="13"/>
      <c r="R70" s="13"/>
      <c r="S70" s="13"/>
      <c r="T70" s="13"/>
      <c r="U70" s="13"/>
      <c r="V70" s="13"/>
      <c r="W70" s="13"/>
      <c r="X70" s="13"/>
      <c r="Y70" s="13"/>
      <c r="Z70" s="13"/>
      <c r="AA70" s="13"/>
      <c r="AB70" s="13"/>
    </row>
    <row r="71" spans="1:28" ht="22.5" customHeight="1">
      <c r="A71" s="16" t="s">
        <v>252</v>
      </c>
      <c r="B71" s="30"/>
      <c r="C71" s="30"/>
      <c r="D71" s="30"/>
      <c r="E71" s="8"/>
      <c r="F71" s="16"/>
      <c r="G71" s="8"/>
      <c r="H71" s="8"/>
      <c r="I71" s="8"/>
      <c r="J71" s="8"/>
      <c r="K71" s="13"/>
      <c r="L71" s="13"/>
      <c r="M71" s="13"/>
      <c r="N71" s="13"/>
      <c r="O71" s="13"/>
      <c r="P71" s="13"/>
      <c r="Q71" s="13"/>
      <c r="R71" s="13"/>
      <c r="S71" s="13"/>
      <c r="T71" s="13"/>
      <c r="U71" s="13"/>
      <c r="V71" s="13"/>
      <c r="W71" s="13"/>
      <c r="X71" s="13"/>
      <c r="Y71" s="13"/>
      <c r="Z71" s="13"/>
      <c r="AA71" s="13"/>
      <c r="AB71" s="13"/>
    </row>
    <row r="72" spans="1:28" ht="22.5" customHeight="1">
      <c r="A72" s="16" t="s">
        <v>253</v>
      </c>
      <c r="B72" s="32"/>
      <c r="C72" s="32"/>
      <c r="D72" s="32"/>
      <c r="E72" s="8"/>
      <c r="F72" s="16"/>
      <c r="G72" s="8"/>
      <c r="H72" s="8"/>
      <c r="I72" s="8"/>
      <c r="J72" s="8"/>
      <c r="K72" s="13"/>
      <c r="L72" s="13"/>
      <c r="M72" s="13"/>
      <c r="N72" s="13"/>
      <c r="O72" s="13"/>
      <c r="P72" s="13"/>
      <c r="Q72" s="13"/>
      <c r="R72" s="13"/>
      <c r="S72" s="13"/>
      <c r="T72" s="13"/>
      <c r="U72" s="13"/>
      <c r="V72" s="13"/>
      <c r="W72" s="13"/>
      <c r="X72" s="13"/>
      <c r="Y72" s="13"/>
      <c r="Z72" s="13"/>
      <c r="AA72" s="13"/>
      <c r="AB72" s="13"/>
    </row>
    <row r="73" spans="1:28" ht="22.5" customHeight="1">
      <c r="A73" s="16" t="s">
        <v>254</v>
      </c>
      <c r="B73" s="30"/>
      <c r="C73" s="30"/>
      <c r="D73" s="30"/>
      <c r="E73" s="8"/>
      <c r="F73" s="16"/>
      <c r="G73" s="8"/>
      <c r="H73" s="8"/>
      <c r="I73" s="8"/>
      <c r="J73" s="8"/>
      <c r="K73" s="13"/>
      <c r="L73" s="13"/>
      <c r="M73" s="13"/>
      <c r="N73" s="13"/>
      <c r="O73" s="13"/>
      <c r="P73" s="13"/>
      <c r="Q73" s="13"/>
      <c r="R73" s="13"/>
      <c r="S73" s="13"/>
      <c r="T73" s="13"/>
      <c r="U73" s="13"/>
      <c r="V73" s="13"/>
      <c r="W73" s="13"/>
      <c r="X73" s="13"/>
      <c r="Y73" s="13"/>
      <c r="Z73" s="13"/>
      <c r="AA73" s="13"/>
      <c r="AB73" s="13"/>
    </row>
    <row r="74" spans="1:28" ht="22.5" customHeight="1">
      <c r="A74" s="16" t="s">
        <v>255</v>
      </c>
      <c r="B74" s="32"/>
      <c r="C74" s="32"/>
      <c r="D74" s="32"/>
      <c r="E74" s="8"/>
      <c r="F74" s="16"/>
      <c r="G74" s="8"/>
      <c r="H74" s="8"/>
      <c r="I74" s="8"/>
      <c r="J74" s="8"/>
      <c r="K74" s="13"/>
      <c r="L74" s="13"/>
      <c r="M74" s="13"/>
      <c r="N74" s="13"/>
      <c r="O74" s="13"/>
      <c r="P74" s="13"/>
      <c r="Q74" s="13"/>
      <c r="R74" s="13"/>
      <c r="S74" s="13"/>
      <c r="T74" s="13"/>
      <c r="U74" s="13"/>
      <c r="V74" s="13"/>
      <c r="W74" s="13"/>
      <c r="X74" s="13"/>
      <c r="Y74" s="13"/>
      <c r="Z74" s="13"/>
      <c r="AA74" s="13"/>
      <c r="AB74" s="13"/>
    </row>
    <row r="75" spans="1:28" ht="22.5" customHeight="1">
      <c r="A75" s="16" t="s">
        <v>256</v>
      </c>
      <c r="B75" s="30"/>
      <c r="C75" s="30"/>
      <c r="D75" s="30"/>
      <c r="E75" s="8"/>
      <c r="F75" s="16"/>
      <c r="G75" s="8"/>
      <c r="H75" s="8"/>
      <c r="I75" s="8"/>
      <c r="J75" s="8"/>
      <c r="K75" s="13"/>
      <c r="L75" s="13"/>
      <c r="M75" s="13"/>
      <c r="N75" s="13"/>
      <c r="O75" s="13"/>
      <c r="P75" s="13"/>
      <c r="Q75" s="13"/>
      <c r="R75" s="13"/>
      <c r="S75" s="13"/>
      <c r="T75" s="13"/>
      <c r="U75" s="13"/>
      <c r="V75" s="13"/>
      <c r="W75" s="13"/>
      <c r="X75" s="13"/>
      <c r="Y75" s="13"/>
      <c r="Z75" s="13"/>
      <c r="AA75" s="13"/>
      <c r="AB75" s="13"/>
    </row>
    <row r="76" spans="1:28" ht="22.5" customHeight="1">
      <c r="A76" s="16" t="s">
        <v>257</v>
      </c>
      <c r="B76" s="32"/>
      <c r="C76" s="32"/>
      <c r="D76" s="32"/>
      <c r="E76" s="8"/>
      <c r="F76" s="16"/>
      <c r="G76" s="8"/>
      <c r="H76" s="8"/>
      <c r="I76" s="8"/>
      <c r="J76" s="8"/>
      <c r="K76" s="13"/>
      <c r="L76" s="13"/>
      <c r="M76" s="13"/>
      <c r="N76" s="13"/>
      <c r="O76" s="13"/>
      <c r="P76" s="13"/>
      <c r="Q76" s="13"/>
      <c r="R76" s="13"/>
      <c r="S76" s="13"/>
      <c r="T76" s="13"/>
      <c r="U76" s="13"/>
      <c r="V76" s="13"/>
      <c r="W76" s="13"/>
      <c r="X76" s="13"/>
      <c r="Y76" s="13"/>
      <c r="Z76" s="13"/>
      <c r="AA76" s="13"/>
      <c r="AB76" s="13"/>
    </row>
    <row r="77" spans="1:28" ht="22.5" customHeight="1">
      <c r="A77" s="16" t="s">
        <v>258</v>
      </c>
      <c r="B77" s="30"/>
      <c r="C77" s="30"/>
      <c r="D77" s="30"/>
      <c r="E77" s="8"/>
      <c r="F77" s="16"/>
      <c r="G77" s="8"/>
      <c r="H77" s="8"/>
      <c r="I77" s="8"/>
      <c r="J77" s="8"/>
      <c r="K77" s="13"/>
      <c r="L77" s="13"/>
      <c r="M77" s="13"/>
      <c r="N77" s="13"/>
      <c r="O77" s="13"/>
      <c r="P77" s="13"/>
      <c r="Q77" s="13"/>
      <c r="R77" s="13"/>
      <c r="S77" s="13"/>
      <c r="T77" s="13"/>
      <c r="U77" s="13"/>
      <c r="V77" s="13"/>
      <c r="W77" s="13"/>
      <c r="X77" s="13"/>
      <c r="Y77" s="13"/>
      <c r="Z77" s="13"/>
      <c r="AA77" s="13"/>
      <c r="AB77" s="13"/>
    </row>
    <row r="78" spans="1:28" ht="22.5" customHeight="1">
      <c r="A78" s="16" t="s">
        <v>259</v>
      </c>
      <c r="B78" s="32"/>
      <c r="C78" s="32"/>
      <c r="D78" s="32"/>
      <c r="E78" s="8"/>
      <c r="F78" s="16"/>
      <c r="G78" s="8"/>
      <c r="H78" s="8"/>
      <c r="I78" s="8"/>
      <c r="J78" s="8"/>
      <c r="K78" s="13"/>
      <c r="L78" s="13"/>
      <c r="M78" s="13"/>
      <c r="N78" s="13"/>
      <c r="O78" s="13"/>
      <c r="P78" s="13"/>
      <c r="Q78" s="13"/>
      <c r="R78" s="13"/>
      <c r="S78" s="13"/>
      <c r="T78" s="13"/>
      <c r="U78" s="13"/>
      <c r="V78" s="13"/>
      <c r="W78" s="13"/>
      <c r="X78" s="13"/>
      <c r="Y78" s="13"/>
      <c r="Z78" s="13"/>
      <c r="AA78" s="13"/>
      <c r="AB78" s="13"/>
    </row>
    <row r="79" spans="1:28" ht="22.5" customHeight="1">
      <c r="A79" s="16" t="s">
        <v>260</v>
      </c>
      <c r="B79" s="30"/>
      <c r="C79" s="30"/>
      <c r="D79" s="30"/>
      <c r="E79" s="8"/>
      <c r="F79" s="16"/>
      <c r="G79" s="8"/>
      <c r="H79" s="8"/>
      <c r="I79" s="8"/>
      <c r="J79" s="8"/>
      <c r="K79" s="13"/>
      <c r="L79" s="13"/>
      <c r="M79" s="13"/>
      <c r="N79" s="13"/>
      <c r="O79" s="13"/>
      <c r="P79" s="13"/>
      <c r="Q79" s="13"/>
      <c r="R79" s="13"/>
      <c r="S79" s="13"/>
      <c r="T79" s="13"/>
      <c r="U79" s="13"/>
      <c r="V79" s="13"/>
      <c r="W79" s="13"/>
      <c r="X79" s="13"/>
      <c r="Y79" s="13"/>
      <c r="Z79" s="13"/>
      <c r="AA79" s="13"/>
      <c r="AB79" s="13"/>
    </row>
    <row r="80" spans="1:28" ht="22.5" customHeight="1">
      <c r="A80" s="16" t="s">
        <v>261</v>
      </c>
      <c r="B80" s="32"/>
      <c r="C80" s="32"/>
      <c r="D80" s="32"/>
      <c r="E80" s="8"/>
      <c r="F80" s="16"/>
      <c r="G80" s="8"/>
      <c r="H80" s="8"/>
      <c r="I80" s="8"/>
      <c r="J80" s="8"/>
      <c r="K80" s="13"/>
      <c r="L80" s="13"/>
      <c r="M80" s="13"/>
      <c r="N80" s="13"/>
      <c r="O80" s="13"/>
      <c r="P80" s="13"/>
      <c r="Q80" s="13"/>
      <c r="R80" s="13"/>
      <c r="S80" s="13"/>
      <c r="T80" s="13"/>
      <c r="U80" s="13"/>
      <c r="V80" s="13"/>
      <c r="W80" s="13"/>
      <c r="X80" s="13"/>
      <c r="Y80" s="13"/>
      <c r="Z80" s="13"/>
      <c r="AA80" s="13"/>
      <c r="AB80" s="13"/>
    </row>
    <row r="81" spans="1:28" ht="22.5" customHeight="1">
      <c r="A81" s="16" t="s">
        <v>262</v>
      </c>
      <c r="B81" s="30"/>
      <c r="C81" s="30"/>
      <c r="D81" s="30"/>
      <c r="E81" s="8"/>
      <c r="F81" s="16"/>
      <c r="G81" s="8"/>
      <c r="H81" s="8"/>
      <c r="I81" s="8"/>
      <c r="J81" s="8"/>
      <c r="K81" s="13"/>
      <c r="L81" s="13"/>
      <c r="M81" s="13"/>
      <c r="N81" s="13"/>
      <c r="O81" s="13"/>
      <c r="P81" s="13"/>
      <c r="Q81" s="13"/>
      <c r="R81" s="13"/>
      <c r="S81" s="13"/>
      <c r="T81" s="13"/>
      <c r="U81" s="13"/>
      <c r="V81" s="13"/>
      <c r="W81" s="13"/>
      <c r="X81" s="13"/>
      <c r="Y81" s="13"/>
      <c r="Z81" s="13"/>
      <c r="AA81" s="13"/>
      <c r="AB81" s="13"/>
    </row>
    <row r="82" spans="1:28" ht="22.5" customHeight="1">
      <c r="A82" s="16" t="s">
        <v>263</v>
      </c>
      <c r="B82" s="32"/>
      <c r="C82" s="32"/>
      <c r="D82" s="32"/>
      <c r="E82" s="8"/>
      <c r="F82" s="16"/>
      <c r="G82" s="8"/>
      <c r="H82" s="8"/>
      <c r="I82" s="8"/>
      <c r="J82" s="8"/>
      <c r="K82" s="13"/>
      <c r="L82" s="13"/>
      <c r="M82" s="13"/>
      <c r="N82" s="13"/>
      <c r="O82" s="13"/>
      <c r="P82" s="13"/>
      <c r="Q82" s="13"/>
      <c r="R82" s="13"/>
      <c r="S82" s="13"/>
      <c r="T82" s="13"/>
      <c r="U82" s="13"/>
      <c r="V82" s="13"/>
      <c r="W82" s="13"/>
      <c r="X82" s="13"/>
      <c r="Y82" s="13"/>
      <c r="Z82" s="13"/>
      <c r="AA82" s="13"/>
      <c r="AB82" s="13"/>
    </row>
    <row r="83" spans="1:28" ht="22.5" customHeight="1">
      <c r="A83" s="16" t="s">
        <v>264</v>
      </c>
      <c r="B83" s="8"/>
      <c r="C83" s="8"/>
      <c r="D83" s="8"/>
      <c r="E83" s="8"/>
      <c r="F83" s="16"/>
      <c r="G83" s="8"/>
      <c r="H83" s="8"/>
      <c r="I83" s="8"/>
      <c r="J83" s="8"/>
      <c r="K83" s="13"/>
      <c r="L83" s="13"/>
      <c r="M83" s="13"/>
      <c r="N83" s="13"/>
      <c r="O83" s="13"/>
      <c r="P83" s="13"/>
      <c r="Q83" s="13"/>
      <c r="R83" s="13"/>
      <c r="S83" s="13"/>
      <c r="T83" s="13"/>
      <c r="U83" s="13"/>
      <c r="V83" s="13"/>
      <c r="W83" s="13"/>
      <c r="X83" s="13"/>
      <c r="Y83" s="13"/>
      <c r="Z83" s="13"/>
      <c r="AA83" s="13"/>
      <c r="AB83" s="13"/>
    </row>
    <row r="84" spans="1:28" ht="22.5" customHeight="1">
      <c r="A84" s="16" t="s">
        <v>265</v>
      </c>
      <c r="B84" s="8"/>
      <c r="C84" s="8"/>
      <c r="D84" s="8"/>
      <c r="E84" s="8"/>
      <c r="F84" s="16"/>
      <c r="G84" s="8"/>
      <c r="H84" s="8"/>
      <c r="I84" s="8"/>
      <c r="J84" s="8"/>
      <c r="K84" s="13"/>
      <c r="L84" s="13"/>
      <c r="M84" s="13"/>
      <c r="N84" s="13"/>
      <c r="O84" s="13"/>
      <c r="P84" s="13"/>
      <c r="Q84" s="13"/>
      <c r="R84" s="13"/>
      <c r="S84" s="13"/>
      <c r="T84" s="13"/>
      <c r="U84" s="13"/>
      <c r="V84" s="13"/>
      <c r="W84" s="13"/>
      <c r="X84" s="13"/>
      <c r="Y84" s="13"/>
      <c r="Z84" s="13"/>
      <c r="AA84" s="13"/>
      <c r="AB84" s="13"/>
    </row>
    <row r="85" spans="1:28" ht="22.5" customHeight="1">
      <c r="A85" s="16" t="s">
        <v>266</v>
      </c>
      <c r="B85" s="8"/>
      <c r="C85" s="8"/>
      <c r="D85" s="8"/>
      <c r="E85" s="8"/>
      <c r="F85" s="16"/>
      <c r="G85" s="8"/>
      <c r="H85" s="8"/>
      <c r="I85" s="8"/>
      <c r="J85" s="8"/>
      <c r="K85" s="13"/>
      <c r="L85" s="13"/>
      <c r="M85" s="13"/>
      <c r="N85" s="13"/>
      <c r="O85" s="13"/>
      <c r="P85" s="13"/>
      <c r="Q85" s="13"/>
      <c r="R85" s="13"/>
      <c r="S85" s="13"/>
      <c r="T85" s="13"/>
      <c r="U85" s="13"/>
      <c r="V85" s="13"/>
      <c r="W85" s="13"/>
      <c r="X85" s="13"/>
      <c r="Y85" s="13"/>
      <c r="Z85" s="13"/>
      <c r="AA85" s="13"/>
      <c r="AB85" s="13"/>
    </row>
    <row r="86" spans="1:28" ht="22.5" customHeight="1">
      <c r="A86" s="16" t="s">
        <v>267</v>
      </c>
      <c r="B86" s="8"/>
      <c r="C86" s="8"/>
      <c r="D86" s="8"/>
      <c r="E86" s="8"/>
      <c r="F86" s="16"/>
      <c r="G86" s="8"/>
      <c r="H86" s="8"/>
      <c r="I86" s="8"/>
      <c r="J86" s="8"/>
      <c r="K86" s="13"/>
      <c r="L86" s="13"/>
      <c r="M86" s="13"/>
      <c r="N86" s="13"/>
      <c r="O86" s="13"/>
      <c r="P86" s="13"/>
      <c r="Q86" s="13"/>
      <c r="R86" s="13"/>
      <c r="S86" s="13"/>
      <c r="T86" s="13"/>
      <c r="U86" s="13"/>
      <c r="V86" s="13"/>
      <c r="W86" s="13"/>
      <c r="X86" s="13"/>
      <c r="Y86" s="13"/>
      <c r="Z86" s="13"/>
      <c r="AA86" s="13"/>
      <c r="AB86" s="13"/>
    </row>
    <row r="87" spans="1:28" ht="22.5" customHeight="1">
      <c r="A87" s="16" t="s">
        <v>268</v>
      </c>
      <c r="B87" s="8"/>
      <c r="C87" s="8"/>
      <c r="D87" s="8"/>
      <c r="E87" s="8"/>
      <c r="F87" s="16"/>
      <c r="G87" s="8"/>
      <c r="H87" s="8"/>
      <c r="I87" s="8"/>
      <c r="J87" s="8"/>
      <c r="K87" s="13"/>
      <c r="L87" s="13"/>
      <c r="M87" s="13"/>
      <c r="N87" s="13"/>
      <c r="O87" s="13"/>
      <c r="P87" s="13"/>
      <c r="Q87" s="13"/>
      <c r="R87" s="13"/>
      <c r="S87" s="13"/>
      <c r="T87" s="13"/>
      <c r="U87" s="13"/>
      <c r="V87" s="13"/>
      <c r="W87" s="13"/>
      <c r="X87" s="13"/>
      <c r="Y87" s="13"/>
      <c r="Z87" s="13"/>
      <c r="AA87" s="13"/>
      <c r="AB87" s="13"/>
    </row>
    <row r="88" spans="1:28" ht="22.5" customHeight="1">
      <c r="A88" s="16" t="s">
        <v>269</v>
      </c>
      <c r="B88" s="8"/>
      <c r="C88" s="8"/>
      <c r="D88" s="8"/>
      <c r="E88" s="8"/>
      <c r="F88" s="16"/>
      <c r="G88" s="8"/>
      <c r="H88" s="8"/>
      <c r="I88" s="8"/>
      <c r="J88" s="8"/>
      <c r="K88" s="13"/>
      <c r="L88" s="13"/>
      <c r="M88" s="13"/>
      <c r="N88" s="13"/>
      <c r="O88" s="13"/>
      <c r="P88" s="13"/>
      <c r="Q88" s="13"/>
      <c r="R88" s="13"/>
      <c r="S88" s="13"/>
      <c r="T88" s="13"/>
      <c r="U88" s="13"/>
      <c r="V88" s="13"/>
      <c r="W88" s="13"/>
      <c r="X88" s="13"/>
      <c r="Y88" s="13"/>
      <c r="Z88" s="13"/>
      <c r="AA88" s="13"/>
      <c r="AB88" s="13"/>
    </row>
    <row r="89" spans="1:28" ht="22.5" customHeight="1">
      <c r="A89" s="16" t="s">
        <v>270</v>
      </c>
      <c r="B89" s="8"/>
      <c r="C89" s="8"/>
      <c r="D89" s="8"/>
      <c r="E89" s="8"/>
      <c r="F89" s="16"/>
      <c r="G89" s="8"/>
      <c r="H89" s="8"/>
      <c r="I89" s="8"/>
      <c r="J89" s="8"/>
      <c r="K89" s="13"/>
      <c r="L89" s="13"/>
      <c r="M89" s="13"/>
      <c r="N89" s="13"/>
      <c r="O89" s="13"/>
      <c r="P89" s="13"/>
      <c r="Q89" s="13"/>
      <c r="R89" s="13"/>
      <c r="S89" s="13"/>
      <c r="T89" s="13"/>
      <c r="U89" s="13"/>
      <c r="V89" s="13"/>
      <c r="W89" s="13"/>
      <c r="X89" s="13"/>
      <c r="Y89" s="13"/>
      <c r="Z89" s="13"/>
      <c r="AA89" s="13"/>
      <c r="AB89" s="13"/>
    </row>
    <row r="90" spans="1:28" ht="22.5" customHeight="1">
      <c r="A90" s="16" t="s">
        <v>271</v>
      </c>
      <c r="B90" s="8"/>
      <c r="C90" s="8"/>
      <c r="D90" s="8"/>
      <c r="E90" s="8"/>
      <c r="F90" s="16"/>
      <c r="G90" s="8"/>
      <c r="H90" s="8"/>
      <c r="I90" s="8"/>
      <c r="J90" s="8"/>
      <c r="K90" s="13"/>
      <c r="L90" s="13"/>
      <c r="M90" s="13"/>
      <c r="N90" s="13"/>
      <c r="O90" s="13"/>
      <c r="P90" s="13"/>
      <c r="Q90" s="13"/>
      <c r="R90" s="13"/>
      <c r="S90" s="13"/>
      <c r="T90" s="13"/>
      <c r="U90" s="13"/>
      <c r="V90" s="13"/>
      <c r="W90" s="13"/>
      <c r="X90" s="13"/>
      <c r="Y90" s="13"/>
      <c r="Z90" s="13"/>
      <c r="AA90" s="13"/>
      <c r="AB90" s="13"/>
    </row>
    <row r="91" spans="1:28" ht="22.5" customHeight="1">
      <c r="A91" s="16" t="s">
        <v>272</v>
      </c>
      <c r="B91" s="8"/>
      <c r="C91" s="8"/>
      <c r="D91" s="8"/>
      <c r="E91" s="8"/>
      <c r="F91" s="16"/>
      <c r="G91" s="8"/>
      <c r="H91" s="8"/>
      <c r="I91" s="8"/>
      <c r="J91" s="8"/>
      <c r="K91" s="13"/>
      <c r="L91" s="13"/>
      <c r="M91" s="13"/>
      <c r="N91" s="13"/>
      <c r="O91" s="13"/>
      <c r="P91" s="13"/>
      <c r="Q91" s="13"/>
      <c r="R91" s="13"/>
      <c r="S91" s="13"/>
      <c r="T91" s="13"/>
      <c r="U91" s="13"/>
      <c r="V91" s="13"/>
      <c r="W91" s="13"/>
      <c r="X91" s="13"/>
      <c r="Y91" s="13"/>
      <c r="Z91" s="13"/>
      <c r="AA91" s="13"/>
      <c r="AB91" s="13"/>
    </row>
    <row r="92" spans="1:28" ht="22.5" customHeight="1">
      <c r="A92" s="16" t="s">
        <v>273</v>
      </c>
      <c r="B92" s="8"/>
      <c r="C92" s="8"/>
      <c r="D92" s="8"/>
      <c r="E92" s="8"/>
      <c r="F92" s="16"/>
      <c r="G92" s="8"/>
      <c r="H92" s="8"/>
      <c r="I92" s="8"/>
      <c r="J92" s="8"/>
      <c r="K92" s="13"/>
      <c r="L92" s="13"/>
      <c r="M92" s="13"/>
      <c r="N92" s="13"/>
      <c r="O92" s="13"/>
      <c r="P92" s="13"/>
      <c r="Q92" s="13"/>
      <c r="R92" s="13"/>
      <c r="S92" s="13"/>
      <c r="T92" s="13"/>
      <c r="U92" s="13"/>
      <c r="V92" s="13"/>
      <c r="W92" s="13"/>
      <c r="X92" s="13"/>
      <c r="Y92" s="13"/>
      <c r="Z92" s="13"/>
      <c r="AA92" s="13"/>
      <c r="AB92" s="13"/>
    </row>
    <row r="93" spans="1:28" ht="22.5" customHeight="1">
      <c r="A93" s="16" t="s">
        <v>274</v>
      </c>
      <c r="B93" s="8"/>
      <c r="C93" s="8"/>
      <c r="D93" s="8"/>
      <c r="E93" s="8"/>
      <c r="F93" s="16"/>
      <c r="G93" s="8"/>
      <c r="H93" s="8"/>
      <c r="I93" s="8"/>
      <c r="J93" s="8"/>
      <c r="K93" s="13"/>
      <c r="L93" s="13"/>
      <c r="M93" s="13"/>
      <c r="N93" s="13"/>
      <c r="O93" s="13"/>
      <c r="P93" s="13"/>
      <c r="Q93" s="13"/>
      <c r="R93" s="13"/>
      <c r="S93" s="13"/>
      <c r="T93" s="13"/>
      <c r="U93" s="13"/>
      <c r="V93" s="13"/>
      <c r="W93" s="13"/>
      <c r="X93" s="13"/>
      <c r="Y93" s="13"/>
      <c r="Z93" s="13"/>
      <c r="AA93" s="13"/>
      <c r="AB93" s="13"/>
    </row>
    <row r="94" spans="1:28" ht="22.5" customHeight="1">
      <c r="A94" s="16" t="s">
        <v>275</v>
      </c>
      <c r="B94" s="8"/>
      <c r="C94" s="8"/>
      <c r="D94" s="8"/>
      <c r="E94" s="8"/>
      <c r="F94" s="16"/>
      <c r="G94" s="8"/>
      <c r="H94" s="8"/>
      <c r="I94" s="8"/>
      <c r="J94" s="8"/>
      <c r="K94" s="13"/>
      <c r="L94" s="13"/>
      <c r="M94" s="13"/>
      <c r="N94" s="13"/>
      <c r="O94" s="13"/>
      <c r="P94" s="13"/>
      <c r="Q94" s="13"/>
      <c r="R94" s="13"/>
      <c r="S94" s="13"/>
      <c r="T94" s="13"/>
      <c r="U94" s="13"/>
      <c r="V94" s="13"/>
      <c r="W94" s="13"/>
      <c r="X94" s="13"/>
      <c r="Y94" s="13"/>
      <c r="Z94" s="13"/>
      <c r="AA94" s="13"/>
      <c r="AB94" s="13"/>
    </row>
    <row r="95" spans="1:28" ht="22.5" customHeight="1">
      <c r="A95" s="16" t="s">
        <v>276</v>
      </c>
      <c r="B95" s="8"/>
      <c r="C95" s="8"/>
      <c r="D95" s="8"/>
      <c r="E95" s="8"/>
      <c r="F95" s="16"/>
      <c r="G95" s="8"/>
      <c r="H95" s="8"/>
      <c r="I95" s="8"/>
      <c r="J95" s="8"/>
      <c r="K95" s="13"/>
      <c r="L95" s="13"/>
      <c r="M95" s="13"/>
      <c r="N95" s="13"/>
      <c r="O95" s="13"/>
      <c r="P95" s="13"/>
      <c r="Q95" s="13"/>
      <c r="R95" s="13"/>
      <c r="S95" s="13"/>
      <c r="T95" s="13"/>
      <c r="U95" s="13"/>
      <c r="V95" s="13"/>
      <c r="W95" s="13"/>
      <c r="X95" s="13"/>
      <c r="Y95" s="13"/>
      <c r="Z95" s="13"/>
      <c r="AA95" s="13"/>
      <c r="AB95" s="13"/>
    </row>
    <row r="96" spans="1:28" ht="22.5" customHeight="1">
      <c r="A96" s="16" t="s">
        <v>277</v>
      </c>
      <c r="B96" s="8"/>
      <c r="C96" s="8"/>
      <c r="D96" s="8"/>
      <c r="E96" s="8"/>
      <c r="F96" s="16"/>
      <c r="G96" s="8"/>
      <c r="H96" s="8"/>
      <c r="I96" s="8"/>
      <c r="J96" s="8"/>
      <c r="K96" s="13"/>
      <c r="L96" s="13"/>
      <c r="M96" s="13"/>
      <c r="N96" s="13"/>
      <c r="O96" s="13"/>
      <c r="P96" s="13"/>
      <c r="Q96" s="13"/>
      <c r="R96" s="13"/>
      <c r="S96" s="13"/>
      <c r="T96" s="13"/>
      <c r="U96" s="13"/>
      <c r="V96" s="13"/>
      <c r="W96" s="13"/>
      <c r="X96" s="13"/>
      <c r="Y96" s="13"/>
      <c r="Z96" s="13"/>
      <c r="AA96" s="13"/>
      <c r="AB96" s="13"/>
    </row>
    <row r="97" spans="1:28" ht="22.5" customHeight="1">
      <c r="A97" s="16" t="s">
        <v>278</v>
      </c>
      <c r="B97" s="8"/>
      <c r="C97" s="8"/>
      <c r="D97" s="8"/>
      <c r="E97" s="8"/>
      <c r="F97" s="16"/>
      <c r="G97" s="8"/>
      <c r="H97" s="8"/>
      <c r="I97" s="8"/>
      <c r="J97" s="8"/>
      <c r="K97" s="13"/>
      <c r="L97" s="13"/>
      <c r="M97" s="13"/>
      <c r="N97" s="13"/>
      <c r="O97" s="13"/>
      <c r="P97" s="13"/>
      <c r="Q97" s="13"/>
      <c r="R97" s="13"/>
      <c r="S97" s="13"/>
      <c r="T97" s="13"/>
      <c r="U97" s="13"/>
      <c r="V97" s="13"/>
      <c r="W97" s="13"/>
      <c r="X97" s="13"/>
      <c r="Y97" s="13"/>
      <c r="Z97" s="13"/>
      <c r="AA97" s="13"/>
      <c r="AB97" s="13"/>
    </row>
    <row r="98" spans="1:28" ht="22.5" customHeight="1">
      <c r="A98" s="16" t="s">
        <v>279</v>
      </c>
      <c r="B98" s="8"/>
      <c r="C98" s="8"/>
      <c r="D98" s="8"/>
      <c r="E98" s="8"/>
      <c r="F98" s="16"/>
      <c r="G98" s="8"/>
      <c r="H98" s="8"/>
      <c r="I98" s="8"/>
      <c r="J98" s="8"/>
      <c r="K98" s="13"/>
      <c r="L98" s="13"/>
      <c r="M98" s="13"/>
      <c r="N98" s="13"/>
      <c r="O98" s="13"/>
      <c r="P98" s="13"/>
      <c r="Q98" s="13"/>
      <c r="R98" s="13"/>
      <c r="S98" s="13"/>
      <c r="T98" s="13"/>
      <c r="U98" s="13"/>
      <c r="V98" s="13"/>
      <c r="W98" s="13"/>
      <c r="X98" s="13"/>
      <c r="Y98" s="13"/>
      <c r="Z98" s="13"/>
      <c r="AA98" s="13"/>
      <c r="AB98" s="13"/>
    </row>
    <row r="99" spans="1:28" ht="22.5" customHeight="1">
      <c r="A99" s="16" t="s">
        <v>280</v>
      </c>
      <c r="B99" s="8"/>
      <c r="C99" s="8"/>
      <c r="D99" s="8"/>
      <c r="E99" s="8"/>
      <c r="F99" s="16"/>
      <c r="G99" s="8"/>
      <c r="H99" s="8"/>
      <c r="I99" s="8"/>
      <c r="J99" s="8"/>
      <c r="K99" s="13"/>
      <c r="L99" s="13"/>
      <c r="M99" s="13"/>
      <c r="N99" s="13"/>
      <c r="O99" s="13"/>
      <c r="P99" s="13"/>
      <c r="Q99" s="13"/>
      <c r="R99" s="13"/>
      <c r="S99" s="13"/>
      <c r="T99" s="13"/>
      <c r="U99" s="13"/>
      <c r="V99" s="13"/>
      <c r="W99" s="13"/>
      <c r="X99" s="13"/>
      <c r="Y99" s="13"/>
      <c r="Z99" s="13"/>
      <c r="AA99" s="13"/>
      <c r="AB99" s="13"/>
    </row>
    <row r="100" spans="1:28" ht="22.5" customHeight="1">
      <c r="A100" s="16" t="s">
        <v>281</v>
      </c>
      <c r="B100" s="8"/>
      <c r="C100" s="8"/>
      <c r="D100" s="8"/>
      <c r="E100" s="8"/>
      <c r="F100" s="16"/>
      <c r="G100" s="8"/>
      <c r="H100" s="8"/>
      <c r="I100" s="8"/>
      <c r="J100" s="8"/>
      <c r="K100" s="13"/>
      <c r="L100" s="13"/>
      <c r="M100" s="13"/>
      <c r="N100" s="13"/>
      <c r="O100" s="13"/>
      <c r="P100" s="13"/>
      <c r="Q100" s="13"/>
      <c r="R100" s="13"/>
      <c r="S100" s="13"/>
      <c r="T100" s="13"/>
      <c r="U100" s="13"/>
      <c r="V100" s="13"/>
      <c r="W100" s="13"/>
      <c r="X100" s="13"/>
      <c r="Y100" s="13"/>
      <c r="Z100" s="13"/>
      <c r="AA100" s="13"/>
      <c r="AB100" s="13"/>
    </row>
    <row r="101" spans="1:28" ht="22.5" customHeight="1">
      <c r="A101" s="16" t="s">
        <v>282</v>
      </c>
      <c r="B101" s="8"/>
      <c r="C101" s="8"/>
      <c r="D101" s="8"/>
      <c r="E101" s="8"/>
      <c r="F101" s="16"/>
      <c r="G101" s="8"/>
      <c r="H101" s="8"/>
      <c r="I101" s="8"/>
      <c r="J101" s="8"/>
      <c r="K101" s="13"/>
      <c r="L101" s="13"/>
      <c r="M101" s="13"/>
      <c r="N101" s="13"/>
      <c r="O101" s="13"/>
      <c r="P101" s="13"/>
      <c r="Q101" s="13"/>
      <c r="R101" s="13"/>
      <c r="S101" s="13"/>
      <c r="T101" s="13"/>
      <c r="U101" s="13"/>
      <c r="V101" s="13"/>
      <c r="W101" s="13"/>
      <c r="X101" s="13"/>
      <c r="Y101" s="13"/>
      <c r="Z101" s="13"/>
      <c r="AA101" s="13"/>
      <c r="AB101" s="13"/>
    </row>
    <row r="102" spans="1:28" ht="22.5" customHeight="1">
      <c r="A102" s="16" t="s">
        <v>283</v>
      </c>
      <c r="B102" s="8"/>
      <c r="C102" s="8"/>
      <c r="D102" s="8"/>
      <c r="E102" s="8"/>
      <c r="F102" s="16"/>
      <c r="G102" s="8"/>
      <c r="H102" s="8"/>
      <c r="I102" s="8"/>
      <c r="J102" s="8"/>
      <c r="K102" s="13"/>
      <c r="L102" s="13"/>
      <c r="M102" s="13"/>
      <c r="N102" s="13"/>
      <c r="O102" s="13"/>
      <c r="P102" s="13"/>
      <c r="Q102" s="13"/>
      <c r="R102" s="13"/>
      <c r="S102" s="13"/>
      <c r="T102" s="13"/>
      <c r="U102" s="13"/>
      <c r="V102" s="13"/>
      <c r="W102" s="13"/>
      <c r="X102" s="13"/>
      <c r="Y102" s="13"/>
      <c r="Z102" s="13"/>
      <c r="AA102" s="13"/>
      <c r="AB102" s="13"/>
    </row>
    <row r="103" spans="1:28" ht="22.5" customHeight="1">
      <c r="A103" s="16" t="s">
        <v>284</v>
      </c>
      <c r="B103" s="8"/>
      <c r="C103" s="8"/>
      <c r="D103" s="8"/>
      <c r="E103" s="8"/>
      <c r="F103" s="16"/>
      <c r="G103" s="8"/>
      <c r="H103" s="8"/>
      <c r="I103" s="8"/>
      <c r="J103" s="8"/>
      <c r="K103" s="13"/>
      <c r="L103" s="13"/>
      <c r="M103" s="13"/>
      <c r="N103" s="13"/>
      <c r="O103" s="13"/>
      <c r="P103" s="13"/>
      <c r="Q103" s="13"/>
      <c r="R103" s="13"/>
      <c r="S103" s="13"/>
      <c r="T103" s="13"/>
      <c r="U103" s="13"/>
      <c r="V103" s="13"/>
      <c r="W103" s="13"/>
      <c r="X103" s="13"/>
      <c r="Y103" s="13"/>
      <c r="Z103" s="13"/>
      <c r="AA103" s="13"/>
      <c r="AB103" s="13"/>
    </row>
    <row r="104" spans="1:28" ht="22.5" customHeight="1">
      <c r="A104" s="16" t="s">
        <v>285</v>
      </c>
      <c r="B104" s="8"/>
      <c r="C104" s="8"/>
      <c r="D104" s="8"/>
      <c r="E104" s="8"/>
      <c r="F104" s="16"/>
      <c r="G104" s="8"/>
      <c r="H104" s="8"/>
      <c r="I104" s="8"/>
      <c r="J104" s="8"/>
      <c r="K104" s="13"/>
      <c r="L104" s="13"/>
      <c r="M104" s="13"/>
      <c r="N104" s="13"/>
      <c r="O104" s="13"/>
      <c r="P104" s="13"/>
      <c r="Q104" s="13"/>
      <c r="R104" s="13"/>
      <c r="S104" s="13"/>
      <c r="T104" s="13"/>
      <c r="U104" s="13"/>
      <c r="V104" s="13"/>
      <c r="W104" s="13"/>
      <c r="X104" s="13"/>
      <c r="Y104" s="13"/>
      <c r="Z104" s="13"/>
      <c r="AA104" s="13"/>
      <c r="AB104" s="13"/>
    </row>
    <row r="105" spans="1:28" ht="22.5" customHeight="1">
      <c r="A105" s="16" t="s">
        <v>286</v>
      </c>
      <c r="B105" s="8"/>
      <c r="C105" s="8"/>
      <c r="D105" s="8"/>
      <c r="E105" s="8"/>
      <c r="F105" s="16"/>
      <c r="G105" s="8"/>
      <c r="H105" s="8"/>
      <c r="I105" s="8"/>
      <c r="J105" s="8"/>
      <c r="K105" s="13"/>
      <c r="L105" s="13"/>
      <c r="M105" s="13"/>
      <c r="N105" s="13"/>
      <c r="O105" s="13"/>
      <c r="P105" s="13"/>
      <c r="Q105" s="13"/>
      <c r="R105" s="13"/>
      <c r="S105" s="13"/>
      <c r="T105" s="13"/>
      <c r="U105" s="13"/>
      <c r="V105" s="13"/>
      <c r="W105" s="13"/>
      <c r="X105" s="13"/>
      <c r="Y105" s="13"/>
      <c r="Z105" s="13"/>
      <c r="AA105" s="13"/>
      <c r="AB105" s="13"/>
    </row>
    <row r="106" spans="1:28" ht="22.5" customHeight="1">
      <c r="A106" s="16" t="s">
        <v>287</v>
      </c>
      <c r="B106" s="8"/>
      <c r="C106" s="8"/>
      <c r="D106" s="8"/>
      <c r="E106" s="8"/>
      <c r="F106" s="16"/>
      <c r="G106" s="8"/>
      <c r="H106" s="8"/>
      <c r="I106" s="8"/>
      <c r="J106" s="8"/>
      <c r="K106" s="13"/>
      <c r="L106" s="13"/>
      <c r="M106" s="13"/>
      <c r="N106" s="13"/>
      <c r="O106" s="13"/>
      <c r="P106" s="13"/>
      <c r="Q106" s="13"/>
      <c r="R106" s="13"/>
      <c r="S106" s="13"/>
      <c r="T106" s="13"/>
      <c r="U106" s="13"/>
      <c r="V106" s="13"/>
      <c r="W106" s="13"/>
      <c r="X106" s="13"/>
      <c r="Y106" s="13"/>
      <c r="Z106" s="13"/>
      <c r="AA106" s="13"/>
      <c r="AB106" s="13"/>
    </row>
    <row r="107" spans="1:28" ht="22.5" customHeight="1">
      <c r="A107" s="16" t="s">
        <v>288</v>
      </c>
      <c r="B107" s="8"/>
      <c r="C107" s="8"/>
      <c r="D107" s="8"/>
      <c r="E107" s="8"/>
      <c r="F107" s="16"/>
      <c r="G107" s="8"/>
      <c r="H107" s="8"/>
      <c r="I107" s="8"/>
      <c r="J107" s="8"/>
      <c r="K107" s="13"/>
      <c r="L107" s="13"/>
      <c r="M107" s="13"/>
      <c r="N107" s="13"/>
      <c r="O107" s="13"/>
      <c r="P107" s="13"/>
      <c r="Q107" s="13"/>
      <c r="R107" s="13"/>
      <c r="S107" s="13"/>
      <c r="T107" s="13"/>
      <c r="U107" s="13"/>
      <c r="V107" s="13"/>
      <c r="W107" s="13"/>
      <c r="X107" s="13"/>
      <c r="Y107" s="13"/>
      <c r="Z107" s="13"/>
      <c r="AA107" s="13"/>
      <c r="AB107" s="13"/>
    </row>
    <row r="108" spans="1:28" ht="22.5" customHeight="1">
      <c r="A108" s="16" t="s">
        <v>289</v>
      </c>
      <c r="B108" s="8"/>
      <c r="C108" s="8"/>
      <c r="D108" s="8"/>
      <c r="E108" s="8"/>
      <c r="F108" s="16"/>
      <c r="G108" s="8"/>
      <c r="H108" s="8"/>
      <c r="I108" s="8"/>
      <c r="J108" s="8"/>
      <c r="K108" s="13"/>
      <c r="L108" s="13"/>
      <c r="M108" s="13"/>
      <c r="N108" s="13"/>
      <c r="O108" s="13"/>
      <c r="P108" s="13"/>
      <c r="Q108" s="13"/>
      <c r="R108" s="13"/>
      <c r="S108" s="13"/>
      <c r="T108" s="13"/>
      <c r="U108" s="13"/>
      <c r="V108" s="13"/>
      <c r="W108" s="13"/>
      <c r="X108" s="13"/>
      <c r="Y108" s="13"/>
      <c r="Z108" s="13"/>
      <c r="AA108" s="13"/>
      <c r="AB108" s="13"/>
    </row>
    <row r="109" spans="1:28" ht="22.5" customHeight="1">
      <c r="A109" s="16" t="s">
        <v>290</v>
      </c>
      <c r="B109" s="8"/>
      <c r="C109" s="8"/>
      <c r="D109" s="8"/>
      <c r="E109" s="8"/>
      <c r="F109" s="16"/>
      <c r="G109" s="8"/>
      <c r="H109" s="8"/>
      <c r="I109" s="8"/>
      <c r="J109" s="8"/>
      <c r="K109" s="13"/>
      <c r="L109" s="13"/>
      <c r="M109" s="13"/>
      <c r="N109" s="13"/>
      <c r="O109" s="13"/>
      <c r="P109" s="13"/>
      <c r="Q109" s="13"/>
      <c r="R109" s="13"/>
      <c r="S109" s="13"/>
      <c r="T109" s="13"/>
      <c r="U109" s="13"/>
      <c r="V109" s="13"/>
      <c r="W109" s="13"/>
      <c r="X109" s="13"/>
      <c r="Y109" s="13"/>
      <c r="Z109" s="13"/>
      <c r="AA109" s="13"/>
      <c r="AB109" s="13"/>
    </row>
    <row r="110" spans="1:28" ht="22.5" customHeight="1">
      <c r="A110" s="16" t="s">
        <v>291</v>
      </c>
      <c r="B110" s="8"/>
      <c r="C110" s="8"/>
      <c r="D110" s="8"/>
      <c r="E110" s="8"/>
      <c r="F110" s="16"/>
      <c r="G110" s="8"/>
      <c r="H110" s="8"/>
      <c r="I110" s="8"/>
      <c r="J110" s="8"/>
      <c r="K110" s="13"/>
      <c r="L110" s="13"/>
      <c r="M110" s="13"/>
      <c r="N110" s="13"/>
      <c r="O110" s="13"/>
      <c r="P110" s="13"/>
      <c r="Q110" s="13"/>
      <c r="R110" s="13"/>
      <c r="S110" s="13"/>
      <c r="T110" s="13"/>
      <c r="U110" s="13"/>
      <c r="V110" s="13"/>
      <c r="W110" s="13"/>
      <c r="X110" s="13"/>
      <c r="Y110" s="13"/>
      <c r="Z110" s="13"/>
      <c r="AA110" s="13"/>
      <c r="AB110" s="13"/>
    </row>
    <row r="111" spans="1:28" ht="22.5" customHeight="1">
      <c r="A111" s="16" t="s">
        <v>292</v>
      </c>
      <c r="B111" s="8"/>
      <c r="C111" s="8"/>
      <c r="D111" s="8"/>
      <c r="E111" s="8"/>
      <c r="F111" s="16"/>
      <c r="G111" s="8"/>
      <c r="H111" s="8"/>
      <c r="I111" s="8"/>
      <c r="J111" s="8"/>
      <c r="K111" s="13"/>
      <c r="L111" s="13"/>
      <c r="M111" s="13"/>
      <c r="N111" s="13"/>
      <c r="O111" s="13"/>
      <c r="P111" s="13"/>
      <c r="Q111" s="13"/>
      <c r="R111" s="13"/>
      <c r="S111" s="13"/>
      <c r="T111" s="13"/>
      <c r="U111" s="13"/>
      <c r="V111" s="13"/>
      <c r="W111" s="13"/>
      <c r="X111" s="13"/>
      <c r="Y111" s="13"/>
      <c r="Z111" s="13"/>
      <c r="AA111" s="13"/>
      <c r="AB111" s="13"/>
    </row>
    <row r="112" spans="1:28" ht="22.5" customHeight="1">
      <c r="A112" s="16" t="s">
        <v>293</v>
      </c>
      <c r="B112" s="8"/>
      <c r="C112" s="8"/>
      <c r="D112" s="8"/>
      <c r="E112" s="8"/>
      <c r="F112" s="16"/>
      <c r="G112" s="8"/>
      <c r="H112" s="8"/>
      <c r="I112" s="8"/>
      <c r="J112" s="8"/>
      <c r="K112" s="13"/>
      <c r="L112" s="13"/>
      <c r="M112" s="13"/>
      <c r="N112" s="13"/>
      <c r="O112" s="13"/>
      <c r="P112" s="13"/>
      <c r="Q112" s="13"/>
      <c r="R112" s="13"/>
      <c r="S112" s="13"/>
      <c r="T112" s="13"/>
      <c r="U112" s="13"/>
      <c r="V112" s="13"/>
      <c r="W112" s="13"/>
      <c r="X112" s="13"/>
      <c r="Y112" s="13"/>
      <c r="Z112" s="13"/>
      <c r="AA112" s="13"/>
      <c r="AB112" s="13"/>
    </row>
    <row r="113" spans="1:28" ht="22.5" customHeight="1">
      <c r="A113" s="16" t="s">
        <v>294</v>
      </c>
      <c r="B113" s="8"/>
      <c r="C113" s="8"/>
      <c r="D113" s="8"/>
      <c r="E113" s="8"/>
      <c r="F113" s="16"/>
      <c r="G113" s="8"/>
      <c r="H113" s="8"/>
      <c r="I113" s="8"/>
      <c r="J113" s="8"/>
      <c r="K113" s="13"/>
      <c r="L113" s="13"/>
      <c r="M113" s="13"/>
      <c r="N113" s="13"/>
      <c r="O113" s="13"/>
      <c r="P113" s="13"/>
      <c r="Q113" s="13"/>
      <c r="R113" s="13"/>
      <c r="S113" s="13"/>
      <c r="T113" s="13"/>
      <c r="U113" s="13"/>
      <c r="V113" s="13"/>
      <c r="W113" s="13"/>
      <c r="X113" s="13"/>
      <c r="Y113" s="13"/>
      <c r="Z113" s="13"/>
      <c r="AA113" s="13"/>
      <c r="AB113" s="13"/>
    </row>
    <row r="114" spans="1:28" ht="22.5" customHeight="1">
      <c r="A114" s="16" t="s">
        <v>295</v>
      </c>
      <c r="B114" s="8"/>
      <c r="C114" s="8"/>
      <c r="D114" s="8"/>
      <c r="E114" s="8"/>
      <c r="F114" s="16"/>
      <c r="G114" s="8"/>
      <c r="H114" s="8"/>
      <c r="I114" s="8"/>
      <c r="J114" s="8"/>
      <c r="K114" s="13"/>
      <c r="L114" s="13"/>
      <c r="M114" s="13"/>
      <c r="N114" s="13"/>
      <c r="O114" s="13"/>
      <c r="P114" s="13"/>
      <c r="Q114" s="13"/>
      <c r="R114" s="13"/>
      <c r="S114" s="13"/>
      <c r="T114" s="13"/>
      <c r="U114" s="13"/>
      <c r="V114" s="13"/>
      <c r="W114" s="13"/>
      <c r="X114" s="13"/>
      <c r="Y114" s="13"/>
      <c r="Z114" s="13"/>
      <c r="AA114" s="13"/>
      <c r="AB114" s="13"/>
    </row>
    <row r="115" spans="1:28" ht="22.5" customHeight="1">
      <c r="A115" s="16" t="s">
        <v>296</v>
      </c>
      <c r="B115" s="8"/>
      <c r="C115" s="8"/>
      <c r="D115" s="8"/>
      <c r="E115" s="8"/>
      <c r="F115" s="16"/>
      <c r="G115" s="8"/>
      <c r="H115" s="8"/>
      <c r="I115" s="8"/>
      <c r="J115" s="8"/>
      <c r="K115" s="13"/>
      <c r="L115" s="13"/>
      <c r="M115" s="13"/>
      <c r="N115" s="13"/>
      <c r="O115" s="13"/>
      <c r="P115" s="13"/>
      <c r="Q115" s="13"/>
      <c r="R115" s="13"/>
      <c r="S115" s="13"/>
      <c r="T115" s="13"/>
      <c r="U115" s="13"/>
      <c r="V115" s="13"/>
      <c r="W115" s="13"/>
      <c r="X115" s="13"/>
      <c r="Y115" s="13"/>
      <c r="Z115" s="13"/>
      <c r="AA115" s="13"/>
      <c r="AB115" s="13"/>
    </row>
    <row r="116" spans="1:28" ht="22.5" customHeight="1">
      <c r="A116" s="16" t="s">
        <v>297</v>
      </c>
      <c r="B116" s="8"/>
      <c r="C116" s="8"/>
      <c r="D116" s="8"/>
      <c r="E116" s="8"/>
      <c r="F116" s="16"/>
      <c r="G116" s="8"/>
      <c r="H116" s="8"/>
      <c r="I116" s="8"/>
      <c r="J116" s="8"/>
      <c r="K116" s="13"/>
      <c r="L116" s="13"/>
      <c r="M116" s="13"/>
      <c r="N116" s="13"/>
      <c r="O116" s="13"/>
      <c r="P116" s="13"/>
      <c r="Q116" s="13"/>
      <c r="R116" s="13"/>
      <c r="S116" s="13"/>
      <c r="T116" s="13"/>
      <c r="U116" s="13"/>
      <c r="V116" s="13"/>
      <c r="W116" s="13"/>
      <c r="X116" s="13"/>
      <c r="Y116" s="13"/>
      <c r="Z116" s="13"/>
      <c r="AA116" s="13"/>
      <c r="AB116" s="13"/>
    </row>
    <row r="117" spans="1:28" ht="22.5" customHeight="1">
      <c r="A117" s="16" t="s">
        <v>298</v>
      </c>
      <c r="B117" s="8"/>
      <c r="C117" s="8"/>
      <c r="D117" s="8"/>
      <c r="E117" s="8"/>
      <c r="F117" s="16"/>
      <c r="G117" s="8"/>
      <c r="H117" s="8"/>
      <c r="I117" s="8"/>
      <c r="J117" s="8"/>
      <c r="K117" s="13"/>
      <c r="L117" s="13"/>
      <c r="M117" s="13"/>
      <c r="N117" s="13"/>
      <c r="O117" s="13"/>
      <c r="P117" s="13"/>
      <c r="Q117" s="13"/>
      <c r="R117" s="13"/>
      <c r="S117" s="13"/>
      <c r="T117" s="13"/>
      <c r="U117" s="13"/>
      <c r="V117" s="13"/>
      <c r="W117" s="13"/>
      <c r="X117" s="13"/>
      <c r="Y117" s="13"/>
      <c r="Z117" s="13"/>
      <c r="AA117" s="13"/>
      <c r="AB117" s="13"/>
    </row>
    <row r="118" spans="1:28" ht="22.5" customHeight="1">
      <c r="A118" s="16" t="s">
        <v>299</v>
      </c>
      <c r="B118" s="8"/>
      <c r="C118" s="8"/>
      <c r="D118" s="8"/>
      <c r="E118" s="8"/>
      <c r="F118" s="16"/>
      <c r="G118" s="8"/>
      <c r="H118" s="8"/>
      <c r="I118" s="8"/>
      <c r="J118" s="8"/>
      <c r="K118" s="13"/>
      <c r="L118" s="13"/>
      <c r="M118" s="13"/>
      <c r="N118" s="13"/>
      <c r="O118" s="13"/>
      <c r="P118" s="13"/>
      <c r="Q118" s="13"/>
      <c r="R118" s="13"/>
      <c r="S118" s="13"/>
      <c r="T118" s="13"/>
      <c r="U118" s="13"/>
      <c r="V118" s="13"/>
      <c r="W118" s="13"/>
      <c r="X118" s="13"/>
      <c r="Y118" s="13"/>
      <c r="Z118" s="13"/>
      <c r="AA118" s="13"/>
      <c r="AB118" s="13"/>
    </row>
    <row r="119" spans="1:28" ht="22.5" customHeight="1">
      <c r="A119" s="16" t="s">
        <v>300</v>
      </c>
      <c r="B119" s="8"/>
      <c r="C119" s="8"/>
      <c r="D119" s="8"/>
      <c r="E119" s="8"/>
      <c r="F119" s="16"/>
      <c r="G119" s="8"/>
      <c r="H119" s="8"/>
      <c r="I119" s="8"/>
      <c r="J119" s="8"/>
      <c r="K119" s="13"/>
      <c r="L119" s="13"/>
      <c r="M119" s="13"/>
      <c r="N119" s="13"/>
      <c r="O119" s="13"/>
      <c r="P119" s="13"/>
      <c r="Q119" s="13"/>
      <c r="R119" s="13"/>
      <c r="S119" s="13"/>
      <c r="T119" s="13"/>
      <c r="U119" s="13"/>
      <c r="V119" s="13"/>
      <c r="W119" s="13"/>
      <c r="X119" s="13"/>
      <c r="Y119" s="13"/>
      <c r="Z119" s="13"/>
      <c r="AA119" s="13"/>
      <c r="AB119" s="13"/>
    </row>
    <row r="120" spans="1:28" ht="22.5" customHeight="1">
      <c r="A120" s="16" t="s">
        <v>301</v>
      </c>
      <c r="B120" s="8"/>
      <c r="C120" s="8"/>
      <c r="D120" s="8"/>
      <c r="E120" s="8"/>
      <c r="F120" s="16"/>
      <c r="G120" s="8"/>
      <c r="H120" s="8"/>
      <c r="I120" s="8"/>
      <c r="J120" s="8"/>
      <c r="K120" s="13"/>
      <c r="L120" s="13"/>
      <c r="M120" s="13"/>
      <c r="N120" s="13"/>
      <c r="O120" s="13"/>
      <c r="P120" s="13"/>
      <c r="Q120" s="13"/>
      <c r="R120" s="13"/>
      <c r="S120" s="13"/>
      <c r="T120" s="13"/>
      <c r="U120" s="13"/>
      <c r="V120" s="13"/>
      <c r="W120" s="13"/>
      <c r="X120" s="13"/>
      <c r="Y120" s="13"/>
      <c r="Z120" s="13"/>
      <c r="AA120" s="13"/>
      <c r="AB120" s="13"/>
    </row>
    <row r="121" spans="1:28" ht="22.5" customHeight="1">
      <c r="A121" s="16" t="s">
        <v>302</v>
      </c>
      <c r="B121" s="8"/>
      <c r="C121" s="8"/>
      <c r="D121" s="8"/>
      <c r="E121" s="8"/>
      <c r="F121" s="16"/>
      <c r="G121" s="8"/>
      <c r="H121" s="8"/>
      <c r="I121" s="8"/>
      <c r="J121" s="8"/>
      <c r="K121" s="13"/>
      <c r="L121" s="13"/>
      <c r="M121" s="13"/>
      <c r="N121" s="13"/>
      <c r="O121" s="13"/>
      <c r="P121" s="13"/>
      <c r="Q121" s="13"/>
      <c r="R121" s="13"/>
      <c r="S121" s="13"/>
      <c r="T121" s="13"/>
      <c r="U121" s="13"/>
      <c r="V121" s="13"/>
      <c r="W121" s="13"/>
      <c r="X121" s="13"/>
      <c r="Y121" s="13"/>
      <c r="Z121" s="13"/>
      <c r="AA121" s="13"/>
      <c r="AB121" s="13"/>
    </row>
    <row r="122" spans="1:28" ht="22.5" customHeight="1">
      <c r="A122" s="16" t="s">
        <v>303</v>
      </c>
      <c r="B122" s="8"/>
      <c r="C122" s="8"/>
      <c r="D122" s="8"/>
      <c r="E122" s="8"/>
      <c r="F122" s="16"/>
      <c r="G122" s="8"/>
      <c r="H122" s="8"/>
      <c r="I122" s="8"/>
      <c r="J122" s="8"/>
      <c r="K122" s="13"/>
      <c r="L122" s="13"/>
      <c r="M122" s="13"/>
      <c r="N122" s="13"/>
      <c r="O122" s="13"/>
      <c r="P122" s="13"/>
      <c r="Q122" s="13"/>
      <c r="R122" s="13"/>
      <c r="S122" s="13"/>
      <c r="T122" s="13"/>
      <c r="U122" s="13"/>
      <c r="V122" s="13"/>
      <c r="W122" s="13"/>
      <c r="X122" s="13"/>
      <c r="Y122" s="13"/>
      <c r="Z122" s="13"/>
      <c r="AA122" s="13"/>
      <c r="AB122" s="13"/>
    </row>
    <row r="123" spans="1:28" ht="22.5" customHeight="1">
      <c r="A123" s="16" t="s">
        <v>304</v>
      </c>
      <c r="B123" s="8"/>
      <c r="C123" s="8"/>
      <c r="D123" s="8"/>
      <c r="E123" s="8"/>
      <c r="F123" s="16"/>
      <c r="G123" s="8"/>
      <c r="H123" s="8"/>
      <c r="I123" s="8"/>
      <c r="J123" s="8"/>
      <c r="K123" s="13"/>
      <c r="L123" s="13"/>
      <c r="M123" s="13"/>
      <c r="N123" s="13"/>
      <c r="O123" s="13"/>
      <c r="P123" s="13"/>
      <c r="Q123" s="13"/>
      <c r="R123" s="13"/>
      <c r="S123" s="13"/>
      <c r="T123" s="13"/>
      <c r="U123" s="13"/>
      <c r="V123" s="13"/>
      <c r="W123" s="13"/>
      <c r="X123" s="13"/>
      <c r="Y123" s="13"/>
      <c r="Z123" s="13"/>
      <c r="AA123" s="13"/>
      <c r="AB123" s="13"/>
    </row>
    <row r="124" spans="1:28" ht="22.5" customHeight="1">
      <c r="A124" s="16" t="s">
        <v>305</v>
      </c>
      <c r="B124" s="8"/>
      <c r="C124" s="8"/>
      <c r="D124" s="8"/>
      <c r="E124" s="8"/>
      <c r="F124" s="16"/>
      <c r="G124" s="8"/>
      <c r="H124" s="8"/>
      <c r="I124" s="8"/>
      <c r="J124" s="8"/>
      <c r="K124" s="13"/>
      <c r="L124" s="13"/>
      <c r="M124" s="13"/>
      <c r="N124" s="13"/>
      <c r="O124" s="13"/>
      <c r="P124" s="13"/>
      <c r="Q124" s="13"/>
      <c r="R124" s="13"/>
      <c r="S124" s="13"/>
      <c r="T124" s="13"/>
      <c r="U124" s="13"/>
      <c r="V124" s="13"/>
      <c r="W124" s="13"/>
      <c r="X124" s="13"/>
      <c r="Y124" s="13"/>
      <c r="Z124" s="13"/>
      <c r="AA124" s="13"/>
      <c r="AB124" s="13"/>
    </row>
    <row r="125" spans="1:28" ht="22.5" customHeight="1">
      <c r="A125" s="16" t="s">
        <v>306</v>
      </c>
      <c r="B125" s="8"/>
      <c r="C125" s="8"/>
      <c r="D125" s="8"/>
      <c r="E125" s="8"/>
      <c r="F125" s="16"/>
      <c r="G125" s="8"/>
      <c r="H125" s="8"/>
      <c r="I125" s="8"/>
      <c r="J125" s="8"/>
      <c r="K125" s="13"/>
      <c r="L125" s="13"/>
      <c r="M125" s="13"/>
      <c r="N125" s="13"/>
      <c r="O125" s="13"/>
      <c r="P125" s="13"/>
      <c r="Q125" s="13"/>
      <c r="R125" s="13"/>
      <c r="S125" s="13"/>
      <c r="T125" s="13"/>
      <c r="U125" s="13"/>
      <c r="V125" s="13"/>
      <c r="W125" s="13"/>
      <c r="X125" s="13"/>
      <c r="Y125" s="13"/>
      <c r="Z125" s="13"/>
      <c r="AA125" s="13"/>
      <c r="AB125" s="13"/>
    </row>
    <row r="126" spans="1:28" ht="22.5" customHeight="1">
      <c r="A126" s="16" t="s">
        <v>307</v>
      </c>
      <c r="B126" s="8"/>
      <c r="C126" s="8"/>
      <c r="D126" s="8"/>
      <c r="E126" s="8"/>
      <c r="F126" s="16"/>
      <c r="G126" s="8"/>
      <c r="H126" s="8"/>
      <c r="I126" s="8"/>
      <c r="J126" s="8"/>
      <c r="K126" s="13"/>
      <c r="L126" s="13"/>
      <c r="M126" s="13"/>
      <c r="N126" s="13"/>
      <c r="O126" s="13"/>
      <c r="P126" s="13"/>
      <c r="Q126" s="13"/>
      <c r="R126" s="13"/>
      <c r="S126" s="13"/>
      <c r="T126" s="13"/>
      <c r="U126" s="13"/>
      <c r="V126" s="13"/>
      <c r="W126" s="13"/>
      <c r="X126" s="13"/>
      <c r="Y126" s="13"/>
      <c r="Z126" s="13"/>
      <c r="AA126" s="13"/>
      <c r="AB126" s="13"/>
    </row>
    <row r="127" spans="1:28" ht="22.5" customHeight="1">
      <c r="A127" s="16" t="s">
        <v>308</v>
      </c>
      <c r="B127" s="8"/>
      <c r="C127" s="8"/>
      <c r="D127" s="8"/>
      <c r="E127" s="8"/>
      <c r="F127" s="16"/>
      <c r="G127" s="8"/>
      <c r="H127" s="8"/>
      <c r="I127" s="8"/>
      <c r="J127" s="8"/>
      <c r="K127" s="13"/>
      <c r="L127" s="13"/>
      <c r="M127" s="13"/>
      <c r="N127" s="13"/>
      <c r="O127" s="13"/>
      <c r="P127" s="13"/>
      <c r="Q127" s="13"/>
      <c r="R127" s="13"/>
      <c r="S127" s="13"/>
      <c r="T127" s="13"/>
      <c r="U127" s="13"/>
      <c r="V127" s="13"/>
      <c r="W127" s="13"/>
      <c r="X127" s="13"/>
      <c r="Y127" s="13"/>
      <c r="Z127" s="13"/>
      <c r="AA127" s="13"/>
      <c r="AB127" s="13"/>
    </row>
    <row r="128" spans="1:28" ht="22.5" customHeight="1">
      <c r="A128" s="16" t="s">
        <v>309</v>
      </c>
      <c r="B128" s="8"/>
      <c r="C128" s="8"/>
      <c r="D128" s="8"/>
      <c r="E128" s="8"/>
      <c r="F128" s="16"/>
      <c r="G128" s="8"/>
      <c r="H128" s="8"/>
      <c r="I128" s="8"/>
      <c r="J128" s="8"/>
      <c r="K128" s="13"/>
      <c r="L128" s="13"/>
      <c r="M128" s="13"/>
      <c r="N128" s="13"/>
      <c r="O128" s="13"/>
      <c r="P128" s="13"/>
      <c r="Q128" s="13"/>
      <c r="R128" s="13"/>
      <c r="S128" s="13"/>
      <c r="T128" s="13"/>
      <c r="U128" s="13"/>
      <c r="V128" s="13"/>
      <c r="W128" s="13"/>
      <c r="X128" s="13"/>
      <c r="Y128" s="13"/>
      <c r="Z128" s="13"/>
      <c r="AA128" s="13"/>
      <c r="AB128" s="13"/>
    </row>
    <row r="129" spans="1:28" ht="22.5" customHeight="1">
      <c r="A129" s="16" t="s">
        <v>310</v>
      </c>
      <c r="B129" s="8"/>
      <c r="C129" s="8"/>
      <c r="D129" s="8"/>
      <c r="E129" s="8"/>
      <c r="F129" s="16"/>
      <c r="G129" s="8"/>
      <c r="H129" s="8"/>
      <c r="I129" s="8"/>
      <c r="J129" s="8"/>
      <c r="K129" s="13"/>
      <c r="L129" s="13"/>
      <c r="M129" s="13"/>
      <c r="N129" s="13"/>
      <c r="O129" s="13"/>
      <c r="P129" s="13"/>
      <c r="Q129" s="13"/>
      <c r="R129" s="13"/>
      <c r="S129" s="13"/>
      <c r="T129" s="13"/>
      <c r="U129" s="13"/>
      <c r="V129" s="13"/>
      <c r="W129" s="13"/>
      <c r="X129" s="13"/>
      <c r="Y129" s="13"/>
      <c r="Z129" s="13"/>
      <c r="AA129" s="13"/>
      <c r="AB129" s="13"/>
    </row>
    <row r="130" spans="1:28" ht="22.5" customHeight="1">
      <c r="A130" s="16" t="s">
        <v>311</v>
      </c>
      <c r="B130" s="8"/>
      <c r="C130" s="8"/>
      <c r="D130" s="8"/>
      <c r="E130" s="8"/>
      <c r="F130" s="16"/>
      <c r="G130" s="8"/>
      <c r="H130" s="8"/>
      <c r="I130" s="8"/>
      <c r="J130" s="8"/>
      <c r="K130" s="13"/>
      <c r="L130" s="13"/>
      <c r="M130" s="13"/>
      <c r="N130" s="13"/>
      <c r="O130" s="13"/>
      <c r="P130" s="13"/>
      <c r="Q130" s="13"/>
      <c r="R130" s="13"/>
      <c r="S130" s="13"/>
      <c r="T130" s="13"/>
      <c r="U130" s="13"/>
      <c r="V130" s="13"/>
      <c r="W130" s="13"/>
      <c r="X130" s="13"/>
      <c r="Y130" s="13"/>
      <c r="Z130" s="13"/>
      <c r="AA130" s="13"/>
      <c r="AB130" s="13"/>
    </row>
    <row r="131" spans="1:28" ht="22.5" customHeight="1">
      <c r="A131" s="16" t="s">
        <v>312</v>
      </c>
      <c r="B131" s="8"/>
      <c r="C131" s="8"/>
      <c r="D131" s="8"/>
      <c r="E131" s="8"/>
      <c r="F131" s="16"/>
      <c r="G131" s="8"/>
      <c r="H131" s="8"/>
      <c r="I131" s="8"/>
      <c r="J131" s="8"/>
      <c r="K131" s="13"/>
      <c r="L131" s="13"/>
      <c r="M131" s="13"/>
      <c r="N131" s="13"/>
      <c r="O131" s="13"/>
      <c r="P131" s="13"/>
      <c r="Q131" s="13"/>
      <c r="R131" s="13"/>
      <c r="S131" s="13"/>
      <c r="T131" s="13"/>
      <c r="U131" s="13"/>
      <c r="V131" s="13"/>
      <c r="W131" s="13"/>
      <c r="X131" s="13"/>
      <c r="Y131" s="13"/>
      <c r="Z131" s="13"/>
      <c r="AA131" s="13"/>
      <c r="AB131" s="13"/>
    </row>
    <row r="132" spans="1:28" ht="22.5" customHeight="1">
      <c r="A132" s="16" t="s">
        <v>313</v>
      </c>
      <c r="B132" s="8"/>
      <c r="C132" s="8"/>
      <c r="D132" s="8"/>
      <c r="E132" s="8"/>
      <c r="F132" s="16"/>
      <c r="G132" s="8"/>
      <c r="H132" s="8"/>
      <c r="I132" s="8"/>
      <c r="J132" s="8"/>
      <c r="K132" s="13"/>
      <c r="L132" s="13"/>
      <c r="M132" s="13"/>
      <c r="N132" s="13"/>
      <c r="O132" s="13"/>
      <c r="P132" s="13"/>
      <c r="Q132" s="13"/>
      <c r="R132" s="13"/>
      <c r="S132" s="13"/>
      <c r="T132" s="13"/>
      <c r="U132" s="13"/>
      <c r="V132" s="13"/>
      <c r="W132" s="13"/>
      <c r="X132" s="13"/>
      <c r="Y132" s="13"/>
      <c r="Z132" s="13"/>
      <c r="AA132" s="13"/>
      <c r="AB132" s="13"/>
    </row>
    <row r="133" spans="1:28" ht="22.5" customHeight="1">
      <c r="A133" s="16" t="s">
        <v>314</v>
      </c>
      <c r="B133" s="8"/>
      <c r="C133" s="8"/>
      <c r="D133" s="8"/>
      <c r="E133" s="8"/>
      <c r="F133" s="16"/>
      <c r="G133" s="8"/>
      <c r="H133" s="8"/>
      <c r="I133" s="8"/>
      <c r="J133" s="8"/>
      <c r="K133" s="13"/>
      <c r="L133" s="13"/>
      <c r="M133" s="13"/>
      <c r="N133" s="13"/>
      <c r="O133" s="13"/>
      <c r="P133" s="13"/>
      <c r="Q133" s="13"/>
      <c r="R133" s="13"/>
      <c r="S133" s="13"/>
      <c r="T133" s="13"/>
      <c r="U133" s="13"/>
      <c r="V133" s="13"/>
      <c r="W133" s="13"/>
      <c r="X133" s="13"/>
      <c r="Y133" s="13"/>
      <c r="Z133" s="13"/>
      <c r="AA133" s="13"/>
      <c r="AB133" s="13"/>
    </row>
    <row r="134" spans="1:28" ht="22.5" customHeight="1">
      <c r="A134" s="16" t="s">
        <v>315</v>
      </c>
      <c r="B134" s="8"/>
      <c r="C134" s="8"/>
      <c r="D134" s="8"/>
      <c r="E134" s="8"/>
      <c r="F134" s="16"/>
      <c r="G134" s="8"/>
      <c r="H134" s="8"/>
      <c r="I134" s="8"/>
      <c r="J134" s="8"/>
      <c r="K134" s="13"/>
      <c r="L134" s="13"/>
      <c r="M134" s="13"/>
      <c r="N134" s="13"/>
      <c r="O134" s="13"/>
      <c r="P134" s="13"/>
      <c r="Q134" s="13"/>
      <c r="R134" s="13"/>
      <c r="S134" s="13"/>
      <c r="T134" s="13"/>
      <c r="U134" s="13"/>
      <c r="V134" s="13"/>
      <c r="W134" s="13"/>
      <c r="X134" s="13"/>
      <c r="Y134" s="13"/>
      <c r="Z134" s="13"/>
      <c r="AA134" s="13"/>
      <c r="AB134" s="13"/>
    </row>
    <row r="135" spans="1:28" ht="22.5" customHeight="1">
      <c r="A135" s="16" t="s">
        <v>316</v>
      </c>
      <c r="B135" s="8"/>
      <c r="C135" s="8"/>
      <c r="D135" s="8"/>
      <c r="E135" s="8"/>
      <c r="F135" s="16"/>
      <c r="G135" s="8"/>
      <c r="H135" s="8"/>
      <c r="I135" s="8"/>
      <c r="J135" s="8"/>
      <c r="K135" s="13"/>
      <c r="L135" s="13"/>
      <c r="M135" s="13"/>
      <c r="N135" s="13"/>
      <c r="O135" s="13"/>
      <c r="P135" s="13"/>
      <c r="Q135" s="13"/>
      <c r="R135" s="13"/>
      <c r="S135" s="13"/>
      <c r="T135" s="13"/>
      <c r="U135" s="13"/>
      <c r="V135" s="13"/>
      <c r="W135" s="13"/>
      <c r="X135" s="13"/>
      <c r="Y135" s="13"/>
      <c r="Z135" s="13"/>
      <c r="AA135" s="13"/>
      <c r="AB135" s="13"/>
    </row>
    <row r="136" spans="1:28" ht="22.5" customHeight="1">
      <c r="A136" s="16" t="s">
        <v>317</v>
      </c>
      <c r="B136" s="8"/>
      <c r="C136" s="8"/>
      <c r="D136" s="8"/>
      <c r="E136" s="8"/>
      <c r="F136" s="16"/>
      <c r="G136" s="8"/>
      <c r="H136" s="8"/>
      <c r="I136" s="8"/>
      <c r="J136" s="8"/>
      <c r="K136" s="13"/>
      <c r="L136" s="13"/>
      <c r="M136" s="13"/>
      <c r="N136" s="13"/>
      <c r="O136" s="13"/>
      <c r="P136" s="13"/>
      <c r="Q136" s="13"/>
      <c r="R136" s="13"/>
      <c r="S136" s="13"/>
      <c r="T136" s="13"/>
      <c r="U136" s="13"/>
      <c r="V136" s="13"/>
      <c r="W136" s="13"/>
      <c r="X136" s="13"/>
      <c r="Y136" s="13"/>
      <c r="Z136" s="13"/>
      <c r="AA136" s="13"/>
      <c r="AB136" s="13"/>
    </row>
    <row r="137" spans="1:28" ht="22.5" customHeight="1">
      <c r="A137" s="16" t="s">
        <v>318</v>
      </c>
      <c r="B137" s="8"/>
      <c r="C137" s="8"/>
      <c r="D137" s="8"/>
      <c r="E137" s="8"/>
      <c r="F137" s="16"/>
      <c r="G137" s="8"/>
      <c r="H137" s="8"/>
      <c r="I137" s="8"/>
      <c r="J137" s="8"/>
      <c r="K137" s="13"/>
      <c r="L137" s="13"/>
      <c r="M137" s="13"/>
      <c r="N137" s="13"/>
      <c r="O137" s="13"/>
      <c r="P137" s="13"/>
      <c r="Q137" s="13"/>
      <c r="R137" s="13"/>
      <c r="S137" s="13"/>
      <c r="T137" s="13"/>
      <c r="U137" s="13"/>
      <c r="V137" s="13"/>
      <c r="W137" s="13"/>
      <c r="X137" s="13"/>
      <c r="Y137" s="13"/>
      <c r="Z137" s="13"/>
      <c r="AA137" s="13"/>
      <c r="AB137" s="13"/>
    </row>
    <row r="138" spans="1:28" ht="22.5" customHeight="1">
      <c r="A138" s="16" t="s">
        <v>319</v>
      </c>
      <c r="B138" s="8"/>
      <c r="C138" s="8"/>
      <c r="D138" s="8"/>
      <c r="E138" s="8"/>
      <c r="F138" s="16"/>
      <c r="G138" s="8"/>
      <c r="H138" s="8"/>
      <c r="I138" s="8"/>
      <c r="J138" s="8"/>
      <c r="K138" s="13"/>
      <c r="L138" s="13"/>
      <c r="M138" s="13"/>
      <c r="N138" s="13"/>
      <c r="O138" s="13"/>
      <c r="P138" s="13"/>
      <c r="Q138" s="13"/>
      <c r="R138" s="13"/>
      <c r="S138" s="13"/>
      <c r="T138" s="13"/>
      <c r="U138" s="13"/>
      <c r="V138" s="13"/>
      <c r="W138" s="13"/>
      <c r="X138" s="13"/>
      <c r="Y138" s="13"/>
      <c r="Z138" s="13"/>
      <c r="AA138" s="13"/>
      <c r="AB138" s="13"/>
    </row>
    <row r="139" spans="1:28" ht="22.5" customHeight="1">
      <c r="A139" s="16" t="s">
        <v>320</v>
      </c>
      <c r="B139" s="8"/>
      <c r="C139" s="8"/>
      <c r="D139" s="8"/>
      <c r="E139" s="8"/>
      <c r="F139" s="16"/>
      <c r="G139" s="8"/>
      <c r="H139" s="8"/>
      <c r="I139" s="8"/>
      <c r="J139" s="8"/>
      <c r="K139" s="13"/>
      <c r="L139" s="13"/>
      <c r="M139" s="13"/>
      <c r="N139" s="13"/>
      <c r="O139" s="13"/>
      <c r="P139" s="13"/>
      <c r="Q139" s="13"/>
      <c r="R139" s="13"/>
      <c r="S139" s="13"/>
      <c r="T139" s="13"/>
      <c r="U139" s="13"/>
      <c r="V139" s="13"/>
      <c r="W139" s="13"/>
      <c r="X139" s="13"/>
      <c r="Y139" s="13"/>
      <c r="Z139" s="13"/>
      <c r="AA139" s="13"/>
      <c r="AB139" s="13"/>
    </row>
    <row r="140" spans="1:28" ht="22.5" customHeight="1">
      <c r="A140" s="16" t="s">
        <v>321</v>
      </c>
      <c r="B140" s="8"/>
      <c r="C140" s="8"/>
      <c r="D140" s="8"/>
      <c r="E140" s="8"/>
      <c r="F140" s="16"/>
      <c r="G140" s="8"/>
      <c r="H140" s="8"/>
      <c r="I140" s="8"/>
      <c r="J140" s="8"/>
      <c r="K140" s="13"/>
      <c r="L140" s="13"/>
      <c r="M140" s="13"/>
      <c r="N140" s="13"/>
      <c r="O140" s="13"/>
      <c r="P140" s="13"/>
      <c r="Q140" s="13"/>
      <c r="R140" s="13"/>
      <c r="S140" s="13"/>
      <c r="T140" s="13"/>
      <c r="U140" s="13"/>
      <c r="V140" s="13"/>
      <c r="W140" s="13"/>
      <c r="X140" s="13"/>
      <c r="Y140" s="13"/>
      <c r="Z140" s="13"/>
      <c r="AA140" s="13"/>
      <c r="AB140" s="13"/>
    </row>
    <row r="141" spans="1:28" ht="22.5" customHeight="1">
      <c r="A141" s="16" t="s">
        <v>322</v>
      </c>
      <c r="B141" s="8"/>
      <c r="C141" s="8"/>
      <c r="D141" s="8"/>
      <c r="E141" s="8"/>
      <c r="F141" s="16"/>
      <c r="G141" s="8"/>
      <c r="H141" s="8"/>
      <c r="I141" s="8"/>
      <c r="J141" s="8"/>
      <c r="K141" s="13"/>
      <c r="L141" s="13"/>
      <c r="M141" s="13"/>
      <c r="N141" s="13"/>
      <c r="O141" s="13"/>
      <c r="P141" s="13"/>
      <c r="Q141" s="13"/>
      <c r="R141" s="13"/>
      <c r="S141" s="13"/>
      <c r="T141" s="13"/>
      <c r="U141" s="13"/>
      <c r="V141" s="13"/>
      <c r="W141" s="13"/>
      <c r="X141" s="13"/>
      <c r="Y141" s="13"/>
      <c r="Z141" s="13"/>
      <c r="AA141" s="13"/>
      <c r="AB141" s="13"/>
    </row>
    <row r="142" spans="1:28" ht="22.5" customHeight="1">
      <c r="A142" s="16" t="s">
        <v>323</v>
      </c>
      <c r="B142" s="8"/>
      <c r="C142" s="8"/>
      <c r="D142" s="8"/>
      <c r="E142" s="8"/>
      <c r="F142" s="16"/>
      <c r="G142" s="8"/>
      <c r="H142" s="8"/>
      <c r="I142" s="8"/>
      <c r="J142" s="8"/>
      <c r="K142" s="13"/>
      <c r="L142" s="13"/>
      <c r="M142" s="13"/>
      <c r="N142" s="13"/>
      <c r="O142" s="13"/>
      <c r="P142" s="13"/>
      <c r="Q142" s="13"/>
      <c r="R142" s="13"/>
      <c r="S142" s="13"/>
      <c r="T142" s="13"/>
      <c r="U142" s="13"/>
      <c r="V142" s="13"/>
      <c r="W142" s="13"/>
      <c r="X142" s="13"/>
      <c r="Y142" s="13"/>
      <c r="Z142" s="13"/>
      <c r="AA142" s="13"/>
      <c r="AB142" s="13"/>
    </row>
    <row r="143" spans="1:28" ht="22.5" customHeight="1">
      <c r="A143" s="16" t="s">
        <v>324</v>
      </c>
      <c r="B143" s="8"/>
      <c r="C143" s="8"/>
      <c r="D143" s="8"/>
      <c r="E143" s="8"/>
      <c r="F143" s="16"/>
      <c r="G143" s="8"/>
      <c r="H143" s="8"/>
      <c r="I143" s="8"/>
      <c r="J143" s="8"/>
      <c r="K143" s="13"/>
      <c r="L143" s="13"/>
      <c r="M143" s="13"/>
      <c r="N143" s="13"/>
      <c r="O143" s="13"/>
      <c r="P143" s="13"/>
      <c r="Q143" s="13"/>
      <c r="R143" s="13"/>
      <c r="S143" s="13"/>
      <c r="T143" s="13"/>
      <c r="U143" s="13"/>
      <c r="V143" s="13"/>
      <c r="W143" s="13"/>
      <c r="X143" s="13"/>
      <c r="Y143" s="13"/>
      <c r="Z143" s="13"/>
      <c r="AA143" s="13"/>
      <c r="AB143" s="13"/>
    </row>
    <row r="144" spans="1:28" ht="22.5" customHeight="1">
      <c r="A144" s="16" t="s">
        <v>325</v>
      </c>
      <c r="B144" s="8"/>
      <c r="C144" s="8"/>
      <c r="D144" s="8"/>
      <c r="E144" s="8"/>
      <c r="F144" s="16"/>
      <c r="G144" s="8"/>
      <c r="H144" s="8"/>
      <c r="I144" s="8"/>
      <c r="J144" s="8"/>
      <c r="K144" s="13"/>
      <c r="L144" s="13"/>
      <c r="M144" s="13"/>
      <c r="N144" s="13"/>
      <c r="O144" s="13"/>
      <c r="P144" s="13"/>
      <c r="Q144" s="13"/>
      <c r="R144" s="13"/>
      <c r="S144" s="13"/>
      <c r="T144" s="13"/>
      <c r="U144" s="13"/>
      <c r="V144" s="13"/>
      <c r="W144" s="13"/>
      <c r="X144" s="13"/>
      <c r="Y144" s="13"/>
      <c r="Z144" s="13"/>
      <c r="AA144" s="13"/>
      <c r="AB144" s="13"/>
    </row>
    <row r="145" spans="1:28" ht="22.5" customHeight="1">
      <c r="A145" s="16" t="s">
        <v>326</v>
      </c>
      <c r="B145" s="8"/>
      <c r="C145" s="8"/>
      <c r="D145" s="8"/>
      <c r="E145" s="8"/>
      <c r="F145" s="16"/>
      <c r="G145" s="8"/>
      <c r="H145" s="8"/>
      <c r="I145" s="8"/>
      <c r="J145" s="8"/>
      <c r="K145" s="13"/>
      <c r="L145" s="13"/>
      <c r="M145" s="13"/>
      <c r="N145" s="13"/>
      <c r="O145" s="13"/>
      <c r="P145" s="13"/>
      <c r="Q145" s="13"/>
      <c r="R145" s="13"/>
      <c r="S145" s="13"/>
      <c r="T145" s="13"/>
      <c r="U145" s="13"/>
      <c r="V145" s="13"/>
      <c r="W145" s="13"/>
      <c r="X145" s="13"/>
      <c r="Y145" s="13"/>
      <c r="Z145" s="13"/>
      <c r="AA145" s="13"/>
      <c r="AB145" s="13"/>
    </row>
    <row r="146" spans="1:28" ht="22.5" customHeight="1">
      <c r="A146" s="16" t="s">
        <v>327</v>
      </c>
      <c r="B146" s="8"/>
      <c r="C146" s="8"/>
      <c r="D146" s="8"/>
      <c r="E146" s="8"/>
      <c r="F146" s="16"/>
      <c r="G146" s="8"/>
      <c r="H146" s="8"/>
      <c r="I146" s="8"/>
      <c r="J146" s="8"/>
      <c r="K146" s="13"/>
      <c r="L146" s="13"/>
      <c r="M146" s="13"/>
      <c r="N146" s="13"/>
      <c r="O146" s="13"/>
      <c r="P146" s="13"/>
      <c r="Q146" s="13"/>
      <c r="R146" s="13"/>
      <c r="S146" s="13"/>
      <c r="T146" s="13"/>
      <c r="U146" s="13"/>
      <c r="V146" s="13"/>
      <c r="W146" s="13"/>
      <c r="X146" s="13"/>
      <c r="Y146" s="13"/>
      <c r="Z146" s="13"/>
      <c r="AA146" s="13"/>
      <c r="AB146" s="13"/>
    </row>
    <row r="147" spans="1:28" ht="22.5" customHeight="1">
      <c r="A147" s="16" t="s">
        <v>328</v>
      </c>
      <c r="B147" s="8"/>
      <c r="C147" s="8"/>
      <c r="D147" s="8"/>
      <c r="E147" s="8"/>
      <c r="F147" s="16"/>
      <c r="G147" s="8"/>
      <c r="H147" s="8"/>
      <c r="I147" s="8"/>
      <c r="J147" s="8"/>
      <c r="K147" s="13"/>
      <c r="L147" s="13"/>
      <c r="M147" s="13"/>
      <c r="N147" s="13"/>
      <c r="O147" s="13"/>
      <c r="P147" s="13"/>
      <c r="Q147" s="13"/>
      <c r="R147" s="13"/>
      <c r="S147" s="13"/>
      <c r="T147" s="13"/>
      <c r="U147" s="13"/>
      <c r="V147" s="13"/>
      <c r="W147" s="13"/>
      <c r="X147" s="13"/>
      <c r="Y147" s="13"/>
      <c r="Z147" s="13"/>
      <c r="AA147" s="13"/>
      <c r="AB147" s="13"/>
    </row>
    <row r="148" spans="1:28" ht="22.5" customHeight="1">
      <c r="A148" s="16" t="s">
        <v>329</v>
      </c>
      <c r="B148" s="8"/>
      <c r="C148" s="8"/>
      <c r="D148" s="8"/>
      <c r="E148" s="8"/>
      <c r="F148" s="16"/>
      <c r="G148" s="8"/>
      <c r="H148" s="8"/>
      <c r="I148" s="8"/>
      <c r="J148" s="8"/>
      <c r="K148" s="13"/>
      <c r="L148" s="13"/>
      <c r="M148" s="13"/>
      <c r="N148" s="13"/>
      <c r="O148" s="13"/>
      <c r="P148" s="13"/>
      <c r="Q148" s="13"/>
      <c r="R148" s="13"/>
      <c r="S148" s="13"/>
      <c r="T148" s="13"/>
      <c r="U148" s="13"/>
      <c r="V148" s="13"/>
      <c r="W148" s="13"/>
      <c r="X148" s="13"/>
      <c r="Y148" s="13"/>
      <c r="Z148" s="13"/>
      <c r="AA148" s="13"/>
      <c r="AB148" s="13"/>
    </row>
    <row r="149" spans="1:28" ht="22.5" customHeight="1">
      <c r="A149" s="16" t="s">
        <v>330</v>
      </c>
      <c r="B149" s="8"/>
      <c r="C149" s="8"/>
      <c r="D149" s="8"/>
      <c r="E149" s="8"/>
      <c r="F149" s="16"/>
      <c r="G149" s="8"/>
      <c r="H149" s="8"/>
      <c r="I149" s="8"/>
      <c r="J149" s="8"/>
      <c r="K149" s="13"/>
      <c r="L149" s="13"/>
      <c r="M149" s="13"/>
      <c r="N149" s="13"/>
      <c r="O149" s="13"/>
      <c r="P149" s="13"/>
      <c r="Q149" s="13"/>
      <c r="R149" s="13"/>
      <c r="S149" s="13"/>
      <c r="T149" s="13"/>
      <c r="U149" s="13"/>
      <c r="V149" s="13"/>
      <c r="W149" s="13"/>
      <c r="X149" s="13"/>
      <c r="Y149" s="13"/>
      <c r="Z149" s="13"/>
      <c r="AA149" s="13"/>
      <c r="AB149" s="13"/>
    </row>
    <row r="150" spans="1:28" ht="22.5" customHeight="1">
      <c r="A150" s="16" t="s">
        <v>331</v>
      </c>
      <c r="B150" s="8"/>
      <c r="C150" s="8"/>
      <c r="D150" s="8"/>
      <c r="E150" s="8"/>
      <c r="F150" s="16"/>
      <c r="G150" s="8"/>
      <c r="H150" s="8"/>
      <c r="I150" s="8"/>
      <c r="J150" s="8"/>
      <c r="K150" s="13"/>
      <c r="L150" s="13"/>
      <c r="M150" s="13"/>
      <c r="N150" s="13"/>
      <c r="O150" s="13"/>
      <c r="P150" s="13"/>
      <c r="Q150" s="13"/>
      <c r="R150" s="13"/>
      <c r="S150" s="13"/>
      <c r="T150" s="13"/>
      <c r="U150" s="13"/>
      <c r="V150" s="13"/>
      <c r="W150" s="13"/>
      <c r="X150" s="13"/>
      <c r="Y150" s="13"/>
      <c r="Z150" s="13"/>
      <c r="AA150" s="13"/>
      <c r="AB150" s="13"/>
    </row>
    <row r="151" spans="1:28" ht="22.5" customHeight="1">
      <c r="A151" s="16" t="s">
        <v>332</v>
      </c>
      <c r="B151" s="8"/>
      <c r="C151" s="8"/>
      <c r="D151" s="8"/>
      <c r="E151" s="8"/>
      <c r="F151" s="16"/>
      <c r="G151" s="8"/>
      <c r="H151" s="8"/>
      <c r="I151" s="8"/>
      <c r="J151" s="8"/>
      <c r="K151" s="13"/>
      <c r="L151" s="13"/>
      <c r="M151" s="13"/>
      <c r="N151" s="13"/>
      <c r="O151" s="13"/>
      <c r="P151" s="13"/>
      <c r="Q151" s="13"/>
      <c r="R151" s="13"/>
      <c r="S151" s="13"/>
      <c r="T151" s="13"/>
      <c r="U151" s="13"/>
      <c r="V151" s="13"/>
      <c r="W151" s="13"/>
      <c r="X151" s="13"/>
      <c r="Y151" s="13"/>
      <c r="Z151" s="13"/>
      <c r="AA151" s="13"/>
      <c r="AB151" s="13"/>
    </row>
    <row r="152" spans="1:28" ht="22.5" customHeight="1">
      <c r="A152" s="16" t="s">
        <v>333</v>
      </c>
      <c r="B152" s="8"/>
      <c r="C152" s="8"/>
      <c r="D152" s="8"/>
      <c r="E152" s="8"/>
      <c r="F152" s="16"/>
      <c r="G152" s="8"/>
      <c r="H152" s="8"/>
      <c r="I152" s="8"/>
      <c r="J152" s="8"/>
      <c r="K152" s="13"/>
      <c r="L152" s="13"/>
      <c r="M152" s="13"/>
      <c r="N152" s="13"/>
      <c r="O152" s="13"/>
      <c r="P152" s="13"/>
      <c r="Q152" s="13"/>
      <c r="R152" s="13"/>
      <c r="S152" s="13"/>
      <c r="T152" s="13"/>
      <c r="U152" s="13"/>
      <c r="V152" s="13"/>
      <c r="W152" s="13"/>
      <c r="X152" s="13"/>
      <c r="Y152" s="13"/>
      <c r="Z152" s="13"/>
      <c r="AA152" s="13"/>
      <c r="AB152" s="13"/>
    </row>
    <row r="153" spans="1:28" ht="22.5" customHeight="1">
      <c r="A153" s="16" t="s">
        <v>334</v>
      </c>
      <c r="B153" s="8"/>
      <c r="C153" s="8"/>
      <c r="D153" s="8"/>
      <c r="E153" s="8"/>
      <c r="F153" s="16"/>
      <c r="G153" s="8"/>
      <c r="H153" s="8"/>
      <c r="I153" s="8"/>
      <c r="J153" s="8"/>
      <c r="K153" s="13"/>
      <c r="L153" s="13"/>
      <c r="M153" s="13"/>
      <c r="N153" s="13"/>
      <c r="O153" s="13"/>
      <c r="P153" s="13"/>
      <c r="Q153" s="13"/>
      <c r="R153" s="13"/>
      <c r="S153" s="13"/>
      <c r="T153" s="13"/>
      <c r="U153" s="13"/>
      <c r="V153" s="13"/>
      <c r="W153" s="13"/>
      <c r="X153" s="13"/>
      <c r="Y153" s="13"/>
      <c r="Z153" s="13"/>
      <c r="AA153" s="13"/>
      <c r="AB153" s="13"/>
    </row>
    <row r="154" spans="1:28" ht="22.5" customHeight="1">
      <c r="A154" s="16" t="s">
        <v>335</v>
      </c>
      <c r="B154" s="8"/>
      <c r="C154" s="8"/>
      <c r="D154" s="8"/>
      <c r="E154" s="8"/>
      <c r="F154" s="16"/>
      <c r="G154" s="8"/>
      <c r="H154" s="8"/>
      <c r="I154" s="8"/>
      <c r="J154" s="8"/>
      <c r="K154" s="13"/>
      <c r="L154" s="13"/>
      <c r="M154" s="13"/>
      <c r="N154" s="13"/>
      <c r="O154" s="13"/>
      <c r="P154" s="13"/>
      <c r="Q154" s="13"/>
      <c r="R154" s="13"/>
      <c r="S154" s="13"/>
      <c r="T154" s="13"/>
      <c r="U154" s="13"/>
      <c r="V154" s="13"/>
      <c r="W154" s="13"/>
      <c r="X154" s="13"/>
      <c r="Y154" s="13"/>
      <c r="Z154" s="13"/>
      <c r="AA154" s="13"/>
      <c r="AB154" s="13"/>
    </row>
    <row r="155" spans="1:28" ht="22.5" customHeight="1">
      <c r="A155" s="16" t="s">
        <v>336</v>
      </c>
      <c r="B155" s="8"/>
      <c r="C155" s="8"/>
      <c r="D155" s="8"/>
      <c r="E155" s="8"/>
      <c r="F155" s="16"/>
      <c r="G155" s="8"/>
      <c r="H155" s="8"/>
      <c r="I155" s="8"/>
      <c r="J155" s="8"/>
      <c r="K155" s="13"/>
      <c r="L155" s="13"/>
      <c r="M155" s="13"/>
      <c r="N155" s="13"/>
      <c r="O155" s="13"/>
      <c r="P155" s="13"/>
      <c r="Q155" s="13"/>
      <c r="R155" s="13"/>
      <c r="S155" s="13"/>
      <c r="T155" s="13"/>
      <c r="U155" s="13"/>
      <c r="V155" s="13"/>
      <c r="W155" s="13"/>
      <c r="X155" s="13"/>
      <c r="Y155" s="13"/>
      <c r="Z155" s="13"/>
      <c r="AA155" s="13"/>
      <c r="AB155" s="13"/>
    </row>
    <row r="156" spans="1:28" ht="22.5" customHeight="1">
      <c r="A156" s="16" t="s">
        <v>337</v>
      </c>
      <c r="B156" s="8"/>
      <c r="C156" s="8"/>
      <c r="D156" s="8"/>
      <c r="E156" s="8"/>
      <c r="F156" s="16"/>
      <c r="G156" s="8"/>
      <c r="H156" s="8"/>
      <c r="I156" s="8"/>
      <c r="J156" s="8"/>
      <c r="K156" s="13"/>
      <c r="L156" s="13"/>
      <c r="M156" s="13"/>
      <c r="N156" s="13"/>
      <c r="O156" s="13"/>
      <c r="P156" s="13"/>
      <c r="Q156" s="13"/>
      <c r="R156" s="13"/>
      <c r="S156" s="13"/>
      <c r="T156" s="13"/>
      <c r="U156" s="13"/>
      <c r="V156" s="13"/>
      <c r="W156" s="13"/>
      <c r="X156" s="13"/>
      <c r="Y156" s="13"/>
      <c r="Z156" s="13"/>
      <c r="AA156" s="13"/>
      <c r="AB156" s="13"/>
    </row>
    <row r="157" spans="1:28" ht="22.5" customHeight="1">
      <c r="A157" s="16" t="s">
        <v>338</v>
      </c>
      <c r="B157" s="8"/>
      <c r="C157" s="8"/>
      <c r="D157" s="8"/>
      <c r="E157" s="8"/>
      <c r="F157" s="16"/>
      <c r="G157" s="8"/>
      <c r="H157" s="8"/>
      <c r="I157" s="8"/>
      <c r="J157" s="8"/>
      <c r="K157" s="13"/>
      <c r="L157" s="13"/>
      <c r="M157" s="13"/>
      <c r="N157" s="13"/>
      <c r="O157" s="13"/>
      <c r="P157" s="13"/>
      <c r="Q157" s="13"/>
      <c r="R157" s="13"/>
      <c r="S157" s="13"/>
      <c r="T157" s="13"/>
      <c r="U157" s="13"/>
      <c r="V157" s="13"/>
      <c r="W157" s="13"/>
      <c r="X157" s="13"/>
      <c r="Y157" s="13"/>
      <c r="Z157" s="13"/>
      <c r="AA157" s="13"/>
      <c r="AB157" s="13"/>
    </row>
    <row r="158" spans="1:28" ht="22.5" customHeight="1">
      <c r="A158" s="16" t="s">
        <v>339</v>
      </c>
      <c r="B158" s="8"/>
      <c r="C158" s="8"/>
      <c r="D158" s="8"/>
      <c r="E158" s="8"/>
      <c r="F158" s="16"/>
      <c r="G158" s="8"/>
      <c r="H158" s="8"/>
      <c r="I158" s="8"/>
      <c r="J158" s="8"/>
      <c r="K158" s="13"/>
      <c r="L158" s="13"/>
      <c r="M158" s="13"/>
      <c r="N158" s="13"/>
      <c r="O158" s="13"/>
      <c r="P158" s="13"/>
      <c r="Q158" s="13"/>
      <c r="R158" s="13"/>
      <c r="S158" s="13"/>
      <c r="T158" s="13"/>
      <c r="U158" s="13"/>
      <c r="V158" s="13"/>
      <c r="W158" s="13"/>
      <c r="X158" s="13"/>
      <c r="Y158" s="13"/>
      <c r="Z158" s="13"/>
      <c r="AA158" s="13"/>
      <c r="AB158" s="13"/>
    </row>
    <row r="159" spans="1:28" ht="22.5" customHeight="1">
      <c r="A159" s="16" t="s">
        <v>340</v>
      </c>
      <c r="B159" s="8"/>
      <c r="C159" s="8"/>
      <c r="D159" s="8"/>
      <c r="E159" s="8"/>
      <c r="F159" s="16"/>
      <c r="G159" s="8"/>
      <c r="H159" s="8"/>
      <c r="I159" s="8"/>
      <c r="J159" s="8"/>
      <c r="K159" s="13"/>
      <c r="L159" s="13"/>
      <c r="M159" s="13"/>
      <c r="N159" s="13"/>
      <c r="O159" s="13"/>
      <c r="P159" s="13"/>
      <c r="Q159" s="13"/>
      <c r="R159" s="13"/>
      <c r="S159" s="13"/>
      <c r="T159" s="13"/>
      <c r="U159" s="13"/>
      <c r="V159" s="13"/>
      <c r="W159" s="13"/>
      <c r="X159" s="13"/>
      <c r="Y159" s="13"/>
      <c r="Z159" s="13"/>
      <c r="AA159" s="13"/>
      <c r="AB159" s="13"/>
    </row>
    <row r="160" spans="1:28" ht="22.5" customHeight="1">
      <c r="A160" s="16" t="s">
        <v>341</v>
      </c>
      <c r="B160" s="8"/>
      <c r="C160" s="8"/>
      <c r="D160" s="8"/>
      <c r="E160" s="8"/>
      <c r="F160" s="16"/>
      <c r="G160" s="8"/>
      <c r="H160" s="8"/>
      <c r="I160" s="8"/>
      <c r="J160" s="8"/>
      <c r="K160" s="13"/>
      <c r="L160" s="13"/>
      <c r="M160" s="13"/>
      <c r="N160" s="13"/>
      <c r="O160" s="13"/>
      <c r="P160" s="13"/>
      <c r="Q160" s="13"/>
      <c r="R160" s="13"/>
      <c r="S160" s="13"/>
      <c r="T160" s="13"/>
      <c r="U160" s="13"/>
      <c r="V160" s="13"/>
      <c r="W160" s="13"/>
      <c r="X160" s="13"/>
      <c r="Y160" s="13"/>
      <c r="Z160" s="13"/>
      <c r="AA160" s="13"/>
      <c r="AB160" s="13"/>
    </row>
    <row r="161" spans="1:28" ht="22.5" customHeight="1">
      <c r="A161" s="16" t="s">
        <v>342</v>
      </c>
      <c r="B161" s="8"/>
      <c r="C161" s="8"/>
      <c r="D161" s="8"/>
      <c r="E161" s="8"/>
      <c r="F161" s="16"/>
      <c r="G161" s="8"/>
      <c r="H161" s="8"/>
      <c r="I161" s="8"/>
      <c r="J161" s="8"/>
      <c r="K161" s="13"/>
      <c r="L161" s="13"/>
      <c r="M161" s="13"/>
      <c r="N161" s="13"/>
      <c r="O161" s="13"/>
      <c r="P161" s="13"/>
      <c r="Q161" s="13"/>
      <c r="R161" s="13"/>
      <c r="S161" s="13"/>
      <c r="T161" s="13"/>
      <c r="U161" s="13"/>
      <c r="V161" s="13"/>
      <c r="W161" s="13"/>
      <c r="X161" s="13"/>
      <c r="Y161" s="13"/>
      <c r="Z161" s="13"/>
      <c r="AA161" s="13"/>
      <c r="AB161" s="13"/>
    </row>
    <row r="162" spans="1:28" ht="22.5" customHeight="1">
      <c r="A162" s="16" t="s">
        <v>343</v>
      </c>
      <c r="B162" s="8"/>
      <c r="C162" s="8"/>
      <c r="D162" s="8"/>
      <c r="E162" s="8"/>
      <c r="F162" s="16"/>
      <c r="G162" s="8"/>
      <c r="H162" s="8"/>
      <c r="I162" s="8"/>
      <c r="J162" s="8"/>
      <c r="K162" s="13"/>
      <c r="L162" s="13"/>
      <c r="M162" s="13"/>
      <c r="N162" s="13"/>
      <c r="O162" s="13"/>
      <c r="P162" s="13"/>
      <c r="Q162" s="13"/>
      <c r="R162" s="13"/>
      <c r="S162" s="13"/>
      <c r="T162" s="13"/>
      <c r="U162" s="13"/>
      <c r="V162" s="13"/>
      <c r="W162" s="13"/>
      <c r="X162" s="13"/>
      <c r="Y162" s="13"/>
      <c r="Z162" s="13"/>
      <c r="AA162" s="13"/>
      <c r="AB162" s="13"/>
    </row>
    <row r="163" spans="1:28" ht="22.5" customHeight="1">
      <c r="A163" s="16" t="s">
        <v>344</v>
      </c>
      <c r="B163" s="8"/>
      <c r="C163" s="8"/>
      <c r="D163" s="8"/>
      <c r="E163" s="8"/>
      <c r="F163" s="16"/>
      <c r="G163" s="8"/>
      <c r="H163" s="8"/>
      <c r="I163" s="8"/>
      <c r="J163" s="8"/>
      <c r="K163" s="13"/>
      <c r="L163" s="13"/>
      <c r="M163" s="13"/>
      <c r="N163" s="13"/>
      <c r="O163" s="13"/>
      <c r="P163" s="13"/>
      <c r="Q163" s="13"/>
      <c r="R163" s="13"/>
      <c r="S163" s="13"/>
      <c r="T163" s="13"/>
      <c r="U163" s="13"/>
      <c r="V163" s="13"/>
      <c r="W163" s="13"/>
      <c r="X163" s="13"/>
      <c r="Y163" s="13"/>
      <c r="Z163" s="13"/>
      <c r="AA163" s="13"/>
      <c r="AB163" s="13"/>
    </row>
    <row r="164" spans="1:28" ht="22.5" customHeight="1">
      <c r="A164" s="16" t="s">
        <v>345</v>
      </c>
      <c r="B164" s="8"/>
      <c r="C164" s="8"/>
      <c r="D164" s="8"/>
      <c r="E164" s="8"/>
      <c r="F164" s="16"/>
      <c r="G164" s="8"/>
      <c r="H164" s="8"/>
      <c r="I164" s="8"/>
      <c r="J164" s="8"/>
      <c r="K164" s="13"/>
      <c r="L164" s="13"/>
      <c r="M164" s="13"/>
      <c r="N164" s="13"/>
      <c r="O164" s="13"/>
      <c r="P164" s="13"/>
      <c r="Q164" s="13"/>
      <c r="R164" s="13"/>
      <c r="S164" s="13"/>
      <c r="T164" s="13"/>
      <c r="U164" s="13"/>
      <c r="V164" s="13"/>
      <c r="W164" s="13"/>
      <c r="X164" s="13"/>
      <c r="Y164" s="13"/>
      <c r="Z164" s="13"/>
      <c r="AA164" s="13"/>
      <c r="AB164" s="13"/>
    </row>
    <row r="165" spans="1:28" ht="22.5" customHeight="1">
      <c r="A165" s="16" t="s">
        <v>346</v>
      </c>
      <c r="B165" s="8"/>
      <c r="C165" s="8"/>
      <c r="D165" s="8"/>
      <c r="E165" s="8"/>
      <c r="F165" s="16"/>
      <c r="G165" s="8"/>
      <c r="H165" s="8"/>
      <c r="I165" s="8"/>
      <c r="J165" s="8"/>
      <c r="K165" s="13"/>
      <c r="L165" s="13"/>
      <c r="M165" s="13"/>
      <c r="N165" s="13"/>
      <c r="O165" s="13"/>
      <c r="P165" s="13"/>
      <c r="Q165" s="13"/>
      <c r="R165" s="13"/>
      <c r="S165" s="13"/>
      <c r="T165" s="13"/>
      <c r="U165" s="13"/>
      <c r="V165" s="13"/>
      <c r="W165" s="13"/>
      <c r="X165" s="13"/>
      <c r="Y165" s="13"/>
      <c r="Z165" s="13"/>
      <c r="AA165" s="13"/>
      <c r="AB165" s="13"/>
    </row>
    <row r="166" spans="1:28" ht="22.5" customHeight="1">
      <c r="A166" s="16" t="s">
        <v>347</v>
      </c>
      <c r="B166" s="8"/>
      <c r="C166" s="8"/>
      <c r="D166" s="8"/>
      <c r="E166" s="8"/>
      <c r="F166" s="16"/>
      <c r="G166" s="8"/>
      <c r="H166" s="8"/>
      <c r="I166" s="8"/>
      <c r="J166" s="8"/>
      <c r="K166" s="13"/>
      <c r="L166" s="13"/>
      <c r="M166" s="13"/>
      <c r="N166" s="13"/>
      <c r="O166" s="13"/>
      <c r="P166" s="13"/>
      <c r="Q166" s="13"/>
      <c r="R166" s="13"/>
      <c r="S166" s="13"/>
      <c r="T166" s="13"/>
      <c r="U166" s="13"/>
      <c r="V166" s="13"/>
      <c r="W166" s="13"/>
      <c r="X166" s="13"/>
      <c r="Y166" s="13"/>
      <c r="Z166" s="13"/>
      <c r="AA166" s="13"/>
      <c r="AB166" s="13"/>
    </row>
    <row r="167" spans="1:28" ht="22.5" customHeight="1">
      <c r="A167" s="16" t="s">
        <v>348</v>
      </c>
      <c r="B167" s="8"/>
      <c r="C167" s="8"/>
      <c r="D167" s="8"/>
      <c r="E167" s="8"/>
      <c r="F167" s="16"/>
      <c r="G167" s="8"/>
      <c r="H167" s="8"/>
      <c r="I167" s="8"/>
      <c r="J167" s="8"/>
      <c r="K167" s="13"/>
      <c r="L167" s="13"/>
      <c r="M167" s="13"/>
      <c r="N167" s="13"/>
      <c r="O167" s="13"/>
      <c r="P167" s="13"/>
      <c r="Q167" s="13"/>
      <c r="R167" s="13"/>
      <c r="S167" s="13"/>
      <c r="T167" s="13"/>
      <c r="U167" s="13"/>
      <c r="V167" s="13"/>
      <c r="W167" s="13"/>
      <c r="X167" s="13"/>
      <c r="Y167" s="13"/>
      <c r="Z167" s="13"/>
      <c r="AA167" s="13"/>
      <c r="AB167" s="13"/>
    </row>
    <row r="168" spans="1:28" ht="22.5" customHeight="1">
      <c r="A168" s="16" t="s">
        <v>349</v>
      </c>
      <c r="B168" s="8"/>
      <c r="C168" s="8"/>
      <c r="D168" s="8"/>
      <c r="E168" s="8"/>
      <c r="F168" s="16"/>
      <c r="G168" s="8"/>
      <c r="H168" s="8"/>
      <c r="I168" s="8"/>
      <c r="J168" s="8"/>
      <c r="K168" s="13"/>
      <c r="L168" s="13"/>
      <c r="M168" s="13"/>
      <c r="N168" s="13"/>
      <c r="O168" s="13"/>
      <c r="P168" s="13"/>
      <c r="Q168" s="13"/>
      <c r="R168" s="13"/>
      <c r="S168" s="13"/>
      <c r="T168" s="13"/>
      <c r="U168" s="13"/>
      <c r="V168" s="13"/>
      <c r="W168" s="13"/>
      <c r="X168" s="13"/>
      <c r="Y168" s="13"/>
      <c r="Z168" s="13"/>
      <c r="AA168" s="13"/>
      <c r="AB168" s="13"/>
    </row>
    <row r="169" spans="1:28" ht="22.5" customHeight="1">
      <c r="A169" s="16" t="s">
        <v>350</v>
      </c>
      <c r="B169" s="8"/>
      <c r="C169" s="8"/>
      <c r="D169" s="8"/>
      <c r="E169" s="8"/>
      <c r="F169" s="16"/>
      <c r="G169" s="8"/>
      <c r="H169" s="8"/>
      <c r="I169" s="8"/>
      <c r="J169" s="8"/>
      <c r="K169" s="13"/>
      <c r="L169" s="13"/>
      <c r="M169" s="13"/>
      <c r="N169" s="13"/>
      <c r="O169" s="13"/>
      <c r="P169" s="13"/>
      <c r="Q169" s="13"/>
      <c r="R169" s="13"/>
      <c r="S169" s="13"/>
      <c r="T169" s="13"/>
      <c r="U169" s="13"/>
      <c r="V169" s="13"/>
      <c r="W169" s="13"/>
      <c r="X169" s="13"/>
      <c r="Y169" s="13"/>
      <c r="Z169" s="13"/>
      <c r="AA169" s="13"/>
      <c r="AB169" s="13"/>
    </row>
    <row r="170" spans="1:28" ht="22.5" customHeight="1">
      <c r="A170" s="16" t="s">
        <v>351</v>
      </c>
      <c r="B170" s="8"/>
      <c r="C170" s="8"/>
      <c r="D170" s="8"/>
      <c r="E170" s="8"/>
      <c r="F170" s="16"/>
      <c r="G170" s="8"/>
      <c r="H170" s="8"/>
      <c r="I170" s="8"/>
      <c r="J170" s="8"/>
      <c r="K170" s="13"/>
      <c r="L170" s="13"/>
      <c r="M170" s="13"/>
      <c r="N170" s="13"/>
      <c r="O170" s="13"/>
      <c r="P170" s="13"/>
      <c r="Q170" s="13"/>
      <c r="R170" s="13"/>
      <c r="S170" s="13"/>
      <c r="T170" s="13"/>
      <c r="U170" s="13"/>
      <c r="V170" s="13"/>
      <c r="W170" s="13"/>
      <c r="X170" s="13"/>
      <c r="Y170" s="13"/>
      <c r="Z170" s="13"/>
      <c r="AA170" s="13"/>
      <c r="AB170" s="13"/>
    </row>
    <row r="171" spans="1:28" ht="22.5" customHeight="1">
      <c r="A171" s="16" t="s">
        <v>352</v>
      </c>
      <c r="B171" s="8"/>
      <c r="C171" s="8"/>
      <c r="D171" s="8"/>
      <c r="E171" s="8"/>
      <c r="F171" s="16"/>
      <c r="G171" s="8"/>
      <c r="H171" s="8"/>
      <c r="I171" s="8"/>
      <c r="J171" s="8"/>
      <c r="K171" s="13"/>
      <c r="L171" s="13"/>
      <c r="M171" s="13"/>
      <c r="N171" s="13"/>
      <c r="O171" s="13"/>
      <c r="P171" s="13"/>
      <c r="Q171" s="13"/>
      <c r="R171" s="13"/>
      <c r="S171" s="13"/>
      <c r="T171" s="13"/>
      <c r="U171" s="13"/>
      <c r="V171" s="13"/>
      <c r="W171" s="13"/>
      <c r="X171" s="13"/>
      <c r="Y171" s="13"/>
      <c r="Z171" s="13"/>
      <c r="AA171" s="13"/>
      <c r="AB171" s="13"/>
    </row>
    <row r="172" spans="1:28" ht="22.5" customHeight="1">
      <c r="A172" s="16" t="s">
        <v>353</v>
      </c>
      <c r="B172" s="8"/>
      <c r="C172" s="8"/>
      <c r="D172" s="8"/>
      <c r="E172" s="8"/>
      <c r="F172" s="16"/>
      <c r="G172" s="8"/>
      <c r="H172" s="8"/>
      <c r="I172" s="8"/>
      <c r="J172" s="8"/>
      <c r="K172" s="13"/>
      <c r="L172" s="13"/>
      <c r="M172" s="13"/>
      <c r="N172" s="13"/>
      <c r="O172" s="13"/>
      <c r="P172" s="13"/>
      <c r="Q172" s="13"/>
      <c r="R172" s="13"/>
      <c r="S172" s="13"/>
      <c r="T172" s="13"/>
      <c r="U172" s="13"/>
      <c r="V172" s="13"/>
      <c r="W172" s="13"/>
      <c r="X172" s="13"/>
      <c r="Y172" s="13"/>
      <c r="Z172" s="13"/>
      <c r="AA172" s="13"/>
      <c r="AB172" s="13"/>
    </row>
    <row r="173" spans="1:28" ht="22.5" customHeight="1">
      <c r="A173" s="16" t="s">
        <v>354</v>
      </c>
      <c r="B173" s="8"/>
      <c r="C173" s="8"/>
      <c r="D173" s="8"/>
      <c r="E173" s="8"/>
      <c r="F173" s="16"/>
      <c r="G173" s="8"/>
      <c r="H173" s="8"/>
      <c r="I173" s="8"/>
      <c r="J173" s="8"/>
      <c r="K173" s="13"/>
      <c r="L173" s="13"/>
      <c r="M173" s="13"/>
      <c r="N173" s="13"/>
      <c r="O173" s="13"/>
      <c r="P173" s="13"/>
      <c r="Q173" s="13"/>
      <c r="R173" s="13"/>
      <c r="S173" s="13"/>
      <c r="T173" s="13"/>
      <c r="U173" s="13"/>
      <c r="V173" s="13"/>
      <c r="W173" s="13"/>
      <c r="X173" s="13"/>
      <c r="Y173" s="13"/>
      <c r="Z173" s="13"/>
      <c r="AA173" s="13"/>
      <c r="AB173" s="13"/>
    </row>
    <row r="174" spans="1:28" ht="22.5" customHeight="1">
      <c r="A174" s="16" t="s">
        <v>355</v>
      </c>
      <c r="B174" s="8"/>
      <c r="C174" s="8"/>
      <c r="D174" s="8"/>
      <c r="E174" s="8"/>
      <c r="F174" s="16"/>
      <c r="G174" s="8"/>
      <c r="H174" s="8"/>
      <c r="I174" s="8"/>
      <c r="J174" s="8"/>
      <c r="K174" s="13"/>
      <c r="L174" s="13"/>
      <c r="M174" s="13"/>
      <c r="N174" s="13"/>
      <c r="O174" s="13"/>
      <c r="P174" s="13"/>
      <c r="Q174" s="13"/>
      <c r="R174" s="13"/>
      <c r="S174" s="13"/>
      <c r="T174" s="13"/>
      <c r="U174" s="13"/>
      <c r="V174" s="13"/>
      <c r="W174" s="13"/>
      <c r="X174" s="13"/>
      <c r="Y174" s="13"/>
      <c r="Z174" s="13"/>
      <c r="AA174" s="13"/>
      <c r="AB174" s="13"/>
    </row>
    <row r="175" spans="1:28" ht="22.5" customHeight="1">
      <c r="A175" s="16" t="s">
        <v>356</v>
      </c>
      <c r="B175" s="8"/>
      <c r="C175" s="8"/>
      <c r="D175" s="8"/>
      <c r="E175" s="8"/>
      <c r="F175" s="16"/>
      <c r="G175" s="8"/>
      <c r="H175" s="8"/>
      <c r="I175" s="8"/>
      <c r="J175" s="8"/>
      <c r="K175" s="13"/>
      <c r="L175" s="13"/>
      <c r="M175" s="13"/>
      <c r="N175" s="13"/>
      <c r="O175" s="13"/>
      <c r="P175" s="13"/>
      <c r="Q175" s="13"/>
      <c r="R175" s="13"/>
      <c r="S175" s="13"/>
      <c r="T175" s="13"/>
      <c r="U175" s="13"/>
      <c r="V175" s="13"/>
      <c r="W175" s="13"/>
      <c r="X175" s="13"/>
      <c r="Y175" s="13"/>
      <c r="Z175" s="13"/>
      <c r="AA175" s="13"/>
      <c r="AB175" s="13"/>
    </row>
    <row r="176" spans="1:28" ht="22.5" customHeight="1">
      <c r="A176" s="16" t="s">
        <v>357</v>
      </c>
      <c r="B176" s="8"/>
      <c r="C176" s="8"/>
      <c r="D176" s="8"/>
      <c r="E176" s="8"/>
      <c r="F176" s="16"/>
      <c r="G176" s="8"/>
      <c r="H176" s="8"/>
      <c r="I176" s="8"/>
      <c r="J176" s="8"/>
      <c r="K176" s="13"/>
      <c r="L176" s="13"/>
      <c r="M176" s="13"/>
      <c r="N176" s="13"/>
      <c r="O176" s="13"/>
      <c r="P176" s="13"/>
      <c r="Q176" s="13"/>
      <c r="R176" s="13"/>
      <c r="S176" s="13"/>
      <c r="T176" s="13"/>
      <c r="U176" s="13"/>
      <c r="V176" s="13"/>
      <c r="W176" s="13"/>
      <c r="X176" s="13"/>
      <c r="Y176" s="13"/>
      <c r="Z176" s="13"/>
      <c r="AA176" s="13"/>
      <c r="AB176" s="13"/>
    </row>
    <row r="177" spans="1:28" ht="22.5" customHeight="1">
      <c r="A177" s="16" t="s">
        <v>358</v>
      </c>
      <c r="B177" s="8"/>
      <c r="C177" s="8"/>
      <c r="D177" s="8"/>
      <c r="E177" s="8"/>
      <c r="F177" s="16"/>
      <c r="G177" s="8"/>
      <c r="H177" s="8"/>
      <c r="I177" s="8"/>
      <c r="J177" s="8"/>
      <c r="K177" s="13"/>
      <c r="L177" s="13"/>
      <c r="M177" s="13"/>
      <c r="N177" s="13"/>
      <c r="O177" s="13"/>
      <c r="P177" s="13"/>
      <c r="Q177" s="13"/>
      <c r="R177" s="13"/>
      <c r="S177" s="13"/>
      <c r="T177" s="13"/>
      <c r="U177" s="13"/>
      <c r="V177" s="13"/>
      <c r="W177" s="13"/>
      <c r="X177" s="13"/>
      <c r="Y177" s="13"/>
      <c r="Z177" s="13"/>
      <c r="AA177" s="13"/>
      <c r="AB177" s="13"/>
    </row>
    <row r="178" spans="1:28" ht="22.5" customHeight="1">
      <c r="A178" s="16" t="s">
        <v>359</v>
      </c>
      <c r="B178" s="8"/>
      <c r="C178" s="8"/>
      <c r="D178" s="8"/>
      <c r="E178" s="8"/>
      <c r="F178" s="16"/>
      <c r="G178" s="8"/>
      <c r="H178" s="8"/>
      <c r="I178" s="8"/>
      <c r="J178" s="8"/>
      <c r="K178" s="13"/>
      <c r="L178" s="13"/>
      <c r="M178" s="13"/>
      <c r="N178" s="13"/>
      <c r="O178" s="13"/>
      <c r="P178" s="13"/>
      <c r="Q178" s="13"/>
      <c r="R178" s="13"/>
      <c r="S178" s="13"/>
      <c r="T178" s="13"/>
      <c r="U178" s="13"/>
      <c r="V178" s="13"/>
      <c r="W178" s="13"/>
      <c r="X178" s="13"/>
      <c r="Y178" s="13"/>
      <c r="Z178" s="13"/>
      <c r="AA178" s="13"/>
      <c r="AB178" s="13"/>
    </row>
    <row r="179" spans="1:28" ht="22.5" customHeight="1">
      <c r="A179" s="16" t="s">
        <v>360</v>
      </c>
      <c r="B179" s="8"/>
      <c r="C179" s="8"/>
      <c r="D179" s="8"/>
      <c r="E179" s="8"/>
      <c r="F179" s="16"/>
      <c r="G179" s="8"/>
      <c r="H179" s="8"/>
      <c r="I179" s="8"/>
      <c r="J179" s="8"/>
      <c r="K179" s="13"/>
      <c r="L179" s="13"/>
      <c r="M179" s="13"/>
      <c r="N179" s="13"/>
      <c r="O179" s="13"/>
      <c r="P179" s="13"/>
      <c r="Q179" s="13"/>
      <c r="R179" s="13"/>
      <c r="S179" s="13"/>
      <c r="T179" s="13"/>
      <c r="U179" s="13"/>
      <c r="V179" s="13"/>
      <c r="W179" s="13"/>
      <c r="X179" s="13"/>
      <c r="Y179" s="13"/>
      <c r="Z179" s="13"/>
      <c r="AA179" s="13"/>
      <c r="AB179" s="13"/>
    </row>
    <row r="180" spans="1:28" ht="22.5" customHeight="1">
      <c r="A180" s="16" t="s">
        <v>361</v>
      </c>
      <c r="B180" s="8"/>
      <c r="C180" s="8"/>
      <c r="D180" s="8"/>
      <c r="E180" s="8"/>
      <c r="F180" s="16"/>
      <c r="G180" s="8"/>
      <c r="H180" s="8"/>
      <c r="I180" s="8"/>
      <c r="J180" s="8"/>
      <c r="K180" s="13"/>
      <c r="L180" s="13"/>
      <c r="M180" s="13"/>
      <c r="N180" s="13"/>
      <c r="O180" s="13"/>
      <c r="P180" s="13"/>
      <c r="Q180" s="13"/>
      <c r="R180" s="13"/>
      <c r="S180" s="13"/>
      <c r="T180" s="13"/>
      <c r="U180" s="13"/>
      <c r="V180" s="13"/>
      <c r="W180" s="13"/>
      <c r="X180" s="13"/>
      <c r="Y180" s="13"/>
      <c r="Z180" s="13"/>
      <c r="AA180" s="13"/>
      <c r="AB180" s="13"/>
    </row>
    <row r="181" spans="1:28" ht="22.5" customHeight="1">
      <c r="A181" s="16" t="s">
        <v>362</v>
      </c>
      <c r="B181" s="8"/>
      <c r="C181" s="8"/>
      <c r="D181" s="8"/>
      <c r="E181" s="8"/>
      <c r="F181" s="16"/>
      <c r="G181" s="8"/>
      <c r="H181" s="8"/>
      <c r="I181" s="8"/>
      <c r="J181" s="8"/>
      <c r="K181" s="13"/>
      <c r="L181" s="13"/>
      <c r="M181" s="13"/>
      <c r="N181" s="13"/>
      <c r="O181" s="13"/>
      <c r="P181" s="13"/>
      <c r="Q181" s="13"/>
      <c r="R181" s="13"/>
      <c r="S181" s="13"/>
      <c r="T181" s="13"/>
      <c r="U181" s="13"/>
      <c r="V181" s="13"/>
      <c r="W181" s="13"/>
      <c r="X181" s="13"/>
      <c r="Y181" s="13"/>
      <c r="Z181" s="13"/>
      <c r="AA181" s="13"/>
      <c r="AB181" s="13"/>
    </row>
    <row r="182" spans="1:28" ht="22.5" customHeight="1">
      <c r="A182" s="16" t="s">
        <v>363</v>
      </c>
      <c r="B182" s="8"/>
      <c r="C182" s="8"/>
      <c r="D182" s="8"/>
      <c r="E182" s="8"/>
      <c r="F182" s="16"/>
      <c r="G182" s="8"/>
      <c r="H182" s="8"/>
      <c r="I182" s="8"/>
      <c r="J182" s="8"/>
      <c r="K182" s="13"/>
      <c r="L182" s="13"/>
      <c r="M182" s="13"/>
      <c r="N182" s="13"/>
      <c r="O182" s="13"/>
      <c r="P182" s="13"/>
      <c r="Q182" s="13"/>
      <c r="R182" s="13"/>
      <c r="S182" s="13"/>
      <c r="T182" s="13"/>
      <c r="U182" s="13"/>
      <c r="V182" s="13"/>
      <c r="W182" s="13"/>
      <c r="X182" s="13"/>
      <c r="Y182" s="13"/>
      <c r="Z182" s="13"/>
      <c r="AA182" s="13"/>
      <c r="AB182" s="13"/>
    </row>
    <row r="183" spans="1:28" ht="22.5" customHeight="1">
      <c r="A183" s="16" t="s">
        <v>364</v>
      </c>
      <c r="B183" s="8"/>
      <c r="C183" s="8"/>
      <c r="D183" s="8"/>
      <c r="E183" s="8"/>
      <c r="F183" s="16"/>
      <c r="G183" s="8"/>
      <c r="H183" s="8"/>
      <c r="I183" s="8"/>
      <c r="J183" s="8"/>
      <c r="K183" s="13"/>
      <c r="L183" s="13"/>
      <c r="M183" s="13"/>
      <c r="N183" s="13"/>
      <c r="O183" s="13"/>
      <c r="P183" s="13"/>
      <c r="Q183" s="13"/>
      <c r="R183" s="13"/>
      <c r="S183" s="13"/>
      <c r="T183" s="13"/>
      <c r="U183" s="13"/>
      <c r="V183" s="13"/>
      <c r="W183" s="13"/>
      <c r="X183" s="13"/>
      <c r="Y183" s="13"/>
      <c r="Z183" s="13"/>
      <c r="AA183" s="13"/>
      <c r="AB183" s="13"/>
    </row>
    <row r="184" spans="1:28" ht="22.5" customHeight="1">
      <c r="A184" s="16" t="s">
        <v>365</v>
      </c>
      <c r="B184" s="8"/>
      <c r="C184" s="8"/>
      <c r="D184" s="8"/>
      <c r="E184" s="8"/>
      <c r="F184" s="16"/>
      <c r="G184" s="8"/>
      <c r="H184" s="8"/>
      <c r="I184" s="8"/>
      <c r="J184" s="8"/>
      <c r="K184" s="13"/>
      <c r="L184" s="13"/>
      <c r="M184" s="13"/>
      <c r="N184" s="13"/>
      <c r="O184" s="13"/>
      <c r="P184" s="13"/>
      <c r="Q184" s="13"/>
      <c r="R184" s="13"/>
      <c r="S184" s="13"/>
      <c r="T184" s="13"/>
      <c r="U184" s="13"/>
      <c r="V184" s="13"/>
      <c r="W184" s="13"/>
      <c r="X184" s="13"/>
      <c r="Y184" s="13"/>
      <c r="Z184" s="13"/>
      <c r="AA184" s="13"/>
      <c r="AB184" s="13"/>
    </row>
    <row r="185" spans="1:28" ht="22.5" customHeight="1">
      <c r="A185" s="16" t="s">
        <v>366</v>
      </c>
      <c r="B185" s="8"/>
      <c r="C185" s="8"/>
      <c r="D185" s="8"/>
      <c r="E185" s="8"/>
      <c r="F185" s="16"/>
      <c r="G185" s="8"/>
      <c r="H185" s="8"/>
      <c r="I185" s="8"/>
      <c r="J185" s="8"/>
      <c r="K185" s="13"/>
      <c r="L185" s="13"/>
      <c r="M185" s="13"/>
      <c r="N185" s="13"/>
      <c r="O185" s="13"/>
      <c r="P185" s="13"/>
      <c r="Q185" s="13"/>
      <c r="R185" s="13"/>
      <c r="S185" s="13"/>
      <c r="T185" s="13"/>
      <c r="U185" s="13"/>
      <c r="V185" s="13"/>
      <c r="W185" s="13"/>
      <c r="X185" s="13"/>
      <c r="Y185" s="13"/>
      <c r="Z185" s="13"/>
      <c r="AA185" s="13"/>
      <c r="AB185" s="13"/>
    </row>
    <row r="186" spans="1:28" ht="22.5" customHeight="1">
      <c r="A186" s="16" t="s">
        <v>367</v>
      </c>
      <c r="B186" s="8"/>
      <c r="C186" s="8"/>
      <c r="D186" s="8"/>
      <c r="E186" s="8"/>
      <c r="F186" s="16"/>
      <c r="G186" s="8"/>
      <c r="H186" s="8"/>
      <c r="I186" s="8"/>
      <c r="J186" s="8"/>
      <c r="K186" s="13"/>
      <c r="L186" s="13"/>
      <c r="M186" s="13"/>
      <c r="N186" s="13"/>
      <c r="O186" s="13"/>
      <c r="P186" s="13"/>
      <c r="Q186" s="13"/>
      <c r="R186" s="13"/>
      <c r="S186" s="13"/>
      <c r="T186" s="13"/>
      <c r="U186" s="13"/>
      <c r="V186" s="13"/>
      <c r="W186" s="13"/>
      <c r="X186" s="13"/>
      <c r="Y186" s="13"/>
      <c r="Z186" s="13"/>
      <c r="AA186" s="13"/>
      <c r="AB186" s="13"/>
    </row>
    <row r="187" spans="1:28" ht="22.5" customHeight="1">
      <c r="A187" s="16" t="s">
        <v>368</v>
      </c>
      <c r="B187" s="8"/>
      <c r="C187" s="8"/>
      <c r="D187" s="8"/>
      <c r="E187" s="8"/>
      <c r="F187" s="16"/>
      <c r="G187" s="8"/>
      <c r="H187" s="8"/>
      <c r="I187" s="8"/>
      <c r="J187" s="8"/>
      <c r="K187" s="13"/>
      <c r="L187" s="13"/>
      <c r="M187" s="13"/>
      <c r="N187" s="13"/>
      <c r="O187" s="13"/>
      <c r="P187" s="13"/>
      <c r="Q187" s="13"/>
      <c r="R187" s="13"/>
      <c r="S187" s="13"/>
      <c r="T187" s="13"/>
      <c r="U187" s="13"/>
      <c r="V187" s="13"/>
      <c r="W187" s="13"/>
      <c r="X187" s="13"/>
      <c r="Y187" s="13"/>
      <c r="Z187" s="13"/>
      <c r="AA187" s="13"/>
      <c r="AB187" s="13"/>
    </row>
    <row r="188" spans="1:28" ht="22.5" customHeight="1">
      <c r="A188" s="16" t="s">
        <v>369</v>
      </c>
      <c r="B188" s="8"/>
      <c r="C188" s="8"/>
      <c r="D188" s="8"/>
      <c r="E188" s="8"/>
      <c r="F188" s="16"/>
      <c r="G188" s="8"/>
      <c r="H188" s="8"/>
      <c r="I188" s="8"/>
      <c r="J188" s="8"/>
      <c r="K188" s="13"/>
      <c r="L188" s="13"/>
      <c r="M188" s="13"/>
      <c r="N188" s="13"/>
      <c r="O188" s="13"/>
      <c r="P188" s="13"/>
      <c r="Q188" s="13"/>
      <c r="R188" s="13"/>
      <c r="S188" s="13"/>
      <c r="T188" s="13"/>
      <c r="U188" s="13"/>
      <c r="V188" s="13"/>
      <c r="W188" s="13"/>
      <c r="X188" s="13"/>
      <c r="Y188" s="13"/>
      <c r="Z188" s="13"/>
      <c r="AA188" s="13"/>
      <c r="AB188" s="13"/>
    </row>
    <row r="189" spans="1:28" ht="22.5" customHeight="1">
      <c r="A189" s="16" t="s">
        <v>370</v>
      </c>
      <c r="B189" s="8"/>
      <c r="C189" s="8"/>
      <c r="D189" s="8"/>
      <c r="E189" s="8"/>
      <c r="F189" s="16"/>
      <c r="G189" s="8"/>
      <c r="H189" s="8"/>
      <c r="I189" s="8"/>
      <c r="J189" s="8"/>
      <c r="K189" s="13"/>
      <c r="L189" s="13"/>
      <c r="M189" s="13"/>
      <c r="N189" s="13"/>
      <c r="O189" s="13"/>
      <c r="P189" s="13"/>
      <c r="Q189" s="13"/>
      <c r="R189" s="13"/>
      <c r="S189" s="13"/>
      <c r="T189" s="13"/>
      <c r="U189" s="13"/>
      <c r="V189" s="13"/>
      <c r="W189" s="13"/>
      <c r="X189" s="13"/>
      <c r="Y189" s="13"/>
      <c r="Z189" s="13"/>
      <c r="AA189" s="13"/>
      <c r="AB189" s="13"/>
    </row>
    <row r="190" spans="1:28" ht="22.5" customHeight="1">
      <c r="A190" s="16" t="s">
        <v>371</v>
      </c>
      <c r="B190" s="8"/>
      <c r="C190" s="8"/>
      <c r="D190" s="8"/>
      <c r="E190" s="8"/>
      <c r="F190" s="16"/>
      <c r="G190" s="8"/>
      <c r="H190" s="8"/>
      <c r="I190" s="8"/>
      <c r="J190" s="8"/>
      <c r="K190" s="13"/>
      <c r="L190" s="13"/>
      <c r="M190" s="13"/>
      <c r="N190" s="13"/>
      <c r="O190" s="13"/>
      <c r="P190" s="13"/>
      <c r="Q190" s="13"/>
      <c r="R190" s="13"/>
      <c r="S190" s="13"/>
      <c r="T190" s="13"/>
      <c r="U190" s="13"/>
      <c r="V190" s="13"/>
      <c r="W190" s="13"/>
      <c r="X190" s="13"/>
      <c r="Y190" s="13"/>
      <c r="Z190" s="13"/>
      <c r="AA190" s="13"/>
      <c r="AB190" s="13"/>
    </row>
    <row r="191" spans="1:28" ht="22.5" customHeight="1">
      <c r="A191" s="16" t="s">
        <v>372</v>
      </c>
      <c r="B191" s="8"/>
      <c r="C191" s="8"/>
      <c r="D191" s="8"/>
      <c r="E191" s="8"/>
      <c r="F191" s="16"/>
      <c r="G191" s="8"/>
      <c r="H191" s="8"/>
      <c r="I191" s="8"/>
      <c r="J191" s="8"/>
      <c r="K191" s="13"/>
      <c r="L191" s="13"/>
      <c r="M191" s="13"/>
      <c r="N191" s="13"/>
      <c r="O191" s="13"/>
      <c r="P191" s="13"/>
      <c r="Q191" s="13"/>
      <c r="R191" s="13"/>
      <c r="S191" s="13"/>
      <c r="T191" s="13"/>
      <c r="U191" s="13"/>
      <c r="V191" s="13"/>
      <c r="W191" s="13"/>
      <c r="X191" s="13"/>
      <c r="Y191" s="13"/>
      <c r="Z191" s="13"/>
      <c r="AA191" s="13"/>
      <c r="AB191" s="13"/>
    </row>
    <row r="192" spans="1:28" ht="22.5" customHeight="1">
      <c r="A192" s="16" t="s">
        <v>373</v>
      </c>
      <c r="B192" s="8"/>
      <c r="C192" s="8"/>
      <c r="D192" s="8"/>
      <c r="E192" s="8"/>
      <c r="F192" s="16"/>
      <c r="G192" s="8"/>
      <c r="H192" s="8"/>
      <c r="I192" s="8"/>
      <c r="J192" s="8"/>
      <c r="K192" s="13"/>
      <c r="L192" s="13"/>
      <c r="M192" s="13"/>
      <c r="N192" s="13"/>
      <c r="O192" s="13"/>
      <c r="P192" s="13"/>
      <c r="Q192" s="13"/>
      <c r="R192" s="13"/>
      <c r="S192" s="13"/>
      <c r="T192" s="13"/>
      <c r="U192" s="13"/>
      <c r="V192" s="13"/>
      <c r="W192" s="13"/>
      <c r="X192" s="13"/>
      <c r="Y192" s="13"/>
      <c r="Z192" s="13"/>
      <c r="AA192" s="13"/>
      <c r="AB192" s="13"/>
    </row>
    <row r="193" spans="1:28" ht="22.5" customHeight="1">
      <c r="A193" s="16" t="s">
        <v>374</v>
      </c>
      <c r="B193" s="8"/>
      <c r="C193" s="8"/>
      <c r="D193" s="8"/>
      <c r="E193" s="8"/>
      <c r="F193" s="16"/>
      <c r="G193" s="8"/>
      <c r="H193" s="8"/>
      <c r="I193" s="8"/>
      <c r="J193" s="8"/>
      <c r="K193" s="13"/>
      <c r="L193" s="13"/>
      <c r="M193" s="13"/>
      <c r="N193" s="13"/>
      <c r="O193" s="13"/>
      <c r="P193" s="13"/>
      <c r="Q193" s="13"/>
      <c r="R193" s="13"/>
      <c r="S193" s="13"/>
      <c r="T193" s="13"/>
      <c r="U193" s="13"/>
      <c r="V193" s="13"/>
      <c r="W193" s="13"/>
      <c r="X193" s="13"/>
      <c r="Y193" s="13"/>
      <c r="Z193" s="13"/>
      <c r="AA193" s="13"/>
      <c r="AB193" s="13"/>
    </row>
    <row r="194" spans="1:28" ht="22.5" customHeight="1">
      <c r="A194" s="16" t="s">
        <v>375</v>
      </c>
      <c r="B194" s="8"/>
      <c r="C194" s="8"/>
      <c r="D194" s="8"/>
      <c r="E194" s="8"/>
      <c r="F194" s="16"/>
      <c r="G194" s="8"/>
      <c r="H194" s="8"/>
      <c r="I194" s="8"/>
      <c r="J194" s="8"/>
      <c r="K194" s="13"/>
      <c r="L194" s="13"/>
      <c r="M194" s="13"/>
      <c r="N194" s="13"/>
      <c r="O194" s="13"/>
      <c r="P194" s="13"/>
      <c r="Q194" s="13"/>
      <c r="R194" s="13"/>
      <c r="S194" s="13"/>
      <c r="T194" s="13"/>
      <c r="U194" s="13"/>
      <c r="V194" s="13"/>
      <c r="W194" s="13"/>
      <c r="X194" s="13"/>
      <c r="Y194" s="13"/>
      <c r="Z194" s="13"/>
      <c r="AA194" s="13"/>
      <c r="AB194" s="13"/>
    </row>
    <row r="195" spans="1:28" ht="22.5" customHeight="1">
      <c r="A195" s="16" t="s">
        <v>376</v>
      </c>
      <c r="B195" s="8"/>
      <c r="C195" s="8"/>
      <c r="D195" s="8"/>
      <c r="E195" s="8"/>
      <c r="F195" s="16"/>
      <c r="G195" s="8"/>
      <c r="H195" s="8"/>
      <c r="I195" s="8"/>
      <c r="J195" s="8"/>
      <c r="K195" s="13"/>
      <c r="L195" s="13"/>
      <c r="M195" s="13"/>
      <c r="N195" s="13"/>
      <c r="O195" s="13"/>
      <c r="P195" s="13"/>
      <c r="Q195" s="13"/>
      <c r="R195" s="13"/>
      <c r="S195" s="13"/>
      <c r="T195" s="13"/>
      <c r="U195" s="13"/>
      <c r="V195" s="13"/>
      <c r="W195" s="13"/>
      <c r="X195" s="13"/>
      <c r="Y195" s="13"/>
      <c r="Z195" s="13"/>
      <c r="AA195" s="13"/>
      <c r="AB195" s="13"/>
    </row>
    <row r="196" spans="1:28" ht="22.5" customHeight="1">
      <c r="A196" s="16" t="s">
        <v>377</v>
      </c>
      <c r="B196" s="8"/>
      <c r="C196" s="8"/>
      <c r="D196" s="8"/>
      <c r="E196" s="8"/>
      <c r="F196" s="16"/>
      <c r="G196" s="8"/>
      <c r="H196" s="8"/>
      <c r="I196" s="8"/>
      <c r="J196" s="8"/>
      <c r="K196" s="13"/>
      <c r="L196" s="13"/>
      <c r="M196" s="13"/>
      <c r="N196" s="13"/>
      <c r="O196" s="13"/>
      <c r="P196" s="13"/>
      <c r="Q196" s="13"/>
      <c r="R196" s="13"/>
      <c r="S196" s="13"/>
      <c r="T196" s="13"/>
      <c r="U196" s="13"/>
      <c r="V196" s="13"/>
      <c r="W196" s="13"/>
      <c r="X196" s="13"/>
      <c r="Y196" s="13"/>
      <c r="Z196" s="13"/>
      <c r="AA196" s="13"/>
      <c r="AB196" s="13"/>
    </row>
    <row r="197" spans="1:28" ht="22.5" customHeight="1">
      <c r="A197" s="16" t="s">
        <v>378</v>
      </c>
      <c r="B197" s="8"/>
      <c r="C197" s="8"/>
      <c r="D197" s="8"/>
      <c r="E197" s="8"/>
      <c r="F197" s="16"/>
      <c r="G197" s="8"/>
      <c r="H197" s="8"/>
      <c r="I197" s="8"/>
      <c r="J197" s="8"/>
      <c r="K197" s="13"/>
      <c r="L197" s="13"/>
      <c r="M197" s="13"/>
      <c r="N197" s="13"/>
      <c r="O197" s="13"/>
      <c r="P197" s="13"/>
      <c r="Q197" s="13"/>
      <c r="R197" s="13"/>
      <c r="S197" s="13"/>
      <c r="T197" s="13"/>
      <c r="U197" s="13"/>
      <c r="V197" s="13"/>
      <c r="W197" s="13"/>
      <c r="X197" s="13"/>
      <c r="Y197" s="13"/>
      <c r="Z197" s="13"/>
      <c r="AA197" s="13"/>
      <c r="AB197" s="13"/>
    </row>
    <row r="198" spans="1:28" ht="22.5" customHeight="1">
      <c r="A198" s="16" t="s">
        <v>379</v>
      </c>
      <c r="B198" s="8"/>
      <c r="C198" s="8"/>
      <c r="D198" s="8"/>
      <c r="E198" s="8"/>
      <c r="F198" s="16"/>
      <c r="G198" s="8"/>
      <c r="H198" s="8"/>
      <c r="I198" s="8"/>
      <c r="J198" s="8"/>
      <c r="K198" s="13"/>
      <c r="L198" s="13"/>
      <c r="M198" s="13"/>
      <c r="N198" s="13"/>
      <c r="O198" s="13"/>
      <c r="P198" s="13"/>
      <c r="Q198" s="13"/>
      <c r="R198" s="13"/>
      <c r="S198" s="13"/>
      <c r="T198" s="13"/>
      <c r="U198" s="13"/>
      <c r="V198" s="13"/>
      <c r="W198" s="13"/>
      <c r="X198" s="13"/>
      <c r="Y198" s="13"/>
      <c r="Z198" s="13"/>
      <c r="AA198" s="13"/>
      <c r="AB198" s="13"/>
    </row>
    <row r="199" spans="1:28" ht="22.5" customHeight="1">
      <c r="A199" s="16" t="s">
        <v>380</v>
      </c>
      <c r="B199" s="8"/>
      <c r="C199" s="8"/>
      <c r="D199" s="8"/>
      <c r="E199" s="8"/>
      <c r="F199" s="16"/>
      <c r="G199" s="8"/>
      <c r="H199" s="8"/>
      <c r="I199" s="8"/>
      <c r="J199" s="8"/>
      <c r="K199" s="13"/>
      <c r="L199" s="13"/>
      <c r="M199" s="13"/>
      <c r="N199" s="13"/>
      <c r="O199" s="13"/>
      <c r="P199" s="13"/>
      <c r="Q199" s="13"/>
      <c r="R199" s="13"/>
      <c r="S199" s="13"/>
      <c r="T199" s="13"/>
      <c r="U199" s="13"/>
      <c r="V199" s="13"/>
      <c r="W199" s="13"/>
      <c r="X199" s="13"/>
      <c r="Y199" s="13"/>
      <c r="Z199" s="13"/>
      <c r="AA199" s="13"/>
      <c r="AB199" s="13"/>
    </row>
    <row r="200" spans="1:28" ht="22.5" customHeight="1">
      <c r="A200" s="16" t="s">
        <v>381</v>
      </c>
      <c r="B200" s="8"/>
      <c r="C200" s="8"/>
      <c r="D200" s="8"/>
      <c r="E200" s="8"/>
      <c r="F200" s="16"/>
      <c r="G200" s="8"/>
      <c r="H200" s="8"/>
      <c r="I200" s="8"/>
      <c r="J200" s="8"/>
      <c r="K200" s="13"/>
      <c r="L200" s="13"/>
      <c r="M200" s="13"/>
      <c r="N200" s="13"/>
      <c r="O200" s="13"/>
      <c r="P200" s="13"/>
      <c r="Q200" s="13"/>
      <c r="R200" s="13"/>
      <c r="S200" s="13"/>
      <c r="T200" s="13"/>
      <c r="U200" s="13"/>
      <c r="V200" s="13"/>
      <c r="W200" s="13"/>
      <c r="X200" s="13"/>
      <c r="Y200" s="13"/>
      <c r="Z200" s="13"/>
      <c r="AA200" s="13"/>
      <c r="AB200" s="13"/>
    </row>
    <row r="201" spans="1:28" ht="22.5" customHeight="1">
      <c r="A201" s="16" t="s">
        <v>382</v>
      </c>
      <c r="B201" s="8"/>
      <c r="C201" s="8"/>
      <c r="D201" s="8"/>
      <c r="E201" s="8"/>
      <c r="F201" s="16"/>
      <c r="G201" s="8"/>
      <c r="H201" s="8"/>
      <c r="I201" s="8"/>
      <c r="J201" s="8"/>
      <c r="K201" s="13"/>
      <c r="L201" s="13"/>
      <c r="M201" s="13"/>
      <c r="N201" s="13"/>
      <c r="O201" s="13"/>
      <c r="P201" s="13"/>
      <c r="Q201" s="13"/>
      <c r="R201" s="13"/>
      <c r="S201" s="13"/>
      <c r="T201" s="13"/>
      <c r="U201" s="13"/>
      <c r="V201" s="13"/>
      <c r="W201" s="13"/>
      <c r="X201" s="13"/>
      <c r="Y201" s="13"/>
      <c r="Z201" s="13"/>
      <c r="AA201" s="13"/>
      <c r="AB201" s="13"/>
    </row>
    <row r="202" spans="1:28" ht="22.5" customHeight="1">
      <c r="A202" s="16" t="s">
        <v>383</v>
      </c>
      <c r="B202" s="8"/>
      <c r="C202" s="8"/>
      <c r="D202" s="8"/>
      <c r="E202" s="8"/>
      <c r="F202" s="16"/>
      <c r="G202" s="8"/>
      <c r="H202" s="8"/>
      <c r="I202" s="8"/>
      <c r="J202" s="8"/>
      <c r="K202" s="13"/>
      <c r="L202" s="13"/>
      <c r="M202" s="13"/>
      <c r="N202" s="13"/>
      <c r="O202" s="13"/>
      <c r="P202" s="13"/>
      <c r="Q202" s="13"/>
      <c r="R202" s="13"/>
      <c r="S202" s="13"/>
      <c r="T202" s="13"/>
      <c r="U202" s="13"/>
      <c r="V202" s="13"/>
      <c r="W202" s="13"/>
      <c r="X202" s="13"/>
      <c r="Y202" s="13"/>
      <c r="Z202" s="13"/>
      <c r="AA202" s="13"/>
      <c r="AB202" s="13"/>
    </row>
    <row r="203" spans="1:28" ht="22.5" customHeight="1">
      <c r="A203" s="16" t="s">
        <v>384</v>
      </c>
      <c r="B203" s="8"/>
      <c r="C203" s="8"/>
      <c r="D203" s="8"/>
      <c r="E203" s="8"/>
      <c r="F203" s="16"/>
      <c r="G203" s="8"/>
      <c r="H203" s="8"/>
      <c r="I203" s="8"/>
      <c r="J203" s="8"/>
      <c r="K203" s="13"/>
      <c r="L203" s="13"/>
      <c r="M203" s="13"/>
      <c r="N203" s="13"/>
      <c r="O203" s="13"/>
      <c r="P203" s="13"/>
      <c r="Q203" s="13"/>
      <c r="R203" s="13"/>
      <c r="S203" s="13"/>
      <c r="T203" s="13"/>
      <c r="U203" s="13"/>
      <c r="V203" s="13"/>
      <c r="W203" s="13"/>
      <c r="X203" s="13"/>
      <c r="Y203" s="13"/>
      <c r="Z203" s="13"/>
      <c r="AA203" s="13"/>
      <c r="AB203" s="13"/>
    </row>
    <row r="204" spans="1:28" ht="22.5" customHeight="1">
      <c r="A204" s="16" t="s">
        <v>385</v>
      </c>
      <c r="B204" s="8"/>
      <c r="C204" s="8"/>
      <c r="D204" s="8"/>
      <c r="E204" s="8"/>
      <c r="F204" s="16"/>
      <c r="G204" s="8"/>
      <c r="H204" s="8"/>
      <c r="I204" s="8"/>
      <c r="J204" s="8"/>
      <c r="K204" s="13"/>
      <c r="L204" s="13"/>
      <c r="M204" s="13"/>
      <c r="N204" s="13"/>
      <c r="O204" s="13"/>
      <c r="P204" s="13"/>
      <c r="Q204" s="13"/>
      <c r="R204" s="13"/>
      <c r="S204" s="13"/>
      <c r="T204" s="13"/>
      <c r="U204" s="13"/>
      <c r="V204" s="13"/>
      <c r="W204" s="13"/>
      <c r="X204" s="13"/>
      <c r="Y204" s="13"/>
      <c r="Z204" s="13"/>
      <c r="AA204" s="13"/>
      <c r="AB204" s="13"/>
    </row>
    <row r="205" spans="1:28" ht="22.5" customHeight="1">
      <c r="A205" s="16" t="s">
        <v>386</v>
      </c>
      <c r="B205" s="8"/>
      <c r="C205" s="8"/>
      <c r="D205" s="8"/>
      <c r="E205" s="8"/>
      <c r="F205" s="16"/>
      <c r="G205" s="8"/>
      <c r="H205" s="8"/>
      <c r="I205" s="8"/>
      <c r="J205" s="8"/>
      <c r="K205" s="13"/>
      <c r="L205" s="13"/>
      <c r="M205" s="13"/>
      <c r="N205" s="13"/>
      <c r="O205" s="13"/>
      <c r="P205" s="13"/>
      <c r="Q205" s="13"/>
      <c r="R205" s="13"/>
      <c r="S205" s="13"/>
      <c r="T205" s="13"/>
      <c r="U205" s="13"/>
      <c r="V205" s="13"/>
      <c r="W205" s="13"/>
      <c r="X205" s="13"/>
      <c r="Y205" s="13"/>
      <c r="Z205" s="13"/>
      <c r="AA205" s="13"/>
      <c r="AB205" s="13"/>
    </row>
    <row r="206" spans="1:28" ht="22.5" customHeight="1">
      <c r="A206" s="16" t="s">
        <v>387</v>
      </c>
      <c r="B206" s="8"/>
      <c r="C206" s="8"/>
      <c r="D206" s="8"/>
      <c r="E206" s="8"/>
      <c r="F206" s="16"/>
      <c r="G206" s="8"/>
      <c r="H206" s="8"/>
      <c r="I206" s="8"/>
      <c r="J206" s="8"/>
      <c r="K206" s="13"/>
      <c r="L206" s="13"/>
      <c r="M206" s="13"/>
      <c r="N206" s="13"/>
      <c r="O206" s="13"/>
      <c r="P206" s="13"/>
      <c r="Q206" s="13"/>
      <c r="R206" s="13"/>
      <c r="S206" s="13"/>
      <c r="T206" s="13"/>
      <c r="U206" s="13"/>
      <c r="V206" s="13"/>
      <c r="W206" s="13"/>
      <c r="X206" s="13"/>
      <c r="Y206" s="13"/>
      <c r="Z206" s="13"/>
      <c r="AA206" s="13"/>
      <c r="AB206" s="13"/>
    </row>
    <row r="207" spans="1:28" ht="22.5" customHeight="1">
      <c r="A207" s="16" t="s">
        <v>388</v>
      </c>
      <c r="B207" s="8"/>
      <c r="C207" s="8"/>
      <c r="D207" s="8"/>
      <c r="E207" s="8"/>
      <c r="F207" s="16"/>
      <c r="G207" s="8"/>
      <c r="H207" s="8"/>
      <c r="I207" s="8"/>
      <c r="J207" s="8"/>
      <c r="K207" s="13"/>
      <c r="L207" s="13"/>
      <c r="M207" s="13"/>
      <c r="N207" s="13"/>
      <c r="O207" s="13"/>
      <c r="P207" s="13"/>
      <c r="Q207" s="13"/>
      <c r="R207" s="13"/>
      <c r="S207" s="13"/>
      <c r="T207" s="13"/>
      <c r="U207" s="13"/>
      <c r="V207" s="13"/>
      <c r="W207" s="13"/>
      <c r="X207" s="13"/>
      <c r="Y207" s="13"/>
      <c r="Z207" s="13"/>
      <c r="AA207" s="13"/>
      <c r="AB207" s="13"/>
    </row>
    <row r="208" spans="1:28" ht="22.5" customHeight="1">
      <c r="A208" s="16" t="s">
        <v>389</v>
      </c>
      <c r="B208" s="8"/>
      <c r="C208" s="8"/>
      <c r="D208" s="8"/>
      <c r="E208" s="8"/>
      <c r="F208" s="16"/>
      <c r="G208" s="8"/>
      <c r="H208" s="8"/>
      <c r="I208" s="8"/>
      <c r="J208" s="8"/>
      <c r="K208" s="13"/>
      <c r="L208" s="13"/>
      <c r="M208" s="13"/>
      <c r="N208" s="13"/>
      <c r="O208" s="13"/>
      <c r="P208" s="13"/>
      <c r="Q208" s="13"/>
      <c r="R208" s="13"/>
      <c r="S208" s="13"/>
      <c r="T208" s="13"/>
      <c r="U208" s="13"/>
      <c r="V208" s="13"/>
      <c r="W208" s="13"/>
      <c r="X208" s="13"/>
      <c r="Y208" s="13"/>
      <c r="Z208" s="13"/>
      <c r="AA208" s="13"/>
      <c r="AB208" s="13"/>
    </row>
    <row r="209" spans="1:28" ht="22.5" customHeight="1">
      <c r="A209" s="16" t="s">
        <v>390</v>
      </c>
      <c r="B209" s="8"/>
      <c r="C209" s="8"/>
      <c r="D209" s="8"/>
      <c r="E209" s="8"/>
      <c r="F209" s="16"/>
      <c r="G209" s="8"/>
      <c r="H209" s="8"/>
      <c r="I209" s="8"/>
      <c r="J209" s="8"/>
      <c r="K209" s="13"/>
      <c r="L209" s="13"/>
      <c r="M209" s="13"/>
      <c r="N209" s="13"/>
      <c r="O209" s="13"/>
      <c r="P209" s="13"/>
      <c r="Q209" s="13"/>
      <c r="R209" s="13"/>
      <c r="S209" s="13"/>
      <c r="T209" s="13"/>
      <c r="U209" s="13"/>
      <c r="V209" s="13"/>
      <c r="W209" s="13"/>
      <c r="X209" s="13"/>
      <c r="Y209" s="13"/>
      <c r="Z209" s="13"/>
      <c r="AA209" s="13"/>
      <c r="AB209" s="13"/>
    </row>
    <row r="210" spans="1:28" ht="22.5" customHeight="1">
      <c r="A210" s="16" t="s">
        <v>391</v>
      </c>
      <c r="B210" s="8"/>
      <c r="C210" s="8"/>
      <c r="D210" s="8"/>
      <c r="E210" s="8"/>
      <c r="F210" s="16"/>
      <c r="G210" s="8"/>
      <c r="H210" s="8"/>
      <c r="I210" s="8"/>
      <c r="J210" s="8"/>
      <c r="K210" s="13"/>
      <c r="L210" s="13"/>
      <c r="M210" s="13"/>
      <c r="N210" s="13"/>
      <c r="O210" s="13"/>
      <c r="P210" s="13"/>
      <c r="Q210" s="13"/>
      <c r="R210" s="13"/>
      <c r="S210" s="13"/>
      <c r="T210" s="13"/>
      <c r="U210" s="13"/>
      <c r="V210" s="13"/>
      <c r="W210" s="13"/>
      <c r="X210" s="13"/>
      <c r="Y210" s="13"/>
      <c r="Z210" s="13"/>
      <c r="AA210" s="13"/>
      <c r="AB210" s="13"/>
    </row>
    <row r="211" spans="1:28" ht="22.5" customHeight="1">
      <c r="A211" s="16" t="s">
        <v>392</v>
      </c>
      <c r="B211" s="8"/>
      <c r="C211" s="8"/>
      <c r="D211" s="8"/>
      <c r="E211" s="8"/>
      <c r="F211" s="16"/>
      <c r="G211" s="8"/>
      <c r="H211" s="8"/>
      <c r="I211" s="8"/>
      <c r="J211" s="8"/>
      <c r="K211" s="13"/>
      <c r="L211" s="13"/>
      <c r="M211" s="13"/>
      <c r="N211" s="13"/>
      <c r="O211" s="13"/>
      <c r="P211" s="13"/>
      <c r="Q211" s="13"/>
      <c r="R211" s="13"/>
      <c r="S211" s="13"/>
      <c r="T211" s="13"/>
      <c r="U211" s="13"/>
      <c r="V211" s="13"/>
      <c r="W211" s="13"/>
      <c r="X211" s="13"/>
      <c r="Y211" s="13"/>
      <c r="Z211" s="13"/>
      <c r="AA211" s="13"/>
      <c r="AB211" s="13"/>
    </row>
    <row r="212" spans="1:28" ht="22.5" customHeight="1">
      <c r="A212" s="16" t="s">
        <v>393</v>
      </c>
      <c r="B212" s="8"/>
      <c r="C212" s="8"/>
      <c r="D212" s="8"/>
      <c r="E212" s="8"/>
      <c r="F212" s="16"/>
      <c r="G212" s="8"/>
      <c r="H212" s="8"/>
      <c r="I212" s="8"/>
      <c r="J212" s="8"/>
      <c r="K212" s="13"/>
      <c r="L212" s="13"/>
      <c r="M212" s="13"/>
      <c r="N212" s="13"/>
      <c r="O212" s="13"/>
      <c r="P212" s="13"/>
      <c r="Q212" s="13"/>
      <c r="R212" s="13"/>
      <c r="S212" s="13"/>
      <c r="T212" s="13"/>
      <c r="U212" s="13"/>
      <c r="V212" s="13"/>
      <c r="W212" s="13"/>
      <c r="X212" s="13"/>
      <c r="Y212" s="13"/>
      <c r="Z212" s="13"/>
      <c r="AA212" s="13"/>
      <c r="AB212" s="13"/>
    </row>
    <row r="213" spans="1:28" ht="22.5" customHeight="1">
      <c r="A213" s="16" t="s">
        <v>394</v>
      </c>
      <c r="B213" s="8"/>
      <c r="C213" s="8"/>
      <c r="D213" s="8"/>
      <c r="E213" s="8"/>
      <c r="F213" s="16"/>
      <c r="G213" s="8"/>
      <c r="H213" s="8"/>
      <c r="I213" s="8"/>
      <c r="J213" s="8"/>
      <c r="K213" s="13"/>
      <c r="L213" s="13"/>
      <c r="M213" s="13"/>
      <c r="N213" s="13"/>
      <c r="O213" s="13"/>
      <c r="P213" s="13"/>
      <c r="Q213" s="13"/>
      <c r="R213" s="13"/>
      <c r="S213" s="13"/>
      <c r="T213" s="13"/>
      <c r="U213" s="13"/>
      <c r="V213" s="13"/>
      <c r="W213" s="13"/>
      <c r="X213" s="13"/>
      <c r="Y213" s="13"/>
      <c r="Z213" s="13"/>
      <c r="AA213" s="13"/>
      <c r="AB213" s="13"/>
    </row>
    <row r="214" spans="1:28" ht="22.5" customHeight="1">
      <c r="A214" s="16" t="s">
        <v>395</v>
      </c>
      <c r="B214" s="8"/>
      <c r="C214" s="8"/>
      <c r="D214" s="8"/>
      <c r="E214" s="8"/>
      <c r="F214" s="16"/>
      <c r="G214" s="8"/>
      <c r="H214" s="8"/>
      <c r="I214" s="8"/>
      <c r="J214" s="8"/>
      <c r="K214" s="13"/>
      <c r="L214" s="13"/>
      <c r="M214" s="13"/>
      <c r="N214" s="13"/>
      <c r="O214" s="13"/>
      <c r="P214" s="13"/>
      <c r="Q214" s="13"/>
      <c r="R214" s="13"/>
      <c r="S214" s="13"/>
      <c r="T214" s="13"/>
      <c r="U214" s="13"/>
      <c r="V214" s="13"/>
      <c r="W214" s="13"/>
      <c r="X214" s="13"/>
      <c r="Y214" s="13"/>
      <c r="Z214" s="13"/>
      <c r="AA214" s="13"/>
      <c r="AB214" s="13"/>
    </row>
    <row r="215" spans="1:28" ht="22.5" customHeight="1">
      <c r="A215" s="16" t="s">
        <v>396</v>
      </c>
      <c r="B215" s="8"/>
      <c r="C215" s="8"/>
      <c r="D215" s="8"/>
      <c r="E215" s="8"/>
      <c r="F215" s="16"/>
      <c r="G215" s="8"/>
      <c r="H215" s="8"/>
      <c r="I215" s="8"/>
      <c r="J215" s="8"/>
      <c r="K215" s="13"/>
      <c r="L215" s="13"/>
      <c r="M215" s="13"/>
      <c r="N215" s="13"/>
      <c r="O215" s="13"/>
      <c r="P215" s="13"/>
      <c r="Q215" s="13"/>
      <c r="R215" s="13"/>
      <c r="S215" s="13"/>
      <c r="T215" s="13"/>
      <c r="U215" s="13"/>
      <c r="V215" s="13"/>
      <c r="W215" s="13"/>
      <c r="X215" s="13"/>
      <c r="Y215" s="13"/>
      <c r="Z215" s="13"/>
      <c r="AA215" s="13"/>
      <c r="AB215" s="13"/>
    </row>
    <row r="216" spans="1:28" ht="22.5" customHeight="1">
      <c r="A216" s="16" t="s">
        <v>397</v>
      </c>
      <c r="B216" s="8"/>
      <c r="C216" s="8"/>
      <c r="D216" s="8"/>
      <c r="E216" s="8"/>
      <c r="F216" s="16"/>
      <c r="G216" s="8"/>
      <c r="H216" s="8"/>
      <c r="I216" s="8"/>
      <c r="J216" s="8"/>
      <c r="K216" s="13"/>
      <c r="L216" s="13"/>
      <c r="M216" s="13"/>
      <c r="N216" s="13"/>
      <c r="O216" s="13"/>
      <c r="P216" s="13"/>
      <c r="Q216" s="13"/>
      <c r="R216" s="13"/>
      <c r="S216" s="13"/>
      <c r="T216" s="13"/>
      <c r="U216" s="13"/>
      <c r="V216" s="13"/>
      <c r="W216" s="13"/>
      <c r="X216" s="13"/>
      <c r="Y216" s="13"/>
      <c r="Z216" s="13"/>
      <c r="AA216" s="13"/>
      <c r="AB216" s="13"/>
    </row>
    <row r="217" spans="1:28" ht="22.5" customHeight="1">
      <c r="A217" s="16" t="s">
        <v>398</v>
      </c>
      <c r="B217" s="8"/>
      <c r="C217" s="8"/>
      <c r="D217" s="8"/>
      <c r="E217" s="8"/>
      <c r="F217" s="16"/>
      <c r="G217" s="8"/>
      <c r="H217" s="8"/>
      <c r="I217" s="8"/>
      <c r="J217" s="8"/>
      <c r="K217" s="13"/>
      <c r="L217" s="13"/>
      <c r="M217" s="13"/>
      <c r="N217" s="13"/>
      <c r="O217" s="13"/>
      <c r="P217" s="13"/>
      <c r="Q217" s="13"/>
      <c r="R217" s="13"/>
      <c r="S217" s="13"/>
      <c r="T217" s="13"/>
      <c r="U217" s="13"/>
      <c r="V217" s="13"/>
      <c r="W217" s="13"/>
      <c r="X217" s="13"/>
      <c r="Y217" s="13"/>
      <c r="Z217" s="13"/>
      <c r="AA217" s="13"/>
      <c r="AB217" s="13"/>
    </row>
    <row r="218" spans="1:28" ht="22.5" customHeight="1">
      <c r="A218" s="16" t="s">
        <v>399</v>
      </c>
      <c r="B218" s="8"/>
      <c r="C218" s="8"/>
      <c r="D218" s="8"/>
      <c r="E218" s="8"/>
      <c r="F218" s="16"/>
      <c r="G218" s="8"/>
      <c r="H218" s="8"/>
      <c r="I218" s="8"/>
      <c r="J218" s="8"/>
      <c r="K218" s="13"/>
      <c r="L218" s="13"/>
      <c r="M218" s="13"/>
      <c r="N218" s="13"/>
      <c r="O218" s="13"/>
      <c r="P218" s="13"/>
      <c r="Q218" s="13"/>
      <c r="R218" s="13"/>
      <c r="S218" s="13"/>
      <c r="T218" s="13"/>
      <c r="U218" s="13"/>
      <c r="V218" s="13"/>
      <c r="W218" s="13"/>
      <c r="X218" s="13"/>
      <c r="Y218" s="13"/>
      <c r="Z218" s="13"/>
      <c r="AA218" s="13"/>
      <c r="AB218" s="13"/>
    </row>
    <row r="219" spans="1:28" ht="22.5" customHeight="1">
      <c r="A219" s="16" t="s">
        <v>400</v>
      </c>
      <c r="B219" s="8"/>
      <c r="C219" s="8"/>
      <c r="D219" s="8"/>
      <c r="E219" s="8"/>
      <c r="F219" s="16"/>
      <c r="G219" s="8"/>
      <c r="H219" s="8"/>
      <c r="I219" s="8"/>
      <c r="J219" s="8"/>
      <c r="K219" s="13"/>
      <c r="L219" s="13"/>
      <c r="M219" s="13"/>
      <c r="N219" s="13"/>
      <c r="O219" s="13"/>
      <c r="P219" s="13"/>
      <c r="Q219" s="13"/>
      <c r="R219" s="13"/>
      <c r="S219" s="13"/>
      <c r="T219" s="13"/>
      <c r="U219" s="13"/>
      <c r="V219" s="13"/>
      <c r="W219" s="13"/>
      <c r="X219" s="13"/>
      <c r="Y219" s="13"/>
      <c r="Z219" s="13"/>
      <c r="AA219" s="13"/>
      <c r="AB219" s="13"/>
    </row>
    <row r="220" spans="1:28" ht="22.5" customHeight="1">
      <c r="A220" s="16" t="s">
        <v>401</v>
      </c>
      <c r="B220" s="8"/>
      <c r="C220" s="8"/>
      <c r="D220" s="8"/>
      <c r="E220" s="8"/>
      <c r="F220" s="16"/>
      <c r="G220" s="8"/>
      <c r="H220" s="8"/>
      <c r="I220" s="8"/>
      <c r="J220" s="8"/>
      <c r="K220" s="13"/>
      <c r="L220" s="13"/>
      <c r="M220" s="13"/>
      <c r="N220" s="13"/>
      <c r="O220" s="13"/>
      <c r="P220" s="13"/>
      <c r="Q220" s="13"/>
      <c r="R220" s="13"/>
      <c r="S220" s="13"/>
      <c r="T220" s="13"/>
      <c r="U220" s="13"/>
      <c r="V220" s="13"/>
      <c r="W220" s="13"/>
      <c r="X220" s="13"/>
      <c r="Y220" s="13"/>
      <c r="Z220" s="13"/>
      <c r="AA220" s="13"/>
      <c r="AB220" s="13"/>
    </row>
    <row r="221" spans="1:28" ht="22.5" customHeight="1">
      <c r="A221" s="16" t="s">
        <v>402</v>
      </c>
      <c r="B221" s="8"/>
      <c r="C221" s="8"/>
      <c r="D221" s="8"/>
      <c r="E221" s="8"/>
      <c r="F221" s="16"/>
      <c r="G221" s="8"/>
      <c r="H221" s="8"/>
      <c r="I221" s="8"/>
      <c r="J221" s="8"/>
      <c r="K221" s="13"/>
      <c r="L221" s="13"/>
      <c r="M221" s="13"/>
      <c r="N221" s="13"/>
      <c r="O221" s="13"/>
      <c r="P221" s="13"/>
      <c r="Q221" s="13"/>
      <c r="R221" s="13"/>
      <c r="S221" s="13"/>
      <c r="T221" s="13"/>
      <c r="U221" s="13"/>
      <c r="V221" s="13"/>
      <c r="W221" s="13"/>
      <c r="X221" s="13"/>
      <c r="Y221" s="13"/>
      <c r="Z221" s="13"/>
      <c r="AA221" s="13"/>
      <c r="AB221" s="13"/>
    </row>
    <row r="222" spans="1:28" ht="22.5" customHeight="1">
      <c r="A222" s="16" t="s">
        <v>403</v>
      </c>
      <c r="B222" s="8"/>
      <c r="C222" s="8"/>
      <c r="D222" s="8"/>
      <c r="E222" s="8"/>
      <c r="F222" s="16"/>
      <c r="G222" s="8"/>
      <c r="H222" s="8"/>
      <c r="I222" s="8"/>
      <c r="J222" s="8"/>
      <c r="K222" s="13"/>
      <c r="L222" s="13"/>
      <c r="M222" s="13"/>
      <c r="N222" s="13"/>
      <c r="O222" s="13"/>
      <c r="P222" s="13"/>
      <c r="Q222" s="13"/>
      <c r="R222" s="13"/>
      <c r="S222" s="13"/>
      <c r="T222" s="13"/>
      <c r="U222" s="13"/>
      <c r="V222" s="13"/>
      <c r="W222" s="13"/>
      <c r="X222" s="13"/>
      <c r="Y222" s="13"/>
      <c r="Z222" s="13"/>
      <c r="AA222" s="13"/>
      <c r="AB222" s="13"/>
    </row>
    <row r="223" spans="1:28" ht="22.5" customHeight="1">
      <c r="A223" s="16" t="s">
        <v>404</v>
      </c>
      <c r="B223" s="8"/>
      <c r="C223" s="8"/>
      <c r="D223" s="8"/>
      <c r="E223" s="8"/>
      <c r="F223" s="16"/>
      <c r="G223" s="8"/>
      <c r="H223" s="8"/>
      <c r="I223" s="8"/>
      <c r="J223" s="8"/>
      <c r="K223" s="13"/>
      <c r="L223" s="13"/>
      <c r="M223" s="13"/>
      <c r="N223" s="13"/>
      <c r="O223" s="13"/>
      <c r="P223" s="13"/>
      <c r="Q223" s="13"/>
      <c r="R223" s="13"/>
      <c r="S223" s="13"/>
      <c r="T223" s="13"/>
      <c r="U223" s="13"/>
      <c r="V223" s="13"/>
      <c r="W223" s="13"/>
      <c r="X223" s="13"/>
      <c r="Y223" s="13"/>
      <c r="Z223" s="13"/>
      <c r="AA223" s="13"/>
      <c r="AB223" s="13"/>
    </row>
    <row r="224" spans="1:28" ht="22.5" customHeight="1">
      <c r="A224" s="16" t="s">
        <v>405</v>
      </c>
      <c r="B224" s="8"/>
      <c r="C224" s="8"/>
      <c r="D224" s="8"/>
      <c r="E224" s="8"/>
      <c r="F224" s="16"/>
      <c r="G224" s="8"/>
      <c r="H224" s="8"/>
      <c r="I224" s="8"/>
      <c r="J224" s="8"/>
      <c r="K224" s="13"/>
      <c r="L224" s="13"/>
      <c r="M224" s="13"/>
      <c r="N224" s="13"/>
      <c r="O224" s="13"/>
      <c r="P224" s="13"/>
      <c r="Q224" s="13"/>
      <c r="R224" s="13"/>
      <c r="S224" s="13"/>
      <c r="T224" s="13"/>
      <c r="U224" s="13"/>
      <c r="V224" s="13"/>
      <c r="W224" s="13"/>
      <c r="X224" s="13"/>
      <c r="Y224" s="13"/>
      <c r="Z224" s="13"/>
      <c r="AA224" s="13"/>
      <c r="AB224" s="13"/>
    </row>
    <row r="225" spans="1:28" ht="22.5" customHeight="1">
      <c r="A225" s="16" t="s">
        <v>406</v>
      </c>
      <c r="B225" s="8"/>
      <c r="C225" s="8"/>
      <c r="D225" s="8"/>
      <c r="E225" s="8"/>
      <c r="F225" s="16"/>
      <c r="G225" s="8"/>
      <c r="H225" s="8"/>
      <c r="I225" s="8"/>
      <c r="J225" s="8"/>
      <c r="K225" s="13"/>
      <c r="L225" s="13"/>
      <c r="M225" s="13"/>
      <c r="N225" s="13"/>
      <c r="O225" s="13"/>
      <c r="P225" s="13"/>
      <c r="Q225" s="13"/>
      <c r="R225" s="13"/>
      <c r="S225" s="13"/>
      <c r="T225" s="13"/>
      <c r="U225" s="13"/>
      <c r="V225" s="13"/>
      <c r="W225" s="13"/>
      <c r="X225" s="13"/>
      <c r="Y225" s="13"/>
      <c r="Z225" s="13"/>
      <c r="AA225" s="13"/>
      <c r="AB225" s="13"/>
    </row>
    <row r="226" spans="1:28" ht="22.5" customHeight="1">
      <c r="A226" s="16" t="s">
        <v>407</v>
      </c>
      <c r="B226" s="8"/>
      <c r="C226" s="8"/>
      <c r="D226" s="8"/>
      <c r="E226" s="8"/>
      <c r="F226" s="16"/>
      <c r="G226" s="8"/>
      <c r="H226" s="8"/>
      <c r="I226" s="8"/>
      <c r="J226" s="8"/>
      <c r="K226" s="13"/>
      <c r="L226" s="13"/>
      <c r="M226" s="13"/>
      <c r="N226" s="13"/>
      <c r="O226" s="13"/>
      <c r="P226" s="13"/>
      <c r="Q226" s="13"/>
      <c r="R226" s="13"/>
      <c r="S226" s="13"/>
      <c r="T226" s="13"/>
      <c r="U226" s="13"/>
      <c r="V226" s="13"/>
      <c r="W226" s="13"/>
      <c r="X226" s="13"/>
      <c r="Y226" s="13"/>
      <c r="Z226" s="13"/>
      <c r="AA226" s="13"/>
      <c r="AB226" s="13"/>
    </row>
    <row r="227" spans="1:28" ht="22.5" customHeight="1">
      <c r="A227" s="16" t="s">
        <v>408</v>
      </c>
      <c r="B227" s="8"/>
      <c r="C227" s="8"/>
      <c r="D227" s="8"/>
      <c r="E227" s="8"/>
      <c r="F227" s="16"/>
      <c r="G227" s="8"/>
      <c r="H227" s="8"/>
      <c r="I227" s="8"/>
      <c r="J227" s="8"/>
      <c r="K227" s="13"/>
      <c r="L227" s="13"/>
      <c r="M227" s="13"/>
      <c r="N227" s="13"/>
      <c r="O227" s="13"/>
      <c r="P227" s="13"/>
      <c r="Q227" s="13"/>
      <c r="R227" s="13"/>
      <c r="S227" s="13"/>
      <c r="T227" s="13"/>
      <c r="U227" s="13"/>
      <c r="V227" s="13"/>
      <c r="W227" s="13"/>
      <c r="X227" s="13"/>
      <c r="Y227" s="13"/>
      <c r="Z227" s="13"/>
      <c r="AA227" s="13"/>
      <c r="AB227" s="13"/>
    </row>
    <row r="228" spans="1:28" ht="22.5" customHeight="1">
      <c r="A228" s="16" t="s">
        <v>409</v>
      </c>
      <c r="B228" s="8"/>
      <c r="C228" s="8"/>
      <c r="D228" s="8"/>
      <c r="E228" s="8"/>
      <c r="F228" s="16"/>
      <c r="G228" s="8"/>
      <c r="H228" s="8"/>
      <c r="I228" s="8"/>
      <c r="J228" s="8"/>
      <c r="K228" s="13"/>
      <c r="L228" s="13"/>
      <c r="M228" s="13"/>
      <c r="N228" s="13"/>
      <c r="O228" s="13"/>
      <c r="P228" s="13"/>
      <c r="Q228" s="13"/>
      <c r="R228" s="13"/>
      <c r="S228" s="13"/>
      <c r="T228" s="13"/>
      <c r="U228" s="13"/>
      <c r="V228" s="13"/>
      <c r="W228" s="13"/>
      <c r="X228" s="13"/>
      <c r="Y228" s="13"/>
      <c r="Z228" s="13"/>
      <c r="AA228" s="13"/>
      <c r="AB228" s="13"/>
    </row>
    <row r="229" spans="1:28" ht="22.5" customHeight="1">
      <c r="A229" s="16" t="s">
        <v>410</v>
      </c>
      <c r="B229" s="8"/>
      <c r="C229" s="8"/>
      <c r="D229" s="8"/>
      <c r="E229" s="8"/>
      <c r="F229" s="16"/>
      <c r="G229" s="8"/>
      <c r="H229" s="8"/>
      <c r="I229" s="8"/>
      <c r="J229" s="8"/>
      <c r="K229" s="13"/>
      <c r="L229" s="13"/>
      <c r="M229" s="13"/>
      <c r="N229" s="13"/>
      <c r="O229" s="13"/>
      <c r="P229" s="13"/>
      <c r="Q229" s="13"/>
      <c r="R229" s="13"/>
      <c r="S229" s="13"/>
      <c r="T229" s="13"/>
      <c r="U229" s="13"/>
      <c r="V229" s="13"/>
      <c r="W229" s="13"/>
      <c r="X229" s="13"/>
      <c r="Y229" s="13"/>
      <c r="Z229" s="13"/>
      <c r="AA229" s="13"/>
      <c r="AB229" s="13"/>
    </row>
    <row r="230" spans="1:28" ht="22.5" customHeight="1">
      <c r="A230" s="16" t="s">
        <v>411</v>
      </c>
      <c r="B230" s="8"/>
      <c r="C230" s="8"/>
      <c r="D230" s="8"/>
      <c r="E230" s="8"/>
      <c r="F230" s="16"/>
      <c r="G230" s="8"/>
      <c r="H230" s="8"/>
      <c r="I230" s="8"/>
      <c r="J230" s="8"/>
      <c r="K230" s="13"/>
      <c r="L230" s="13"/>
      <c r="M230" s="13"/>
      <c r="N230" s="13"/>
      <c r="O230" s="13"/>
      <c r="P230" s="13"/>
      <c r="Q230" s="13"/>
      <c r="R230" s="13"/>
      <c r="S230" s="13"/>
      <c r="T230" s="13"/>
      <c r="U230" s="13"/>
      <c r="V230" s="13"/>
      <c r="W230" s="13"/>
      <c r="X230" s="13"/>
      <c r="Y230" s="13"/>
      <c r="Z230" s="13"/>
      <c r="AA230" s="13"/>
      <c r="AB230" s="13"/>
    </row>
    <row r="231" spans="1:28" ht="22.5" customHeight="1">
      <c r="A231" s="16" t="s">
        <v>412</v>
      </c>
      <c r="B231" s="8"/>
      <c r="C231" s="8"/>
      <c r="D231" s="8"/>
      <c r="E231" s="8"/>
      <c r="F231" s="16"/>
      <c r="G231" s="8"/>
      <c r="H231" s="8"/>
      <c r="I231" s="8"/>
      <c r="J231" s="8"/>
      <c r="K231" s="13"/>
      <c r="L231" s="13"/>
      <c r="M231" s="13"/>
      <c r="N231" s="13"/>
      <c r="O231" s="13"/>
      <c r="P231" s="13"/>
      <c r="Q231" s="13"/>
      <c r="R231" s="13"/>
      <c r="S231" s="13"/>
      <c r="T231" s="13"/>
      <c r="U231" s="13"/>
      <c r="V231" s="13"/>
      <c r="W231" s="13"/>
      <c r="X231" s="13"/>
      <c r="Y231" s="13"/>
      <c r="Z231" s="13"/>
      <c r="AA231" s="13"/>
      <c r="AB231" s="13"/>
    </row>
    <row r="232" spans="1:28" ht="22.5" customHeight="1">
      <c r="A232" s="16" t="s">
        <v>413</v>
      </c>
      <c r="B232" s="8"/>
      <c r="C232" s="8"/>
      <c r="D232" s="8"/>
      <c r="E232" s="8"/>
      <c r="F232" s="16"/>
      <c r="G232" s="8"/>
      <c r="H232" s="8"/>
      <c r="I232" s="8"/>
      <c r="J232" s="8"/>
      <c r="K232" s="13"/>
      <c r="L232" s="13"/>
      <c r="M232" s="13"/>
      <c r="N232" s="13"/>
      <c r="O232" s="13"/>
      <c r="P232" s="13"/>
      <c r="Q232" s="13"/>
      <c r="R232" s="13"/>
      <c r="S232" s="13"/>
      <c r="T232" s="13"/>
      <c r="U232" s="13"/>
      <c r="V232" s="13"/>
      <c r="W232" s="13"/>
      <c r="X232" s="13"/>
      <c r="Y232" s="13"/>
      <c r="Z232" s="13"/>
      <c r="AA232" s="13"/>
      <c r="AB232" s="13"/>
    </row>
    <row r="233" spans="1:28" ht="22.5" customHeight="1">
      <c r="A233" s="16" t="s">
        <v>414</v>
      </c>
      <c r="B233" s="8"/>
      <c r="C233" s="8"/>
      <c r="D233" s="8"/>
      <c r="E233" s="8"/>
      <c r="F233" s="16"/>
      <c r="G233" s="8"/>
      <c r="H233" s="8"/>
      <c r="I233" s="8"/>
      <c r="J233" s="8"/>
      <c r="K233" s="13"/>
      <c r="L233" s="13"/>
      <c r="M233" s="13"/>
      <c r="N233" s="13"/>
      <c r="O233" s="13"/>
      <c r="P233" s="13"/>
      <c r="Q233" s="13"/>
      <c r="R233" s="13"/>
      <c r="S233" s="13"/>
      <c r="T233" s="13"/>
      <c r="U233" s="13"/>
      <c r="V233" s="13"/>
      <c r="W233" s="13"/>
      <c r="X233" s="13"/>
      <c r="Y233" s="13"/>
      <c r="Z233" s="13"/>
      <c r="AA233" s="13"/>
      <c r="AB233" s="13"/>
    </row>
    <row r="234" spans="1:28" ht="22.5" customHeight="1">
      <c r="A234" s="16" t="s">
        <v>415</v>
      </c>
      <c r="B234" s="8"/>
      <c r="C234" s="8"/>
      <c r="D234" s="8"/>
      <c r="E234" s="8"/>
      <c r="F234" s="16"/>
      <c r="G234" s="8"/>
      <c r="H234" s="8"/>
      <c r="I234" s="8"/>
      <c r="J234" s="8"/>
      <c r="K234" s="13"/>
      <c r="L234" s="13"/>
      <c r="M234" s="13"/>
      <c r="N234" s="13"/>
      <c r="O234" s="13"/>
      <c r="P234" s="13"/>
      <c r="Q234" s="13"/>
      <c r="R234" s="13"/>
      <c r="S234" s="13"/>
      <c r="T234" s="13"/>
      <c r="U234" s="13"/>
      <c r="V234" s="13"/>
      <c r="W234" s="13"/>
      <c r="X234" s="13"/>
      <c r="Y234" s="13"/>
      <c r="Z234" s="13"/>
      <c r="AA234" s="13"/>
      <c r="AB234" s="13"/>
    </row>
    <row r="235" spans="1:28" ht="22.5" customHeight="1">
      <c r="A235" s="16" t="s">
        <v>416</v>
      </c>
      <c r="B235" s="8"/>
      <c r="C235" s="8"/>
      <c r="D235" s="8"/>
      <c r="E235" s="8"/>
      <c r="F235" s="16"/>
      <c r="G235" s="8"/>
      <c r="H235" s="8"/>
      <c r="I235" s="8"/>
      <c r="J235" s="8"/>
      <c r="K235" s="13"/>
      <c r="L235" s="13"/>
      <c r="M235" s="13"/>
      <c r="N235" s="13"/>
      <c r="O235" s="13"/>
      <c r="P235" s="13"/>
      <c r="Q235" s="13"/>
      <c r="R235" s="13"/>
      <c r="S235" s="13"/>
      <c r="T235" s="13"/>
      <c r="U235" s="13"/>
      <c r="V235" s="13"/>
      <c r="W235" s="13"/>
      <c r="X235" s="13"/>
      <c r="Y235" s="13"/>
      <c r="Z235" s="13"/>
      <c r="AA235" s="13"/>
      <c r="AB235" s="13"/>
    </row>
    <row r="236" spans="1:28" ht="22.5" customHeight="1">
      <c r="A236" s="16" t="s">
        <v>417</v>
      </c>
      <c r="B236" s="8"/>
      <c r="C236" s="8"/>
      <c r="D236" s="8"/>
      <c r="E236" s="8"/>
      <c r="F236" s="16"/>
      <c r="G236" s="8"/>
      <c r="H236" s="8"/>
      <c r="I236" s="8"/>
      <c r="J236" s="8"/>
      <c r="K236" s="13"/>
      <c r="L236" s="13"/>
      <c r="M236" s="13"/>
      <c r="N236" s="13"/>
      <c r="O236" s="13"/>
      <c r="P236" s="13"/>
      <c r="Q236" s="13"/>
      <c r="R236" s="13"/>
      <c r="S236" s="13"/>
      <c r="T236" s="13"/>
      <c r="U236" s="13"/>
      <c r="V236" s="13"/>
      <c r="W236" s="13"/>
      <c r="X236" s="13"/>
      <c r="Y236" s="13"/>
      <c r="Z236" s="13"/>
      <c r="AA236" s="13"/>
      <c r="AB236" s="13"/>
    </row>
    <row r="237" spans="1:28" ht="22.5" customHeight="1">
      <c r="A237" s="16" t="s">
        <v>418</v>
      </c>
      <c r="B237" s="8"/>
      <c r="C237" s="8"/>
      <c r="D237" s="8"/>
      <c r="E237" s="8"/>
      <c r="F237" s="16"/>
      <c r="G237" s="8"/>
      <c r="H237" s="8"/>
      <c r="I237" s="8"/>
      <c r="J237" s="8"/>
      <c r="K237" s="13"/>
      <c r="L237" s="13"/>
      <c r="M237" s="13"/>
      <c r="N237" s="13"/>
      <c r="O237" s="13"/>
      <c r="P237" s="13"/>
      <c r="Q237" s="13"/>
      <c r="R237" s="13"/>
      <c r="S237" s="13"/>
      <c r="T237" s="13"/>
      <c r="U237" s="13"/>
      <c r="V237" s="13"/>
      <c r="W237" s="13"/>
      <c r="X237" s="13"/>
      <c r="Y237" s="13"/>
      <c r="Z237" s="13"/>
      <c r="AA237" s="13"/>
      <c r="AB237" s="13"/>
    </row>
    <row r="238" spans="1:28" ht="22.5" customHeight="1">
      <c r="A238" s="16" t="s">
        <v>419</v>
      </c>
      <c r="B238" s="8"/>
      <c r="C238" s="8"/>
      <c r="D238" s="8"/>
      <c r="E238" s="8"/>
      <c r="F238" s="16"/>
      <c r="G238" s="8"/>
      <c r="H238" s="8"/>
      <c r="I238" s="8"/>
      <c r="J238" s="8"/>
      <c r="K238" s="13"/>
      <c r="L238" s="13"/>
      <c r="M238" s="13"/>
      <c r="N238" s="13"/>
      <c r="O238" s="13"/>
      <c r="P238" s="13"/>
      <c r="Q238" s="13"/>
      <c r="R238" s="13"/>
      <c r="S238" s="13"/>
      <c r="T238" s="13"/>
      <c r="U238" s="13"/>
      <c r="V238" s="13"/>
      <c r="W238" s="13"/>
      <c r="X238" s="13"/>
      <c r="Y238" s="13"/>
      <c r="Z238" s="13"/>
      <c r="AA238" s="13"/>
      <c r="AB238" s="13"/>
    </row>
    <row r="239" spans="1:28" ht="22.5" customHeight="1">
      <c r="A239" s="16" t="s">
        <v>420</v>
      </c>
      <c r="B239" s="8"/>
      <c r="C239" s="8"/>
      <c r="D239" s="8"/>
      <c r="E239" s="8"/>
      <c r="F239" s="16"/>
      <c r="G239" s="8"/>
      <c r="H239" s="8"/>
      <c r="I239" s="8"/>
      <c r="J239" s="8"/>
      <c r="K239" s="13"/>
      <c r="L239" s="13"/>
      <c r="M239" s="13"/>
      <c r="N239" s="13"/>
      <c r="O239" s="13"/>
      <c r="P239" s="13"/>
      <c r="Q239" s="13"/>
      <c r="R239" s="13"/>
      <c r="S239" s="13"/>
      <c r="T239" s="13"/>
      <c r="U239" s="13"/>
      <c r="V239" s="13"/>
      <c r="W239" s="13"/>
      <c r="X239" s="13"/>
      <c r="Y239" s="13"/>
      <c r="Z239" s="13"/>
      <c r="AA239" s="13"/>
      <c r="AB239" s="13"/>
    </row>
    <row r="240" spans="1:28" ht="22.5" customHeight="1">
      <c r="A240" s="16" t="s">
        <v>421</v>
      </c>
      <c r="B240" s="8"/>
      <c r="C240" s="8"/>
      <c r="D240" s="8"/>
      <c r="E240" s="8"/>
      <c r="F240" s="16"/>
      <c r="G240" s="8"/>
      <c r="H240" s="8"/>
      <c r="I240" s="8"/>
      <c r="J240" s="8"/>
      <c r="K240" s="13"/>
      <c r="L240" s="13"/>
      <c r="M240" s="13"/>
      <c r="N240" s="13"/>
      <c r="O240" s="13"/>
      <c r="P240" s="13"/>
      <c r="Q240" s="13"/>
      <c r="R240" s="13"/>
      <c r="S240" s="13"/>
      <c r="T240" s="13"/>
      <c r="U240" s="13"/>
      <c r="V240" s="13"/>
      <c r="W240" s="13"/>
      <c r="X240" s="13"/>
      <c r="Y240" s="13"/>
      <c r="Z240" s="13"/>
      <c r="AA240" s="13"/>
      <c r="AB240" s="13"/>
    </row>
    <row r="241" spans="1:28" ht="22.5" customHeight="1">
      <c r="A241" s="16" t="s">
        <v>422</v>
      </c>
      <c r="B241" s="8"/>
      <c r="C241" s="8"/>
      <c r="D241" s="8"/>
      <c r="E241" s="8"/>
      <c r="F241" s="16"/>
      <c r="G241" s="8"/>
      <c r="H241" s="8"/>
      <c r="I241" s="8"/>
      <c r="J241" s="8"/>
      <c r="K241" s="13"/>
      <c r="L241" s="13"/>
      <c r="M241" s="13"/>
      <c r="N241" s="13"/>
      <c r="O241" s="13"/>
      <c r="P241" s="13"/>
      <c r="Q241" s="13"/>
      <c r="R241" s="13"/>
      <c r="S241" s="13"/>
      <c r="T241" s="13"/>
      <c r="U241" s="13"/>
      <c r="V241" s="13"/>
      <c r="W241" s="13"/>
      <c r="X241" s="13"/>
      <c r="Y241" s="13"/>
      <c r="Z241" s="13"/>
      <c r="AA241" s="13"/>
      <c r="AB241" s="13"/>
    </row>
    <row r="242" spans="1:28" ht="22.5" customHeight="1">
      <c r="A242" s="16" t="s">
        <v>423</v>
      </c>
      <c r="B242" s="8"/>
      <c r="C242" s="8"/>
      <c r="D242" s="8"/>
      <c r="E242" s="8"/>
      <c r="F242" s="16"/>
      <c r="G242" s="8"/>
      <c r="H242" s="8"/>
      <c r="I242" s="8"/>
      <c r="J242" s="8"/>
      <c r="K242" s="13"/>
      <c r="L242" s="13"/>
      <c r="M242" s="13"/>
      <c r="N242" s="13"/>
      <c r="O242" s="13"/>
      <c r="P242" s="13"/>
      <c r="Q242" s="13"/>
      <c r="R242" s="13"/>
      <c r="S242" s="13"/>
      <c r="T242" s="13"/>
      <c r="U242" s="13"/>
      <c r="V242" s="13"/>
      <c r="W242" s="13"/>
      <c r="X242" s="13"/>
      <c r="Y242" s="13"/>
      <c r="Z242" s="13"/>
      <c r="AA242" s="13"/>
      <c r="AB242" s="13"/>
    </row>
    <row r="243" spans="1:28" ht="22.5" customHeight="1">
      <c r="A243" s="16" t="s">
        <v>424</v>
      </c>
      <c r="B243" s="8"/>
      <c r="C243" s="8"/>
      <c r="D243" s="8"/>
      <c r="E243" s="8"/>
      <c r="F243" s="16"/>
      <c r="G243" s="8"/>
      <c r="H243" s="8"/>
      <c r="I243" s="8"/>
      <c r="J243" s="8"/>
      <c r="K243" s="13"/>
      <c r="L243" s="13"/>
      <c r="M243" s="13"/>
      <c r="N243" s="13"/>
      <c r="O243" s="13"/>
      <c r="P243" s="13"/>
      <c r="Q243" s="13"/>
      <c r="R243" s="13"/>
      <c r="S243" s="13"/>
      <c r="T243" s="13"/>
      <c r="U243" s="13"/>
      <c r="V243" s="13"/>
      <c r="W243" s="13"/>
      <c r="X243" s="13"/>
      <c r="Y243" s="13"/>
      <c r="Z243" s="13"/>
      <c r="AA243" s="13"/>
      <c r="AB243" s="13"/>
    </row>
    <row r="244" spans="1:28" ht="22.5" customHeight="1">
      <c r="A244" s="16" t="s">
        <v>425</v>
      </c>
      <c r="B244" s="8"/>
      <c r="C244" s="8"/>
      <c r="D244" s="8"/>
      <c r="E244" s="8"/>
      <c r="F244" s="16"/>
      <c r="G244" s="8"/>
      <c r="H244" s="8"/>
      <c r="I244" s="8"/>
      <c r="J244" s="8"/>
      <c r="K244" s="13"/>
      <c r="L244" s="13"/>
      <c r="M244" s="13"/>
      <c r="N244" s="13"/>
      <c r="O244" s="13"/>
      <c r="P244" s="13"/>
      <c r="Q244" s="13"/>
      <c r="R244" s="13"/>
      <c r="S244" s="13"/>
      <c r="T244" s="13"/>
      <c r="U244" s="13"/>
      <c r="V244" s="13"/>
      <c r="W244" s="13"/>
      <c r="X244" s="13"/>
      <c r="Y244" s="13"/>
      <c r="Z244" s="13"/>
      <c r="AA244" s="13"/>
      <c r="AB244" s="13"/>
    </row>
    <row r="245" spans="1:28" ht="22.5" customHeight="1">
      <c r="A245" s="16" t="s">
        <v>426</v>
      </c>
      <c r="B245" s="8"/>
      <c r="C245" s="8"/>
      <c r="D245" s="8"/>
      <c r="E245" s="8"/>
      <c r="F245" s="16"/>
      <c r="G245" s="8"/>
      <c r="H245" s="8"/>
      <c r="I245" s="8"/>
      <c r="J245" s="8"/>
      <c r="K245" s="13"/>
      <c r="L245" s="13"/>
      <c r="M245" s="13"/>
      <c r="N245" s="13"/>
      <c r="O245" s="13"/>
      <c r="P245" s="13"/>
      <c r="Q245" s="13"/>
      <c r="R245" s="13"/>
      <c r="S245" s="13"/>
      <c r="T245" s="13"/>
      <c r="U245" s="13"/>
      <c r="V245" s="13"/>
      <c r="W245" s="13"/>
      <c r="X245" s="13"/>
      <c r="Y245" s="13"/>
      <c r="Z245" s="13"/>
      <c r="AA245" s="13"/>
      <c r="AB245" s="13"/>
    </row>
    <row r="246" spans="1:28" ht="22.5" customHeight="1">
      <c r="A246" s="16" t="s">
        <v>427</v>
      </c>
      <c r="B246" s="8"/>
      <c r="C246" s="8"/>
      <c r="D246" s="8"/>
      <c r="E246" s="8"/>
      <c r="F246" s="16"/>
      <c r="G246" s="8"/>
      <c r="H246" s="8"/>
      <c r="I246" s="8"/>
      <c r="J246" s="8"/>
      <c r="K246" s="13"/>
      <c r="L246" s="13"/>
      <c r="M246" s="13"/>
      <c r="N246" s="13"/>
      <c r="O246" s="13"/>
      <c r="P246" s="13"/>
      <c r="Q246" s="13"/>
      <c r="R246" s="13"/>
      <c r="S246" s="13"/>
      <c r="T246" s="13"/>
      <c r="U246" s="13"/>
      <c r="V246" s="13"/>
      <c r="W246" s="13"/>
      <c r="X246" s="13"/>
      <c r="Y246" s="13"/>
      <c r="Z246" s="13"/>
      <c r="AA246" s="13"/>
      <c r="AB246" s="13"/>
    </row>
    <row r="247" spans="1:28" ht="22.5" customHeight="1">
      <c r="A247" s="16" t="s">
        <v>428</v>
      </c>
      <c r="B247" s="8"/>
      <c r="C247" s="8"/>
      <c r="D247" s="8"/>
      <c r="E247" s="8"/>
      <c r="F247" s="16"/>
      <c r="G247" s="8"/>
      <c r="H247" s="8"/>
      <c r="I247" s="8"/>
      <c r="J247" s="8"/>
      <c r="K247" s="13"/>
      <c r="L247" s="13"/>
      <c r="M247" s="13"/>
      <c r="N247" s="13"/>
      <c r="O247" s="13"/>
      <c r="P247" s="13"/>
      <c r="Q247" s="13"/>
      <c r="R247" s="13"/>
      <c r="S247" s="13"/>
      <c r="T247" s="13"/>
      <c r="U247" s="13"/>
      <c r="V247" s="13"/>
      <c r="W247" s="13"/>
      <c r="X247" s="13"/>
      <c r="Y247" s="13"/>
      <c r="Z247" s="13"/>
      <c r="AA247" s="13"/>
      <c r="AB247" s="13"/>
    </row>
    <row r="248" spans="1:28" ht="22.5" customHeight="1">
      <c r="A248" s="16" t="s">
        <v>429</v>
      </c>
      <c r="B248" s="8"/>
      <c r="C248" s="8"/>
      <c r="D248" s="8"/>
      <c r="E248" s="8"/>
      <c r="F248" s="16"/>
      <c r="G248" s="8"/>
      <c r="H248" s="8"/>
      <c r="I248" s="8"/>
      <c r="J248" s="8"/>
      <c r="K248" s="13"/>
      <c r="L248" s="13"/>
      <c r="M248" s="13"/>
      <c r="N248" s="13"/>
      <c r="O248" s="13"/>
      <c r="P248" s="13"/>
      <c r="Q248" s="13"/>
      <c r="R248" s="13"/>
      <c r="S248" s="13"/>
      <c r="T248" s="13"/>
      <c r="U248" s="13"/>
      <c r="V248" s="13"/>
      <c r="W248" s="13"/>
      <c r="X248" s="13"/>
      <c r="Y248" s="13"/>
      <c r="Z248" s="13"/>
      <c r="AA248" s="13"/>
      <c r="AB248" s="13"/>
    </row>
    <row r="249" spans="1:28" ht="22.5" customHeight="1">
      <c r="A249" s="16" t="s">
        <v>430</v>
      </c>
      <c r="B249" s="8"/>
      <c r="C249" s="8"/>
      <c r="D249" s="8"/>
      <c r="E249" s="8"/>
      <c r="F249" s="16"/>
      <c r="G249" s="8"/>
      <c r="H249" s="8"/>
      <c r="I249" s="8"/>
      <c r="J249" s="8"/>
      <c r="K249" s="13"/>
      <c r="L249" s="13"/>
      <c r="M249" s="13"/>
      <c r="N249" s="13"/>
      <c r="O249" s="13"/>
      <c r="P249" s="13"/>
      <c r="Q249" s="13"/>
      <c r="R249" s="13"/>
      <c r="S249" s="13"/>
      <c r="T249" s="13"/>
      <c r="U249" s="13"/>
      <c r="V249" s="13"/>
      <c r="W249" s="13"/>
      <c r="X249" s="13"/>
      <c r="Y249" s="13"/>
      <c r="Z249" s="13"/>
      <c r="AA249" s="13"/>
      <c r="AB249" s="13"/>
    </row>
    <row r="250" spans="1:28" ht="22.5" customHeight="1">
      <c r="A250" s="16" t="s">
        <v>431</v>
      </c>
      <c r="B250" s="8"/>
      <c r="C250" s="8"/>
      <c r="D250" s="8"/>
      <c r="E250" s="8"/>
      <c r="F250" s="16"/>
      <c r="G250" s="8"/>
      <c r="H250" s="8"/>
      <c r="I250" s="8"/>
      <c r="J250" s="8"/>
      <c r="K250" s="13"/>
      <c r="L250" s="13"/>
      <c r="M250" s="13"/>
      <c r="N250" s="13"/>
      <c r="O250" s="13"/>
      <c r="P250" s="13"/>
      <c r="Q250" s="13"/>
      <c r="R250" s="13"/>
      <c r="S250" s="13"/>
      <c r="T250" s="13"/>
      <c r="U250" s="13"/>
      <c r="V250" s="13"/>
      <c r="W250" s="13"/>
      <c r="X250" s="13"/>
      <c r="Y250" s="13"/>
      <c r="Z250" s="13"/>
      <c r="AA250" s="13"/>
      <c r="AB250" s="13"/>
    </row>
    <row r="251" spans="1:28" ht="22.5" customHeight="1">
      <c r="A251" s="16" t="s">
        <v>432</v>
      </c>
      <c r="B251" s="8"/>
      <c r="C251" s="8"/>
      <c r="D251" s="8"/>
      <c r="E251" s="8"/>
      <c r="F251" s="16"/>
      <c r="G251" s="8"/>
      <c r="H251" s="8"/>
      <c r="I251" s="8"/>
      <c r="J251" s="8"/>
      <c r="K251" s="13"/>
      <c r="L251" s="13"/>
      <c r="M251" s="13"/>
      <c r="N251" s="13"/>
      <c r="O251" s="13"/>
      <c r="P251" s="13"/>
      <c r="Q251" s="13"/>
      <c r="R251" s="13"/>
      <c r="S251" s="13"/>
      <c r="T251" s="13"/>
      <c r="U251" s="13"/>
      <c r="V251" s="13"/>
      <c r="W251" s="13"/>
      <c r="X251" s="13"/>
      <c r="Y251" s="13"/>
      <c r="Z251" s="13"/>
      <c r="AA251" s="13"/>
      <c r="AB251" s="13"/>
    </row>
    <row r="252" spans="1:28" ht="22.5" customHeight="1">
      <c r="A252" s="16" t="s">
        <v>433</v>
      </c>
      <c r="B252" s="8"/>
      <c r="C252" s="8"/>
      <c r="D252" s="8"/>
      <c r="E252" s="8"/>
      <c r="F252" s="16"/>
      <c r="G252" s="8"/>
      <c r="H252" s="8"/>
      <c r="I252" s="8"/>
      <c r="J252" s="8"/>
      <c r="K252" s="13"/>
      <c r="L252" s="13"/>
      <c r="M252" s="13"/>
      <c r="N252" s="13"/>
      <c r="O252" s="13"/>
      <c r="P252" s="13"/>
      <c r="Q252" s="13"/>
      <c r="R252" s="13"/>
      <c r="S252" s="13"/>
      <c r="T252" s="13"/>
      <c r="U252" s="13"/>
      <c r="V252" s="13"/>
      <c r="W252" s="13"/>
      <c r="X252" s="13"/>
      <c r="Y252" s="13"/>
      <c r="Z252" s="13"/>
      <c r="AA252" s="13"/>
      <c r="AB252" s="13"/>
    </row>
    <row r="253" spans="1:28" ht="22.5" customHeight="1">
      <c r="A253" s="16" t="s">
        <v>434</v>
      </c>
      <c r="B253" s="8"/>
      <c r="C253" s="8"/>
      <c r="D253" s="8"/>
      <c r="E253" s="8"/>
      <c r="F253" s="16"/>
      <c r="G253" s="8"/>
      <c r="H253" s="8"/>
      <c r="I253" s="8"/>
      <c r="J253" s="8"/>
      <c r="K253" s="13"/>
      <c r="L253" s="13"/>
      <c r="M253" s="13"/>
      <c r="N253" s="13"/>
      <c r="O253" s="13"/>
      <c r="P253" s="13"/>
      <c r="Q253" s="13"/>
      <c r="R253" s="13"/>
      <c r="S253" s="13"/>
      <c r="T253" s="13"/>
      <c r="U253" s="13"/>
      <c r="V253" s="13"/>
      <c r="W253" s="13"/>
      <c r="X253" s="13"/>
      <c r="Y253" s="13"/>
      <c r="Z253" s="13"/>
      <c r="AA253" s="13"/>
      <c r="AB253" s="13"/>
    </row>
    <row r="254" spans="1:28" ht="22.5" customHeight="1">
      <c r="A254" s="16" t="s">
        <v>435</v>
      </c>
      <c r="B254" s="8"/>
      <c r="C254" s="8"/>
      <c r="D254" s="8"/>
      <c r="E254" s="8"/>
      <c r="F254" s="16"/>
      <c r="G254" s="8"/>
      <c r="H254" s="8"/>
      <c r="I254" s="8"/>
      <c r="J254" s="8"/>
      <c r="K254" s="13"/>
      <c r="L254" s="13"/>
      <c r="M254" s="13"/>
      <c r="N254" s="13"/>
      <c r="O254" s="13"/>
      <c r="P254" s="13"/>
      <c r="Q254" s="13"/>
      <c r="R254" s="13"/>
      <c r="S254" s="13"/>
      <c r="T254" s="13"/>
      <c r="U254" s="13"/>
      <c r="V254" s="13"/>
      <c r="W254" s="13"/>
      <c r="X254" s="13"/>
      <c r="Y254" s="13"/>
      <c r="Z254" s="13"/>
      <c r="AA254" s="13"/>
      <c r="AB254" s="13"/>
    </row>
    <row r="255" spans="1:28" ht="22.5" customHeight="1">
      <c r="A255" s="16" t="s">
        <v>436</v>
      </c>
      <c r="B255" s="8"/>
      <c r="C255" s="8"/>
      <c r="D255" s="8"/>
      <c r="E255" s="8"/>
      <c r="F255" s="16"/>
      <c r="G255" s="8"/>
      <c r="H255" s="8"/>
      <c r="I255" s="8"/>
      <c r="J255" s="8"/>
      <c r="K255" s="13"/>
      <c r="L255" s="13"/>
      <c r="M255" s="13"/>
      <c r="N255" s="13"/>
      <c r="O255" s="13"/>
      <c r="P255" s="13"/>
      <c r="Q255" s="13"/>
      <c r="R255" s="13"/>
      <c r="S255" s="13"/>
      <c r="T255" s="13"/>
      <c r="U255" s="13"/>
      <c r="V255" s="13"/>
      <c r="W255" s="13"/>
      <c r="X255" s="13"/>
      <c r="Y255" s="13"/>
      <c r="Z255" s="13"/>
      <c r="AA255" s="13"/>
      <c r="AB255" s="13"/>
    </row>
    <row r="256" spans="1:28" ht="22.5" customHeight="1">
      <c r="A256" s="16" t="s">
        <v>437</v>
      </c>
      <c r="B256" s="8"/>
      <c r="C256" s="8"/>
      <c r="D256" s="8"/>
      <c r="E256" s="8"/>
      <c r="F256" s="16"/>
      <c r="G256" s="8"/>
      <c r="H256" s="8"/>
      <c r="I256" s="8"/>
      <c r="J256" s="8"/>
      <c r="K256" s="13"/>
      <c r="L256" s="13"/>
      <c r="M256" s="13"/>
      <c r="N256" s="13"/>
      <c r="O256" s="13"/>
      <c r="P256" s="13"/>
      <c r="Q256" s="13"/>
      <c r="R256" s="13"/>
      <c r="S256" s="13"/>
      <c r="T256" s="13"/>
      <c r="U256" s="13"/>
      <c r="V256" s="13"/>
      <c r="W256" s="13"/>
      <c r="X256" s="13"/>
      <c r="Y256" s="13"/>
      <c r="Z256" s="13"/>
      <c r="AA256" s="13"/>
      <c r="AB256" s="13"/>
    </row>
    <row r="257" spans="1:28" ht="22.5" customHeight="1">
      <c r="A257" s="16" t="s">
        <v>438</v>
      </c>
      <c r="B257" s="8"/>
      <c r="C257" s="8"/>
      <c r="D257" s="8"/>
      <c r="E257" s="8"/>
      <c r="F257" s="16"/>
      <c r="G257" s="8"/>
      <c r="H257" s="8"/>
      <c r="I257" s="8"/>
      <c r="J257" s="8"/>
      <c r="K257" s="13"/>
      <c r="L257" s="13"/>
      <c r="M257" s="13"/>
      <c r="N257" s="13"/>
      <c r="O257" s="13"/>
      <c r="P257" s="13"/>
      <c r="Q257" s="13"/>
      <c r="R257" s="13"/>
      <c r="S257" s="13"/>
      <c r="T257" s="13"/>
      <c r="U257" s="13"/>
      <c r="V257" s="13"/>
      <c r="W257" s="13"/>
      <c r="X257" s="13"/>
      <c r="Y257" s="13"/>
      <c r="Z257" s="13"/>
      <c r="AA257" s="13"/>
      <c r="AB257" s="13"/>
    </row>
    <row r="258" spans="1:28" ht="22.5" customHeight="1">
      <c r="A258" s="16" t="s">
        <v>439</v>
      </c>
      <c r="B258" s="8"/>
      <c r="C258" s="8"/>
      <c r="D258" s="8"/>
      <c r="E258" s="8"/>
      <c r="F258" s="16"/>
      <c r="G258" s="8"/>
      <c r="H258" s="8"/>
      <c r="I258" s="8"/>
      <c r="J258" s="8"/>
      <c r="K258" s="13"/>
      <c r="L258" s="13"/>
      <c r="M258" s="13"/>
      <c r="N258" s="13"/>
      <c r="O258" s="13"/>
      <c r="P258" s="13"/>
      <c r="Q258" s="13"/>
      <c r="R258" s="13"/>
      <c r="S258" s="13"/>
      <c r="T258" s="13"/>
      <c r="U258" s="13"/>
      <c r="V258" s="13"/>
      <c r="W258" s="13"/>
      <c r="X258" s="13"/>
      <c r="Y258" s="13"/>
      <c r="Z258" s="13"/>
      <c r="AA258" s="13"/>
      <c r="AB258" s="13"/>
    </row>
    <row r="259" spans="1:28" ht="22.5" customHeight="1">
      <c r="A259" s="16" t="s">
        <v>440</v>
      </c>
      <c r="B259" s="8"/>
      <c r="C259" s="8"/>
      <c r="D259" s="8"/>
      <c r="E259" s="8"/>
      <c r="F259" s="16"/>
      <c r="G259" s="8"/>
      <c r="H259" s="8"/>
      <c r="I259" s="8"/>
      <c r="J259" s="8"/>
      <c r="K259" s="13"/>
      <c r="L259" s="13"/>
      <c r="M259" s="13"/>
      <c r="N259" s="13"/>
      <c r="O259" s="13"/>
      <c r="P259" s="13"/>
      <c r="Q259" s="13"/>
      <c r="R259" s="13"/>
      <c r="S259" s="13"/>
      <c r="T259" s="13"/>
      <c r="U259" s="13"/>
      <c r="V259" s="13"/>
      <c r="W259" s="13"/>
      <c r="X259" s="13"/>
      <c r="Y259" s="13"/>
      <c r="Z259" s="13"/>
      <c r="AA259" s="13"/>
      <c r="AB259" s="13"/>
    </row>
    <row r="260" spans="1:28" ht="22.5" customHeight="1">
      <c r="A260" s="16" t="s">
        <v>441</v>
      </c>
      <c r="B260" s="8"/>
      <c r="C260" s="8"/>
      <c r="D260" s="8"/>
      <c r="E260" s="8"/>
      <c r="F260" s="16"/>
      <c r="G260" s="8"/>
      <c r="H260" s="8"/>
      <c r="I260" s="8"/>
      <c r="J260" s="8"/>
      <c r="K260" s="13"/>
      <c r="L260" s="13"/>
      <c r="M260" s="13"/>
      <c r="N260" s="13"/>
      <c r="O260" s="13"/>
      <c r="P260" s="13"/>
      <c r="Q260" s="13"/>
      <c r="R260" s="13"/>
      <c r="S260" s="13"/>
      <c r="T260" s="13"/>
      <c r="U260" s="13"/>
      <c r="V260" s="13"/>
      <c r="W260" s="13"/>
      <c r="X260" s="13"/>
      <c r="Y260" s="13"/>
      <c r="Z260" s="13"/>
      <c r="AA260" s="13"/>
      <c r="AB260" s="13"/>
    </row>
    <row r="261" spans="1:28" ht="22.5" customHeight="1">
      <c r="A261" s="16" t="s">
        <v>442</v>
      </c>
      <c r="B261" s="8"/>
      <c r="C261" s="8"/>
      <c r="D261" s="8"/>
      <c r="E261" s="8"/>
      <c r="F261" s="16"/>
      <c r="G261" s="8"/>
      <c r="H261" s="8"/>
      <c r="I261" s="8"/>
      <c r="J261" s="8"/>
      <c r="K261" s="13"/>
      <c r="L261" s="13"/>
      <c r="M261" s="13"/>
      <c r="N261" s="13"/>
      <c r="O261" s="13"/>
      <c r="P261" s="13"/>
      <c r="Q261" s="13"/>
      <c r="R261" s="13"/>
      <c r="S261" s="13"/>
      <c r="T261" s="13"/>
      <c r="U261" s="13"/>
      <c r="V261" s="13"/>
      <c r="W261" s="13"/>
      <c r="X261" s="13"/>
      <c r="Y261" s="13"/>
      <c r="Z261" s="13"/>
      <c r="AA261" s="13"/>
      <c r="AB261" s="13"/>
    </row>
    <row r="262" spans="1:28" ht="22.5" customHeight="1">
      <c r="A262" s="16" t="s">
        <v>443</v>
      </c>
      <c r="B262" s="8"/>
      <c r="C262" s="8"/>
      <c r="D262" s="8"/>
      <c r="E262" s="8"/>
      <c r="F262" s="16"/>
      <c r="G262" s="8"/>
      <c r="H262" s="8"/>
      <c r="I262" s="8"/>
      <c r="J262" s="8"/>
      <c r="K262" s="13"/>
      <c r="L262" s="13"/>
      <c r="M262" s="13"/>
      <c r="N262" s="13"/>
      <c r="O262" s="13"/>
      <c r="P262" s="13"/>
      <c r="Q262" s="13"/>
      <c r="R262" s="13"/>
      <c r="S262" s="13"/>
      <c r="T262" s="13"/>
      <c r="U262" s="13"/>
      <c r="V262" s="13"/>
      <c r="W262" s="13"/>
      <c r="X262" s="13"/>
      <c r="Y262" s="13"/>
      <c r="Z262" s="13"/>
      <c r="AA262" s="13"/>
      <c r="AB262" s="13"/>
    </row>
    <row r="263" spans="1:28" ht="22.5" customHeight="1">
      <c r="A263" s="16" t="s">
        <v>444</v>
      </c>
      <c r="B263" s="8"/>
      <c r="C263" s="8"/>
      <c r="D263" s="8"/>
      <c r="E263" s="8"/>
      <c r="F263" s="16"/>
      <c r="G263" s="8"/>
      <c r="H263" s="8"/>
      <c r="I263" s="8"/>
      <c r="J263" s="8"/>
      <c r="K263" s="13"/>
      <c r="L263" s="13"/>
      <c r="M263" s="13"/>
      <c r="N263" s="13"/>
      <c r="O263" s="13"/>
      <c r="P263" s="13"/>
      <c r="Q263" s="13"/>
      <c r="R263" s="13"/>
      <c r="S263" s="13"/>
      <c r="T263" s="13"/>
      <c r="U263" s="13"/>
      <c r="V263" s="13"/>
      <c r="W263" s="13"/>
      <c r="X263" s="13"/>
      <c r="Y263" s="13"/>
      <c r="Z263" s="13"/>
      <c r="AA263" s="13"/>
      <c r="AB263" s="13"/>
    </row>
    <row r="264" spans="1:28" ht="22.5" customHeight="1">
      <c r="A264" s="16" t="s">
        <v>445</v>
      </c>
      <c r="B264" s="8"/>
      <c r="C264" s="8"/>
      <c r="D264" s="8"/>
      <c r="E264" s="8"/>
      <c r="F264" s="16"/>
      <c r="G264" s="8"/>
      <c r="H264" s="8"/>
      <c r="I264" s="8"/>
      <c r="J264" s="8"/>
      <c r="K264" s="13"/>
      <c r="L264" s="13"/>
      <c r="M264" s="13"/>
      <c r="N264" s="13"/>
      <c r="O264" s="13"/>
      <c r="P264" s="13"/>
      <c r="Q264" s="13"/>
      <c r="R264" s="13"/>
      <c r="S264" s="13"/>
      <c r="T264" s="13"/>
      <c r="U264" s="13"/>
      <c r="V264" s="13"/>
      <c r="W264" s="13"/>
      <c r="X264" s="13"/>
      <c r="Y264" s="13"/>
      <c r="Z264" s="13"/>
      <c r="AA264" s="13"/>
      <c r="AB264" s="13"/>
    </row>
    <row r="265" spans="1:28" ht="22.5" customHeight="1">
      <c r="A265" s="16" t="s">
        <v>446</v>
      </c>
      <c r="B265" s="8"/>
      <c r="C265" s="8"/>
      <c r="D265" s="8"/>
      <c r="E265" s="8"/>
      <c r="F265" s="16"/>
      <c r="G265" s="8"/>
      <c r="H265" s="8"/>
      <c r="I265" s="8"/>
      <c r="J265" s="8"/>
      <c r="K265" s="13"/>
      <c r="L265" s="13"/>
      <c r="M265" s="13"/>
      <c r="N265" s="13"/>
      <c r="O265" s="13"/>
      <c r="P265" s="13"/>
      <c r="Q265" s="13"/>
      <c r="R265" s="13"/>
      <c r="S265" s="13"/>
      <c r="T265" s="13"/>
      <c r="U265" s="13"/>
      <c r="V265" s="13"/>
      <c r="W265" s="13"/>
      <c r="X265" s="13"/>
      <c r="Y265" s="13"/>
      <c r="Z265" s="13"/>
      <c r="AA265" s="13"/>
      <c r="AB265" s="13"/>
    </row>
    <row r="266" spans="1:28" ht="22.5" customHeight="1">
      <c r="A266" s="16" t="s">
        <v>447</v>
      </c>
      <c r="B266" s="8"/>
      <c r="C266" s="8"/>
      <c r="D266" s="8"/>
      <c r="E266" s="8"/>
      <c r="F266" s="16"/>
      <c r="G266" s="8"/>
      <c r="H266" s="8"/>
      <c r="I266" s="8"/>
      <c r="J266" s="8"/>
      <c r="K266" s="13"/>
      <c r="L266" s="13"/>
      <c r="M266" s="13"/>
      <c r="N266" s="13"/>
      <c r="O266" s="13"/>
      <c r="P266" s="13"/>
      <c r="Q266" s="13"/>
      <c r="R266" s="13"/>
      <c r="S266" s="13"/>
      <c r="T266" s="13"/>
      <c r="U266" s="13"/>
      <c r="V266" s="13"/>
      <c r="W266" s="13"/>
      <c r="X266" s="13"/>
      <c r="Y266" s="13"/>
      <c r="Z266" s="13"/>
      <c r="AA266" s="13"/>
      <c r="AB266" s="13"/>
    </row>
    <row r="267" spans="1:28" ht="22.5" customHeight="1">
      <c r="A267" s="16" t="s">
        <v>448</v>
      </c>
      <c r="B267" s="8"/>
      <c r="C267" s="8"/>
      <c r="D267" s="8"/>
      <c r="E267" s="8"/>
      <c r="F267" s="16"/>
      <c r="G267" s="8"/>
      <c r="H267" s="8"/>
      <c r="I267" s="8"/>
      <c r="J267" s="8"/>
      <c r="K267" s="13"/>
      <c r="L267" s="13"/>
      <c r="M267" s="13"/>
      <c r="N267" s="13"/>
      <c r="O267" s="13"/>
      <c r="P267" s="13"/>
      <c r="Q267" s="13"/>
      <c r="R267" s="13"/>
      <c r="S267" s="13"/>
      <c r="T267" s="13"/>
      <c r="U267" s="13"/>
      <c r="V267" s="13"/>
      <c r="W267" s="13"/>
      <c r="X267" s="13"/>
      <c r="Y267" s="13"/>
      <c r="Z267" s="13"/>
      <c r="AA267" s="13"/>
      <c r="AB267" s="13"/>
    </row>
    <row r="268" spans="1:28" ht="22.5" customHeight="1">
      <c r="A268" s="16" t="s">
        <v>449</v>
      </c>
      <c r="B268" s="8"/>
      <c r="C268" s="8"/>
      <c r="D268" s="8"/>
      <c r="E268" s="8"/>
      <c r="F268" s="16"/>
      <c r="G268" s="8"/>
      <c r="H268" s="8"/>
      <c r="I268" s="8"/>
      <c r="J268" s="8"/>
      <c r="K268" s="13"/>
      <c r="L268" s="13"/>
      <c r="M268" s="13"/>
      <c r="N268" s="13"/>
      <c r="O268" s="13"/>
      <c r="P268" s="13"/>
      <c r="Q268" s="13"/>
      <c r="R268" s="13"/>
      <c r="S268" s="13"/>
      <c r="T268" s="13"/>
      <c r="U268" s="13"/>
      <c r="V268" s="13"/>
      <c r="W268" s="13"/>
      <c r="X268" s="13"/>
      <c r="Y268" s="13"/>
      <c r="Z268" s="13"/>
      <c r="AA268" s="13"/>
      <c r="AB268" s="13"/>
    </row>
    <row r="269" spans="1:28" ht="22.5" customHeight="1">
      <c r="A269" s="16" t="s">
        <v>450</v>
      </c>
      <c r="B269" s="8"/>
      <c r="C269" s="8"/>
      <c r="D269" s="8"/>
      <c r="E269" s="8"/>
      <c r="F269" s="16"/>
      <c r="G269" s="8"/>
      <c r="H269" s="8"/>
      <c r="I269" s="8"/>
      <c r="J269" s="8"/>
      <c r="K269" s="13"/>
      <c r="L269" s="13"/>
      <c r="M269" s="13"/>
      <c r="N269" s="13"/>
      <c r="O269" s="13"/>
      <c r="P269" s="13"/>
      <c r="Q269" s="13"/>
      <c r="R269" s="13"/>
      <c r="S269" s="13"/>
      <c r="T269" s="13"/>
      <c r="U269" s="13"/>
      <c r="V269" s="13"/>
      <c r="W269" s="13"/>
      <c r="X269" s="13"/>
      <c r="Y269" s="13"/>
      <c r="Z269" s="13"/>
      <c r="AA269" s="13"/>
      <c r="AB269" s="13"/>
    </row>
    <row r="270" spans="1:28" ht="22.5" customHeight="1">
      <c r="A270" s="16" t="s">
        <v>451</v>
      </c>
      <c r="B270" s="8"/>
      <c r="C270" s="8"/>
      <c r="D270" s="8"/>
      <c r="E270" s="8"/>
      <c r="F270" s="16"/>
      <c r="G270" s="8"/>
      <c r="H270" s="8"/>
      <c r="I270" s="8"/>
      <c r="J270" s="8"/>
      <c r="K270" s="13"/>
      <c r="L270" s="13"/>
      <c r="M270" s="13"/>
      <c r="N270" s="13"/>
      <c r="O270" s="13"/>
      <c r="P270" s="13"/>
      <c r="Q270" s="13"/>
      <c r="R270" s="13"/>
      <c r="S270" s="13"/>
      <c r="T270" s="13"/>
      <c r="U270" s="13"/>
      <c r="V270" s="13"/>
      <c r="W270" s="13"/>
      <c r="X270" s="13"/>
      <c r="Y270" s="13"/>
      <c r="Z270" s="13"/>
      <c r="AA270" s="13"/>
      <c r="AB270" s="13"/>
    </row>
    <row r="271" spans="1:28" ht="22.5" customHeight="1">
      <c r="A271" s="16" t="s">
        <v>452</v>
      </c>
      <c r="B271" s="8"/>
      <c r="C271" s="8"/>
      <c r="D271" s="8"/>
      <c r="E271" s="8"/>
      <c r="F271" s="16"/>
      <c r="G271" s="8"/>
      <c r="H271" s="8"/>
      <c r="I271" s="8"/>
      <c r="J271" s="8"/>
      <c r="K271" s="13"/>
      <c r="L271" s="13"/>
      <c r="M271" s="13"/>
      <c r="N271" s="13"/>
      <c r="O271" s="13"/>
      <c r="P271" s="13"/>
      <c r="Q271" s="13"/>
      <c r="R271" s="13"/>
      <c r="S271" s="13"/>
      <c r="T271" s="13"/>
      <c r="U271" s="13"/>
      <c r="V271" s="13"/>
      <c r="W271" s="13"/>
      <c r="X271" s="13"/>
      <c r="Y271" s="13"/>
      <c r="Z271" s="13"/>
      <c r="AA271" s="13"/>
      <c r="AB271" s="13"/>
    </row>
    <row r="272" spans="1:28" ht="22.5" customHeight="1">
      <c r="A272" s="16" t="s">
        <v>453</v>
      </c>
      <c r="B272" s="8"/>
      <c r="C272" s="8"/>
      <c r="D272" s="8"/>
      <c r="E272" s="8"/>
      <c r="F272" s="16"/>
      <c r="G272" s="8"/>
      <c r="H272" s="8"/>
      <c r="I272" s="8"/>
      <c r="J272" s="8"/>
      <c r="K272" s="13"/>
      <c r="L272" s="13"/>
      <c r="M272" s="13"/>
      <c r="N272" s="13"/>
      <c r="O272" s="13"/>
      <c r="P272" s="13"/>
      <c r="Q272" s="13"/>
      <c r="R272" s="13"/>
      <c r="S272" s="13"/>
      <c r="T272" s="13"/>
      <c r="U272" s="13"/>
      <c r="V272" s="13"/>
      <c r="W272" s="13"/>
      <c r="X272" s="13"/>
      <c r="Y272" s="13"/>
      <c r="Z272" s="13"/>
      <c r="AA272" s="13"/>
      <c r="AB272" s="13"/>
    </row>
    <row r="273" spans="1:28" ht="22.5" customHeight="1">
      <c r="A273" s="16" t="s">
        <v>454</v>
      </c>
      <c r="B273" s="8"/>
      <c r="C273" s="8"/>
      <c r="D273" s="8"/>
      <c r="E273" s="8"/>
      <c r="F273" s="16"/>
      <c r="G273" s="8"/>
      <c r="H273" s="8"/>
      <c r="I273" s="8"/>
      <c r="J273" s="8"/>
      <c r="K273" s="13"/>
      <c r="L273" s="13"/>
      <c r="M273" s="13"/>
      <c r="N273" s="13"/>
      <c r="O273" s="13"/>
      <c r="P273" s="13"/>
      <c r="Q273" s="13"/>
      <c r="R273" s="13"/>
      <c r="S273" s="13"/>
      <c r="T273" s="13"/>
      <c r="U273" s="13"/>
      <c r="V273" s="13"/>
      <c r="W273" s="13"/>
      <c r="X273" s="13"/>
      <c r="Y273" s="13"/>
      <c r="Z273" s="13"/>
      <c r="AA273" s="13"/>
      <c r="AB273" s="13"/>
    </row>
    <row r="274" spans="1:28" ht="22.5" customHeight="1">
      <c r="A274" s="16" t="s">
        <v>455</v>
      </c>
      <c r="B274" s="8"/>
      <c r="C274" s="8"/>
      <c r="D274" s="8"/>
      <c r="E274" s="8"/>
      <c r="F274" s="16"/>
      <c r="G274" s="8"/>
      <c r="H274" s="8"/>
      <c r="I274" s="8"/>
      <c r="J274" s="8"/>
      <c r="K274" s="13"/>
      <c r="L274" s="13"/>
      <c r="M274" s="13"/>
      <c r="N274" s="13"/>
      <c r="O274" s="13"/>
      <c r="P274" s="13"/>
      <c r="Q274" s="13"/>
      <c r="R274" s="13"/>
      <c r="S274" s="13"/>
      <c r="T274" s="13"/>
      <c r="U274" s="13"/>
      <c r="V274" s="13"/>
      <c r="W274" s="13"/>
      <c r="X274" s="13"/>
      <c r="Y274" s="13"/>
      <c r="Z274" s="13"/>
      <c r="AA274" s="13"/>
      <c r="AB274" s="13"/>
    </row>
    <row r="275" spans="1:28" ht="22.5" customHeight="1">
      <c r="A275" s="16" t="s">
        <v>456</v>
      </c>
      <c r="B275" s="8"/>
      <c r="C275" s="8"/>
      <c r="D275" s="8"/>
      <c r="E275" s="8"/>
      <c r="F275" s="16"/>
      <c r="G275" s="8"/>
      <c r="H275" s="8"/>
      <c r="I275" s="8"/>
      <c r="J275" s="8"/>
      <c r="K275" s="13"/>
      <c r="L275" s="13"/>
      <c r="M275" s="13"/>
      <c r="N275" s="13"/>
      <c r="O275" s="13"/>
      <c r="P275" s="13"/>
      <c r="Q275" s="13"/>
      <c r="R275" s="13"/>
      <c r="S275" s="13"/>
      <c r="T275" s="13"/>
      <c r="U275" s="13"/>
      <c r="V275" s="13"/>
      <c r="W275" s="13"/>
      <c r="X275" s="13"/>
      <c r="Y275" s="13"/>
      <c r="Z275" s="13"/>
      <c r="AA275" s="13"/>
      <c r="AB275" s="13"/>
    </row>
    <row r="276" spans="1:28" ht="22.5" customHeight="1">
      <c r="A276" s="16" t="s">
        <v>457</v>
      </c>
      <c r="B276" s="8"/>
      <c r="C276" s="8"/>
      <c r="D276" s="8"/>
      <c r="E276" s="8"/>
      <c r="F276" s="16"/>
      <c r="G276" s="8"/>
      <c r="H276" s="8"/>
      <c r="I276" s="8"/>
      <c r="J276" s="8"/>
      <c r="K276" s="13"/>
      <c r="L276" s="13"/>
      <c r="M276" s="13"/>
      <c r="N276" s="13"/>
      <c r="O276" s="13"/>
      <c r="P276" s="13"/>
      <c r="Q276" s="13"/>
      <c r="R276" s="13"/>
      <c r="S276" s="13"/>
      <c r="T276" s="13"/>
      <c r="U276" s="13"/>
      <c r="V276" s="13"/>
      <c r="W276" s="13"/>
      <c r="X276" s="13"/>
      <c r="Y276" s="13"/>
      <c r="Z276" s="13"/>
      <c r="AA276" s="13"/>
      <c r="AB276" s="13"/>
    </row>
    <row r="277" spans="1:28" ht="22.5" customHeight="1">
      <c r="A277" s="16" t="s">
        <v>458</v>
      </c>
      <c r="B277" s="8"/>
      <c r="C277" s="8"/>
      <c r="D277" s="8"/>
      <c r="E277" s="8"/>
      <c r="F277" s="16"/>
      <c r="G277" s="8"/>
      <c r="H277" s="8"/>
      <c r="I277" s="8"/>
      <c r="J277" s="8"/>
      <c r="K277" s="13"/>
      <c r="L277" s="13"/>
      <c r="M277" s="13"/>
      <c r="N277" s="13"/>
      <c r="O277" s="13"/>
      <c r="P277" s="13"/>
      <c r="Q277" s="13"/>
      <c r="R277" s="13"/>
      <c r="S277" s="13"/>
      <c r="T277" s="13"/>
      <c r="U277" s="13"/>
      <c r="V277" s="13"/>
      <c r="W277" s="13"/>
      <c r="X277" s="13"/>
      <c r="Y277" s="13"/>
      <c r="Z277" s="13"/>
      <c r="AA277" s="13"/>
      <c r="AB277" s="13"/>
    </row>
    <row r="278" spans="1:28" ht="22.5" customHeight="1">
      <c r="A278" s="16" t="s">
        <v>459</v>
      </c>
      <c r="B278" s="8"/>
      <c r="C278" s="8"/>
      <c r="D278" s="8"/>
      <c r="E278" s="8"/>
      <c r="F278" s="16"/>
      <c r="G278" s="8"/>
      <c r="H278" s="8"/>
      <c r="I278" s="8"/>
      <c r="J278" s="8"/>
      <c r="K278" s="13"/>
      <c r="L278" s="13"/>
      <c r="M278" s="13"/>
      <c r="N278" s="13"/>
      <c r="O278" s="13"/>
      <c r="P278" s="13"/>
      <c r="Q278" s="13"/>
      <c r="R278" s="13"/>
      <c r="S278" s="13"/>
      <c r="T278" s="13"/>
      <c r="U278" s="13"/>
      <c r="V278" s="13"/>
      <c r="W278" s="13"/>
      <c r="X278" s="13"/>
      <c r="Y278" s="13"/>
      <c r="Z278" s="13"/>
      <c r="AA278" s="13"/>
      <c r="AB278" s="13"/>
    </row>
    <row r="279" spans="1:28" ht="22.5" customHeight="1">
      <c r="A279" s="16" t="s">
        <v>460</v>
      </c>
      <c r="B279" s="8"/>
      <c r="C279" s="8"/>
      <c r="D279" s="8"/>
      <c r="E279" s="8"/>
      <c r="F279" s="16"/>
      <c r="G279" s="8"/>
      <c r="H279" s="8"/>
      <c r="I279" s="8"/>
      <c r="J279" s="8"/>
      <c r="K279" s="13"/>
      <c r="L279" s="13"/>
      <c r="M279" s="13"/>
      <c r="N279" s="13"/>
      <c r="O279" s="13"/>
      <c r="P279" s="13"/>
      <c r="Q279" s="13"/>
      <c r="R279" s="13"/>
      <c r="S279" s="13"/>
      <c r="T279" s="13"/>
      <c r="U279" s="13"/>
      <c r="V279" s="13"/>
      <c r="W279" s="13"/>
      <c r="X279" s="13"/>
      <c r="Y279" s="13"/>
      <c r="Z279" s="13"/>
      <c r="AA279" s="13"/>
      <c r="AB279" s="13"/>
    </row>
    <row r="280" spans="1:28" ht="22.5" customHeight="1">
      <c r="A280" s="16" t="s">
        <v>461</v>
      </c>
      <c r="B280" s="8"/>
      <c r="C280" s="8"/>
      <c r="D280" s="8"/>
      <c r="E280" s="8"/>
      <c r="F280" s="16"/>
      <c r="G280" s="8"/>
      <c r="H280" s="8"/>
      <c r="I280" s="8"/>
      <c r="J280" s="8"/>
      <c r="K280" s="13"/>
      <c r="L280" s="13"/>
      <c r="M280" s="13"/>
      <c r="N280" s="13"/>
      <c r="O280" s="13"/>
      <c r="P280" s="13"/>
      <c r="Q280" s="13"/>
      <c r="R280" s="13"/>
      <c r="S280" s="13"/>
      <c r="T280" s="13"/>
      <c r="U280" s="13"/>
      <c r="V280" s="13"/>
      <c r="W280" s="13"/>
      <c r="X280" s="13"/>
      <c r="Y280" s="13"/>
      <c r="Z280" s="13"/>
      <c r="AA280" s="13"/>
      <c r="AB280" s="13"/>
    </row>
    <row r="281" spans="1:28" ht="22.5" customHeight="1">
      <c r="A281" s="16" t="s">
        <v>462</v>
      </c>
      <c r="B281" s="8"/>
      <c r="C281" s="8"/>
      <c r="D281" s="8"/>
      <c r="E281" s="8"/>
      <c r="F281" s="16"/>
      <c r="G281" s="8"/>
      <c r="H281" s="8"/>
      <c r="I281" s="8"/>
      <c r="J281" s="8"/>
      <c r="K281" s="13"/>
      <c r="L281" s="13"/>
      <c r="M281" s="13"/>
      <c r="N281" s="13"/>
      <c r="O281" s="13"/>
      <c r="P281" s="13"/>
      <c r="Q281" s="13"/>
      <c r="R281" s="13"/>
      <c r="S281" s="13"/>
      <c r="T281" s="13"/>
      <c r="U281" s="13"/>
      <c r="V281" s="13"/>
      <c r="W281" s="13"/>
      <c r="X281" s="13"/>
      <c r="Y281" s="13"/>
      <c r="Z281" s="13"/>
      <c r="AA281" s="13"/>
      <c r="AB281" s="13"/>
    </row>
    <row r="282" spans="1:28" ht="22.5" customHeight="1">
      <c r="A282" s="16" t="s">
        <v>463</v>
      </c>
      <c r="B282" s="8"/>
      <c r="C282" s="8"/>
      <c r="D282" s="8"/>
      <c r="E282" s="8"/>
      <c r="F282" s="16"/>
      <c r="G282" s="8"/>
      <c r="H282" s="8"/>
      <c r="I282" s="8"/>
      <c r="J282" s="8"/>
      <c r="K282" s="13"/>
      <c r="L282" s="13"/>
      <c r="M282" s="13"/>
      <c r="N282" s="13"/>
      <c r="O282" s="13"/>
      <c r="P282" s="13"/>
      <c r="Q282" s="13"/>
      <c r="R282" s="13"/>
      <c r="S282" s="13"/>
      <c r="T282" s="13"/>
      <c r="U282" s="13"/>
      <c r="V282" s="13"/>
      <c r="W282" s="13"/>
      <c r="X282" s="13"/>
      <c r="Y282" s="13"/>
      <c r="Z282" s="13"/>
      <c r="AA282" s="13"/>
      <c r="AB282" s="13"/>
    </row>
    <row r="283" spans="1:28" ht="22.5" customHeight="1">
      <c r="A283" s="16" t="s">
        <v>464</v>
      </c>
      <c r="B283" s="8"/>
      <c r="C283" s="8"/>
      <c r="D283" s="8"/>
      <c r="E283" s="8"/>
      <c r="F283" s="16"/>
      <c r="G283" s="8"/>
      <c r="H283" s="8"/>
      <c r="I283" s="8"/>
      <c r="J283" s="8"/>
      <c r="K283" s="13"/>
      <c r="L283" s="13"/>
      <c r="M283" s="13"/>
      <c r="N283" s="13"/>
      <c r="O283" s="13"/>
      <c r="P283" s="13"/>
      <c r="Q283" s="13"/>
      <c r="R283" s="13"/>
      <c r="S283" s="13"/>
      <c r="T283" s="13"/>
      <c r="U283" s="13"/>
      <c r="V283" s="13"/>
      <c r="W283" s="13"/>
      <c r="X283" s="13"/>
      <c r="Y283" s="13"/>
      <c r="Z283" s="13"/>
      <c r="AA283" s="13"/>
      <c r="AB283" s="13"/>
    </row>
    <row r="284" spans="1:28" ht="22.5" customHeight="1">
      <c r="A284" s="16" t="s">
        <v>465</v>
      </c>
      <c r="B284" s="8"/>
      <c r="C284" s="8"/>
      <c r="D284" s="8"/>
      <c r="E284" s="8"/>
      <c r="F284" s="16"/>
      <c r="G284" s="8"/>
      <c r="H284" s="8"/>
      <c r="I284" s="8"/>
      <c r="J284" s="8"/>
      <c r="K284" s="13"/>
      <c r="L284" s="13"/>
      <c r="M284" s="13"/>
      <c r="N284" s="13"/>
      <c r="O284" s="13"/>
      <c r="P284" s="13"/>
      <c r="Q284" s="13"/>
      <c r="R284" s="13"/>
      <c r="S284" s="13"/>
      <c r="T284" s="13"/>
      <c r="U284" s="13"/>
      <c r="V284" s="13"/>
      <c r="W284" s="13"/>
      <c r="X284" s="13"/>
      <c r="Y284" s="13"/>
      <c r="Z284" s="13"/>
      <c r="AA284" s="13"/>
      <c r="AB284" s="13"/>
    </row>
    <row r="285" spans="1:28" ht="22.5" customHeight="1">
      <c r="A285" s="16" t="s">
        <v>466</v>
      </c>
      <c r="B285" s="8"/>
      <c r="C285" s="8"/>
      <c r="D285" s="8"/>
      <c r="E285" s="8"/>
      <c r="F285" s="16"/>
      <c r="G285" s="8"/>
      <c r="H285" s="8"/>
      <c r="I285" s="8"/>
      <c r="J285" s="8"/>
      <c r="K285" s="13"/>
      <c r="L285" s="13"/>
      <c r="M285" s="13"/>
      <c r="N285" s="13"/>
      <c r="O285" s="13"/>
      <c r="P285" s="13"/>
      <c r="Q285" s="13"/>
      <c r="R285" s="13"/>
      <c r="S285" s="13"/>
      <c r="T285" s="13"/>
      <c r="U285" s="13"/>
      <c r="V285" s="13"/>
      <c r="W285" s="13"/>
      <c r="X285" s="13"/>
      <c r="Y285" s="13"/>
      <c r="Z285" s="13"/>
      <c r="AA285" s="13"/>
      <c r="AB285" s="13"/>
    </row>
    <row r="286" spans="1:28" ht="22.5" customHeight="1">
      <c r="A286" s="16" t="s">
        <v>467</v>
      </c>
      <c r="B286" s="8"/>
      <c r="C286" s="8"/>
      <c r="D286" s="8"/>
      <c r="E286" s="8"/>
      <c r="F286" s="16"/>
      <c r="G286" s="8"/>
      <c r="H286" s="8"/>
      <c r="I286" s="8"/>
      <c r="J286" s="8"/>
      <c r="K286" s="13"/>
      <c r="L286" s="13"/>
      <c r="M286" s="13"/>
      <c r="N286" s="13"/>
      <c r="O286" s="13"/>
      <c r="P286" s="13"/>
      <c r="Q286" s="13"/>
      <c r="R286" s="13"/>
      <c r="S286" s="13"/>
      <c r="T286" s="13"/>
      <c r="U286" s="13"/>
      <c r="V286" s="13"/>
      <c r="W286" s="13"/>
      <c r="X286" s="13"/>
      <c r="Y286" s="13"/>
      <c r="Z286" s="13"/>
      <c r="AA286" s="13"/>
      <c r="AB286" s="13"/>
    </row>
    <row r="287" spans="1:28" ht="22.5" customHeight="1">
      <c r="A287" s="16" t="s">
        <v>468</v>
      </c>
      <c r="B287" s="8"/>
      <c r="C287" s="8"/>
      <c r="D287" s="8"/>
      <c r="E287" s="8"/>
      <c r="F287" s="16"/>
      <c r="G287" s="8"/>
      <c r="H287" s="8"/>
      <c r="I287" s="8"/>
      <c r="J287" s="8"/>
      <c r="K287" s="13"/>
      <c r="L287" s="13"/>
      <c r="M287" s="13"/>
      <c r="N287" s="13"/>
      <c r="O287" s="13"/>
      <c r="P287" s="13"/>
      <c r="Q287" s="13"/>
      <c r="R287" s="13"/>
      <c r="S287" s="13"/>
      <c r="T287" s="13"/>
      <c r="U287" s="13"/>
      <c r="V287" s="13"/>
      <c r="W287" s="13"/>
      <c r="X287" s="13"/>
      <c r="Y287" s="13"/>
      <c r="Z287" s="13"/>
      <c r="AA287" s="13"/>
      <c r="AB287" s="13"/>
    </row>
    <row r="288" spans="1:28" ht="22.5" customHeight="1">
      <c r="A288" s="16" t="s">
        <v>469</v>
      </c>
      <c r="B288" s="8"/>
      <c r="C288" s="8"/>
      <c r="D288" s="8"/>
      <c r="E288" s="8"/>
      <c r="F288" s="16"/>
      <c r="G288" s="8"/>
      <c r="H288" s="8"/>
      <c r="I288" s="8"/>
      <c r="J288" s="8"/>
      <c r="K288" s="13"/>
      <c r="L288" s="13"/>
      <c r="M288" s="13"/>
      <c r="N288" s="13"/>
      <c r="O288" s="13"/>
      <c r="P288" s="13"/>
      <c r="Q288" s="13"/>
      <c r="R288" s="13"/>
      <c r="S288" s="13"/>
      <c r="T288" s="13"/>
      <c r="U288" s="13"/>
      <c r="V288" s="13"/>
      <c r="W288" s="13"/>
      <c r="X288" s="13"/>
      <c r="Y288" s="13"/>
      <c r="Z288" s="13"/>
      <c r="AA288" s="13"/>
      <c r="AB288" s="13"/>
    </row>
    <row r="289" spans="1:28" ht="22.5" customHeight="1">
      <c r="A289" s="16" t="s">
        <v>470</v>
      </c>
      <c r="B289" s="8"/>
      <c r="C289" s="8"/>
      <c r="D289" s="8"/>
      <c r="E289" s="8"/>
      <c r="F289" s="16"/>
      <c r="G289" s="8"/>
      <c r="H289" s="8"/>
      <c r="I289" s="8"/>
      <c r="J289" s="8"/>
      <c r="K289" s="13"/>
      <c r="L289" s="13"/>
      <c r="M289" s="13"/>
      <c r="N289" s="13"/>
      <c r="O289" s="13"/>
      <c r="P289" s="13"/>
      <c r="Q289" s="13"/>
      <c r="R289" s="13"/>
      <c r="S289" s="13"/>
      <c r="T289" s="13"/>
      <c r="U289" s="13"/>
      <c r="V289" s="13"/>
      <c r="W289" s="13"/>
      <c r="X289" s="13"/>
      <c r="Y289" s="13"/>
      <c r="Z289" s="13"/>
      <c r="AA289" s="13"/>
      <c r="AB289" s="13"/>
    </row>
    <row r="290" spans="1:28" ht="22.5" customHeight="1">
      <c r="A290" s="16" t="s">
        <v>471</v>
      </c>
      <c r="B290" s="8"/>
      <c r="C290" s="8"/>
      <c r="D290" s="8"/>
      <c r="E290" s="8"/>
      <c r="F290" s="16"/>
      <c r="G290" s="8"/>
      <c r="H290" s="8"/>
      <c r="I290" s="8"/>
      <c r="J290" s="8"/>
      <c r="K290" s="13"/>
      <c r="L290" s="13"/>
      <c r="M290" s="13"/>
      <c r="N290" s="13"/>
      <c r="O290" s="13"/>
      <c r="P290" s="13"/>
      <c r="Q290" s="13"/>
      <c r="R290" s="13"/>
      <c r="S290" s="13"/>
      <c r="T290" s="13"/>
      <c r="U290" s="13"/>
      <c r="V290" s="13"/>
      <c r="W290" s="13"/>
      <c r="X290" s="13"/>
      <c r="Y290" s="13"/>
      <c r="Z290" s="13"/>
      <c r="AA290" s="13"/>
      <c r="AB290" s="13"/>
    </row>
    <row r="291" spans="1:28" ht="22.5" customHeight="1">
      <c r="A291" s="16" t="s">
        <v>472</v>
      </c>
      <c r="B291" s="8"/>
      <c r="C291" s="8"/>
      <c r="D291" s="8"/>
      <c r="E291" s="8"/>
      <c r="F291" s="16"/>
      <c r="G291" s="8"/>
      <c r="H291" s="8"/>
      <c r="I291" s="8"/>
      <c r="J291" s="8"/>
      <c r="K291" s="13"/>
      <c r="L291" s="13"/>
      <c r="M291" s="13"/>
      <c r="N291" s="13"/>
      <c r="O291" s="13"/>
      <c r="P291" s="13"/>
      <c r="Q291" s="13"/>
      <c r="R291" s="13"/>
      <c r="S291" s="13"/>
      <c r="T291" s="13"/>
      <c r="U291" s="13"/>
      <c r="V291" s="13"/>
      <c r="W291" s="13"/>
      <c r="X291" s="13"/>
      <c r="Y291" s="13"/>
      <c r="Z291" s="13"/>
      <c r="AA291" s="13"/>
      <c r="AB291" s="13"/>
    </row>
    <row r="292" spans="1:28" ht="22.5" customHeight="1">
      <c r="A292" s="16" t="s">
        <v>473</v>
      </c>
      <c r="B292" s="8"/>
      <c r="C292" s="8"/>
      <c r="D292" s="8"/>
      <c r="E292" s="8"/>
      <c r="F292" s="16"/>
      <c r="G292" s="8"/>
      <c r="H292" s="8"/>
      <c r="I292" s="8"/>
      <c r="J292" s="8"/>
      <c r="K292" s="13"/>
      <c r="L292" s="13"/>
      <c r="M292" s="13"/>
      <c r="N292" s="13"/>
      <c r="O292" s="13"/>
      <c r="P292" s="13"/>
      <c r="Q292" s="13"/>
      <c r="R292" s="13"/>
      <c r="S292" s="13"/>
      <c r="T292" s="13"/>
      <c r="U292" s="13"/>
      <c r="V292" s="13"/>
      <c r="W292" s="13"/>
      <c r="X292" s="13"/>
      <c r="Y292" s="13"/>
      <c r="Z292" s="13"/>
      <c r="AA292" s="13"/>
      <c r="AB292" s="13"/>
    </row>
    <row r="293" spans="1:28" ht="22.5" customHeight="1">
      <c r="A293" s="16" t="s">
        <v>474</v>
      </c>
      <c r="B293" s="8"/>
      <c r="C293" s="8"/>
      <c r="D293" s="8"/>
      <c r="E293" s="8"/>
      <c r="F293" s="16"/>
      <c r="G293" s="8"/>
      <c r="H293" s="8"/>
      <c r="I293" s="8"/>
      <c r="J293" s="8"/>
      <c r="K293" s="13"/>
      <c r="L293" s="13"/>
      <c r="M293" s="13"/>
      <c r="N293" s="13"/>
      <c r="O293" s="13"/>
      <c r="P293" s="13"/>
      <c r="Q293" s="13"/>
      <c r="R293" s="13"/>
      <c r="S293" s="13"/>
      <c r="T293" s="13"/>
      <c r="U293" s="13"/>
      <c r="V293" s="13"/>
      <c r="W293" s="13"/>
      <c r="X293" s="13"/>
      <c r="Y293" s="13"/>
      <c r="Z293" s="13"/>
      <c r="AA293" s="13"/>
      <c r="AB293" s="13"/>
    </row>
    <row r="294" spans="1:28" ht="22.5" customHeight="1">
      <c r="A294" s="16" t="s">
        <v>475</v>
      </c>
      <c r="B294" s="8"/>
      <c r="C294" s="8"/>
      <c r="D294" s="8"/>
      <c r="E294" s="8"/>
      <c r="F294" s="16"/>
      <c r="G294" s="8"/>
      <c r="H294" s="8"/>
      <c r="I294" s="8"/>
      <c r="J294" s="8"/>
      <c r="K294" s="13"/>
      <c r="L294" s="13"/>
      <c r="M294" s="13"/>
      <c r="N294" s="13"/>
      <c r="O294" s="13"/>
      <c r="P294" s="13"/>
      <c r="Q294" s="13"/>
      <c r="R294" s="13"/>
      <c r="S294" s="13"/>
      <c r="T294" s="13"/>
      <c r="U294" s="13"/>
      <c r="V294" s="13"/>
      <c r="W294" s="13"/>
      <c r="X294" s="13"/>
      <c r="Y294" s="13"/>
      <c r="Z294" s="13"/>
      <c r="AA294" s="13"/>
      <c r="AB294" s="13"/>
    </row>
    <row r="295" spans="1:28" ht="22.5" customHeight="1">
      <c r="A295" s="16" t="s">
        <v>476</v>
      </c>
      <c r="B295" s="8"/>
      <c r="C295" s="8"/>
      <c r="D295" s="8"/>
      <c r="E295" s="8"/>
      <c r="F295" s="16"/>
      <c r="G295" s="8"/>
      <c r="H295" s="8"/>
      <c r="I295" s="8"/>
      <c r="J295" s="8"/>
      <c r="K295" s="13"/>
      <c r="L295" s="13"/>
      <c r="M295" s="13"/>
      <c r="N295" s="13"/>
      <c r="O295" s="13"/>
      <c r="P295" s="13"/>
      <c r="Q295" s="13"/>
      <c r="R295" s="13"/>
      <c r="S295" s="13"/>
      <c r="T295" s="13"/>
      <c r="U295" s="13"/>
      <c r="V295" s="13"/>
      <c r="W295" s="13"/>
      <c r="X295" s="13"/>
      <c r="Y295" s="13"/>
      <c r="Z295" s="13"/>
      <c r="AA295" s="13"/>
      <c r="AB295" s="13"/>
    </row>
    <row r="296" spans="1:28" ht="22.5" customHeight="1">
      <c r="A296" s="16" t="s">
        <v>477</v>
      </c>
      <c r="B296" s="8"/>
      <c r="C296" s="8"/>
      <c r="D296" s="8"/>
      <c r="E296" s="8"/>
      <c r="F296" s="16"/>
      <c r="G296" s="8"/>
      <c r="H296" s="8"/>
      <c r="I296" s="8"/>
      <c r="J296" s="8"/>
      <c r="K296" s="13"/>
      <c r="L296" s="13"/>
      <c r="M296" s="13"/>
      <c r="N296" s="13"/>
      <c r="O296" s="13"/>
      <c r="P296" s="13"/>
      <c r="Q296" s="13"/>
      <c r="R296" s="13"/>
      <c r="S296" s="13"/>
      <c r="T296" s="13"/>
      <c r="U296" s="13"/>
      <c r="V296" s="13"/>
      <c r="W296" s="13"/>
      <c r="X296" s="13"/>
      <c r="Y296" s="13"/>
      <c r="Z296" s="13"/>
      <c r="AA296" s="13"/>
      <c r="AB296" s="13"/>
    </row>
    <row r="297" spans="1:28" ht="22.5" customHeight="1">
      <c r="A297" s="16" t="s">
        <v>478</v>
      </c>
      <c r="B297" s="8"/>
      <c r="C297" s="8"/>
      <c r="D297" s="8"/>
      <c r="E297" s="8"/>
      <c r="F297" s="16"/>
      <c r="G297" s="8"/>
      <c r="H297" s="8"/>
      <c r="I297" s="8"/>
      <c r="J297" s="8"/>
      <c r="K297" s="13"/>
      <c r="L297" s="13"/>
      <c r="M297" s="13"/>
      <c r="N297" s="13"/>
      <c r="O297" s="13"/>
      <c r="P297" s="13"/>
      <c r="Q297" s="13"/>
      <c r="R297" s="13"/>
      <c r="S297" s="13"/>
      <c r="T297" s="13"/>
      <c r="U297" s="13"/>
      <c r="V297" s="13"/>
      <c r="W297" s="13"/>
      <c r="X297" s="13"/>
      <c r="Y297" s="13"/>
      <c r="Z297" s="13"/>
      <c r="AA297" s="13"/>
      <c r="AB297" s="13"/>
    </row>
    <row r="298" spans="1:28" ht="22.5" customHeight="1">
      <c r="A298" s="16" t="s">
        <v>479</v>
      </c>
      <c r="B298" s="8"/>
      <c r="C298" s="8"/>
      <c r="D298" s="8"/>
      <c r="E298" s="8"/>
      <c r="F298" s="16"/>
      <c r="G298" s="8"/>
      <c r="H298" s="8"/>
      <c r="I298" s="8"/>
      <c r="J298" s="8"/>
      <c r="K298" s="13"/>
      <c r="L298" s="13"/>
      <c r="M298" s="13"/>
      <c r="N298" s="13"/>
      <c r="O298" s="13"/>
      <c r="P298" s="13"/>
      <c r="Q298" s="13"/>
      <c r="R298" s="13"/>
      <c r="S298" s="13"/>
      <c r="T298" s="13"/>
      <c r="U298" s="13"/>
      <c r="V298" s="13"/>
      <c r="W298" s="13"/>
      <c r="X298" s="13"/>
      <c r="Y298" s="13"/>
      <c r="Z298" s="13"/>
      <c r="AA298" s="13"/>
      <c r="AB298" s="13"/>
    </row>
    <row r="299" spans="1:28" ht="22.5" customHeight="1">
      <c r="A299" s="16" t="s">
        <v>480</v>
      </c>
      <c r="B299" s="8"/>
      <c r="C299" s="8"/>
      <c r="D299" s="8"/>
      <c r="E299" s="8"/>
      <c r="F299" s="16"/>
      <c r="G299" s="8"/>
      <c r="H299" s="8"/>
      <c r="I299" s="8"/>
      <c r="J299" s="8"/>
      <c r="K299" s="13"/>
      <c r="L299" s="13"/>
      <c r="M299" s="13"/>
      <c r="N299" s="13"/>
      <c r="O299" s="13"/>
      <c r="P299" s="13"/>
      <c r="Q299" s="13"/>
      <c r="R299" s="13"/>
      <c r="S299" s="13"/>
      <c r="T299" s="13"/>
      <c r="U299" s="13"/>
      <c r="V299" s="13"/>
      <c r="W299" s="13"/>
      <c r="X299" s="13"/>
      <c r="Y299" s="13"/>
      <c r="Z299" s="13"/>
      <c r="AA299" s="13"/>
      <c r="AB299" s="13"/>
    </row>
    <row r="300" spans="1:28" ht="22.5" customHeight="1">
      <c r="A300" s="16" t="s">
        <v>481</v>
      </c>
      <c r="B300" s="8"/>
      <c r="C300" s="8"/>
      <c r="D300" s="8"/>
      <c r="E300" s="8"/>
      <c r="F300" s="16"/>
      <c r="G300" s="8"/>
      <c r="H300" s="8"/>
      <c r="I300" s="8"/>
      <c r="J300" s="8"/>
      <c r="K300" s="13"/>
      <c r="L300" s="13"/>
      <c r="M300" s="13"/>
      <c r="N300" s="13"/>
      <c r="O300" s="13"/>
      <c r="P300" s="13"/>
      <c r="Q300" s="13"/>
      <c r="R300" s="13"/>
      <c r="S300" s="13"/>
      <c r="T300" s="13"/>
      <c r="U300" s="13"/>
      <c r="V300" s="13"/>
      <c r="W300" s="13"/>
      <c r="X300" s="13"/>
      <c r="Y300" s="13"/>
      <c r="Z300" s="13"/>
      <c r="AA300" s="13"/>
      <c r="AB300" s="13"/>
    </row>
    <row r="301" spans="1:28" ht="22.5" customHeight="1">
      <c r="A301" s="16" t="s">
        <v>482</v>
      </c>
      <c r="B301" s="8"/>
      <c r="C301" s="8"/>
      <c r="D301" s="8"/>
      <c r="E301" s="8"/>
      <c r="F301" s="16"/>
      <c r="G301" s="8"/>
      <c r="H301" s="8"/>
      <c r="I301" s="8"/>
      <c r="J301" s="8"/>
      <c r="K301" s="13"/>
      <c r="L301" s="13"/>
      <c r="M301" s="13"/>
      <c r="N301" s="13"/>
      <c r="O301" s="13"/>
      <c r="P301" s="13"/>
      <c r="Q301" s="13"/>
      <c r="R301" s="13"/>
      <c r="S301" s="13"/>
      <c r="T301" s="13"/>
      <c r="U301" s="13"/>
      <c r="V301" s="13"/>
      <c r="W301" s="13"/>
      <c r="X301" s="13"/>
      <c r="Y301" s="13"/>
      <c r="Z301" s="13"/>
      <c r="AA301" s="13"/>
      <c r="AB301" s="13"/>
    </row>
    <row r="302" spans="1:28" ht="22.5" customHeight="1">
      <c r="A302" s="16" t="s">
        <v>483</v>
      </c>
      <c r="B302" s="8"/>
      <c r="C302" s="8"/>
      <c r="D302" s="8"/>
      <c r="E302" s="8"/>
      <c r="F302" s="16"/>
      <c r="G302" s="8"/>
      <c r="H302" s="8"/>
      <c r="I302" s="8"/>
      <c r="J302" s="8"/>
      <c r="K302" s="13"/>
      <c r="L302" s="13"/>
      <c r="M302" s="13"/>
      <c r="N302" s="13"/>
      <c r="O302" s="13"/>
      <c r="P302" s="13"/>
      <c r="Q302" s="13"/>
      <c r="R302" s="13"/>
      <c r="S302" s="13"/>
      <c r="T302" s="13"/>
      <c r="U302" s="13"/>
      <c r="V302" s="13"/>
      <c r="W302" s="13"/>
      <c r="X302" s="13"/>
      <c r="Y302" s="13"/>
      <c r="Z302" s="13"/>
      <c r="AA302" s="13"/>
      <c r="AB302" s="13"/>
    </row>
    <row r="303" spans="1:28" ht="22.5" customHeight="1">
      <c r="A303" s="16" t="s">
        <v>484</v>
      </c>
      <c r="B303" s="8"/>
      <c r="C303" s="8"/>
      <c r="D303" s="8"/>
      <c r="E303" s="8"/>
      <c r="F303" s="16"/>
      <c r="G303" s="8"/>
      <c r="H303" s="8"/>
      <c r="I303" s="8"/>
      <c r="J303" s="8"/>
      <c r="K303" s="13"/>
      <c r="L303" s="13"/>
      <c r="M303" s="13"/>
      <c r="N303" s="13"/>
      <c r="O303" s="13"/>
      <c r="P303" s="13"/>
      <c r="Q303" s="13"/>
      <c r="R303" s="13"/>
      <c r="S303" s="13"/>
      <c r="T303" s="13"/>
      <c r="U303" s="13"/>
      <c r="V303" s="13"/>
      <c r="W303" s="13"/>
      <c r="X303" s="13"/>
      <c r="Y303" s="13"/>
      <c r="Z303" s="13"/>
      <c r="AA303" s="13"/>
      <c r="AB303" s="13"/>
    </row>
    <row r="304" spans="1:28" ht="22.5" customHeight="1">
      <c r="A304" s="16" t="s">
        <v>485</v>
      </c>
      <c r="B304" s="8"/>
      <c r="C304" s="8"/>
      <c r="D304" s="8"/>
      <c r="E304" s="8"/>
      <c r="F304" s="16"/>
      <c r="G304" s="8"/>
      <c r="H304" s="8"/>
      <c r="I304" s="8"/>
      <c r="J304" s="8"/>
      <c r="K304" s="13"/>
      <c r="L304" s="13"/>
      <c r="M304" s="13"/>
      <c r="N304" s="13"/>
      <c r="O304" s="13"/>
      <c r="P304" s="13"/>
      <c r="Q304" s="13"/>
      <c r="R304" s="13"/>
      <c r="S304" s="13"/>
      <c r="T304" s="13"/>
      <c r="U304" s="13"/>
      <c r="V304" s="13"/>
      <c r="W304" s="13"/>
      <c r="X304" s="13"/>
      <c r="Y304" s="13"/>
      <c r="Z304" s="13"/>
      <c r="AA304" s="13"/>
      <c r="AB304" s="13"/>
    </row>
    <row r="305" spans="1:28" ht="22.5" customHeight="1">
      <c r="A305" s="16" t="s">
        <v>486</v>
      </c>
      <c r="B305" s="8"/>
      <c r="C305" s="8"/>
      <c r="D305" s="8"/>
      <c r="E305" s="8"/>
      <c r="F305" s="16"/>
      <c r="G305" s="8"/>
      <c r="H305" s="8"/>
      <c r="I305" s="8"/>
      <c r="J305" s="8"/>
      <c r="K305" s="13"/>
      <c r="L305" s="13"/>
      <c r="M305" s="13"/>
      <c r="N305" s="13"/>
      <c r="O305" s="13"/>
      <c r="P305" s="13"/>
      <c r="Q305" s="13"/>
      <c r="R305" s="13"/>
      <c r="S305" s="13"/>
      <c r="T305" s="13"/>
      <c r="U305" s="13"/>
      <c r="V305" s="13"/>
      <c r="W305" s="13"/>
      <c r="X305" s="13"/>
      <c r="Y305" s="13"/>
      <c r="Z305" s="13"/>
      <c r="AA305" s="13"/>
      <c r="AB305" s="13"/>
    </row>
    <row r="306" spans="1:28" ht="22.5" customHeight="1">
      <c r="A306" s="16" t="s">
        <v>487</v>
      </c>
      <c r="B306" s="8"/>
      <c r="C306" s="8"/>
      <c r="D306" s="8"/>
      <c r="E306" s="8"/>
      <c r="F306" s="16"/>
      <c r="G306" s="8"/>
      <c r="H306" s="8"/>
      <c r="I306" s="8"/>
      <c r="J306" s="8"/>
      <c r="K306" s="13"/>
      <c r="L306" s="13"/>
      <c r="M306" s="13"/>
      <c r="N306" s="13"/>
      <c r="O306" s="13"/>
      <c r="P306" s="13"/>
      <c r="Q306" s="13"/>
      <c r="R306" s="13"/>
      <c r="S306" s="13"/>
      <c r="T306" s="13"/>
      <c r="U306" s="13"/>
      <c r="V306" s="13"/>
      <c r="W306" s="13"/>
      <c r="X306" s="13"/>
      <c r="Y306" s="13"/>
      <c r="Z306" s="13"/>
      <c r="AA306" s="13"/>
      <c r="AB306" s="13"/>
    </row>
    <row r="307" spans="1:28" ht="22.5" customHeight="1">
      <c r="A307" s="16" t="s">
        <v>488</v>
      </c>
      <c r="B307" s="8"/>
      <c r="C307" s="8"/>
      <c r="D307" s="8"/>
      <c r="E307" s="8"/>
      <c r="F307" s="16"/>
      <c r="G307" s="8"/>
      <c r="H307" s="8"/>
      <c r="I307" s="8"/>
      <c r="J307" s="8"/>
      <c r="K307" s="13"/>
      <c r="L307" s="13"/>
      <c r="M307" s="13"/>
      <c r="N307" s="13"/>
      <c r="O307" s="13"/>
      <c r="P307" s="13"/>
      <c r="Q307" s="13"/>
      <c r="R307" s="13"/>
      <c r="S307" s="13"/>
      <c r="T307" s="13"/>
      <c r="U307" s="13"/>
      <c r="V307" s="13"/>
      <c r="W307" s="13"/>
      <c r="X307" s="13"/>
      <c r="Y307" s="13"/>
      <c r="Z307" s="13"/>
      <c r="AA307" s="13"/>
      <c r="AB307" s="13"/>
    </row>
    <row r="308" spans="1:28" ht="22.5" customHeight="1">
      <c r="A308" s="16" t="s">
        <v>489</v>
      </c>
      <c r="B308" s="8"/>
      <c r="C308" s="8"/>
      <c r="D308" s="8"/>
      <c r="E308" s="8"/>
      <c r="F308" s="16"/>
      <c r="G308" s="8"/>
      <c r="H308" s="8"/>
      <c r="I308" s="8"/>
      <c r="J308" s="8"/>
      <c r="K308" s="13"/>
      <c r="L308" s="13"/>
      <c r="M308" s="13"/>
      <c r="N308" s="13"/>
      <c r="O308" s="13"/>
      <c r="P308" s="13"/>
      <c r="Q308" s="13"/>
      <c r="R308" s="13"/>
      <c r="S308" s="13"/>
      <c r="T308" s="13"/>
      <c r="U308" s="13"/>
      <c r="V308" s="13"/>
      <c r="W308" s="13"/>
      <c r="X308" s="13"/>
      <c r="Y308" s="13"/>
      <c r="Z308" s="13"/>
      <c r="AA308" s="13"/>
      <c r="AB308" s="13"/>
    </row>
    <row r="309" spans="1:28" ht="22.5" customHeight="1">
      <c r="A309" s="16" t="s">
        <v>490</v>
      </c>
      <c r="B309" s="8"/>
      <c r="C309" s="8"/>
      <c r="D309" s="8"/>
      <c r="E309" s="8"/>
      <c r="F309" s="16"/>
      <c r="G309" s="8"/>
      <c r="H309" s="8"/>
      <c r="I309" s="8"/>
      <c r="J309" s="8"/>
      <c r="K309" s="13"/>
      <c r="L309" s="13"/>
      <c r="M309" s="13"/>
      <c r="N309" s="13"/>
      <c r="O309" s="13"/>
      <c r="P309" s="13"/>
      <c r="Q309" s="13"/>
      <c r="R309" s="13"/>
      <c r="S309" s="13"/>
      <c r="T309" s="13"/>
      <c r="U309" s="13"/>
      <c r="V309" s="13"/>
      <c r="W309" s="13"/>
      <c r="X309" s="13"/>
      <c r="Y309" s="13"/>
      <c r="Z309" s="13"/>
      <c r="AA309" s="13"/>
      <c r="AB309" s="13"/>
    </row>
    <row r="310" spans="1:28" ht="22.5" customHeight="1">
      <c r="A310" s="16" t="s">
        <v>491</v>
      </c>
      <c r="B310" s="8"/>
      <c r="C310" s="8"/>
      <c r="D310" s="8"/>
      <c r="E310" s="8"/>
      <c r="F310" s="16"/>
      <c r="G310" s="8"/>
      <c r="H310" s="8"/>
      <c r="I310" s="8"/>
      <c r="J310" s="8"/>
      <c r="K310" s="13"/>
      <c r="L310" s="13"/>
      <c r="M310" s="13"/>
      <c r="N310" s="13"/>
      <c r="O310" s="13"/>
      <c r="P310" s="13"/>
      <c r="Q310" s="13"/>
      <c r="R310" s="13"/>
      <c r="S310" s="13"/>
      <c r="T310" s="13"/>
      <c r="U310" s="13"/>
      <c r="V310" s="13"/>
      <c r="W310" s="13"/>
      <c r="X310" s="13"/>
      <c r="Y310" s="13"/>
      <c r="Z310" s="13"/>
      <c r="AA310" s="13"/>
      <c r="AB310" s="13"/>
    </row>
    <row r="311" spans="1:28" ht="22.5" customHeight="1">
      <c r="A311" s="16" t="s">
        <v>492</v>
      </c>
      <c r="B311" s="8"/>
      <c r="C311" s="8"/>
      <c r="D311" s="8"/>
      <c r="E311" s="8"/>
      <c r="F311" s="16"/>
      <c r="G311" s="8"/>
      <c r="H311" s="8"/>
      <c r="I311" s="8"/>
      <c r="J311" s="8"/>
      <c r="K311" s="13"/>
      <c r="L311" s="13"/>
      <c r="M311" s="13"/>
      <c r="N311" s="13"/>
      <c r="O311" s="13"/>
      <c r="P311" s="13"/>
      <c r="Q311" s="13"/>
      <c r="R311" s="13"/>
      <c r="S311" s="13"/>
      <c r="T311" s="13"/>
      <c r="U311" s="13"/>
      <c r="V311" s="13"/>
      <c r="W311" s="13"/>
      <c r="X311" s="13"/>
      <c r="Y311" s="13"/>
      <c r="Z311" s="13"/>
      <c r="AA311" s="13"/>
      <c r="AB311" s="13"/>
    </row>
    <row r="312" spans="1:28" ht="22.5" customHeight="1">
      <c r="A312" s="16" t="s">
        <v>493</v>
      </c>
      <c r="B312" s="8"/>
      <c r="C312" s="8"/>
      <c r="D312" s="8"/>
      <c r="E312" s="8"/>
      <c r="F312" s="16"/>
      <c r="G312" s="8"/>
      <c r="H312" s="8"/>
      <c r="I312" s="8"/>
      <c r="J312" s="8"/>
      <c r="K312" s="13"/>
      <c r="L312" s="13"/>
      <c r="M312" s="13"/>
      <c r="N312" s="13"/>
      <c r="O312" s="13"/>
      <c r="P312" s="13"/>
      <c r="Q312" s="13"/>
      <c r="R312" s="13"/>
      <c r="S312" s="13"/>
      <c r="T312" s="13"/>
      <c r="U312" s="13"/>
      <c r="V312" s="13"/>
      <c r="W312" s="13"/>
      <c r="X312" s="13"/>
      <c r="Y312" s="13"/>
      <c r="Z312" s="13"/>
      <c r="AA312" s="13"/>
      <c r="AB312" s="13"/>
    </row>
    <row r="313" spans="1:28" ht="22.5" customHeight="1">
      <c r="A313" s="16" t="s">
        <v>494</v>
      </c>
      <c r="B313" s="8"/>
      <c r="C313" s="8"/>
      <c r="D313" s="8"/>
      <c r="E313" s="8"/>
      <c r="F313" s="16"/>
      <c r="G313" s="8"/>
      <c r="H313" s="8"/>
      <c r="I313" s="8"/>
      <c r="J313" s="8"/>
      <c r="K313" s="13"/>
      <c r="L313" s="13"/>
      <c r="M313" s="13"/>
      <c r="N313" s="13"/>
      <c r="O313" s="13"/>
      <c r="P313" s="13"/>
      <c r="Q313" s="13"/>
      <c r="R313" s="13"/>
      <c r="S313" s="13"/>
      <c r="T313" s="13"/>
      <c r="U313" s="13"/>
      <c r="V313" s="13"/>
      <c r="W313" s="13"/>
      <c r="X313" s="13"/>
      <c r="Y313" s="13"/>
      <c r="Z313" s="13"/>
      <c r="AA313" s="13"/>
      <c r="AB313" s="13"/>
    </row>
    <row r="314" spans="1:28" ht="22.5" customHeight="1">
      <c r="A314" s="16" t="s">
        <v>495</v>
      </c>
      <c r="B314" s="8"/>
      <c r="C314" s="8"/>
      <c r="D314" s="8"/>
      <c r="E314" s="8"/>
      <c r="F314" s="16"/>
      <c r="G314" s="8"/>
      <c r="H314" s="8"/>
      <c r="I314" s="8"/>
      <c r="J314" s="8"/>
      <c r="K314" s="13"/>
      <c r="L314" s="13"/>
      <c r="M314" s="13"/>
      <c r="N314" s="13"/>
      <c r="O314" s="13"/>
      <c r="P314" s="13"/>
      <c r="Q314" s="13"/>
      <c r="R314" s="13"/>
      <c r="S314" s="13"/>
      <c r="T314" s="13"/>
      <c r="U314" s="13"/>
      <c r="V314" s="13"/>
      <c r="W314" s="13"/>
      <c r="X314" s="13"/>
      <c r="Y314" s="13"/>
      <c r="Z314" s="13"/>
      <c r="AA314" s="13"/>
      <c r="AB314" s="13"/>
    </row>
    <row r="315" spans="1:28" ht="22.5" customHeight="1">
      <c r="A315" s="16" t="s">
        <v>496</v>
      </c>
      <c r="B315" s="8"/>
      <c r="C315" s="8"/>
      <c r="D315" s="8"/>
      <c r="E315" s="8"/>
      <c r="F315" s="16"/>
      <c r="G315" s="8"/>
      <c r="H315" s="8"/>
      <c r="I315" s="8"/>
      <c r="J315" s="8"/>
      <c r="K315" s="13"/>
      <c r="L315" s="13"/>
      <c r="M315" s="13"/>
      <c r="N315" s="13"/>
      <c r="O315" s="13"/>
      <c r="P315" s="13"/>
      <c r="Q315" s="13"/>
      <c r="R315" s="13"/>
      <c r="S315" s="13"/>
      <c r="T315" s="13"/>
      <c r="U315" s="13"/>
      <c r="V315" s="13"/>
      <c r="W315" s="13"/>
      <c r="X315" s="13"/>
      <c r="Y315" s="13"/>
      <c r="Z315" s="13"/>
      <c r="AA315" s="13"/>
      <c r="AB315" s="13"/>
    </row>
    <row r="316" spans="1:28" ht="22.5" customHeight="1">
      <c r="A316" s="16" t="s">
        <v>497</v>
      </c>
      <c r="B316" s="8"/>
      <c r="C316" s="8"/>
      <c r="D316" s="8"/>
      <c r="E316" s="8"/>
      <c r="F316" s="16"/>
      <c r="G316" s="8"/>
      <c r="H316" s="8"/>
      <c r="I316" s="8"/>
      <c r="J316" s="8"/>
      <c r="K316" s="13"/>
      <c r="L316" s="13"/>
      <c r="M316" s="13"/>
      <c r="N316" s="13"/>
      <c r="O316" s="13"/>
      <c r="P316" s="13"/>
      <c r="Q316" s="13"/>
      <c r="R316" s="13"/>
      <c r="S316" s="13"/>
      <c r="T316" s="13"/>
      <c r="U316" s="13"/>
      <c r="V316" s="13"/>
      <c r="W316" s="13"/>
      <c r="X316" s="13"/>
      <c r="Y316" s="13"/>
      <c r="Z316" s="13"/>
      <c r="AA316" s="13"/>
      <c r="AB316" s="13"/>
    </row>
    <row r="317" spans="1:28" ht="22.5" customHeight="1">
      <c r="A317" s="16" t="s">
        <v>498</v>
      </c>
      <c r="B317" s="8"/>
      <c r="C317" s="8"/>
      <c r="D317" s="8"/>
      <c r="E317" s="8"/>
      <c r="F317" s="16"/>
      <c r="G317" s="8"/>
      <c r="H317" s="8"/>
      <c r="I317" s="8"/>
      <c r="J317" s="8"/>
      <c r="K317" s="13"/>
      <c r="L317" s="13"/>
      <c r="M317" s="13"/>
      <c r="N317" s="13"/>
      <c r="O317" s="13"/>
      <c r="P317" s="13"/>
      <c r="Q317" s="13"/>
      <c r="R317" s="13"/>
      <c r="S317" s="13"/>
      <c r="T317" s="13"/>
      <c r="U317" s="13"/>
      <c r="V317" s="13"/>
      <c r="W317" s="13"/>
      <c r="X317" s="13"/>
      <c r="Y317" s="13"/>
      <c r="Z317" s="13"/>
      <c r="AA317" s="13"/>
      <c r="AB317" s="13"/>
    </row>
    <row r="318" spans="1:28" ht="22.5" customHeight="1">
      <c r="A318" s="16" t="s">
        <v>499</v>
      </c>
      <c r="B318" s="8"/>
      <c r="C318" s="8"/>
      <c r="D318" s="8"/>
      <c r="E318" s="8"/>
      <c r="F318" s="16"/>
      <c r="G318" s="8"/>
      <c r="H318" s="8"/>
      <c r="I318" s="8"/>
      <c r="J318" s="8"/>
      <c r="K318" s="13"/>
      <c r="L318" s="13"/>
      <c r="M318" s="13"/>
      <c r="N318" s="13"/>
      <c r="O318" s="13"/>
      <c r="P318" s="13"/>
      <c r="Q318" s="13"/>
      <c r="R318" s="13"/>
      <c r="S318" s="13"/>
      <c r="T318" s="13"/>
      <c r="U318" s="13"/>
      <c r="V318" s="13"/>
      <c r="W318" s="13"/>
      <c r="X318" s="13"/>
      <c r="Y318" s="13"/>
      <c r="Z318" s="13"/>
      <c r="AA318" s="13"/>
      <c r="AB318" s="13"/>
    </row>
    <row r="319" spans="1:28" ht="22.5" customHeight="1">
      <c r="A319" s="16" t="s">
        <v>500</v>
      </c>
      <c r="B319" s="8"/>
      <c r="C319" s="8"/>
      <c r="D319" s="8"/>
      <c r="E319" s="8"/>
      <c r="F319" s="16"/>
      <c r="G319" s="8"/>
      <c r="H319" s="8"/>
      <c r="I319" s="8"/>
      <c r="J319" s="8"/>
      <c r="K319" s="13"/>
      <c r="L319" s="13"/>
      <c r="M319" s="13"/>
      <c r="N319" s="13"/>
      <c r="O319" s="13"/>
      <c r="P319" s="13"/>
      <c r="Q319" s="13"/>
      <c r="R319" s="13"/>
      <c r="S319" s="13"/>
      <c r="T319" s="13"/>
      <c r="U319" s="13"/>
      <c r="V319" s="13"/>
      <c r="W319" s="13"/>
      <c r="X319" s="13"/>
      <c r="Y319" s="13"/>
      <c r="Z319" s="13"/>
      <c r="AA319" s="13"/>
      <c r="AB319" s="13"/>
    </row>
    <row r="320" spans="1:28" ht="22.5" customHeight="1">
      <c r="A320" s="16" t="s">
        <v>501</v>
      </c>
      <c r="B320" s="8"/>
      <c r="C320" s="8"/>
      <c r="D320" s="8"/>
      <c r="E320" s="8"/>
      <c r="F320" s="16"/>
      <c r="G320" s="8"/>
      <c r="H320" s="8"/>
      <c r="I320" s="8"/>
      <c r="J320" s="8"/>
      <c r="K320" s="13"/>
      <c r="L320" s="13"/>
      <c r="M320" s="13"/>
      <c r="N320" s="13"/>
      <c r="O320" s="13"/>
      <c r="P320" s="13"/>
      <c r="Q320" s="13"/>
      <c r="R320" s="13"/>
      <c r="S320" s="13"/>
      <c r="T320" s="13"/>
      <c r="U320" s="13"/>
      <c r="V320" s="13"/>
      <c r="W320" s="13"/>
      <c r="X320" s="13"/>
      <c r="Y320" s="13"/>
      <c r="Z320" s="13"/>
      <c r="AA320" s="13"/>
      <c r="AB320" s="13"/>
    </row>
    <row r="321" spans="1:28" ht="22.5" customHeight="1">
      <c r="A321" s="16" t="s">
        <v>502</v>
      </c>
      <c r="B321" s="8"/>
      <c r="C321" s="8"/>
      <c r="D321" s="8"/>
      <c r="E321" s="8"/>
      <c r="F321" s="16"/>
      <c r="G321" s="8"/>
      <c r="H321" s="8"/>
      <c r="I321" s="8"/>
      <c r="J321" s="8"/>
      <c r="K321" s="13"/>
      <c r="L321" s="13"/>
      <c r="M321" s="13"/>
      <c r="N321" s="13"/>
      <c r="O321" s="13"/>
      <c r="P321" s="13"/>
      <c r="Q321" s="13"/>
      <c r="R321" s="13"/>
      <c r="S321" s="13"/>
      <c r="T321" s="13"/>
      <c r="U321" s="13"/>
      <c r="V321" s="13"/>
      <c r="W321" s="13"/>
      <c r="X321" s="13"/>
      <c r="Y321" s="13"/>
      <c r="Z321" s="13"/>
      <c r="AA321" s="13"/>
      <c r="AB321" s="13"/>
    </row>
    <row r="322" spans="1:28" ht="22.5" customHeight="1">
      <c r="A322" s="16" t="s">
        <v>503</v>
      </c>
      <c r="B322" s="8"/>
      <c r="C322" s="8"/>
      <c r="D322" s="8"/>
      <c r="E322" s="8"/>
      <c r="F322" s="16"/>
      <c r="G322" s="8"/>
      <c r="H322" s="8"/>
      <c r="I322" s="8"/>
      <c r="J322" s="8"/>
      <c r="K322" s="13"/>
      <c r="L322" s="13"/>
      <c r="M322" s="13"/>
      <c r="N322" s="13"/>
      <c r="O322" s="13"/>
      <c r="P322" s="13"/>
      <c r="Q322" s="13"/>
      <c r="R322" s="13"/>
      <c r="S322" s="13"/>
      <c r="T322" s="13"/>
      <c r="U322" s="13"/>
      <c r="V322" s="13"/>
      <c r="W322" s="13"/>
      <c r="X322" s="13"/>
      <c r="Y322" s="13"/>
      <c r="Z322" s="13"/>
      <c r="AA322" s="13"/>
      <c r="AB322" s="13"/>
    </row>
    <row r="323" spans="1:28" ht="22.5" customHeight="1">
      <c r="A323" s="16" t="s">
        <v>504</v>
      </c>
      <c r="B323" s="8"/>
      <c r="C323" s="8"/>
      <c r="D323" s="8"/>
      <c r="E323" s="8"/>
      <c r="F323" s="16"/>
      <c r="G323" s="8"/>
      <c r="H323" s="8"/>
      <c r="I323" s="8"/>
      <c r="J323" s="8"/>
      <c r="K323" s="13"/>
      <c r="L323" s="13"/>
      <c r="M323" s="13"/>
      <c r="N323" s="13"/>
      <c r="O323" s="13"/>
      <c r="P323" s="13"/>
      <c r="Q323" s="13"/>
      <c r="R323" s="13"/>
      <c r="S323" s="13"/>
      <c r="T323" s="13"/>
      <c r="U323" s="13"/>
      <c r="V323" s="13"/>
      <c r="W323" s="13"/>
      <c r="X323" s="13"/>
      <c r="Y323" s="13"/>
      <c r="Z323" s="13"/>
      <c r="AA323" s="13"/>
      <c r="AB323" s="13"/>
    </row>
    <row r="324" spans="1:28" ht="22.5" customHeight="1">
      <c r="A324" s="16" t="s">
        <v>505</v>
      </c>
      <c r="B324" s="8"/>
      <c r="C324" s="8"/>
      <c r="D324" s="8"/>
      <c r="E324" s="8"/>
      <c r="F324" s="16"/>
      <c r="G324" s="8"/>
      <c r="H324" s="8"/>
      <c r="I324" s="8"/>
      <c r="J324" s="8"/>
      <c r="K324" s="13"/>
      <c r="L324" s="13"/>
      <c r="M324" s="13"/>
      <c r="N324" s="13"/>
      <c r="O324" s="13"/>
      <c r="P324" s="13"/>
      <c r="Q324" s="13"/>
      <c r="R324" s="13"/>
      <c r="S324" s="13"/>
      <c r="T324" s="13"/>
      <c r="U324" s="13"/>
      <c r="V324" s="13"/>
      <c r="W324" s="13"/>
      <c r="X324" s="13"/>
      <c r="Y324" s="13"/>
      <c r="Z324" s="13"/>
      <c r="AA324" s="13"/>
      <c r="AB324" s="13"/>
    </row>
    <row r="325" spans="1:28" ht="22.5" customHeight="1">
      <c r="A325" s="16" t="s">
        <v>506</v>
      </c>
      <c r="B325" s="8"/>
      <c r="C325" s="8"/>
      <c r="D325" s="8"/>
      <c r="E325" s="8"/>
      <c r="F325" s="16"/>
      <c r="G325" s="8"/>
      <c r="H325" s="8"/>
      <c r="I325" s="8"/>
      <c r="J325" s="8"/>
      <c r="K325" s="13"/>
      <c r="L325" s="13"/>
      <c r="M325" s="13"/>
      <c r="N325" s="13"/>
      <c r="O325" s="13"/>
      <c r="P325" s="13"/>
      <c r="Q325" s="13"/>
      <c r="R325" s="13"/>
      <c r="S325" s="13"/>
      <c r="T325" s="13"/>
      <c r="U325" s="13"/>
      <c r="V325" s="13"/>
      <c r="W325" s="13"/>
      <c r="X325" s="13"/>
      <c r="Y325" s="13"/>
      <c r="Z325" s="13"/>
      <c r="AA325" s="13"/>
      <c r="AB325" s="13"/>
    </row>
    <row r="326" spans="1:28" ht="22.5" customHeight="1">
      <c r="A326" s="16" t="s">
        <v>507</v>
      </c>
      <c r="B326" s="8"/>
      <c r="C326" s="8"/>
      <c r="D326" s="8"/>
      <c r="E326" s="8"/>
      <c r="F326" s="16"/>
      <c r="G326" s="8"/>
      <c r="H326" s="8"/>
      <c r="I326" s="8"/>
      <c r="J326" s="8"/>
      <c r="K326" s="13"/>
      <c r="L326" s="13"/>
      <c r="M326" s="13"/>
      <c r="N326" s="13"/>
      <c r="O326" s="13"/>
      <c r="P326" s="13"/>
      <c r="Q326" s="13"/>
      <c r="R326" s="13"/>
      <c r="S326" s="13"/>
      <c r="T326" s="13"/>
      <c r="U326" s="13"/>
      <c r="V326" s="13"/>
      <c r="W326" s="13"/>
      <c r="X326" s="13"/>
      <c r="Y326" s="13"/>
      <c r="Z326" s="13"/>
      <c r="AA326" s="13"/>
      <c r="AB326" s="13"/>
    </row>
    <row r="327" spans="1:28" ht="22.5" customHeight="1">
      <c r="A327" s="16" t="s">
        <v>508</v>
      </c>
      <c r="B327" s="8"/>
      <c r="C327" s="8"/>
      <c r="D327" s="8"/>
      <c r="E327" s="8"/>
      <c r="F327" s="16"/>
      <c r="G327" s="8"/>
      <c r="H327" s="8"/>
      <c r="I327" s="8"/>
      <c r="J327" s="8"/>
      <c r="K327" s="13"/>
      <c r="L327" s="13"/>
      <c r="M327" s="13"/>
      <c r="N327" s="13"/>
      <c r="O327" s="13"/>
      <c r="P327" s="13"/>
      <c r="Q327" s="13"/>
      <c r="R327" s="13"/>
      <c r="S327" s="13"/>
      <c r="T327" s="13"/>
      <c r="U327" s="13"/>
      <c r="V327" s="13"/>
      <c r="W327" s="13"/>
      <c r="X327" s="13"/>
      <c r="Y327" s="13"/>
      <c r="Z327" s="13"/>
      <c r="AA327" s="13"/>
      <c r="AB327" s="13"/>
    </row>
    <row r="328" spans="1:28" ht="22.5" customHeight="1">
      <c r="A328" s="16" t="s">
        <v>509</v>
      </c>
      <c r="B328" s="8"/>
      <c r="C328" s="8"/>
      <c r="D328" s="8"/>
      <c r="E328" s="8"/>
      <c r="F328" s="16"/>
      <c r="G328" s="8"/>
      <c r="H328" s="8"/>
      <c r="I328" s="8"/>
      <c r="J328" s="8"/>
      <c r="K328" s="13"/>
      <c r="L328" s="13"/>
      <c r="M328" s="13"/>
      <c r="N328" s="13"/>
      <c r="O328" s="13"/>
      <c r="P328" s="13"/>
      <c r="Q328" s="13"/>
      <c r="R328" s="13"/>
      <c r="S328" s="13"/>
      <c r="T328" s="13"/>
      <c r="U328" s="13"/>
      <c r="V328" s="13"/>
      <c r="W328" s="13"/>
      <c r="X328" s="13"/>
      <c r="Y328" s="13"/>
      <c r="Z328" s="13"/>
      <c r="AA328" s="13"/>
      <c r="AB328" s="13"/>
    </row>
    <row r="329" spans="1:28" ht="22.5" customHeight="1">
      <c r="A329" s="16" t="s">
        <v>510</v>
      </c>
      <c r="B329" s="8"/>
      <c r="C329" s="8"/>
      <c r="D329" s="8"/>
      <c r="E329" s="8"/>
      <c r="F329" s="16"/>
      <c r="G329" s="8"/>
      <c r="H329" s="8"/>
      <c r="I329" s="8"/>
      <c r="J329" s="8"/>
      <c r="K329" s="13"/>
      <c r="L329" s="13"/>
      <c r="M329" s="13"/>
      <c r="N329" s="13"/>
      <c r="O329" s="13"/>
      <c r="P329" s="13"/>
      <c r="Q329" s="13"/>
      <c r="R329" s="13"/>
      <c r="S329" s="13"/>
      <c r="T329" s="13"/>
      <c r="U329" s="13"/>
      <c r="V329" s="13"/>
      <c r="W329" s="13"/>
      <c r="X329" s="13"/>
      <c r="Y329" s="13"/>
      <c r="Z329" s="13"/>
      <c r="AA329" s="13"/>
      <c r="AB329" s="13"/>
    </row>
    <row r="330" spans="1:28" ht="22.5" customHeight="1">
      <c r="A330" s="16" t="s">
        <v>511</v>
      </c>
      <c r="B330" s="8"/>
      <c r="C330" s="8"/>
      <c r="D330" s="8"/>
      <c r="E330" s="8"/>
      <c r="F330" s="16"/>
      <c r="G330" s="8"/>
      <c r="H330" s="8"/>
      <c r="I330" s="8"/>
      <c r="J330" s="8"/>
      <c r="K330" s="13"/>
      <c r="L330" s="13"/>
      <c r="M330" s="13"/>
      <c r="N330" s="13"/>
      <c r="O330" s="13"/>
      <c r="P330" s="13"/>
      <c r="Q330" s="13"/>
      <c r="R330" s="13"/>
      <c r="S330" s="13"/>
      <c r="T330" s="13"/>
      <c r="U330" s="13"/>
      <c r="V330" s="13"/>
      <c r="W330" s="13"/>
      <c r="X330" s="13"/>
      <c r="Y330" s="13"/>
      <c r="Z330" s="13"/>
      <c r="AA330" s="13"/>
      <c r="AB330" s="13"/>
    </row>
    <row r="331" spans="1:28" ht="22.5" customHeight="1">
      <c r="A331" s="16" t="s">
        <v>512</v>
      </c>
      <c r="B331" s="8"/>
      <c r="C331" s="8"/>
      <c r="D331" s="8"/>
      <c r="E331" s="8"/>
      <c r="F331" s="16"/>
      <c r="G331" s="8"/>
      <c r="H331" s="8"/>
      <c r="I331" s="8"/>
      <c r="J331" s="8"/>
      <c r="K331" s="13"/>
      <c r="L331" s="13"/>
      <c r="M331" s="13"/>
      <c r="N331" s="13"/>
      <c r="O331" s="13"/>
      <c r="P331" s="13"/>
      <c r="Q331" s="13"/>
      <c r="R331" s="13"/>
      <c r="S331" s="13"/>
      <c r="T331" s="13"/>
      <c r="U331" s="13"/>
      <c r="V331" s="13"/>
      <c r="W331" s="13"/>
      <c r="X331" s="13"/>
      <c r="Y331" s="13"/>
      <c r="Z331" s="13"/>
      <c r="AA331" s="13"/>
      <c r="AB331" s="13"/>
    </row>
    <row r="332" spans="1:28" ht="22.5" customHeight="1">
      <c r="A332" s="16" t="s">
        <v>513</v>
      </c>
      <c r="B332" s="8"/>
      <c r="C332" s="8"/>
      <c r="D332" s="8"/>
      <c r="E332" s="8"/>
      <c r="F332" s="16"/>
      <c r="G332" s="8"/>
      <c r="H332" s="8"/>
      <c r="I332" s="8"/>
      <c r="J332" s="8"/>
      <c r="K332" s="13"/>
      <c r="L332" s="13"/>
      <c r="M332" s="13"/>
      <c r="N332" s="13"/>
      <c r="O332" s="13"/>
      <c r="P332" s="13"/>
      <c r="Q332" s="13"/>
      <c r="R332" s="13"/>
      <c r="S332" s="13"/>
      <c r="T332" s="13"/>
      <c r="U332" s="13"/>
      <c r="V332" s="13"/>
      <c r="W332" s="13"/>
      <c r="X332" s="13"/>
      <c r="Y332" s="13"/>
      <c r="Z332" s="13"/>
      <c r="AA332" s="13"/>
      <c r="AB332" s="13"/>
    </row>
    <row r="333" spans="1:28" ht="22.5" customHeight="1">
      <c r="A333" s="16" t="s">
        <v>514</v>
      </c>
      <c r="B333" s="8"/>
      <c r="C333" s="8"/>
      <c r="D333" s="8"/>
      <c r="E333" s="8"/>
      <c r="F333" s="16"/>
      <c r="G333" s="8"/>
      <c r="H333" s="8"/>
      <c r="I333" s="8"/>
      <c r="J333" s="8"/>
      <c r="K333" s="13"/>
      <c r="L333" s="13"/>
      <c r="M333" s="13"/>
      <c r="N333" s="13"/>
      <c r="O333" s="13"/>
      <c r="P333" s="13"/>
      <c r="Q333" s="13"/>
      <c r="R333" s="13"/>
      <c r="S333" s="13"/>
      <c r="T333" s="13"/>
      <c r="U333" s="13"/>
      <c r="V333" s="13"/>
      <c r="W333" s="13"/>
      <c r="X333" s="13"/>
      <c r="Y333" s="13"/>
      <c r="Z333" s="13"/>
      <c r="AA333" s="13"/>
      <c r="AB333" s="13"/>
    </row>
    <row r="334" spans="1:28" ht="22.5" customHeight="1">
      <c r="A334" s="16" t="s">
        <v>515</v>
      </c>
      <c r="B334" s="8"/>
      <c r="C334" s="8"/>
      <c r="D334" s="8"/>
      <c r="E334" s="8"/>
      <c r="F334" s="16"/>
      <c r="G334" s="8"/>
      <c r="H334" s="8"/>
      <c r="I334" s="8"/>
      <c r="J334" s="8"/>
      <c r="K334" s="13"/>
      <c r="L334" s="13"/>
      <c r="M334" s="13"/>
      <c r="N334" s="13"/>
      <c r="O334" s="13"/>
      <c r="P334" s="13"/>
      <c r="Q334" s="13"/>
      <c r="R334" s="13"/>
      <c r="S334" s="13"/>
      <c r="T334" s="13"/>
      <c r="U334" s="13"/>
      <c r="V334" s="13"/>
      <c r="W334" s="13"/>
      <c r="X334" s="13"/>
      <c r="Y334" s="13"/>
      <c r="Z334" s="13"/>
      <c r="AA334" s="13"/>
      <c r="AB334" s="13"/>
    </row>
    <row r="335" spans="1:28" ht="22.5" customHeight="1">
      <c r="A335" s="16" t="s">
        <v>516</v>
      </c>
      <c r="B335" s="8"/>
      <c r="C335" s="8"/>
      <c r="D335" s="8"/>
      <c r="E335" s="8"/>
      <c r="F335" s="16"/>
      <c r="G335" s="8"/>
      <c r="H335" s="8"/>
      <c r="I335" s="8"/>
      <c r="J335" s="8"/>
      <c r="K335" s="13"/>
      <c r="L335" s="13"/>
      <c r="M335" s="13"/>
      <c r="N335" s="13"/>
      <c r="O335" s="13"/>
      <c r="P335" s="13"/>
      <c r="Q335" s="13"/>
      <c r="R335" s="13"/>
      <c r="S335" s="13"/>
      <c r="T335" s="13"/>
      <c r="U335" s="13"/>
      <c r="V335" s="13"/>
      <c r="W335" s="13"/>
      <c r="X335" s="13"/>
      <c r="Y335" s="13"/>
      <c r="Z335" s="13"/>
      <c r="AA335" s="13"/>
      <c r="AB335" s="13"/>
    </row>
    <row r="336" spans="1:28" ht="22.5" customHeight="1">
      <c r="A336" s="16" t="s">
        <v>517</v>
      </c>
      <c r="B336" s="8"/>
      <c r="C336" s="8"/>
      <c r="D336" s="8"/>
      <c r="E336" s="8"/>
      <c r="F336" s="16"/>
      <c r="G336" s="8"/>
      <c r="H336" s="8"/>
      <c r="I336" s="8"/>
      <c r="J336" s="8"/>
      <c r="K336" s="13"/>
      <c r="L336" s="13"/>
      <c r="M336" s="13"/>
      <c r="N336" s="13"/>
      <c r="O336" s="13"/>
      <c r="P336" s="13"/>
      <c r="Q336" s="13"/>
      <c r="R336" s="13"/>
      <c r="S336" s="13"/>
      <c r="T336" s="13"/>
      <c r="U336" s="13"/>
      <c r="V336" s="13"/>
      <c r="W336" s="13"/>
      <c r="X336" s="13"/>
      <c r="Y336" s="13"/>
      <c r="Z336" s="13"/>
      <c r="AA336" s="13"/>
      <c r="AB336" s="13"/>
    </row>
    <row r="337" spans="1:28" ht="22.5" customHeight="1">
      <c r="A337" s="16" t="s">
        <v>518</v>
      </c>
      <c r="B337" s="8"/>
      <c r="C337" s="8"/>
      <c r="D337" s="8"/>
      <c r="E337" s="8"/>
      <c r="F337" s="16"/>
      <c r="G337" s="8"/>
      <c r="H337" s="8"/>
      <c r="I337" s="8"/>
      <c r="J337" s="8"/>
      <c r="K337" s="13"/>
      <c r="L337" s="13"/>
      <c r="M337" s="13"/>
      <c r="N337" s="13"/>
      <c r="O337" s="13"/>
      <c r="P337" s="13"/>
      <c r="Q337" s="13"/>
      <c r="R337" s="13"/>
      <c r="S337" s="13"/>
      <c r="T337" s="13"/>
      <c r="U337" s="13"/>
      <c r="V337" s="13"/>
      <c r="W337" s="13"/>
      <c r="X337" s="13"/>
      <c r="Y337" s="13"/>
      <c r="Z337" s="13"/>
      <c r="AA337" s="13"/>
      <c r="AB337" s="13"/>
    </row>
    <row r="338" spans="1:28" ht="22.5" customHeight="1">
      <c r="A338" s="16" t="s">
        <v>519</v>
      </c>
      <c r="B338" s="8"/>
      <c r="C338" s="8"/>
      <c r="D338" s="8"/>
      <c r="E338" s="8"/>
      <c r="F338" s="16"/>
      <c r="G338" s="8"/>
      <c r="H338" s="8"/>
      <c r="I338" s="8"/>
      <c r="J338" s="8"/>
      <c r="K338" s="13"/>
      <c r="L338" s="13"/>
      <c r="M338" s="13"/>
      <c r="N338" s="13"/>
      <c r="O338" s="13"/>
      <c r="P338" s="13"/>
      <c r="Q338" s="13"/>
      <c r="R338" s="13"/>
      <c r="S338" s="13"/>
      <c r="T338" s="13"/>
      <c r="U338" s="13"/>
      <c r="V338" s="13"/>
      <c r="W338" s="13"/>
      <c r="X338" s="13"/>
      <c r="Y338" s="13"/>
      <c r="Z338" s="13"/>
      <c r="AA338" s="13"/>
      <c r="AB338" s="13"/>
    </row>
    <row r="339" spans="1:28" ht="22.5" customHeight="1">
      <c r="A339" s="16" t="s">
        <v>520</v>
      </c>
      <c r="B339" s="8"/>
      <c r="C339" s="8"/>
      <c r="D339" s="8"/>
      <c r="E339" s="8"/>
      <c r="F339" s="16"/>
      <c r="G339" s="8"/>
      <c r="H339" s="8"/>
      <c r="I339" s="8"/>
      <c r="J339" s="8"/>
      <c r="K339" s="13"/>
      <c r="L339" s="13"/>
      <c r="M339" s="13"/>
      <c r="N339" s="13"/>
      <c r="O339" s="13"/>
      <c r="P339" s="13"/>
      <c r="Q339" s="13"/>
      <c r="R339" s="13"/>
      <c r="S339" s="13"/>
      <c r="T339" s="13"/>
      <c r="U339" s="13"/>
      <c r="V339" s="13"/>
      <c r="W339" s="13"/>
      <c r="X339" s="13"/>
      <c r="Y339" s="13"/>
      <c r="Z339" s="13"/>
      <c r="AA339" s="13"/>
      <c r="AB339" s="13"/>
    </row>
    <row r="340" spans="1:28" ht="22.5" customHeight="1">
      <c r="A340" s="16" t="s">
        <v>521</v>
      </c>
      <c r="B340" s="8"/>
      <c r="C340" s="8"/>
      <c r="D340" s="8"/>
      <c r="E340" s="8"/>
      <c r="F340" s="16"/>
      <c r="G340" s="8"/>
      <c r="H340" s="8"/>
      <c r="I340" s="8"/>
      <c r="J340" s="8"/>
      <c r="K340" s="13"/>
      <c r="L340" s="13"/>
      <c r="M340" s="13"/>
      <c r="N340" s="13"/>
      <c r="O340" s="13"/>
      <c r="P340" s="13"/>
      <c r="Q340" s="13"/>
      <c r="R340" s="13"/>
      <c r="S340" s="13"/>
      <c r="T340" s="13"/>
      <c r="U340" s="13"/>
      <c r="V340" s="13"/>
      <c r="W340" s="13"/>
      <c r="X340" s="13"/>
      <c r="Y340" s="13"/>
      <c r="Z340" s="13"/>
      <c r="AA340" s="13"/>
      <c r="AB340" s="13"/>
    </row>
    <row r="341" spans="1:28" ht="22.5" customHeight="1">
      <c r="A341" s="16" t="s">
        <v>522</v>
      </c>
      <c r="B341" s="8"/>
      <c r="C341" s="8"/>
      <c r="D341" s="8"/>
      <c r="E341" s="8"/>
      <c r="F341" s="16"/>
      <c r="G341" s="8"/>
      <c r="H341" s="8"/>
      <c r="I341" s="8"/>
      <c r="J341" s="8"/>
      <c r="K341" s="13"/>
      <c r="L341" s="13"/>
      <c r="M341" s="13"/>
      <c r="N341" s="13"/>
      <c r="O341" s="13"/>
      <c r="P341" s="13"/>
      <c r="Q341" s="13"/>
      <c r="R341" s="13"/>
      <c r="S341" s="13"/>
      <c r="T341" s="13"/>
      <c r="U341" s="13"/>
      <c r="V341" s="13"/>
      <c r="W341" s="13"/>
      <c r="X341" s="13"/>
      <c r="Y341" s="13"/>
      <c r="Z341" s="13"/>
      <c r="AA341" s="13"/>
      <c r="AB341" s="13"/>
    </row>
    <row r="342" spans="1:28" ht="22.5" customHeight="1">
      <c r="A342" s="16" t="s">
        <v>523</v>
      </c>
      <c r="B342" s="8"/>
      <c r="C342" s="8"/>
      <c r="D342" s="8"/>
      <c r="E342" s="8"/>
      <c r="F342" s="16"/>
      <c r="G342" s="8"/>
      <c r="H342" s="8"/>
      <c r="I342" s="8"/>
      <c r="J342" s="8"/>
      <c r="K342" s="13"/>
      <c r="L342" s="13"/>
      <c r="M342" s="13"/>
      <c r="N342" s="13"/>
      <c r="O342" s="13"/>
      <c r="P342" s="13"/>
      <c r="Q342" s="13"/>
      <c r="R342" s="13"/>
      <c r="S342" s="13"/>
      <c r="T342" s="13"/>
      <c r="U342" s="13"/>
      <c r="V342" s="13"/>
      <c r="W342" s="13"/>
      <c r="X342" s="13"/>
      <c r="Y342" s="13"/>
      <c r="Z342" s="13"/>
      <c r="AA342" s="13"/>
      <c r="AB342" s="13"/>
    </row>
    <row r="343" spans="1:28" ht="22.5" customHeight="1">
      <c r="A343" s="16" t="s">
        <v>524</v>
      </c>
      <c r="B343" s="8"/>
      <c r="C343" s="8"/>
      <c r="D343" s="8"/>
      <c r="E343" s="8"/>
      <c r="F343" s="16"/>
      <c r="G343" s="8"/>
      <c r="H343" s="8"/>
      <c r="I343" s="8"/>
      <c r="J343" s="8"/>
      <c r="K343" s="13"/>
      <c r="L343" s="13"/>
      <c r="M343" s="13"/>
      <c r="N343" s="13"/>
      <c r="O343" s="13"/>
      <c r="P343" s="13"/>
      <c r="Q343" s="13"/>
      <c r="R343" s="13"/>
      <c r="S343" s="13"/>
      <c r="T343" s="13"/>
      <c r="U343" s="13"/>
      <c r="V343" s="13"/>
      <c r="W343" s="13"/>
      <c r="X343" s="13"/>
      <c r="Y343" s="13"/>
      <c r="Z343" s="13"/>
      <c r="AA343" s="13"/>
      <c r="AB343" s="13"/>
    </row>
    <row r="344" spans="1:28" ht="22.5" customHeight="1">
      <c r="A344" s="16" t="s">
        <v>525</v>
      </c>
      <c r="B344" s="8"/>
      <c r="C344" s="8"/>
      <c r="D344" s="8"/>
      <c r="E344" s="8"/>
      <c r="F344" s="16"/>
      <c r="G344" s="8"/>
      <c r="H344" s="8"/>
      <c r="I344" s="8"/>
      <c r="J344" s="8"/>
      <c r="K344" s="13"/>
      <c r="L344" s="13"/>
      <c r="M344" s="13"/>
      <c r="N344" s="13"/>
      <c r="O344" s="13"/>
      <c r="P344" s="13"/>
      <c r="Q344" s="13"/>
      <c r="R344" s="13"/>
      <c r="S344" s="13"/>
      <c r="T344" s="13"/>
      <c r="U344" s="13"/>
      <c r="V344" s="13"/>
      <c r="W344" s="13"/>
      <c r="X344" s="13"/>
      <c r="Y344" s="13"/>
      <c r="Z344" s="13"/>
      <c r="AA344" s="13"/>
      <c r="AB344" s="13"/>
    </row>
    <row r="345" spans="1:28" ht="22.5" customHeight="1">
      <c r="A345" s="16" t="s">
        <v>526</v>
      </c>
      <c r="B345" s="8"/>
      <c r="C345" s="8"/>
      <c r="D345" s="8"/>
      <c r="E345" s="8"/>
      <c r="F345" s="16"/>
      <c r="G345" s="8"/>
      <c r="H345" s="8"/>
      <c r="I345" s="8"/>
      <c r="J345" s="8"/>
      <c r="K345" s="13"/>
      <c r="L345" s="13"/>
      <c r="M345" s="13"/>
      <c r="N345" s="13"/>
      <c r="O345" s="13"/>
      <c r="P345" s="13"/>
      <c r="Q345" s="13"/>
      <c r="R345" s="13"/>
      <c r="S345" s="13"/>
      <c r="T345" s="13"/>
      <c r="U345" s="13"/>
      <c r="V345" s="13"/>
      <c r="W345" s="13"/>
      <c r="X345" s="13"/>
      <c r="Y345" s="13"/>
      <c r="Z345" s="13"/>
      <c r="AA345" s="13"/>
      <c r="AB345" s="13"/>
    </row>
    <row r="346" spans="1:28" ht="22.5" customHeight="1">
      <c r="A346" s="16" t="s">
        <v>527</v>
      </c>
      <c r="B346" s="8"/>
      <c r="C346" s="8"/>
      <c r="D346" s="8"/>
      <c r="E346" s="8"/>
      <c r="F346" s="16"/>
      <c r="G346" s="8"/>
      <c r="H346" s="8"/>
      <c r="I346" s="8"/>
      <c r="J346" s="8"/>
      <c r="K346" s="13"/>
      <c r="L346" s="13"/>
      <c r="M346" s="13"/>
      <c r="N346" s="13"/>
      <c r="O346" s="13"/>
      <c r="P346" s="13"/>
      <c r="Q346" s="13"/>
      <c r="R346" s="13"/>
      <c r="S346" s="13"/>
      <c r="T346" s="13"/>
      <c r="U346" s="13"/>
      <c r="V346" s="13"/>
      <c r="W346" s="13"/>
      <c r="X346" s="13"/>
      <c r="Y346" s="13"/>
      <c r="Z346" s="13"/>
      <c r="AA346" s="13"/>
      <c r="AB346" s="13"/>
    </row>
    <row r="347" spans="1:28" ht="22.5" customHeight="1">
      <c r="A347" s="16" t="s">
        <v>528</v>
      </c>
      <c r="B347" s="8"/>
      <c r="C347" s="8"/>
      <c r="D347" s="8"/>
      <c r="E347" s="8"/>
      <c r="F347" s="16"/>
      <c r="G347" s="8"/>
      <c r="H347" s="8"/>
      <c r="I347" s="8"/>
      <c r="J347" s="8"/>
      <c r="K347" s="13"/>
      <c r="L347" s="13"/>
      <c r="M347" s="13"/>
      <c r="N347" s="13"/>
      <c r="O347" s="13"/>
      <c r="P347" s="13"/>
      <c r="Q347" s="13"/>
      <c r="R347" s="13"/>
      <c r="S347" s="13"/>
      <c r="T347" s="13"/>
      <c r="U347" s="13"/>
      <c r="V347" s="13"/>
      <c r="W347" s="13"/>
      <c r="X347" s="13"/>
      <c r="Y347" s="13"/>
      <c r="Z347" s="13"/>
      <c r="AA347" s="13"/>
      <c r="AB347" s="13"/>
    </row>
    <row r="348" spans="1:28" ht="22.5" customHeight="1">
      <c r="A348" s="16" t="s">
        <v>529</v>
      </c>
      <c r="B348" s="8"/>
      <c r="C348" s="8"/>
      <c r="D348" s="8"/>
      <c r="E348" s="8"/>
      <c r="F348" s="16"/>
      <c r="G348" s="8"/>
      <c r="H348" s="8"/>
      <c r="I348" s="8"/>
      <c r="J348" s="8"/>
      <c r="K348" s="13"/>
      <c r="L348" s="13"/>
      <c r="M348" s="13"/>
      <c r="N348" s="13"/>
      <c r="O348" s="13"/>
      <c r="P348" s="13"/>
      <c r="Q348" s="13"/>
      <c r="R348" s="13"/>
      <c r="S348" s="13"/>
      <c r="T348" s="13"/>
      <c r="U348" s="13"/>
      <c r="V348" s="13"/>
      <c r="W348" s="13"/>
      <c r="X348" s="13"/>
      <c r="Y348" s="13"/>
      <c r="Z348" s="13"/>
      <c r="AA348" s="13"/>
      <c r="AB348" s="13"/>
    </row>
    <row r="349" spans="1:28" ht="22.5" customHeight="1">
      <c r="A349" s="16" t="s">
        <v>530</v>
      </c>
      <c r="B349" s="8"/>
      <c r="C349" s="8"/>
      <c r="D349" s="8"/>
      <c r="E349" s="8"/>
      <c r="F349" s="16"/>
      <c r="G349" s="8"/>
      <c r="H349" s="8"/>
      <c r="I349" s="8"/>
      <c r="J349" s="8"/>
      <c r="K349" s="13"/>
      <c r="L349" s="13"/>
      <c r="M349" s="13"/>
      <c r="N349" s="13"/>
      <c r="O349" s="13"/>
      <c r="P349" s="13"/>
      <c r="Q349" s="13"/>
      <c r="R349" s="13"/>
      <c r="S349" s="13"/>
      <c r="T349" s="13"/>
      <c r="U349" s="13"/>
      <c r="V349" s="13"/>
      <c r="W349" s="13"/>
      <c r="X349" s="13"/>
      <c r="Y349" s="13"/>
      <c r="Z349" s="13"/>
      <c r="AA349" s="13"/>
      <c r="AB349" s="13"/>
    </row>
    <row r="350" spans="1:28" ht="22.5" customHeight="1">
      <c r="A350" s="16" t="s">
        <v>531</v>
      </c>
      <c r="B350" s="8"/>
      <c r="C350" s="8"/>
      <c r="D350" s="8"/>
      <c r="E350" s="8"/>
      <c r="F350" s="16"/>
      <c r="G350" s="8"/>
      <c r="H350" s="8"/>
      <c r="I350" s="8"/>
      <c r="J350" s="8"/>
      <c r="K350" s="13"/>
      <c r="L350" s="13"/>
      <c r="M350" s="13"/>
      <c r="N350" s="13"/>
      <c r="O350" s="13"/>
      <c r="P350" s="13"/>
      <c r="Q350" s="13"/>
      <c r="R350" s="13"/>
      <c r="S350" s="13"/>
      <c r="T350" s="13"/>
      <c r="U350" s="13"/>
      <c r="V350" s="13"/>
      <c r="W350" s="13"/>
      <c r="X350" s="13"/>
      <c r="Y350" s="13"/>
      <c r="Z350" s="13"/>
      <c r="AA350" s="13"/>
      <c r="AB350" s="13"/>
    </row>
    <row r="351" spans="1:28" ht="22.5" customHeight="1">
      <c r="A351" s="16" t="s">
        <v>532</v>
      </c>
      <c r="B351" s="8"/>
      <c r="C351" s="8"/>
      <c r="D351" s="8"/>
      <c r="E351" s="8"/>
      <c r="F351" s="16"/>
      <c r="G351" s="8"/>
      <c r="H351" s="8"/>
      <c r="I351" s="8"/>
      <c r="J351" s="8"/>
      <c r="K351" s="13"/>
      <c r="L351" s="13"/>
      <c r="M351" s="13"/>
      <c r="N351" s="13"/>
      <c r="O351" s="13"/>
      <c r="P351" s="13"/>
      <c r="Q351" s="13"/>
      <c r="R351" s="13"/>
      <c r="S351" s="13"/>
      <c r="T351" s="13"/>
      <c r="U351" s="13"/>
      <c r="V351" s="13"/>
      <c r="W351" s="13"/>
      <c r="X351" s="13"/>
      <c r="Y351" s="13"/>
      <c r="Z351" s="13"/>
      <c r="AA351" s="13"/>
      <c r="AB351" s="13"/>
    </row>
    <row r="352" spans="1:28" ht="22.5" customHeight="1">
      <c r="A352" s="16" t="s">
        <v>533</v>
      </c>
      <c r="B352" s="8"/>
      <c r="C352" s="8"/>
      <c r="D352" s="8"/>
      <c r="E352" s="8"/>
      <c r="F352" s="16"/>
      <c r="G352" s="8"/>
      <c r="H352" s="8"/>
      <c r="I352" s="8"/>
      <c r="J352" s="8"/>
      <c r="K352" s="13"/>
      <c r="L352" s="13"/>
      <c r="M352" s="13"/>
      <c r="N352" s="13"/>
      <c r="O352" s="13"/>
      <c r="P352" s="13"/>
      <c r="Q352" s="13"/>
      <c r="R352" s="13"/>
      <c r="S352" s="13"/>
      <c r="T352" s="13"/>
      <c r="U352" s="13"/>
      <c r="V352" s="13"/>
      <c r="W352" s="13"/>
      <c r="X352" s="13"/>
      <c r="Y352" s="13"/>
      <c r="Z352" s="13"/>
      <c r="AA352" s="13"/>
      <c r="AB352" s="13"/>
    </row>
    <row r="353" spans="1:28" ht="22.5" customHeight="1">
      <c r="A353" s="16" t="s">
        <v>534</v>
      </c>
      <c r="B353" s="8"/>
      <c r="C353" s="8"/>
      <c r="D353" s="8"/>
      <c r="E353" s="8"/>
      <c r="F353" s="16"/>
      <c r="G353" s="8"/>
      <c r="H353" s="8"/>
      <c r="I353" s="8"/>
      <c r="J353" s="8"/>
      <c r="K353" s="13"/>
      <c r="L353" s="13"/>
      <c r="M353" s="13"/>
      <c r="N353" s="13"/>
      <c r="O353" s="13"/>
      <c r="P353" s="13"/>
      <c r="Q353" s="13"/>
      <c r="R353" s="13"/>
      <c r="S353" s="13"/>
      <c r="T353" s="13"/>
      <c r="U353" s="13"/>
      <c r="V353" s="13"/>
      <c r="W353" s="13"/>
      <c r="X353" s="13"/>
      <c r="Y353" s="13"/>
      <c r="Z353" s="13"/>
      <c r="AA353" s="13"/>
      <c r="AB353" s="13"/>
    </row>
    <row r="354" spans="1:28" ht="22.5" customHeight="1">
      <c r="A354" s="16" t="s">
        <v>535</v>
      </c>
      <c r="B354" s="8"/>
      <c r="C354" s="8"/>
      <c r="D354" s="8"/>
      <c r="E354" s="8"/>
      <c r="F354" s="16"/>
      <c r="G354" s="8"/>
      <c r="H354" s="8"/>
      <c r="I354" s="8"/>
      <c r="J354" s="8"/>
      <c r="K354" s="13"/>
      <c r="L354" s="13"/>
      <c r="M354" s="13"/>
      <c r="N354" s="13"/>
      <c r="O354" s="13"/>
      <c r="P354" s="13"/>
      <c r="Q354" s="13"/>
      <c r="R354" s="13"/>
      <c r="S354" s="13"/>
      <c r="T354" s="13"/>
      <c r="U354" s="13"/>
      <c r="V354" s="13"/>
      <c r="W354" s="13"/>
      <c r="X354" s="13"/>
      <c r="Y354" s="13"/>
      <c r="Z354" s="13"/>
      <c r="AA354" s="13"/>
      <c r="AB354" s="13"/>
    </row>
    <row r="355" spans="1:28" ht="22.5" customHeight="1">
      <c r="A355" s="16" t="s">
        <v>536</v>
      </c>
      <c r="B355" s="8"/>
      <c r="C355" s="8"/>
      <c r="D355" s="8"/>
      <c r="E355" s="8"/>
      <c r="F355" s="16"/>
      <c r="G355" s="8"/>
      <c r="H355" s="8"/>
      <c r="I355" s="8"/>
      <c r="J355" s="8"/>
      <c r="K355" s="13"/>
      <c r="L355" s="13"/>
      <c r="M355" s="13"/>
      <c r="N355" s="13"/>
      <c r="O355" s="13"/>
      <c r="P355" s="13"/>
      <c r="Q355" s="13"/>
      <c r="R355" s="13"/>
      <c r="S355" s="13"/>
      <c r="T355" s="13"/>
      <c r="U355" s="13"/>
      <c r="V355" s="13"/>
      <c r="W355" s="13"/>
      <c r="X355" s="13"/>
      <c r="Y355" s="13"/>
      <c r="Z355" s="13"/>
      <c r="AA355" s="13"/>
      <c r="AB355" s="13"/>
    </row>
    <row r="356" spans="1:28" ht="22.5" customHeight="1">
      <c r="A356" s="16" t="s">
        <v>537</v>
      </c>
      <c r="B356" s="8"/>
      <c r="C356" s="8"/>
      <c r="D356" s="8"/>
      <c r="E356" s="8"/>
      <c r="F356" s="16"/>
      <c r="G356" s="8"/>
      <c r="H356" s="8"/>
      <c r="I356" s="8"/>
      <c r="J356" s="8"/>
      <c r="K356" s="13"/>
      <c r="L356" s="13"/>
      <c r="M356" s="13"/>
      <c r="N356" s="13"/>
      <c r="O356" s="13"/>
      <c r="P356" s="13"/>
      <c r="Q356" s="13"/>
      <c r="R356" s="13"/>
      <c r="S356" s="13"/>
      <c r="T356" s="13"/>
      <c r="U356" s="13"/>
      <c r="V356" s="13"/>
      <c r="W356" s="13"/>
      <c r="X356" s="13"/>
      <c r="Y356" s="13"/>
      <c r="Z356" s="13"/>
      <c r="AA356" s="13"/>
      <c r="AB356" s="13"/>
    </row>
    <row r="357" spans="1:28" ht="22.5" customHeight="1">
      <c r="A357" s="16" t="s">
        <v>538</v>
      </c>
      <c r="B357" s="8"/>
      <c r="C357" s="8"/>
      <c r="D357" s="8"/>
      <c r="E357" s="8"/>
      <c r="F357" s="16"/>
      <c r="G357" s="8"/>
      <c r="H357" s="8"/>
      <c r="I357" s="8"/>
      <c r="J357" s="8"/>
      <c r="K357" s="13"/>
      <c r="L357" s="13"/>
      <c r="M357" s="13"/>
      <c r="N357" s="13"/>
      <c r="O357" s="13"/>
      <c r="P357" s="13"/>
      <c r="Q357" s="13"/>
      <c r="R357" s="13"/>
      <c r="S357" s="13"/>
      <c r="T357" s="13"/>
      <c r="U357" s="13"/>
      <c r="V357" s="13"/>
      <c r="W357" s="13"/>
      <c r="X357" s="13"/>
      <c r="Y357" s="13"/>
      <c r="Z357" s="13"/>
      <c r="AA357" s="13"/>
      <c r="AB357" s="13"/>
    </row>
    <row r="358" spans="1:28" ht="22.5" customHeight="1">
      <c r="A358" s="16" t="s">
        <v>539</v>
      </c>
      <c r="B358" s="8"/>
      <c r="C358" s="8"/>
      <c r="D358" s="8"/>
      <c r="E358" s="8"/>
      <c r="F358" s="16"/>
      <c r="G358" s="8"/>
      <c r="H358" s="8"/>
      <c r="I358" s="8"/>
      <c r="J358" s="8"/>
      <c r="K358" s="13"/>
      <c r="L358" s="13"/>
      <c r="M358" s="13"/>
      <c r="N358" s="13"/>
      <c r="O358" s="13"/>
      <c r="P358" s="13"/>
      <c r="Q358" s="13"/>
      <c r="R358" s="13"/>
      <c r="S358" s="13"/>
      <c r="T358" s="13"/>
      <c r="U358" s="13"/>
      <c r="V358" s="13"/>
      <c r="W358" s="13"/>
      <c r="X358" s="13"/>
      <c r="Y358" s="13"/>
      <c r="Z358" s="13"/>
      <c r="AA358" s="13"/>
      <c r="AB358" s="13"/>
    </row>
    <row r="359" spans="1:28" ht="22.5" customHeight="1">
      <c r="A359" s="16" t="s">
        <v>540</v>
      </c>
      <c r="B359" s="8"/>
      <c r="C359" s="8"/>
      <c r="D359" s="8"/>
      <c r="E359" s="8"/>
      <c r="F359" s="16"/>
      <c r="G359" s="8"/>
      <c r="H359" s="8"/>
      <c r="I359" s="8"/>
      <c r="J359" s="8"/>
      <c r="K359" s="13"/>
      <c r="L359" s="13"/>
      <c r="M359" s="13"/>
      <c r="N359" s="13"/>
      <c r="O359" s="13"/>
      <c r="P359" s="13"/>
      <c r="Q359" s="13"/>
      <c r="R359" s="13"/>
      <c r="S359" s="13"/>
      <c r="T359" s="13"/>
      <c r="U359" s="13"/>
      <c r="V359" s="13"/>
      <c r="W359" s="13"/>
      <c r="X359" s="13"/>
      <c r="Y359" s="13"/>
      <c r="Z359" s="13"/>
      <c r="AA359" s="13"/>
      <c r="AB359" s="13"/>
    </row>
    <row r="360" spans="1:28" ht="22.5" customHeight="1">
      <c r="A360" s="16" t="s">
        <v>541</v>
      </c>
      <c r="B360" s="8"/>
      <c r="C360" s="8"/>
      <c r="D360" s="8"/>
      <c r="E360" s="8"/>
      <c r="F360" s="16"/>
      <c r="G360" s="8"/>
      <c r="H360" s="8"/>
      <c r="I360" s="8"/>
      <c r="J360" s="8"/>
      <c r="K360" s="13"/>
      <c r="L360" s="13"/>
      <c r="M360" s="13"/>
      <c r="N360" s="13"/>
      <c r="O360" s="13"/>
      <c r="P360" s="13"/>
      <c r="Q360" s="13"/>
      <c r="R360" s="13"/>
      <c r="S360" s="13"/>
      <c r="T360" s="13"/>
      <c r="U360" s="13"/>
      <c r="V360" s="13"/>
      <c r="W360" s="13"/>
      <c r="X360" s="13"/>
      <c r="Y360" s="13"/>
      <c r="Z360" s="13"/>
      <c r="AA360" s="13"/>
      <c r="AB360" s="13"/>
    </row>
    <row r="361" spans="1:28" ht="22.5" customHeight="1">
      <c r="A361" s="16" t="s">
        <v>542</v>
      </c>
      <c r="B361" s="8"/>
      <c r="C361" s="8"/>
      <c r="D361" s="8"/>
      <c r="E361" s="8"/>
      <c r="F361" s="16"/>
      <c r="G361" s="8"/>
      <c r="H361" s="8"/>
      <c r="I361" s="8"/>
      <c r="J361" s="8"/>
      <c r="K361" s="13"/>
      <c r="L361" s="13"/>
      <c r="M361" s="13"/>
      <c r="N361" s="13"/>
      <c r="O361" s="13"/>
      <c r="P361" s="13"/>
      <c r="Q361" s="13"/>
      <c r="R361" s="13"/>
      <c r="S361" s="13"/>
      <c r="T361" s="13"/>
      <c r="U361" s="13"/>
      <c r="V361" s="13"/>
      <c r="W361" s="13"/>
      <c r="X361" s="13"/>
      <c r="Y361" s="13"/>
      <c r="Z361" s="13"/>
      <c r="AA361" s="13"/>
      <c r="AB361" s="13"/>
    </row>
    <row r="362" spans="1:28" ht="22.5" customHeight="1">
      <c r="A362" s="16" t="s">
        <v>543</v>
      </c>
      <c r="B362" s="8"/>
      <c r="C362" s="8"/>
      <c r="D362" s="8"/>
      <c r="E362" s="8"/>
      <c r="F362" s="16"/>
      <c r="G362" s="8"/>
      <c r="H362" s="8"/>
      <c r="I362" s="8"/>
      <c r="J362" s="8"/>
      <c r="K362" s="13"/>
      <c r="L362" s="13"/>
      <c r="M362" s="13"/>
      <c r="N362" s="13"/>
      <c r="O362" s="13"/>
      <c r="P362" s="13"/>
      <c r="Q362" s="13"/>
      <c r="R362" s="13"/>
      <c r="S362" s="13"/>
      <c r="T362" s="13"/>
      <c r="U362" s="13"/>
      <c r="V362" s="13"/>
      <c r="W362" s="13"/>
      <c r="X362" s="13"/>
      <c r="Y362" s="13"/>
      <c r="Z362" s="13"/>
      <c r="AA362" s="13"/>
      <c r="AB362" s="13"/>
    </row>
    <row r="363" spans="1:28" ht="22.5" customHeight="1">
      <c r="A363" s="16" t="s">
        <v>544</v>
      </c>
      <c r="B363" s="8"/>
      <c r="C363" s="8"/>
      <c r="D363" s="8"/>
      <c r="E363" s="8"/>
      <c r="F363" s="16"/>
      <c r="G363" s="8"/>
      <c r="H363" s="8"/>
      <c r="I363" s="8"/>
      <c r="J363" s="8"/>
      <c r="K363" s="13"/>
      <c r="L363" s="13"/>
      <c r="M363" s="13"/>
      <c r="N363" s="13"/>
      <c r="O363" s="13"/>
      <c r="P363" s="13"/>
      <c r="Q363" s="13"/>
      <c r="R363" s="13"/>
      <c r="S363" s="13"/>
      <c r="T363" s="13"/>
      <c r="U363" s="13"/>
      <c r="V363" s="13"/>
      <c r="W363" s="13"/>
      <c r="X363" s="13"/>
      <c r="Y363" s="13"/>
      <c r="Z363" s="13"/>
      <c r="AA363" s="13"/>
      <c r="AB363" s="13"/>
    </row>
    <row r="364" spans="1:28" ht="22.5" customHeight="1">
      <c r="A364" s="16" t="s">
        <v>545</v>
      </c>
      <c r="B364" s="8"/>
      <c r="C364" s="8"/>
      <c r="D364" s="8"/>
      <c r="E364" s="8"/>
      <c r="F364" s="16"/>
      <c r="G364" s="8"/>
      <c r="H364" s="8"/>
      <c r="I364" s="8"/>
      <c r="J364" s="8"/>
      <c r="K364" s="13"/>
      <c r="L364" s="13"/>
      <c r="M364" s="13"/>
      <c r="N364" s="13"/>
      <c r="O364" s="13"/>
      <c r="P364" s="13"/>
      <c r="Q364" s="13"/>
      <c r="R364" s="13"/>
      <c r="S364" s="13"/>
      <c r="T364" s="13"/>
      <c r="U364" s="13"/>
      <c r="V364" s="13"/>
      <c r="W364" s="13"/>
      <c r="X364" s="13"/>
      <c r="Y364" s="13"/>
      <c r="Z364" s="13"/>
      <c r="AA364" s="13"/>
      <c r="AB364" s="13"/>
    </row>
    <row r="365" spans="1:28" ht="22.5" customHeight="1">
      <c r="A365" s="16" t="s">
        <v>546</v>
      </c>
      <c r="B365" s="8"/>
      <c r="C365" s="8"/>
      <c r="D365" s="8"/>
      <c r="E365" s="8"/>
      <c r="F365" s="16"/>
      <c r="G365" s="8"/>
      <c r="H365" s="8"/>
      <c r="I365" s="8"/>
      <c r="J365" s="8"/>
      <c r="K365" s="13"/>
      <c r="L365" s="13"/>
      <c r="M365" s="13"/>
      <c r="N365" s="13"/>
      <c r="O365" s="13"/>
      <c r="P365" s="13"/>
      <c r="Q365" s="13"/>
      <c r="R365" s="13"/>
      <c r="S365" s="13"/>
      <c r="T365" s="13"/>
      <c r="U365" s="13"/>
      <c r="V365" s="13"/>
      <c r="W365" s="13"/>
      <c r="X365" s="13"/>
      <c r="Y365" s="13"/>
      <c r="Z365" s="13"/>
      <c r="AA365" s="13"/>
      <c r="AB365" s="13"/>
    </row>
    <row r="366" spans="1:28" ht="22.5" customHeight="1">
      <c r="A366" s="16" t="s">
        <v>547</v>
      </c>
      <c r="B366" s="8"/>
      <c r="C366" s="8"/>
      <c r="D366" s="8"/>
      <c r="E366" s="8"/>
      <c r="F366" s="16"/>
      <c r="G366" s="8"/>
      <c r="H366" s="8"/>
      <c r="I366" s="8"/>
      <c r="J366" s="8"/>
      <c r="K366" s="13"/>
      <c r="L366" s="13"/>
      <c r="M366" s="13"/>
      <c r="N366" s="13"/>
      <c r="O366" s="13"/>
      <c r="P366" s="13"/>
      <c r="Q366" s="13"/>
      <c r="R366" s="13"/>
      <c r="S366" s="13"/>
      <c r="T366" s="13"/>
      <c r="U366" s="13"/>
      <c r="V366" s="13"/>
      <c r="W366" s="13"/>
      <c r="X366" s="13"/>
      <c r="Y366" s="13"/>
      <c r="Z366" s="13"/>
      <c r="AA366" s="13"/>
      <c r="AB366" s="13"/>
    </row>
    <row r="367" spans="1:28" ht="22.5" customHeight="1">
      <c r="A367" s="16" t="s">
        <v>548</v>
      </c>
      <c r="B367" s="8"/>
      <c r="C367" s="8"/>
      <c r="D367" s="8"/>
      <c r="E367" s="8"/>
      <c r="F367" s="16"/>
      <c r="G367" s="8"/>
      <c r="H367" s="8"/>
      <c r="I367" s="8"/>
      <c r="J367" s="8"/>
      <c r="K367" s="13"/>
      <c r="L367" s="13"/>
      <c r="M367" s="13"/>
      <c r="N367" s="13"/>
      <c r="O367" s="13"/>
      <c r="P367" s="13"/>
      <c r="Q367" s="13"/>
      <c r="R367" s="13"/>
      <c r="S367" s="13"/>
      <c r="T367" s="13"/>
      <c r="U367" s="13"/>
      <c r="V367" s="13"/>
      <c r="W367" s="13"/>
      <c r="X367" s="13"/>
      <c r="Y367" s="13"/>
      <c r="Z367" s="13"/>
      <c r="AA367" s="13"/>
      <c r="AB367" s="13"/>
    </row>
    <row r="368" spans="1:28" ht="22.5" customHeight="1">
      <c r="A368" s="16" t="s">
        <v>549</v>
      </c>
      <c r="B368" s="8"/>
      <c r="C368" s="8"/>
      <c r="D368" s="8"/>
      <c r="E368" s="8"/>
      <c r="F368" s="16"/>
      <c r="G368" s="8"/>
      <c r="H368" s="8"/>
      <c r="I368" s="8"/>
      <c r="J368" s="8"/>
      <c r="K368" s="13"/>
      <c r="L368" s="13"/>
      <c r="M368" s="13"/>
      <c r="N368" s="13"/>
      <c r="O368" s="13"/>
      <c r="P368" s="13"/>
      <c r="Q368" s="13"/>
      <c r="R368" s="13"/>
      <c r="S368" s="13"/>
      <c r="T368" s="13"/>
      <c r="U368" s="13"/>
      <c r="V368" s="13"/>
      <c r="W368" s="13"/>
      <c r="X368" s="13"/>
      <c r="Y368" s="13"/>
      <c r="Z368" s="13"/>
      <c r="AA368" s="13"/>
      <c r="AB368" s="13"/>
    </row>
    <row r="369" spans="1:28" ht="22.5" customHeight="1">
      <c r="A369" s="16" t="s">
        <v>550</v>
      </c>
      <c r="B369" s="8"/>
      <c r="C369" s="8"/>
      <c r="D369" s="8"/>
      <c r="E369" s="8"/>
      <c r="F369" s="16"/>
      <c r="G369" s="8"/>
      <c r="H369" s="8"/>
      <c r="I369" s="8"/>
      <c r="J369" s="8"/>
      <c r="K369" s="13"/>
      <c r="L369" s="13"/>
      <c r="M369" s="13"/>
      <c r="N369" s="13"/>
      <c r="O369" s="13"/>
      <c r="P369" s="13"/>
      <c r="Q369" s="13"/>
      <c r="R369" s="13"/>
      <c r="S369" s="13"/>
      <c r="T369" s="13"/>
      <c r="U369" s="13"/>
      <c r="V369" s="13"/>
      <c r="W369" s="13"/>
      <c r="X369" s="13"/>
      <c r="Y369" s="13"/>
      <c r="Z369" s="13"/>
      <c r="AA369" s="13"/>
      <c r="AB369" s="13"/>
    </row>
    <row r="370" spans="1:28" ht="22.5" customHeight="1">
      <c r="A370" s="16" t="s">
        <v>551</v>
      </c>
      <c r="B370" s="8"/>
      <c r="C370" s="8"/>
      <c r="D370" s="8"/>
      <c r="E370" s="8"/>
      <c r="F370" s="16"/>
      <c r="G370" s="8"/>
      <c r="H370" s="8"/>
      <c r="I370" s="8"/>
      <c r="J370" s="8"/>
      <c r="K370" s="13"/>
      <c r="L370" s="13"/>
      <c r="M370" s="13"/>
      <c r="N370" s="13"/>
      <c r="O370" s="13"/>
      <c r="P370" s="13"/>
      <c r="Q370" s="13"/>
      <c r="R370" s="13"/>
      <c r="S370" s="13"/>
      <c r="T370" s="13"/>
      <c r="U370" s="13"/>
      <c r="V370" s="13"/>
      <c r="W370" s="13"/>
      <c r="X370" s="13"/>
      <c r="Y370" s="13"/>
      <c r="Z370" s="13"/>
      <c r="AA370" s="13"/>
      <c r="AB370" s="13"/>
    </row>
    <row r="371" spans="1:28" ht="22.5" customHeight="1">
      <c r="A371" s="16" t="s">
        <v>552</v>
      </c>
      <c r="B371" s="8"/>
      <c r="C371" s="8"/>
      <c r="D371" s="8"/>
      <c r="E371" s="8"/>
      <c r="F371" s="16"/>
      <c r="G371" s="8"/>
      <c r="H371" s="8"/>
      <c r="I371" s="8"/>
      <c r="J371" s="8"/>
      <c r="K371" s="13"/>
      <c r="L371" s="13"/>
      <c r="M371" s="13"/>
      <c r="N371" s="13"/>
      <c r="O371" s="13"/>
      <c r="P371" s="13"/>
      <c r="Q371" s="13"/>
      <c r="R371" s="13"/>
      <c r="S371" s="13"/>
      <c r="T371" s="13"/>
      <c r="U371" s="13"/>
      <c r="V371" s="13"/>
      <c r="W371" s="13"/>
      <c r="X371" s="13"/>
      <c r="Y371" s="13"/>
      <c r="Z371" s="13"/>
      <c r="AA371" s="13"/>
      <c r="AB371" s="13"/>
    </row>
    <row r="372" spans="1:28" ht="22.5" customHeight="1">
      <c r="A372" s="16" t="s">
        <v>553</v>
      </c>
      <c r="B372" s="8"/>
      <c r="C372" s="8"/>
      <c r="D372" s="8"/>
      <c r="E372" s="8"/>
      <c r="F372" s="16"/>
      <c r="G372" s="8"/>
      <c r="H372" s="8"/>
      <c r="I372" s="8"/>
      <c r="J372" s="8"/>
      <c r="K372" s="13"/>
      <c r="L372" s="13"/>
      <c r="M372" s="13"/>
      <c r="N372" s="13"/>
      <c r="O372" s="13"/>
      <c r="P372" s="13"/>
      <c r="Q372" s="13"/>
      <c r="R372" s="13"/>
      <c r="S372" s="13"/>
      <c r="T372" s="13"/>
      <c r="U372" s="13"/>
      <c r="V372" s="13"/>
      <c r="W372" s="13"/>
      <c r="X372" s="13"/>
      <c r="Y372" s="13"/>
      <c r="Z372" s="13"/>
      <c r="AA372" s="13"/>
      <c r="AB372" s="13"/>
    </row>
    <row r="373" spans="1:28" ht="22.5" customHeight="1">
      <c r="A373" s="16" t="s">
        <v>554</v>
      </c>
      <c r="B373" s="8"/>
      <c r="C373" s="8"/>
      <c r="D373" s="8"/>
      <c r="E373" s="8"/>
      <c r="F373" s="16"/>
      <c r="G373" s="8"/>
      <c r="H373" s="8"/>
      <c r="I373" s="8"/>
      <c r="J373" s="8"/>
      <c r="K373" s="13"/>
      <c r="L373" s="13"/>
      <c r="M373" s="13"/>
      <c r="N373" s="13"/>
      <c r="O373" s="13"/>
      <c r="P373" s="13"/>
      <c r="Q373" s="13"/>
      <c r="R373" s="13"/>
      <c r="S373" s="13"/>
      <c r="T373" s="13"/>
      <c r="U373" s="13"/>
      <c r="V373" s="13"/>
      <c r="W373" s="13"/>
      <c r="X373" s="13"/>
      <c r="Y373" s="13"/>
      <c r="Z373" s="13"/>
      <c r="AA373" s="13"/>
      <c r="AB373" s="13"/>
    </row>
    <row r="374" spans="1:28" ht="22.5" customHeight="1">
      <c r="A374" s="16" t="s">
        <v>555</v>
      </c>
      <c r="B374" s="8"/>
      <c r="C374" s="8"/>
      <c r="D374" s="8"/>
      <c r="E374" s="8"/>
      <c r="F374" s="16"/>
      <c r="G374" s="8"/>
      <c r="H374" s="8"/>
      <c r="I374" s="8"/>
      <c r="J374" s="8"/>
      <c r="K374" s="13"/>
      <c r="L374" s="13"/>
      <c r="M374" s="13"/>
      <c r="N374" s="13"/>
      <c r="O374" s="13"/>
      <c r="P374" s="13"/>
      <c r="Q374" s="13"/>
      <c r="R374" s="13"/>
      <c r="S374" s="13"/>
      <c r="T374" s="13"/>
      <c r="U374" s="13"/>
      <c r="V374" s="13"/>
      <c r="W374" s="13"/>
      <c r="X374" s="13"/>
      <c r="Y374" s="13"/>
      <c r="Z374" s="13"/>
      <c r="AA374" s="13"/>
      <c r="AB374" s="13"/>
    </row>
    <row r="375" spans="1:28" ht="22.5" customHeight="1">
      <c r="A375" s="16" t="s">
        <v>556</v>
      </c>
      <c r="B375" s="8"/>
      <c r="C375" s="8"/>
      <c r="D375" s="8"/>
      <c r="E375" s="8"/>
      <c r="F375" s="16"/>
      <c r="G375" s="8"/>
      <c r="H375" s="8"/>
      <c r="I375" s="8"/>
      <c r="J375" s="8"/>
      <c r="K375" s="13"/>
      <c r="L375" s="13"/>
      <c r="M375" s="13"/>
      <c r="N375" s="13"/>
      <c r="O375" s="13"/>
      <c r="P375" s="13"/>
      <c r="Q375" s="13"/>
      <c r="R375" s="13"/>
      <c r="S375" s="13"/>
      <c r="T375" s="13"/>
      <c r="U375" s="13"/>
      <c r="V375" s="13"/>
      <c r="W375" s="13"/>
      <c r="X375" s="13"/>
      <c r="Y375" s="13"/>
      <c r="Z375" s="13"/>
      <c r="AA375" s="13"/>
      <c r="AB375" s="13"/>
    </row>
    <row r="376" spans="1:28" ht="22.5" customHeight="1">
      <c r="A376" s="16" t="s">
        <v>557</v>
      </c>
      <c r="B376" s="8"/>
      <c r="C376" s="8"/>
      <c r="D376" s="8"/>
      <c r="E376" s="8"/>
      <c r="F376" s="16"/>
      <c r="G376" s="8"/>
      <c r="H376" s="8"/>
      <c r="I376" s="8"/>
      <c r="J376" s="8"/>
      <c r="K376" s="13"/>
      <c r="L376" s="13"/>
      <c r="M376" s="13"/>
      <c r="N376" s="13"/>
      <c r="O376" s="13"/>
      <c r="P376" s="13"/>
      <c r="Q376" s="13"/>
      <c r="R376" s="13"/>
      <c r="S376" s="13"/>
      <c r="T376" s="13"/>
      <c r="U376" s="13"/>
      <c r="V376" s="13"/>
      <c r="W376" s="13"/>
      <c r="X376" s="13"/>
      <c r="Y376" s="13"/>
      <c r="Z376" s="13"/>
      <c r="AA376" s="13"/>
      <c r="AB376" s="13"/>
    </row>
    <row r="377" spans="1:28" ht="22.5" customHeight="1">
      <c r="A377" s="16" t="s">
        <v>558</v>
      </c>
      <c r="B377" s="8"/>
      <c r="C377" s="8"/>
      <c r="D377" s="8"/>
      <c r="E377" s="8"/>
      <c r="F377" s="16"/>
      <c r="G377" s="8"/>
      <c r="H377" s="8"/>
      <c r="I377" s="8"/>
      <c r="J377" s="8"/>
      <c r="K377" s="13"/>
      <c r="L377" s="13"/>
      <c r="M377" s="13"/>
      <c r="N377" s="13"/>
      <c r="O377" s="13"/>
      <c r="P377" s="13"/>
      <c r="Q377" s="13"/>
      <c r="R377" s="13"/>
      <c r="S377" s="13"/>
      <c r="T377" s="13"/>
      <c r="U377" s="13"/>
      <c r="V377" s="13"/>
      <c r="W377" s="13"/>
      <c r="X377" s="13"/>
      <c r="Y377" s="13"/>
      <c r="Z377" s="13"/>
      <c r="AA377" s="13"/>
      <c r="AB377" s="13"/>
    </row>
    <row r="378" spans="1:28" ht="22.5" customHeight="1">
      <c r="A378" s="16" t="s">
        <v>559</v>
      </c>
      <c r="B378" s="8"/>
      <c r="C378" s="8"/>
      <c r="D378" s="8"/>
      <c r="E378" s="8"/>
      <c r="F378" s="16"/>
      <c r="G378" s="8"/>
      <c r="H378" s="8"/>
      <c r="I378" s="8"/>
      <c r="J378" s="8"/>
      <c r="K378" s="13"/>
      <c r="L378" s="13"/>
      <c r="M378" s="13"/>
      <c r="N378" s="13"/>
      <c r="O378" s="13"/>
      <c r="P378" s="13"/>
      <c r="Q378" s="13"/>
      <c r="R378" s="13"/>
      <c r="S378" s="13"/>
      <c r="T378" s="13"/>
      <c r="U378" s="13"/>
      <c r="V378" s="13"/>
      <c r="W378" s="13"/>
      <c r="X378" s="13"/>
      <c r="Y378" s="13"/>
      <c r="Z378" s="13"/>
      <c r="AA378" s="13"/>
      <c r="AB378" s="13"/>
    </row>
    <row r="379" spans="1:28" ht="22.5" customHeight="1">
      <c r="A379" s="16" t="s">
        <v>560</v>
      </c>
      <c r="B379" s="8"/>
      <c r="C379" s="8"/>
      <c r="D379" s="8"/>
      <c r="E379" s="8"/>
      <c r="F379" s="16"/>
      <c r="G379" s="8"/>
      <c r="H379" s="8"/>
      <c r="I379" s="8"/>
      <c r="J379" s="8"/>
      <c r="K379" s="13"/>
      <c r="L379" s="13"/>
      <c r="M379" s="13"/>
      <c r="N379" s="13"/>
      <c r="O379" s="13"/>
      <c r="P379" s="13"/>
      <c r="Q379" s="13"/>
      <c r="R379" s="13"/>
      <c r="S379" s="13"/>
      <c r="T379" s="13"/>
      <c r="U379" s="13"/>
      <c r="V379" s="13"/>
      <c r="W379" s="13"/>
      <c r="X379" s="13"/>
      <c r="Y379" s="13"/>
      <c r="Z379" s="13"/>
      <c r="AA379" s="13"/>
      <c r="AB379" s="13"/>
    </row>
    <row r="380" spans="1:28" ht="22.5" customHeight="1">
      <c r="A380" s="16" t="s">
        <v>561</v>
      </c>
      <c r="B380" s="8"/>
      <c r="C380" s="8"/>
      <c r="D380" s="8"/>
      <c r="E380" s="8"/>
      <c r="F380" s="16"/>
      <c r="G380" s="8"/>
      <c r="H380" s="8"/>
      <c r="I380" s="8"/>
      <c r="J380" s="8"/>
      <c r="K380" s="13"/>
      <c r="L380" s="13"/>
      <c r="M380" s="13"/>
      <c r="N380" s="13"/>
      <c r="O380" s="13"/>
      <c r="P380" s="13"/>
      <c r="Q380" s="13"/>
      <c r="R380" s="13"/>
      <c r="S380" s="13"/>
      <c r="T380" s="13"/>
      <c r="U380" s="13"/>
      <c r="V380" s="13"/>
      <c r="W380" s="13"/>
      <c r="X380" s="13"/>
      <c r="Y380" s="13"/>
      <c r="Z380" s="13"/>
      <c r="AA380" s="13"/>
      <c r="AB380" s="13"/>
    </row>
    <row r="381" spans="1:28" ht="22.5" customHeight="1">
      <c r="A381" s="16" t="s">
        <v>562</v>
      </c>
      <c r="B381" s="8"/>
      <c r="C381" s="8"/>
      <c r="D381" s="8"/>
      <c r="E381" s="8"/>
      <c r="F381" s="16"/>
      <c r="G381" s="8"/>
      <c r="H381" s="8"/>
      <c r="I381" s="8"/>
      <c r="J381" s="8"/>
      <c r="K381" s="13"/>
      <c r="L381" s="13"/>
      <c r="M381" s="13"/>
      <c r="N381" s="13"/>
      <c r="O381" s="13"/>
      <c r="P381" s="13"/>
      <c r="Q381" s="13"/>
      <c r="R381" s="13"/>
      <c r="S381" s="13"/>
      <c r="T381" s="13"/>
      <c r="U381" s="13"/>
      <c r="V381" s="13"/>
      <c r="W381" s="13"/>
      <c r="X381" s="13"/>
      <c r="Y381" s="13"/>
      <c r="Z381" s="13"/>
      <c r="AA381" s="13"/>
      <c r="AB381" s="13"/>
    </row>
    <row r="382" spans="1:28" ht="22.5" customHeight="1">
      <c r="A382" s="16" t="s">
        <v>563</v>
      </c>
      <c r="B382" s="8"/>
      <c r="C382" s="8"/>
      <c r="D382" s="8"/>
      <c r="E382" s="8"/>
      <c r="F382" s="16"/>
      <c r="G382" s="8"/>
      <c r="H382" s="8"/>
      <c r="I382" s="8"/>
      <c r="J382" s="8"/>
      <c r="K382" s="13"/>
      <c r="L382" s="13"/>
      <c r="M382" s="13"/>
      <c r="N382" s="13"/>
      <c r="O382" s="13"/>
      <c r="P382" s="13"/>
      <c r="Q382" s="13"/>
      <c r="R382" s="13"/>
      <c r="S382" s="13"/>
      <c r="T382" s="13"/>
      <c r="U382" s="13"/>
      <c r="V382" s="13"/>
      <c r="W382" s="13"/>
      <c r="X382" s="13"/>
      <c r="Y382" s="13"/>
      <c r="Z382" s="13"/>
      <c r="AA382" s="13"/>
      <c r="AB382" s="13"/>
    </row>
    <row r="383" spans="1:28" ht="22.5" customHeight="1">
      <c r="A383" s="16" t="s">
        <v>564</v>
      </c>
      <c r="B383" s="8"/>
      <c r="C383" s="8"/>
      <c r="D383" s="8"/>
      <c r="E383" s="8"/>
      <c r="F383" s="16"/>
      <c r="G383" s="8"/>
      <c r="H383" s="8"/>
      <c r="I383" s="8"/>
      <c r="J383" s="8"/>
      <c r="K383" s="13"/>
      <c r="L383" s="13"/>
      <c r="M383" s="13"/>
      <c r="N383" s="13"/>
      <c r="O383" s="13"/>
      <c r="P383" s="13"/>
      <c r="Q383" s="13"/>
      <c r="R383" s="13"/>
      <c r="S383" s="13"/>
      <c r="T383" s="13"/>
      <c r="U383" s="13"/>
      <c r="V383" s="13"/>
      <c r="W383" s="13"/>
      <c r="X383" s="13"/>
      <c r="Y383" s="13"/>
      <c r="Z383" s="13"/>
      <c r="AA383" s="13"/>
      <c r="AB383" s="13"/>
    </row>
    <row r="384" spans="1:28" ht="22.5" customHeight="1">
      <c r="A384" s="16" t="s">
        <v>565</v>
      </c>
      <c r="B384" s="8"/>
      <c r="C384" s="8"/>
      <c r="D384" s="8"/>
      <c r="E384" s="8"/>
      <c r="F384" s="16"/>
      <c r="G384" s="8"/>
      <c r="H384" s="8"/>
      <c r="I384" s="8"/>
      <c r="J384" s="8"/>
      <c r="K384" s="13"/>
      <c r="L384" s="13"/>
      <c r="M384" s="13"/>
      <c r="N384" s="13"/>
      <c r="O384" s="13"/>
      <c r="P384" s="13"/>
      <c r="Q384" s="13"/>
      <c r="R384" s="13"/>
      <c r="S384" s="13"/>
      <c r="T384" s="13"/>
      <c r="U384" s="13"/>
      <c r="V384" s="13"/>
      <c r="W384" s="13"/>
      <c r="X384" s="13"/>
      <c r="Y384" s="13"/>
      <c r="Z384" s="13"/>
      <c r="AA384" s="13"/>
      <c r="AB384" s="13"/>
    </row>
    <row r="385" spans="1:28" ht="22.5" customHeight="1">
      <c r="A385" s="16" t="s">
        <v>566</v>
      </c>
      <c r="B385" s="8"/>
      <c r="C385" s="8"/>
      <c r="D385" s="8"/>
      <c r="E385" s="8"/>
      <c r="F385" s="16"/>
      <c r="G385" s="8"/>
      <c r="H385" s="8"/>
      <c r="I385" s="8"/>
      <c r="J385" s="8"/>
      <c r="K385" s="13"/>
      <c r="L385" s="13"/>
      <c r="M385" s="13"/>
      <c r="N385" s="13"/>
      <c r="O385" s="13"/>
      <c r="P385" s="13"/>
      <c r="Q385" s="13"/>
      <c r="R385" s="13"/>
      <c r="S385" s="13"/>
      <c r="T385" s="13"/>
      <c r="U385" s="13"/>
      <c r="V385" s="13"/>
      <c r="W385" s="13"/>
      <c r="X385" s="13"/>
      <c r="Y385" s="13"/>
      <c r="Z385" s="13"/>
      <c r="AA385" s="13"/>
      <c r="AB385" s="13"/>
    </row>
    <row r="386" spans="1:28" ht="22.5" customHeight="1">
      <c r="A386" s="16" t="s">
        <v>567</v>
      </c>
      <c r="B386" s="8"/>
      <c r="C386" s="8"/>
      <c r="D386" s="8"/>
      <c r="E386" s="8"/>
      <c r="F386" s="16"/>
      <c r="G386" s="8"/>
      <c r="H386" s="8"/>
      <c r="I386" s="8"/>
      <c r="J386" s="8"/>
      <c r="K386" s="13"/>
      <c r="L386" s="13"/>
      <c r="M386" s="13"/>
      <c r="N386" s="13"/>
      <c r="O386" s="13"/>
      <c r="P386" s="13"/>
      <c r="Q386" s="13"/>
      <c r="R386" s="13"/>
      <c r="S386" s="13"/>
      <c r="T386" s="13"/>
      <c r="U386" s="13"/>
      <c r="V386" s="13"/>
      <c r="W386" s="13"/>
      <c r="X386" s="13"/>
      <c r="Y386" s="13"/>
      <c r="Z386" s="13"/>
      <c r="AA386" s="13"/>
      <c r="AB386" s="13"/>
    </row>
    <row r="387" spans="1:28" ht="22.5" customHeight="1">
      <c r="A387" s="16" t="s">
        <v>568</v>
      </c>
      <c r="B387" s="8"/>
      <c r="C387" s="8"/>
      <c r="D387" s="8"/>
      <c r="E387" s="8"/>
      <c r="F387" s="16"/>
      <c r="G387" s="8"/>
      <c r="H387" s="8"/>
      <c r="I387" s="8"/>
      <c r="J387" s="8"/>
      <c r="K387" s="13"/>
      <c r="L387" s="13"/>
      <c r="M387" s="13"/>
      <c r="N387" s="13"/>
      <c r="O387" s="13"/>
      <c r="P387" s="13"/>
      <c r="Q387" s="13"/>
      <c r="R387" s="13"/>
      <c r="S387" s="13"/>
      <c r="T387" s="13"/>
      <c r="U387" s="13"/>
      <c r="V387" s="13"/>
      <c r="W387" s="13"/>
      <c r="X387" s="13"/>
      <c r="Y387" s="13"/>
      <c r="Z387" s="13"/>
      <c r="AA387" s="13"/>
      <c r="AB387" s="13"/>
    </row>
    <row r="388" spans="1:28" ht="22.5" customHeight="1">
      <c r="A388" s="16" t="s">
        <v>569</v>
      </c>
      <c r="B388" s="8"/>
      <c r="C388" s="8"/>
      <c r="D388" s="8"/>
      <c r="E388" s="8"/>
      <c r="F388" s="16"/>
      <c r="G388" s="8"/>
      <c r="H388" s="8"/>
      <c r="I388" s="8"/>
      <c r="J388" s="8"/>
      <c r="K388" s="13"/>
      <c r="L388" s="13"/>
      <c r="M388" s="13"/>
      <c r="N388" s="13"/>
      <c r="O388" s="13"/>
      <c r="P388" s="13"/>
      <c r="Q388" s="13"/>
      <c r="R388" s="13"/>
      <c r="S388" s="13"/>
      <c r="T388" s="13"/>
      <c r="U388" s="13"/>
      <c r="V388" s="13"/>
      <c r="W388" s="13"/>
      <c r="X388" s="13"/>
      <c r="Y388" s="13"/>
      <c r="Z388" s="13"/>
      <c r="AA388" s="13"/>
      <c r="AB388" s="13"/>
    </row>
    <row r="389" spans="1:28" ht="22.5" customHeight="1">
      <c r="A389" s="16" t="s">
        <v>570</v>
      </c>
      <c r="B389" s="8"/>
      <c r="C389" s="8"/>
      <c r="D389" s="8"/>
      <c r="E389" s="8"/>
      <c r="F389" s="16"/>
      <c r="G389" s="8"/>
      <c r="H389" s="8"/>
      <c r="I389" s="8"/>
      <c r="J389" s="8"/>
      <c r="K389" s="13"/>
      <c r="L389" s="13"/>
      <c r="M389" s="13"/>
      <c r="N389" s="13"/>
      <c r="O389" s="13"/>
      <c r="P389" s="13"/>
      <c r="Q389" s="13"/>
      <c r="R389" s="13"/>
      <c r="S389" s="13"/>
      <c r="T389" s="13"/>
      <c r="U389" s="13"/>
      <c r="V389" s="13"/>
      <c r="W389" s="13"/>
      <c r="X389" s="13"/>
      <c r="Y389" s="13"/>
      <c r="Z389" s="13"/>
      <c r="AA389" s="13"/>
      <c r="AB389" s="13"/>
    </row>
    <row r="390" spans="1:28" ht="22.5" customHeight="1">
      <c r="A390" s="16" t="s">
        <v>571</v>
      </c>
      <c r="B390" s="8"/>
      <c r="C390" s="8"/>
      <c r="D390" s="8"/>
      <c r="E390" s="8"/>
      <c r="F390" s="16"/>
      <c r="G390" s="8"/>
      <c r="H390" s="8"/>
      <c r="I390" s="8"/>
      <c r="J390" s="8"/>
      <c r="K390" s="13"/>
      <c r="L390" s="13"/>
      <c r="M390" s="13"/>
      <c r="N390" s="13"/>
      <c r="O390" s="13"/>
      <c r="P390" s="13"/>
      <c r="Q390" s="13"/>
      <c r="R390" s="13"/>
      <c r="S390" s="13"/>
      <c r="T390" s="13"/>
      <c r="U390" s="13"/>
      <c r="V390" s="13"/>
      <c r="W390" s="13"/>
      <c r="X390" s="13"/>
      <c r="Y390" s="13"/>
      <c r="Z390" s="13"/>
      <c r="AA390" s="13"/>
      <c r="AB390" s="13"/>
    </row>
    <row r="391" spans="1:28" ht="22.5" customHeight="1">
      <c r="A391" s="16" t="s">
        <v>572</v>
      </c>
      <c r="B391" s="8"/>
      <c r="C391" s="8"/>
      <c r="D391" s="8"/>
      <c r="E391" s="8"/>
      <c r="F391" s="16"/>
      <c r="G391" s="8"/>
      <c r="H391" s="8"/>
      <c r="I391" s="8"/>
      <c r="J391" s="8"/>
      <c r="K391" s="13"/>
      <c r="L391" s="13"/>
      <c r="M391" s="13"/>
      <c r="N391" s="13"/>
      <c r="O391" s="13"/>
      <c r="P391" s="13"/>
      <c r="Q391" s="13"/>
      <c r="R391" s="13"/>
      <c r="S391" s="13"/>
      <c r="T391" s="13"/>
      <c r="U391" s="13"/>
      <c r="V391" s="13"/>
      <c r="W391" s="13"/>
      <c r="X391" s="13"/>
      <c r="Y391" s="13"/>
      <c r="Z391" s="13"/>
      <c r="AA391" s="13"/>
      <c r="AB391" s="13"/>
    </row>
    <row r="392" spans="1:28" ht="22.5" customHeight="1">
      <c r="A392" s="16" t="s">
        <v>573</v>
      </c>
      <c r="B392" s="8"/>
      <c r="C392" s="8"/>
      <c r="D392" s="8"/>
      <c r="E392" s="8"/>
      <c r="F392" s="16"/>
      <c r="G392" s="8"/>
      <c r="H392" s="8"/>
      <c r="I392" s="8"/>
      <c r="J392" s="8"/>
      <c r="K392" s="13"/>
      <c r="L392" s="13"/>
      <c r="M392" s="13"/>
      <c r="N392" s="13"/>
      <c r="O392" s="13"/>
      <c r="P392" s="13"/>
      <c r="Q392" s="13"/>
      <c r="R392" s="13"/>
      <c r="S392" s="13"/>
      <c r="T392" s="13"/>
      <c r="U392" s="13"/>
      <c r="V392" s="13"/>
      <c r="W392" s="13"/>
      <c r="X392" s="13"/>
      <c r="Y392" s="13"/>
      <c r="Z392" s="13"/>
      <c r="AA392" s="13"/>
      <c r="AB392" s="13"/>
    </row>
    <row r="393" spans="1:28" ht="22.5" customHeight="1">
      <c r="A393" s="16" t="s">
        <v>574</v>
      </c>
      <c r="B393" s="8"/>
      <c r="C393" s="8"/>
      <c r="D393" s="8"/>
      <c r="E393" s="8"/>
      <c r="F393" s="16"/>
      <c r="G393" s="8"/>
      <c r="H393" s="8"/>
      <c r="I393" s="8"/>
      <c r="J393" s="8"/>
      <c r="K393" s="13"/>
      <c r="L393" s="13"/>
      <c r="M393" s="13"/>
      <c r="N393" s="13"/>
      <c r="O393" s="13"/>
      <c r="P393" s="13"/>
      <c r="Q393" s="13"/>
      <c r="R393" s="13"/>
      <c r="S393" s="13"/>
      <c r="T393" s="13"/>
      <c r="U393" s="13"/>
      <c r="V393" s="13"/>
      <c r="W393" s="13"/>
      <c r="X393" s="13"/>
      <c r="Y393" s="13"/>
      <c r="Z393" s="13"/>
      <c r="AA393" s="13"/>
      <c r="AB393" s="13"/>
    </row>
    <row r="394" spans="1:28" ht="22.5" customHeight="1">
      <c r="A394" s="16" t="s">
        <v>575</v>
      </c>
      <c r="B394" s="8"/>
      <c r="C394" s="8"/>
      <c r="D394" s="8"/>
      <c r="E394" s="8"/>
      <c r="F394" s="16"/>
      <c r="G394" s="8"/>
      <c r="H394" s="8"/>
      <c r="I394" s="8"/>
      <c r="J394" s="8"/>
      <c r="K394" s="13"/>
      <c r="L394" s="13"/>
      <c r="M394" s="13"/>
      <c r="N394" s="13"/>
      <c r="O394" s="13"/>
      <c r="P394" s="13"/>
      <c r="Q394" s="13"/>
      <c r="R394" s="13"/>
      <c r="S394" s="13"/>
      <c r="T394" s="13"/>
      <c r="U394" s="13"/>
      <c r="V394" s="13"/>
      <c r="W394" s="13"/>
      <c r="X394" s="13"/>
      <c r="Y394" s="13"/>
      <c r="Z394" s="13"/>
      <c r="AA394" s="13"/>
      <c r="AB394" s="13"/>
    </row>
    <row r="395" spans="1:28" ht="22.5" customHeight="1">
      <c r="A395" s="16" t="s">
        <v>576</v>
      </c>
      <c r="B395" s="8"/>
      <c r="C395" s="8"/>
      <c r="D395" s="8"/>
      <c r="E395" s="8"/>
      <c r="F395" s="16"/>
      <c r="G395" s="8"/>
      <c r="H395" s="8"/>
      <c r="I395" s="8"/>
      <c r="J395" s="8"/>
      <c r="K395" s="13"/>
      <c r="L395" s="13"/>
      <c r="M395" s="13"/>
      <c r="N395" s="13"/>
      <c r="O395" s="13"/>
      <c r="P395" s="13"/>
      <c r="Q395" s="13"/>
      <c r="R395" s="13"/>
      <c r="S395" s="13"/>
      <c r="T395" s="13"/>
      <c r="U395" s="13"/>
      <c r="V395" s="13"/>
      <c r="W395" s="13"/>
      <c r="X395" s="13"/>
      <c r="Y395" s="13"/>
      <c r="Z395" s="13"/>
      <c r="AA395" s="13"/>
      <c r="AB395" s="13"/>
    </row>
    <row r="396" spans="1:28" ht="22.5" customHeight="1">
      <c r="A396" s="16" t="s">
        <v>577</v>
      </c>
      <c r="B396" s="8"/>
      <c r="C396" s="8"/>
      <c r="D396" s="8"/>
      <c r="E396" s="8"/>
      <c r="F396" s="16"/>
      <c r="G396" s="8"/>
      <c r="H396" s="8"/>
      <c r="I396" s="8"/>
      <c r="J396" s="8"/>
      <c r="K396" s="13"/>
      <c r="L396" s="13"/>
      <c r="M396" s="13"/>
      <c r="N396" s="13"/>
      <c r="O396" s="13"/>
      <c r="P396" s="13"/>
      <c r="Q396" s="13"/>
      <c r="R396" s="13"/>
      <c r="S396" s="13"/>
      <c r="T396" s="13"/>
      <c r="U396" s="13"/>
      <c r="V396" s="13"/>
      <c r="W396" s="13"/>
      <c r="X396" s="13"/>
      <c r="Y396" s="13"/>
      <c r="Z396" s="13"/>
      <c r="AA396" s="13"/>
      <c r="AB396" s="13"/>
    </row>
    <row r="397" spans="1:28" ht="22.5" customHeight="1">
      <c r="A397" s="16" t="s">
        <v>578</v>
      </c>
      <c r="B397" s="8"/>
      <c r="C397" s="8"/>
      <c r="D397" s="8"/>
      <c r="E397" s="8"/>
      <c r="F397" s="16"/>
      <c r="G397" s="8"/>
      <c r="H397" s="8"/>
      <c r="I397" s="8"/>
      <c r="J397" s="8"/>
      <c r="K397" s="13"/>
      <c r="L397" s="13"/>
      <c r="M397" s="13"/>
      <c r="N397" s="13"/>
      <c r="O397" s="13"/>
      <c r="P397" s="13"/>
      <c r="Q397" s="13"/>
      <c r="R397" s="13"/>
      <c r="S397" s="13"/>
      <c r="T397" s="13"/>
      <c r="U397" s="13"/>
      <c r="V397" s="13"/>
      <c r="W397" s="13"/>
      <c r="X397" s="13"/>
      <c r="Y397" s="13"/>
      <c r="Z397" s="13"/>
      <c r="AA397" s="13"/>
      <c r="AB397" s="13"/>
    </row>
    <row r="398" spans="1:28" ht="22.5" customHeight="1">
      <c r="A398" s="16" t="s">
        <v>579</v>
      </c>
      <c r="B398" s="8"/>
      <c r="C398" s="8"/>
      <c r="D398" s="8"/>
      <c r="E398" s="8"/>
      <c r="F398" s="16"/>
      <c r="G398" s="8"/>
      <c r="H398" s="8"/>
      <c r="I398" s="8"/>
      <c r="J398" s="8"/>
      <c r="K398" s="13"/>
      <c r="L398" s="13"/>
      <c r="M398" s="13"/>
      <c r="N398" s="13"/>
      <c r="O398" s="13"/>
      <c r="P398" s="13"/>
      <c r="Q398" s="13"/>
      <c r="R398" s="13"/>
      <c r="S398" s="13"/>
      <c r="T398" s="13"/>
      <c r="U398" s="13"/>
      <c r="V398" s="13"/>
      <c r="W398" s="13"/>
      <c r="X398" s="13"/>
      <c r="Y398" s="13"/>
      <c r="Z398" s="13"/>
      <c r="AA398" s="13"/>
      <c r="AB398" s="13"/>
    </row>
    <row r="399" spans="1:28" ht="22.5" customHeight="1">
      <c r="A399" s="16" t="s">
        <v>580</v>
      </c>
      <c r="B399" s="8"/>
      <c r="C399" s="8"/>
      <c r="D399" s="8"/>
      <c r="E399" s="8"/>
      <c r="F399" s="16"/>
      <c r="G399" s="8"/>
      <c r="H399" s="8"/>
      <c r="I399" s="8"/>
      <c r="J399" s="8"/>
      <c r="K399" s="13"/>
      <c r="L399" s="13"/>
      <c r="M399" s="13"/>
      <c r="N399" s="13"/>
      <c r="O399" s="13"/>
      <c r="P399" s="13"/>
      <c r="Q399" s="13"/>
      <c r="R399" s="13"/>
      <c r="S399" s="13"/>
      <c r="T399" s="13"/>
      <c r="U399" s="13"/>
      <c r="V399" s="13"/>
      <c r="W399" s="13"/>
      <c r="X399" s="13"/>
      <c r="Y399" s="13"/>
      <c r="Z399" s="13"/>
      <c r="AA399" s="13"/>
      <c r="AB399" s="13"/>
    </row>
    <row r="400" spans="1:28" ht="22.5" customHeight="1">
      <c r="A400" s="16" t="s">
        <v>581</v>
      </c>
      <c r="B400" s="8"/>
      <c r="C400" s="8"/>
      <c r="D400" s="8"/>
      <c r="E400" s="8"/>
      <c r="F400" s="16"/>
      <c r="G400" s="8"/>
      <c r="H400" s="8"/>
      <c r="I400" s="8"/>
      <c r="J400" s="8"/>
      <c r="K400" s="13"/>
      <c r="L400" s="13"/>
      <c r="M400" s="13"/>
      <c r="N400" s="13"/>
      <c r="O400" s="13"/>
      <c r="P400" s="13"/>
      <c r="Q400" s="13"/>
      <c r="R400" s="13"/>
      <c r="S400" s="13"/>
      <c r="T400" s="13"/>
      <c r="U400" s="13"/>
      <c r="V400" s="13"/>
      <c r="W400" s="13"/>
      <c r="X400" s="13"/>
      <c r="Y400" s="13"/>
      <c r="Z400" s="13"/>
      <c r="AA400" s="13"/>
      <c r="AB400" s="13"/>
    </row>
    <row r="401" spans="1:28" ht="22.5" customHeight="1">
      <c r="A401" s="16" t="s">
        <v>582</v>
      </c>
      <c r="B401" s="8"/>
      <c r="C401" s="8"/>
      <c r="D401" s="8"/>
      <c r="E401" s="8"/>
      <c r="F401" s="16"/>
      <c r="G401" s="8"/>
      <c r="H401" s="8"/>
      <c r="I401" s="8"/>
      <c r="J401" s="8"/>
      <c r="K401" s="13"/>
      <c r="L401" s="13"/>
      <c r="M401" s="13"/>
      <c r="N401" s="13"/>
      <c r="O401" s="13"/>
      <c r="P401" s="13"/>
      <c r="Q401" s="13"/>
      <c r="R401" s="13"/>
      <c r="S401" s="13"/>
      <c r="T401" s="13"/>
      <c r="U401" s="13"/>
      <c r="V401" s="13"/>
      <c r="W401" s="13"/>
      <c r="X401" s="13"/>
      <c r="Y401" s="13"/>
      <c r="Z401" s="13"/>
      <c r="AA401" s="13"/>
      <c r="AB401" s="13"/>
    </row>
    <row r="402" spans="1:28" ht="22.5" customHeight="1">
      <c r="A402" s="16" t="s">
        <v>583</v>
      </c>
      <c r="B402" s="8"/>
      <c r="C402" s="8"/>
      <c r="D402" s="8"/>
      <c r="E402" s="8"/>
      <c r="F402" s="16"/>
      <c r="G402" s="8"/>
      <c r="H402" s="8"/>
      <c r="I402" s="8"/>
      <c r="J402" s="8"/>
      <c r="K402" s="13"/>
      <c r="L402" s="13"/>
      <c r="M402" s="13"/>
      <c r="N402" s="13"/>
      <c r="O402" s="13"/>
      <c r="P402" s="13"/>
      <c r="Q402" s="13"/>
      <c r="R402" s="13"/>
      <c r="S402" s="13"/>
      <c r="T402" s="13"/>
      <c r="U402" s="13"/>
      <c r="V402" s="13"/>
      <c r="W402" s="13"/>
      <c r="X402" s="13"/>
      <c r="Y402" s="13"/>
      <c r="Z402" s="13"/>
      <c r="AA402" s="13"/>
      <c r="AB402" s="13"/>
    </row>
    <row r="403" spans="1:28" ht="22.5" customHeight="1">
      <c r="A403" s="16" t="s">
        <v>584</v>
      </c>
      <c r="B403" s="8"/>
      <c r="C403" s="8"/>
      <c r="D403" s="8"/>
      <c r="E403" s="8"/>
      <c r="F403" s="16"/>
      <c r="G403" s="8"/>
      <c r="H403" s="8"/>
      <c r="I403" s="8"/>
      <c r="J403" s="8"/>
      <c r="K403" s="13"/>
      <c r="L403" s="13"/>
      <c r="M403" s="13"/>
      <c r="N403" s="13"/>
      <c r="O403" s="13"/>
      <c r="P403" s="13"/>
      <c r="Q403" s="13"/>
      <c r="R403" s="13"/>
      <c r="S403" s="13"/>
      <c r="T403" s="13"/>
      <c r="U403" s="13"/>
      <c r="V403" s="13"/>
      <c r="W403" s="13"/>
      <c r="X403" s="13"/>
      <c r="Y403" s="13"/>
      <c r="Z403" s="13"/>
      <c r="AA403" s="13"/>
      <c r="AB403" s="13"/>
    </row>
    <row r="404" spans="1:28" ht="22.5" customHeight="1">
      <c r="A404" s="16" t="s">
        <v>585</v>
      </c>
      <c r="B404" s="8"/>
      <c r="C404" s="8"/>
      <c r="D404" s="8"/>
      <c r="E404" s="8"/>
      <c r="F404" s="16"/>
      <c r="G404" s="8"/>
      <c r="H404" s="8"/>
      <c r="I404" s="8"/>
      <c r="J404" s="8"/>
      <c r="K404" s="13"/>
      <c r="L404" s="13"/>
      <c r="M404" s="13"/>
      <c r="N404" s="13"/>
      <c r="O404" s="13"/>
      <c r="P404" s="13"/>
      <c r="Q404" s="13"/>
      <c r="R404" s="13"/>
      <c r="S404" s="13"/>
      <c r="T404" s="13"/>
      <c r="U404" s="13"/>
      <c r="V404" s="13"/>
      <c r="W404" s="13"/>
      <c r="X404" s="13"/>
      <c r="Y404" s="13"/>
      <c r="Z404" s="13"/>
      <c r="AA404" s="13"/>
      <c r="AB404" s="13"/>
    </row>
    <row r="405" spans="1:28" ht="22.5" customHeight="1">
      <c r="A405" s="16" t="s">
        <v>586</v>
      </c>
      <c r="B405" s="8"/>
      <c r="C405" s="8"/>
      <c r="D405" s="8"/>
      <c r="E405" s="8"/>
      <c r="F405" s="16"/>
      <c r="G405" s="8"/>
      <c r="H405" s="8"/>
      <c r="I405" s="8"/>
      <c r="J405" s="8"/>
      <c r="K405" s="13"/>
      <c r="L405" s="13"/>
      <c r="M405" s="13"/>
      <c r="N405" s="13"/>
      <c r="O405" s="13"/>
      <c r="P405" s="13"/>
      <c r="Q405" s="13"/>
      <c r="R405" s="13"/>
      <c r="S405" s="13"/>
      <c r="T405" s="13"/>
      <c r="U405" s="13"/>
      <c r="V405" s="13"/>
      <c r="W405" s="13"/>
      <c r="X405" s="13"/>
      <c r="Y405" s="13"/>
      <c r="Z405" s="13"/>
      <c r="AA405" s="13"/>
      <c r="AB405" s="13"/>
    </row>
    <row r="406" spans="1:28" ht="22.5" customHeight="1">
      <c r="A406" s="16" t="s">
        <v>587</v>
      </c>
      <c r="B406" s="8"/>
      <c r="C406" s="8"/>
      <c r="D406" s="8"/>
      <c r="E406" s="8"/>
      <c r="F406" s="16"/>
      <c r="G406" s="8"/>
      <c r="H406" s="8"/>
      <c r="I406" s="8"/>
      <c r="J406" s="8"/>
      <c r="K406" s="13"/>
      <c r="L406" s="13"/>
      <c r="M406" s="13"/>
      <c r="N406" s="13"/>
      <c r="O406" s="13"/>
      <c r="P406" s="13"/>
      <c r="Q406" s="13"/>
      <c r="R406" s="13"/>
      <c r="S406" s="13"/>
      <c r="T406" s="13"/>
      <c r="U406" s="13"/>
      <c r="V406" s="13"/>
      <c r="W406" s="13"/>
      <c r="X406" s="13"/>
      <c r="Y406" s="13"/>
      <c r="Z406" s="13"/>
      <c r="AA406" s="13"/>
      <c r="AB406" s="13"/>
    </row>
    <row r="407" spans="1:28" ht="22.5" customHeight="1">
      <c r="A407" s="34"/>
      <c r="B407" s="35"/>
      <c r="C407" s="35"/>
      <c r="D407" s="35"/>
      <c r="E407" s="35"/>
      <c r="F407" s="16"/>
      <c r="G407" s="35"/>
      <c r="H407" s="35"/>
      <c r="I407" s="35"/>
      <c r="J407" s="35"/>
      <c r="K407" s="13"/>
      <c r="L407" s="13"/>
      <c r="M407" s="13"/>
      <c r="N407" s="13"/>
      <c r="O407" s="13"/>
      <c r="P407" s="13"/>
      <c r="Q407" s="13"/>
      <c r="R407" s="13"/>
      <c r="S407" s="13"/>
      <c r="T407" s="13"/>
      <c r="U407" s="13"/>
      <c r="V407" s="13"/>
      <c r="W407" s="13"/>
      <c r="X407" s="13"/>
      <c r="Y407" s="13"/>
      <c r="Z407" s="13"/>
      <c r="AA407" s="13"/>
      <c r="AB407" s="13"/>
    </row>
    <row r="408" spans="1:28" ht="22.5" customHeight="1">
      <c r="A408" s="34"/>
      <c r="B408" s="35"/>
      <c r="C408" s="35"/>
      <c r="D408" s="35"/>
      <c r="E408" s="35"/>
      <c r="F408" s="16"/>
      <c r="G408" s="35"/>
      <c r="H408" s="35"/>
      <c r="I408" s="35"/>
      <c r="J408" s="35"/>
      <c r="K408" s="13"/>
      <c r="L408" s="13"/>
      <c r="M408" s="13"/>
      <c r="N408" s="13"/>
      <c r="O408" s="13"/>
      <c r="P408" s="13"/>
      <c r="Q408" s="13"/>
      <c r="R408" s="13"/>
      <c r="S408" s="13"/>
      <c r="T408" s="13"/>
      <c r="U408" s="13"/>
      <c r="V408" s="13"/>
      <c r="W408" s="13"/>
      <c r="X408" s="13"/>
      <c r="Y408" s="13"/>
      <c r="Z408" s="13"/>
      <c r="AA408" s="13"/>
      <c r="AB408" s="13"/>
    </row>
    <row r="409" spans="1:28" ht="22.5" customHeight="1">
      <c r="A409" s="34"/>
      <c r="B409" s="35"/>
      <c r="C409" s="35"/>
      <c r="D409" s="35"/>
      <c r="E409" s="35"/>
      <c r="F409" s="16"/>
      <c r="G409" s="35"/>
      <c r="H409" s="35"/>
      <c r="I409" s="35"/>
      <c r="J409" s="35"/>
      <c r="K409" s="13"/>
      <c r="L409" s="13"/>
      <c r="M409" s="13"/>
      <c r="N409" s="13"/>
      <c r="O409" s="13"/>
      <c r="P409" s="13"/>
      <c r="Q409" s="13"/>
      <c r="R409" s="13"/>
      <c r="S409" s="13"/>
      <c r="T409" s="13"/>
      <c r="U409" s="13"/>
      <c r="V409" s="13"/>
      <c r="W409" s="13"/>
      <c r="X409" s="13"/>
      <c r="Y409" s="13"/>
      <c r="Z409" s="13"/>
      <c r="AA409" s="13"/>
      <c r="AB409" s="13"/>
    </row>
    <row r="410" spans="1:28" ht="22.5" customHeight="1">
      <c r="A410" s="34"/>
      <c r="B410" s="35"/>
      <c r="C410" s="35"/>
      <c r="D410" s="35"/>
      <c r="E410" s="35"/>
      <c r="F410" s="16"/>
      <c r="G410" s="35"/>
      <c r="H410" s="35"/>
      <c r="I410" s="35"/>
      <c r="J410" s="35"/>
      <c r="K410" s="13"/>
      <c r="L410" s="13"/>
      <c r="M410" s="13"/>
      <c r="N410" s="13"/>
      <c r="O410" s="13"/>
      <c r="P410" s="13"/>
      <c r="Q410" s="13"/>
      <c r="R410" s="13"/>
      <c r="S410" s="13"/>
      <c r="T410" s="13"/>
      <c r="U410" s="13"/>
      <c r="V410" s="13"/>
      <c r="W410" s="13"/>
      <c r="X410" s="13"/>
      <c r="Y410" s="13"/>
      <c r="Z410" s="13"/>
      <c r="AA410" s="13"/>
      <c r="AB410" s="13"/>
    </row>
    <row r="411" spans="1:28" ht="22.5" customHeight="1">
      <c r="A411" s="34"/>
      <c r="B411" s="35"/>
      <c r="C411" s="35"/>
      <c r="D411" s="35"/>
      <c r="E411" s="35"/>
      <c r="F411" s="16"/>
      <c r="G411" s="35"/>
      <c r="H411" s="35"/>
      <c r="I411" s="35"/>
      <c r="J411" s="35"/>
      <c r="K411" s="13"/>
      <c r="L411" s="13"/>
      <c r="M411" s="13"/>
      <c r="N411" s="13"/>
      <c r="O411" s="13"/>
      <c r="P411" s="13"/>
      <c r="Q411" s="13"/>
      <c r="R411" s="13"/>
      <c r="S411" s="13"/>
      <c r="T411" s="13"/>
      <c r="U411" s="13"/>
      <c r="V411" s="13"/>
      <c r="W411" s="13"/>
      <c r="X411" s="13"/>
      <c r="Y411" s="13"/>
      <c r="Z411" s="13"/>
      <c r="AA411" s="13"/>
      <c r="AB411" s="13"/>
    </row>
    <row r="412" spans="1:28" ht="22.5" customHeight="1">
      <c r="A412" s="34"/>
      <c r="B412" s="35"/>
      <c r="C412" s="35"/>
      <c r="D412" s="35"/>
      <c r="E412" s="35"/>
      <c r="F412" s="16"/>
      <c r="G412" s="35"/>
      <c r="H412" s="35"/>
      <c r="I412" s="35"/>
      <c r="J412" s="35"/>
      <c r="K412" s="13"/>
      <c r="L412" s="13"/>
      <c r="M412" s="13"/>
      <c r="N412" s="13"/>
      <c r="O412" s="13"/>
      <c r="P412" s="13"/>
      <c r="Q412" s="13"/>
      <c r="R412" s="13"/>
      <c r="S412" s="13"/>
      <c r="T412" s="13"/>
      <c r="U412" s="13"/>
      <c r="V412" s="13"/>
      <c r="W412" s="13"/>
      <c r="X412" s="13"/>
      <c r="Y412" s="13"/>
      <c r="Z412" s="13"/>
      <c r="AA412" s="13"/>
      <c r="AB412" s="13"/>
    </row>
    <row r="413" spans="1:28" ht="22.5" customHeight="1">
      <c r="A413" s="34"/>
      <c r="B413" s="35"/>
      <c r="C413" s="35"/>
      <c r="D413" s="35"/>
      <c r="E413" s="35"/>
      <c r="F413" s="16"/>
      <c r="G413" s="35"/>
      <c r="H413" s="35"/>
      <c r="I413" s="35"/>
      <c r="J413" s="35"/>
    </row>
    <row r="414" spans="1:28" ht="22.5" customHeight="1">
      <c r="A414" s="34"/>
      <c r="B414" s="35"/>
      <c r="C414" s="35"/>
      <c r="D414" s="35"/>
      <c r="E414" s="35"/>
      <c r="F414" s="16"/>
      <c r="G414" s="35"/>
      <c r="H414" s="35"/>
      <c r="I414" s="35"/>
      <c r="J414" s="35"/>
    </row>
    <row r="415" spans="1:28" ht="22.5" customHeight="1">
      <c r="A415" s="34"/>
      <c r="B415" s="35"/>
      <c r="C415" s="35"/>
      <c r="D415" s="35"/>
      <c r="E415" s="35"/>
      <c r="F415" s="16"/>
      <c r="G415" s="35"/>
      <c r="H415" s="35"/>
      <c r="I415" s="35"/>
      <c r="J415" s="35"/>
    </row>
    <row r="416" spans="1:28" ht="22.5" customHeight="1">
      <c r="A416" s="34"/>
      <c r="B416" s="35"/>
      <c r="C416" s="35"/>
      <c r="D416" s="35"/>
      <c r="E416" s="35"/>
      <c r="F416" s="16"/>
      <c r="G416" s="35"/>
      <c r="H416" s="35"/>
      <c r="I416" s="35"/>
      <c r="J416" s="35"/>
    </row>
    <row r="417" spans="1:10" ht="22.5" customHeight="1">
      <c r="A417" s="34"/>
      <c r="B417" s="35"/>
      <c r="C417" s="35"/>
      <c r="D417" s="35"/>
      <c r="E417" s="35"/>
      <c r="F417" s="16"/>
      <c r="G417" s="35"/>
      <c r="H417" s="35"/>
      <c r="I417" s="35"/>
      <c r="J417" s="35"/>
    </row>
    <row r="418" spans="1:10" ht="22.5" customHeight="1">
      <c r="A418" s="34"/>
      <c r="B418" s="35"/>
      <c r="C418" s="35"/>
      <c r="D418" s="35"/>
      <c r="E418" s="35"/>
      <c r="F418" s="16"/>
      <c r="G418" s="35"/>
      <c r="H418" s="35"/>
      <c r="I418" s="35"/>
      <c r="J418" s="35"/>
    </row>
    <row r="419" spans="1:10" ht="22.5" customHeight="1">
      <c r="A419" s="34"/>
      <c r="B419" s="35"/>
      <c r="C419" s="35"/>
      <c r="D419" s="35"/>
      <c r="E419" s="35"/>
      <c r="F419" s="16"/>
      <c r="G419" s="35"/>
      <c r="H419" s="35"/>
      <c r="I419" s="35"/>
      <c r="J419" s="35"/>
    </row>
    <row r="420" spans="1:10" ht="22.5" customHeight="1">
      <c r="A420" s="34"/>
      <c r="B420" s="35"/>
      <c r="C420" s="35"/>
      <c r="D420" s="35"/>
      <c r="E420" s="35"/>
      <c r="F420" s="16"/>
      <c r="G420" s="35"/>
      <c r="H420" s="35"/>
      <c r="I420" s="35"/>
      <c r="J420" s="35"/>
    </row>
    <row r="421" spans="1:10" ht="22.5" customHeight="1">
      <c r="A421" s="34"/>
      <c r="B421" s="35"/>
      <c r="C421" s="35"/>
      <c r="D421" s="35"/>
      <c r="E421" s="35"/>
      <c r="F421" s="16"/>
      <c r="G421" s="35"/>
      <c r="H421" s="35"/>
      <c r="I421" s="35"/>
      <c r="J421" s="35"/>
    </row>
    <row r="422" spans="1:10" ht="22.5" customHeight="1">
      <c r="A422" s="34"/>
      <c r="B422" s="35"/>
      <c r="C422" s="35"/>
      <c r="D422" s="35"/>
      <c r="E422" s="35"/>
      <c r="F422" s="16"/>
      <c r="G422" s="35"/>
      <c r="H422" s="35"/>
      <c r="I422" s="35"/>
      <c r="J422" s="35"/>
    </row>
    <row r="423" spans="1:10" ht="22.5" customHeight="1">
      <c r="A423" s="34"/>
      <c r="B423" s="35"/>
      <c r="C423" s="35"/>
      <c r="D423" s="35"/>
      <c r="E423" s="35"/>
      <c r="F423" s="16"/>
      <c r="G423" s="35"/>
      <c r="H423" s="35"/>
      <c r="I423" s="35"/>
      <c r="J423" s="35"/>
    </row>
    <row r="424" spans="1:10" ht="22.5" customHeight="1">
      <c r="A424" s="34"/>
      <c r="B424" s="35"/>
      <c r="C424" s="35"/>
      <c r="D424" s="35"/>
      <c r="E424" s="35"/>
      <c r="F424" s="16"/>
      <c r="G424" s="35"/>
      <c r="H424" s="35"/>
      <c r="I424" s="35"/>
      <c r="J424" s="35"/>
    </row>
    <row r="425" spans="1:10" ht="22.5" customHeight="1">
      <c r="A425" s="34"/>
      <c r="B425" s="35"/>
      <c r="C425" s="35"/>
      <c r="D425" s="35"/>
      <c r="E425" s="35"/>
      <c r="F425" s="16"/>
      <c r="G425" s="35"/>
      <c r="H425" s="35"/>
      <c r="I425" s="35"/>
      <c r="J425" s="35"/>
    </row>
    <row r="426" spans="1:10" ht="22.5" customHeight="1">
      <c r="A426" s="34"/>
      <c r="B426" s="35"/>
      <c r="C426" s="35"/>
      <c r="D426" s="35"/>
      <c r="E426" s="35"/>
      <c r="F426" s="16"/>
      <c r="G426" s="35"/>
      <c r="H426" s="35"/>
      <c r="I426" s="35"/>
      <c r="J426" s="35"/>
    </row>
    <row r="427" spans="1:10" ht="22.5" customHeight="1">
      <c r="A427" s="34"/>
      <c r="B427" s="35"/>
      <c r="C427" s="35"/>
      <c r="D427" s="35"/>
      <c r="E427" s="35"/>
      <c r="F427" s="16"/>
      <c r="G427" s="35"/>
      <c r="H427" s="35"/>
      <c r="I427" s="35"/>
      <c r="J427" s="35"/>
    </row>
    <row r="428" spans="1:10" ht="22.5" customHeight="1">
      <c r="A428" s="34"/>
      <c r="B428" s="35"/>
      <c r="C428" s="35"/>
      <c r="D428" s="35"/>
      <c r="E428" s="35"/>
      <c r="F428" s="16"/>
      <c r="G428" s="35"/>
      <c r="H428" s="35"/>
      <c r="I428" s="35"/>
      <c r="J428" s="35"/>
    </row>
    <row r="429" spans="1:10" ht="22.5" customHeight="1">
      <c r="A429" s="34"/>
      <c r="B429" s="35"/>
      <c r="C429" s="35"/>
      <c r="D429" s="35"/>
      <c r="E429" s="35"/>
      <c r="F429" s="16"/>
      <c r="G429" s="35"/>
      <c r="H429" s="35"/>
      <c r="I429" s="35"/>
      <c r="J429" s="35"/>
    </row>
    <row r="430" spans="1:10" ht="22.5" customHeight="1">
      <c r="A430" s="34"/>
      <c r="B430" s="35"/>
      <c r="C430" s="35"/>
      <c r="D430" s="35"/>
      <c r="E430" s="35"/>
      <c r="F430" s="16"/>
      <c r="G430" s="35"/>
      <c r="H430" s="35"/>
      <c r="I430" s="35"/>
      <c r="J430" s="35"/>
    </row>
    <row r="431" spans="1:10" ht="22.5" customHeight="1">
      <c r="A431" s="34"/>
      <c r="B431" s="35"/>
      <c r="C431" s="35"/>
      <c r="D431" s="35"/>
      <c r="E431" s="35"/>
      <c r="F431" s="16"/>
      <c r="G431" s="35"/>
      <c r="H431" s="35"/>
      <c r="I431" s="35"/>
      <c r="J431" s="35"/>
    </row>
    <row r="432" spans="1:10" ht="22.5" customHeight="1">
      <c r="A432" s="34"/>
      <c r="B432" s="35"/>
      <c r="C432" s="35"/>
      <c r="D432" s="35"/>
      <c r="E432" s="35"/>
      <c r="F432" s="16"/>
      <c r="G432" s="35"/>
      <c r="H432" s="35"/>
      <c r="I432" s="35"/>
      <c r="J432" s="35"/>
    </row>
    <row r="433" spans="1:10" ht="22.5" customHeight="1">
      <c r="A433" s="34"/>
      <c r="B433" s="35"/>
      <c r="C433" s="35"/>
      <c r="D433" s="35"/>
      <c r="E433" s="35"/>
      <c r="F433" s="16"/>
      <c r="G433" s="35"/>
      <c r="H433" s="35"/>
      <c r="I433" s="35"/>
      <c r="J433" s="35"/>
    </row>
    <row r="434" spans="1:10" ht="22.5" customHeight="1">
      <c r="A434" s="34"/>
      <c r="B434" s="35"/>
      <c r="C434" s="35"/>
      <c r="D434" s="35"/>
      <c r="E434" s="35"/>
      <c r="F434" s="16"/>
      <c r="G434" s="35"/>
      <c r="H434" s="35"/>
      <c r="I434" s="35"/>
      <c r="J434" s="35"/>
    </row>
    <row r="435" spans="1:10" ht="22.5" customHeight="1">
      <c r="A435" s="34"/>
      <c r="B435" s="35"/>
      <c r="C435" s="35"/>
      <c r="D435" s="35"/>
      <c r="E435" s="35"/>
      <c r="F435" s="16"/>
      <c r="G435" s="35"/>
      <c r="H435" s="35"/>
      <c r="I435" s="35"/>
      <c r="J435" s="35"/>
    </row>
    <row r="436" spans="1:10" ht="22.5" customHeight="1">
      <c r="A436" s="34"/>
      <c r="B436" s="35"/>
      <c r="C436" s="35"/>
      <c r="D436" s="35"/>
      <c r="E436" s="35"/>
      <c r="F436" s="16"/>
      <c r="G436" s="35"/>
      <c r="H436" s="35"/>
      <c r="I436" s="35"/>
      <c r="J436" s="35"/>
    </row>
    <row r="437" spans="1:10" ht="22.5" customHeight="1">
      <c r="A437" s="34"/>
      <c r="B437" s="35"/>
      <c r="C437" s="35"/>
      <c r="D437" s="35"/>
      <c r="E437" s="35"/>
      <c r="F437" s="16"/>
      <c r="G437" s="35"/>
      <c r="H437" s="35"/>
      <c r="I437" s="35"/>
      <c r="J437" s="35"/>
    </row>
    <row r="438" spans="1:10" ht="22.5" customHeight="1">
      <c r="A438" s="34"/>
      <c r="B438" s="35"/>
      <c r="C438" s="35"/>
      <c r="D438" s="35"/>
      <c r="E438" s="35"/>
      <c r="F438" s="16"/>
      <c r="G438" s="35"/>
      <c r="H438" s="35"/>
      <c r="I438" s="35"/>
      <c r="J438" s="35"/>
    </row>
    <row r="439" spans="1:10" ht="22.5" customHeight="1">
      <c r="A439" s="34"/>
      <c r="B439" s="35"/>
      <c r="C439" s="35"/>
      <c r="D439" s="35"/>
      <c r="E439" s="35"/>
      <c r="F439" s="16"/>
      <c r="G439" s="35"/>
      <c r="H439" s="35"/>
      <c r="I439" s="35"/>
      <c r="J439" s="35"/>
    </row>
    <row r="440" spans="1:10" ht="22.5" customHeight="1">
      <c r="A440" s="34"/>
      <c r="B440" s="35"/>
      <c r="C440" s="35"/>
      <c r="D440" s="35"/>
      <c r="E440" s="35"/>
      <c r="F440" s="16"/>
      <c r="G440" s="35"/>
      <c r="H440" s="35"/>
      <c r="I440" s="35"/>
      <c r="J440" s="35"/>
    </row>
    <row r="441" spans="1:10" ht="22.5" customHeight="1">
      <c r="A441" s="34"/>
      <c r="B441" s="35"/>
      <c r="C441" s="35"/>
      <c r="D441" s="35"/>
      <c r="E441" s="35"/>
      <c r="F441" s="16"/>
      <c r="G441" s="35"/>
      <c r="H441" s="35"/>
      <c r="I441" s="35"/>
      <c r="J441" s="35"/>
    </row>
    <row r="442" spans="1:10" ht="22.5" customHeight="1">
      <c r="A442" s="34"/>
      <c r="B442" s="35"/>
      <c r="C442" s="35"/>
      <c r="D442" s="35"/>
      <c r="E442" s="35"/>
      <c r="F442" s="16"/>
      <c r="G442" s="35"/>
      <c r="H442" s="35"/>
      <c r="I442" s="35"/>
      <c r="J442" s="35"/>
    </row>
    <row r="443" spans="1:10" ht="22.5" customHeight="1">
      <c r="A443" s="34"/>
      <c r="B443" s="35"/>
      <c r="C443" s="35"/>
      <c r="D443" s="35"/>
      <c r="E443" s="35"/>
      <c r="F443" s="16"/>
      <c r="G443" s="35"/>
      <c r="H443" s="35"/>
      <c r="I443" s="35"/>
      <c r="J443" s="35"/>
    </row>
    <row r="444" spans="1:10" ht="22.5" customHeight="1">
      <c r="A444" s="34"/>
      <c r="B444" s="35"/>
      <c r="C444" s="35"/>
      <c r="D444" s="35"/>
      <c r="E444" s="35"/>
      <c r="F444" s="16"/>
      <c r="G444" s="35"/>
      <c r="H444" s="35"/>
      <c r="I444" s="35"/>
      <c r="J444" s="35"/>
    </row>
    <row r="445" spans="1:10" ht="22.5" customHeight="1">
      <c r="A445" s="34"/>
      <c r="B445" s="35"/>
      <c r="C445" s="35"/>
      <c r="D445" s="35"/>
      <c r="E445" s="35"/>
      <c r="F445" s="16"/>
      <c r="G445" s="35"/>
      <c r="H445" s="35"/>
      <c r="I445" s="35"/>
      <c r="J445" s="35"/>
    </row>
    <row r="446" spans="1:10" ht="22.5" customHeight="1">
      <c r="A446" s="34"/>
      <c r="B446" s="35"/>
      <c r="C446" s="35"/>
      <c r="D446" s="35"/>
      <c r="E446" s="35"/>
      <c r="F446" s="16"/>
      <c r="G446" s="35"/>
      <c r="H446" s="35"/>
      <c r="I446" s="35"/>
      <c r="J446" s="35"/>
    </row>
    <row r="447" spans="1:10" ht="22.5" customHeight="1">
      <c r="A447" s="34"/>
      <c r="B447" s="35"/>
      <c r="C447" s="35"/>
      <c r="D447" s="35"/>
      <c r="E447" s="35"/>
      <c r="F447" s="16"/>
      <c r="G447" s="35"/>
      <c r="H447" s="35"/>
      <c r="I447" s="35"/>
      <c r="J447" s="35"/>
    </row>
    <row r="448" spans="1:10" ht="22.5" customHeight="1">
      <c r="A448" s="34"/>
      <c r="B448" s="35"/>
      <c r="C448" s="35"/>
      <c r="D448" s="35"/>
      <c r="E448" s="35"/>
      <c r="F448" s="16"/>
      <c r="G448" s="35"/>
      <c r="H448" s="35"/>
      <c r="I448" s="35"/>
      <c r="J448" s="35"/>
    </row>
    <row r="449" spans="1:10" ht="22.5" customHeight="1">
      <c r="A449" s="34"/>
      <c r="B449" s="35"/>
      <c r="C449" s="35"/>
      <c r="D449" s="35"/>
      <c r="E449" s="35"/>
      <c r="F449" s="16"/>
      <c r="G449" s="35"/>
      <c r="H449" s="35"/>
      <c r="I449" s="35"/>
      <c r="J449" s="35"/>
    </row>
    <row r="450" spans="1:10" ht="22.5" customHeight="1">
      <c r="A450" s="34"/>
      <c r="B450" s="35"/>
      <c r="C450" s="35"/>
      <c r="D450" s="35"/>
      <c r="E450" s="35"/>
      <c r="F450" s="16"/>
      <c r="G450" s="35"/>
      <c r="H450" s="35"/>
      <c r="I450" s="35"/>
      <c r="J450" s="35"/>
    </row>
    <row r="451" spans="1:10" ht="22.5" customHeight="1">
      <c r="A451" s="34"/>
      <c r="B451" s="35"/>
      <c r="C451" s="35"/>
      <c r="D451" s="35"/>
      <c r="E451" s="35"/>
      <c r="F451" s="16"/>
      <c r="G451" s="35"/>
      <c r="H451" s="35"/>
      <c r="I451" s="35"/>
      <c r="J451" s="35"/>
    </row>
    <row r="452" spans="1:10" ht="22.5" customHeight="1">
      <c r="A452" s="34"/>
      <c r="B452" s="35"/>
      <c r="C452" s="35"/>
      <c r="D452" s="35"/>
      <c r="E452" s="35"/>
      <c r="F452" s="16"/>
      <c r="G452" s="35"/>
      <c r="H452" s="35"/>
      <c r="I452" s="35"/>
      <c r="J452" s="35"/>
    </row>
    <row r="453" spans="1:10" ht="22.5" customHeight="1">
      <c r="A453" s="34"/>
      <c r="B453" s="35"/>
      <c r="C453" s="35"/>
      <c r="D453" s="35"/>
      <c r="E453" s="35"/>
      <c r="F453" s="16"/>
      <c r="G453" s="35"/>
      <c r="H453" s="35"/>
      <c r="I453" s="35"/>
      <c r="J453" s="35"/>
    </row>
    <row r="454" spans="1:10" ht="22.5" customHeight="1">
      <c r="A454" s="34"/>
      <c r="B454" s="35"/>
      <c r="C454" s="35"/>
      <c r="D454" s="35"/>
      <c r="E454" s="35"/>
      <c r="F454" s="16"/>
      <c r="G454" s="35"/>
      <c r="H454" s="35"/>
      <c r="I454" s="35"/>
      <c r="J454" s="35"/>
    </row>
    <row r="455" spans="1:10" ht="22.5" customHeight="1">
      <c r="A455" s="34"/>
      <c r="B455" s="35"/>
      <c r="C455" s="35"/>
      <c r="D455" s="35"/>
      <c r="E455" s="35"/>
      <c r="F455" s="16"/>
      <c r="G455" s="35"/>
      <c r="H455" s="35"/>
      <c r="I455" s="35"/>
      <c r="J455" s="35"/>
    </row>
    <row r="456" spans="1:10" ht="22.5" customHeight="1">
      <c r="A456" s="34"/>
      <c r="B456" s="35"/>
      <c r="C456" s="35"/>
      <c r="D456" s="35"/>
      <c r="E456" s="35"/>
      <c r="F456" s="16"/>
      <c r="G456" s="35"/>
      <c r="H456" s="35"/>
      <c r="I456" s="35"/>
      <c r="J456" s="35"/>
    </row>
    <row r="457" spans="1:10" ht="22.5" customHeight="1">
      <c r="A457" s="34"/>
      <c r="B457" s="35"/>
      <c r="C457" s="35"/>
      <c r="D457" s="35"/>
      <c r="E457" s="35"/>
      <c r="F457" s="16"/>
      <c r="G457" s="35"/>
      <c r="H457" s="35"/>
      <c r="I457" s="35"/>
      <c r="J457" s="35"/>
    </row>
    <row r="458" spans="1:10" ht="22.5" customHeight="1">
      <c r="A458" s="34"/>
      <c r="B458" s="35"/>
      <c r="C458" s="35"/>
      <c r="D458" s="35"/>
      <c r="E458" s="35"/>
      <c r="F458" s="16"/>
      <c r="G458" s="35"/>
      <c r="H458" s="35"/>
      <c r="I458" s="35"/>
      <c r="J458" s="35"/>
    </row>
    <row r="459" spans="1:10" ht="22.5" customHeight="1">
      <c r="A459" s="34"/>
      <c r="B459" s="35"/>
      <c r="C459" s="35"/>
      <c r="D459" s="35"/>
      <c r="E459" s="35"/>
      <c r="F459" s="16"/>
      <c r="G459" s="35"/>
      <c r="H459" s="35"/>
      <c r="I459" s="35"/>
      <c r="J459" s="35"/>
    </row>
    <row r="460" spans="1:10" ht="22.5" customHeight="1">
      <c r="A460" s="34"/>
      <c r="B460" s="35"/>
      <c r="C460" s="35"/>
      <c r="D460" s="35"/>
      <c r="E460" s="35"/>
      <c r="F460" s="16"/>
      <c r="G460" s="35"/>
      <c r="H460" s="35"/>
      <c r="I460" s="35"/>
      <c r="J460" s="35"/>
    </row>
    <row r="461" spans="1:10" ht="22.5" customHeight="1">
      <c r="A461" s="34"/>
      <c r="B461" s="35"/>
      <c r="C461" s="35"/>
      <c r="D461" s="35"/>
      <c r="E461" s="35"/>
      <c r="F461" s="16"/>
      <c r="G461" s="35"/>
      <c r="H461" s="35"/>
      <c r="I461" s="35"/>
      <c r="J461" s="35"/>
    </row>
    <row r="462" spans="1:10" ht="22.5" customHeight="1">
      <c r="A462" s="34"/>
      <c r="B462" s="35"/>
      <c r="C462" s="35"/>
      <c r="D462" s="35"/>
      <c r="E462" s="35"/>
      <c r="F462" s="16"/>
      <c r="G462" s="35"/>
      <c r="H462" s="35"/>
      <c r="I462" s="35"/>
      <c r="J462" s="35"/>
    </row>
    <row r="463" spans="1:10" ht="22.5" customHeight="1">
      <c r="A463" s="34"/>
      <c r="B463" s="35"/>
      <c r="C463" s="35"/>
      <c r="D463" s="35"/>
      <c r="E463" s="35"/>
      <c r="F463" s="16"/>
      <c r="G463" s="35"/>
      <c r="H463" s="35"/>
      <c r="I463" s="35"/>
      <c r="J463" s="35"/>
    </row>
    <row r="464" spans="1:10" ht="22.5" customHeight="1">
      <c r="A464" s="34"/>
      <c r="B464" s="35"/>
      <c r="C464" s="35"/>
      <c r="D464" s="35"/>
      <c r="E464" s="35"/>
      <c r="F464" s="16"/>
      <c r="G464" s="35"/>
      <c r="H464" s="35"/>
      <c r="I464" s="35"/>
      <c r="J464" s="35"/>
    </row>
    <row r="465" spans="1:10" ht="22.5" customHeight="1">
      <c r="A465" s="34"/>
      <c r="B465" s="35"/>
      <c r="C465" s="35"/>
      <c r="D465" s="35"/>
      <c r="E465" s="35"/>
      <c r="F465" s="16"/>
      <c r="G465" s="35"/>
      <c r="H465" s="35"/>
      <c r="I465" s="35"/>
      <c r="J465" s="35"/>
    </row>
    <row r="466" spans="1:10" ht="22.5" customHeight="1">
      <c r="A466" s="34"/>
      <c r="B466" s="35"/>
      <c r="C466" s="35"/>
      <c r="D466" s="35"/>
      <c r="E466" s="35"/>
      <c r="F466" s="16"/>
      <c r="G466" s="35"/>
      <c r="H466" s="35"/>
      <c r="I466" s="35"/>
      <c r="J466" s="35"/>
    </row>
  </sheetData>
  <phoneticPr fontId="36"/>
  <dataValidations count="3">
    <dataValidation type="list" allowBlank="1" sqref="H2:H466" xr:uid="{00000000-0002-0000-0C00-000000000000}">
      <formula1>"リード,失注,提案,獲得,進行中,課題確認,アクション待ち,協業先"</formula1>
    </dataValidation>
    <dataValidation type="list" allowBlank="1" sqref="I2:I466" xr:uid="{00000000-0002-0000-0C00-000001000000}">
      <formula1>"底,高,中"</formula1>
    </dataValidation>
    <dataValidation allowBlank="1" showDropDown="1" sqref="A2:A466" xr:uid="{00000000-0002-0000-0C00-000002000000}"/>
  </dataValidations>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6" t="s">
        <v>1181</v>
      </c>
      <c r="C2" s="7" t="s">
        <v>1182</v>
      </c>
      <c r="D2" s="8"/>
      <c r="E2" s="9"/>
      <c r="F2" s="10"/>
      <c r="G2" s="8"/>
      <c r="H2" s="10"/>
      <c r="I2" s="11"/>
      <c r="J2" s="12"/>
      <c r="K2" s="13"/>
      <c r="L2" s="13"/>
      <c r="M2" s="13"/>
      <c r="N2" s="13"/>
      <c r="O2" s="13"/>
      <c r="P2" s="13"/>
      <c r="Q2" s="13"/>
      <c r="R2" s="13"/>
      <c r="S2" s="13"/>
      <c r="T2" s="13"/>
      <c r="U2" s="13"/>
      <c r="V2" s="13"/>
      <c r="W2" s="13"/>
      <c r="X2" s="13"/>
      <c r="Y2" s="13"/>
      <c r="Z2" s="13"/>
      <c r="AA2" s="13"/>
    </row>
    <row r="3" spans="1:27" ht="22.5" customHeight="1">
      <c r="A3" s="14" t="s">
        <v>184</v>
      </c>
      <c r="B3" s="15" t="s">
        <v>1183</v>
      </c>
      <c r="C3" s="15" t="s">
        <v>1184</v>
      </c>
      <c r="D3" s="8"/>
      <c r="E3" s="16"/>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18" t="s">
        <v>1185</v>
      </c>
      <c r="C4" s="18" t="s">
        <v>1186</v>
      </c>
      <c r="D4" s="8"/>
      <c r="E4" s="16"/>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18" t="s">
        <v>1187</v>
      </c>
      <c r="C5" s="18" t="s">
        <v>1188</v>
      </c>
      <c r="D5" s="8"/>
      <c r="E5" s="16"/>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18" t="s">
        <v>1189</v>
      </c>
      <c r="C6" s="18" t="s">
        <v>1190</v>
      </c>
      <c r="D6" s="8"/>
      <c r="E6" s="16"/>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18" t="s">
        <v>1191</v>
      </c>
      <c r="C7" s="15" t="s">
        <v>1188</v>
      </c>
      <c r="D7" s="8"/>
      <c r="E7" s="16"/>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18" t="s">
        <v>1192</v>
      </c>
      <c r="C8" s="7" t="s">
        <v>1193</v>
      </c>
      <c r="D8" s="8"/>
      <c r="E8" s="16"/>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15" t="s">
        <v>1194</v>
      </c>
      <c r="C9" s="15" t="s">
        <v>1195</v>
      </c>
      <c r="D9" s="8"/>
      <c r="E9" s="16"/>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7" t="s">
        <v>1194</v>
      </c>
      <c r="C10" s="7" t="s">
        <v>1196</v>
      </c>
      <c r="D10" s="8"/>
      <c r="E10" s="16"/>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15" t="s">
        <v>1197</v>
      </c>
      <c r="C11" s="15" t="s">
        <v>1198</v>
      </c>
      <c r="D11" s="8"/>
      <c r="E11" s="16"/>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7" t="s">
        <v>1199</v>
      </c>
      <c r="C12" s="7" t="s">
        <v>1200</v>
      </c>
      <c r="D12" s="8"/>
      <c r="E12" s="16"/>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15" t="s">
        <v>1201</v>
      </c>
      <c r="C13" s="15" t="s">
        <v>1202</v>
      </c>
      <c r="D13" s="8"/>
      <c r="E13" s="16"/>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7" t="s">
        <v>831</v>
      </c>
      <c r="C14" s="7" t="s">
        <v>1203</v>
      </c>
      <c r="D14" s="8"/>
      <c r="E14" s="16"/>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15" t="s">
        <v>1204</v>
      </c>
      <c r="C15" s="15" t="s">
        <v>1205</v>
      </c>
      <c r="D15" s="8"/>
      <c r="E15" s="16"/>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7" t="s">
        <v>1206</v>
      </c>
      <c r="C16" s="7" t="s">
        <v>1207</v>
      </c>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15" t="s">
        <v>1208</v>
      </c>
      <c r="C17" s="15" t="s">
        <v>1209</v>
      </c>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7" t="s">
        <v>1210</v>
      </c>
      <c r="C18" s="7" t="s">
        <v>1211</v>
      </c>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15" t="s">
        <v>1212</v>
      </c>
      <c r="C19" s="15" t="s">
        <v>1213</v>
      </c>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7" t="s">
        <v>1214</v>
      </c>
      <c r="C20" s="7" t="s">
        <v>1215</v>
      </c>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15" t="s">
        <v>1216</v>
      </c>
      <c r="C21" s="15" t="s">
        <v>1217</v>
      </c>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7" t="s">
        <v>1218</v>
      </c>
      <c r="C22" s="7" t="s">
        <v>1219</v>
      </c>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15" t="s">
        <v>1220</v>
      </c>
      <c r="C23" s="15" t="s">
        <v>1221</v>
      </c>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7" t="s">
        <v>1222</v>
      </c>
      <c r="C24" s="7" t="s">
        <v>1223</v>
      </c>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15" t="s">
        <v>872</v>
      </c>
      <c r="C25" s="15" t="s">
        <v>1224</v>
      </c>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7" t="s">
        <v>1225</v>
      </c>
      <c r="C26" s="7" t="s">
        <v>605</v>
      </c>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15" t="s">
        <v>1226</v>
      </c>
      <c r="C27" s="15" t="s">
        <v>1227</v>
      </c>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7" t="s">
        <v>1228</v>
      </c>
      <c r="C28" s="7" t="s">
        <v>1229</v>
      </c>
      <c r="D28" s="7"/>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15" t="s">
        <v>1220</v>
      </c>
      <c r="C29" s="15" t="s">
        <v>1230</v>
      </c>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44" t="s">
        <v>1231</v>
      </c>
      <c r="C30" s="7" t="s">
        <v>1232</v>
      </c>
      <c r="D30" s="19"/>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15" t="s">
        <v>1233</v>
      </c>
      <c r="C31" s="15" t="s">
        <v>1234</v>
      </c>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7" t="s">
        <v>1235</v>
      </c>
      <c r="C32" s="7" t="s">
        <v>1236</v>
      </c>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15" t="s">
        <v>1237</v>
      </c>
      <c r="C33" s="15" t="s">
        <v>1238</v>
      </c>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7" t="s">
        <v>1239</v>
      </c>
      <c r="C34" s="7" t="s">
        <v>1240</v>
      </c>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46" t="s">
        <v>1241</v>
      </c>
      <c r="C35" s="15" t="s">
        <v>1242</v>
      </c>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7" t="s">
        <v>1243</v>
      </c>
      <c r="C36" s="7" t="s">
        <v>1244</v>
      </c>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15" t="s">
        <v>1245</v>
      </c>
      <c r="C37" s="46" t="s">
        <v>1246</v>
      </c>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7" t="s">
        <v>1247</v>
      </c>
      <c r="C38" s="7" t="s">
        <v>1248</v>
      </c>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15" t="s">
        <v>1249</v>
      </c>
      <c r="C39" s="15" t="s">
        <v>1188</v>
      </c>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7" t="s">
        <v>1250</v>
      </c>
      <c r="C40" s="7" t="s">
        <v>1251</v>
      </c>
      <c r="D40" s="8" t="s">
        <v>1171</v>
      </c>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2" t="s">
        <v>855</v>
      </c>
      <c r="C41" s="22" t="s">
        <v>1252</v>
      </c>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7"/>
      <c r="C42" s="28"/>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30"/>
      <c r="C43" s="31"/>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32"/>
      <c r="C44" s="33"/>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30"/>
      <c r="C45" s="31"/>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32"/>
      <c r="C46" s="32"/>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30"/>
      <c r="C47" s="30"/>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32"/>
      <c r="C48" s="32"/>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30"/>
      <c r="C49" s="30"/>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32"/>
      <c r="C50" s="32"/>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30"/>
      <c r="C51" s="30"/>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32"/>
      <c r="C52" s="32"/>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30"/>
      <c r="C53" s="30"/>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32"/>
      <c r="C54" s="32"/>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30"/>
      <c r="C55" s="30"/>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32"/>
      <c r="C56" s="32"/>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30"/>
      <c r="C57" s="30"/>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32"/>
      <c r="C58" s="32"/>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30"/>
      <c r="C59" s="30"/>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32"/>
      <c r="C60" s="32"/>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30"/>
      <c r="C61" s="30"/>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32"/>
      <c r="C62" s="32"/>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30"/>
      <c r="C63" s="30"/>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32"/>
      <c r="C64" s="32"/>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30"/>
      <c r="C65" s="30"/>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32"/>
      <c r="C66" s="32"/>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30"/>
      <c r="C67" s="30"/>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32"/>
      <c r="C68" s="32"/>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30"/>
      <c r="C69" s="30"/>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32"/>
      <c r="C70" s="32"/>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30"/>
      <c r="C71" s="30"/>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32"/>
      <c r="C72" s="32"/>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30"/>
      <c r="C73" s="30"/>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32"/>
      <c r="C74" s="32"/>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30"/>
      <c r="C75" s="30"/>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32"/>
      <c r="C76" s="32"/>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30"/>
      <c r="C77" s="30"/>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32"/>
      <c r="C78" s="32"/>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30"/>
      <c r="C79" s="30"/>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32"/>
      <c r="C80" s="32"/>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30"/>
      <c r="C81" s="30"/>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32"/>
      <c r="C82" s="32"/>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0D00-000000000000}">
      <formula1>"リード,失注,提案,獲得,進行中,課題確認,アクション待ち,協業先"</formula1>
    </dataValidation>
    <dataValidation type="list" allowBlank="1" sqref="H2:H466" xr:uid="{00000000-0002-0000-0D00-000001000000}">
      <formula1>"底,高,中"</formula1>
    </dataValidation>
    <dataValidation allowBlank="1" showDropDown="1" sqref="A2:A466" xr:uid="{00000000-0002-0000-0D00-000002000000}"/>
  </dataValidations>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6" t="s">
        <v>1253</v>
      </c>
      <c r="C2" s="7" t="s">
        <v>1254</v>
      </c>
      <c r="D2" s="8"/>
      <c r="E2" s="9"/>
      <c r="F2" s="10"/>
      <c r="G2" s="8"/>
      <c r="H2" s="10"/>
      <c r="I2" s="11"/>
      <c r="J2" s="12"/>
      <c r="K2" s="13"/>
      <c r="L2" s="13"/>
      <c r="M2" s="13"/>
      <c r="N2" s="13"/>
      <c r="O2" s="13"/>
      <c r="P2" s="13"/>
      <c r="Q2" s="13"/>
      <c r="R2" s="13"/>
      <c r="S2" s="13"/>
      <c r="T2" s="13"/>
      <c r="U2" s="13"/>
      <c r="V2" s="13"/>
      <c r="W2" s="13"/>
      <c r="X2" s="13"/>
      <c r="Y2" s="13"/>
      <c r="Z2" s="13"/>
      <c r="AA2" s="13"/>
    </row>
    <row r="3" spans="1:27" ht="22.5" customHeight="1">
      <c r="A3" s="14" t="s">
        <v>184</v>
      </c>
      <c r="B3" s="15" t="s">
        <v>1255</v>
      </c>
      <c r="C3" s="15" t="s">
        <v>1256</v>
      </c>
      <c r="D3" s="8"/>
      <c r="E3" s="16"/>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18" t="s">
        <v>1245</v>
      </c>
      <c r="C4" s="18" t="s">
        <v>1257</v>
      </c>
      <c r="D4" s="8"/>
      <c r="E4" s="16"/>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18" t="s">
        <v>1258</v>
      </c>
      <c r="C5" s="18" t="s">
        <v>1259</v>
      </c>
      <c r="D5" s="8"/>
      <c r="E5" s="16"/>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18" t="s">
        <v>1220</v>
      </c>
      <c r="C6" s="18" t="s">
        <v>1260</v>
      </c>
      <c r="D6" s="8"/>
      <c r="E6" s="16"/>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18" t="s">
        <v>843</v>
      </c>
      <c r="C7" s="15" t="s">
        <v>1261</v>
      </c>
      <c r="D7" s="8"/>
      <c r="E7" s="16"/>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18" t="s">
        <v>1262</v>
      </c>
      <c r="C8" s="7" t="s">
        <v>1263</v>
      </c>
      <c r="D8" s="8"/>
      <c r="E8" s="16"/>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15" t="s">
        <v>1264</v>
      </c>
      <c r="C9" s="15" t="s">
        <v>1221</v>
      </c>
      <c r="D9" s="8"/>
      <c r="E9" s="16"/>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7" t="s">
        <v>1265</v>
      </c>
      <c r="C10" s="7" t="s">
        <v>1263</v>
      </c>
      <c r="D10" s="8"/>
      <c r="E10" s="16"/>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15" t="s">
        <v>1266</v>
      </c>
      <c r="C11" s="15" t="s">
        <v>865</v>
      </c>
      <c r="D11" s="8"/>
      <c r="E11" s="16"/>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7" t="s">
        <v>1267</v>
      </c>
      <c r="C12" s="7" t="s">
        <v>1268</v>
      </c>
      <c r="D12" s="8"/>
      <c r="E12" s="16"/>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15" t="s">
        <v>1194</v>
      </c>
      <c r="C13" s="15" t="s">
        <v>1269</v>
      </c>
      <c r="D13" s="8"/>
      <c r="E13" s="16"/>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7" t="s">
        <v>1270</v>
      </c>
      <c r="C14" s="7" t="s">
        <v>1271</v>
      </c>
      <c r="D14" s="8"/>
      <c r="E14" s="16"/>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15" t="s">
        <v>1272</v>
      </c>
      <c r="C15" s="15" t="s">
        <v>1273</v>
      </c>
      <c r="D15" s="8"/>
      <c r="E15" s="16"/>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7" t="s">
        <v>592</v>
      </c>
      <c r="C16" s="7" t="s">
        <v>1273</v>
      </c>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15" t="s">
        <v>1243</v>
      </c>
      <c r="C17" s="15" t="s">
        <v>1274</v>
      </c>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7" t="s">
        <v>1275</v>
      </c>
      <c r="C18" s="7" t="s">
        <v>755</v>
      </c>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15" t="s">
        <v>1276</v>
      </c>
      <c r="C19" s="15" t="s">
        <v>873</v>
      </c>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7" t="s">
        <v>1277</v>
      </c>
      <c r="C20" s="7" t="s">
        <v>873</v>
      </c>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15" t="s">
        <v>1278</v>
      </c>
      <c r="C21" s="15" t="s">
        <v>1279</v>
      </c>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7" t="s">
        <v>1280</v>
      </c>
      <c r="C22" s="7" t="s">
        <v>1260</v>
      </c>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15" t="s">
        <v>1281</v>
      </c>
      <c r="C23" s="15" t="s">
        <v>1261</v>
      </c>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7" t="s">
        <v>1282</v>
      </c>
      <c r="C24" s="7" t="s">
        <v>873</v>
      </c>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15" t="s">
        <v>810</v>
      </c>
      <c r="C25" s="15" t="s">
        <v>1283</v>
      </c>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7" t="s">
        <v>1284</v>
      </c>
      <c r="C26" s="7" t="s">
        <v>1285</v>
      </c>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15"/>
      <c r="C27" s="15"/>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7"/>
      <c r="C28" s="19"/>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15"/>
      <c r="C29" s="20"/>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19"/>
      <c r="C30" s="7"/>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15"/>
      <c r="C31" s="15"/>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7"/>
      <c r="C32" s="7"/>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15"/>
      <c r="C33" s="15"/>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7"/>
      <c r="C34" s="7"/>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20"/>
      <c r="C35" s="15"/>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7"/>
      <c r="C36" s="7"/>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15"/>
      <c r="C37" s="20"/>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7"/>
      <c r="C38" s="7"/>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15"/>
      <c r="C39" s="15"/>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7"/>
      <c r="C40" s="7"/>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2"/>
      <c r="C41" s="22"/>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7"/>
      <c r="C42" s="28"/>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30"/>
      <c r="C43" s="31"/>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32"/>
      <c r="C44" s="33"/>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30"/>
      <c r="C45" s="31"/>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32"/>
      <c r="C46" s="32"/>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30"/>
      <c r="C47" s="30"/>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32"/>
      <c r="C48" s="32"/>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30"/>
      <c r="C49" s="30"/>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32"/>
      <c r="C50" s="32"/>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30"/>
      <c r="C51" s="30"/>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32"/>
      <c r="C52" s="32"/>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30"/>
      <c r="C53" s="30"/>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32"/>
      <c r="C54" s="32"/>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30"/>
      <c r="C55" s="30"/>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32"/>
      <c r="C56" s="32"/>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30"/>
      <c r="C57" s="30"/>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32"/>
      <c r="C58" s="32"/>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30"/>
      <c r="C59" s="30"/>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32"/>
      <c r="C60" s="32"/>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30"/>
      <c r="C61" s="30"/>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32"/>
      <c r="C62" s="32"/>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30"/>
      <c r="C63" s="30"/>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32"/>
      <c r="C64" s="32"/>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30"/>
      <c r="C65" s="30"/>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32"/>
      <c r="C66" s="32"/>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30"/>
      <c r="C67" s="30"/>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32"/>
      <c r="C68" s="32"/>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30"/>
      <c r="C69" s="30"/>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32"/>
      <c r="C70" s="32"/>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30"/>
      <c r="C71" s="30"/>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32"/>
      <c r="C72" s="32"/>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30"/>
      <c r="C73" s="30"/>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32"/>
      <c r="C74" s="32"/>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30"/>
      <c r="C75" s="30"/>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32"/>
      <c r="C76" s="32"/>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30"/>
      <c r="C77" s="30"/>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32"/>
      <c r="C78" s="32"/>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30"/>
      <c r="C79" s="30"/>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32"/>
      <c r="C80" s="32"/>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30"/>
      <c r="C81" s="30"/>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32"/>
      <c r="C82" s="32"/>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0E00-000000000000}">
      <formula1>"リード,失注,提案,獲得,進行中,課題確認,アクション待ち,協業先"</formula1>
    </dataValidation>
    <dataValidation type="list" allowBlank="1" sqref="H2:H466" xr:uid="{00000000-0002-0000-0E00-000001000000}">
      <formula1>"底,高,中"</formula1>
    </dataValidation>
    <dataValidation allowBlank="1" showDropDown="1" sqref="A2:A466" xr:uid="{00000000-0002-0000-0E00-000002000000}"/>
  </dataValidations>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B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4" width="21.1640625" customWidth="1"/>
    <col min="5" max="5" width="26.5" customWidth="1"/>
    <col min="6" max="6" width="20.33203125" customWidth="1"/>
    <col min="7" max="7" width="25.1640625" customWidth="1"/>
    <col min="8" max="8" width="27.1640625" customWidth="1"/>
    <col min="9" max="9" width="22.33203125" customWidth="1"/>
    <col min="10" max="10" width="22.1640625" customWidth="1"/>
  </cols>
  <sheetData>
    <row r="1" spans="1:28" ht="22.5" customHeight="1">
      <c r="A1" s="2" t="s">
        <v>174</v>
      </c>
      <c r="B1" s="3" t="s">
        <v>175</v>
      </c>
      <c r="C1" s="3" t="s">
        <v>176</v>
      </c>
      <c r="D1" s="4" t="s">
        <v>1101</v>
      </c>
      <c r="E1" s="3" t="s">
        <v>177</v>
      </c>
      <c r="F1" s="3" t="s">
        <v>178</v>
      </c>
      <c r="G1" s="4" t="s">
        <v>179</v>
      </c>
      <c r="H1" s="3" t="s">
        <v>180</v>
      </c>
      <c r="I1" s="3" t="s">
        <v>181</v>
      </c>
      <c r="J1" s="3" t="s">
        <v>182</v>
      </c>
    </row>
    <row r="2" spans="1:28" ht="22.5" customHeight="1">
      <c r="A2" s="5" t="s">
        <v>183</v>
      </c>
      <c r="B2" s="6" t="s">
        <v>1286</v>
      </c>
      <c r="C2" s="7" t="s">
        <v>1287</v>
      </c>
      <c r="D2" s="7"/>
      <c r="E2" s="8" t="s">
        <v>1288</v>
      </c>
      <c r="F2" s="9" t="s">
        <v>1289</v>
      </c>
      <c r="G2" s="10" t="s">
        <v>1290</v>
      </c>
      <c r="H2" s="8" t="s">
        <v>9</v>
      </c>
      <c r="I2" s="10" t="s">
        <v>616</v>
      </c>
      <c r="J2" s="11" t="s">
        <v>1291</v>
      </c>
      <c r="K2" s="12"/>
      <c r="L2" s="13"/>
      <c r="M2" s="13"/>
      <c r="N2" s="13"/>
      <c r="O2" s="13"/>
      <c r="P2" s="13"/>
      <c r="Q2" s="13"/>
      <c r="R2" s="13"/>
      <c r="S2" s="13"/>
      <c r="T2" s="13"/>
      <c r="U2" s="13"/>
      <c r="V2" s="13"/>
      <c r="W2" s="13"/>
      <c r="X2" s="13"/>
      <c r="Y2" s="13"/>
      <c r="Z2" s="13"/>
      <c r="AA2" s="13"/>
      <c r="AB2" s="13"/>
    </row>
    <row r="3" spans="1:28" ht="22.5" customHeight="1">
      <c r="A3" s="14" t="s">
        <v>184</v>
      </c>
      <c r="B3" s="15" t="s">
        <v>1292</v>
      </c>
      <c r="C3" s="15" t="s">
        <v>1287</v>
      </c>
      <c r="D3" s="15"/>
      <c r="E3" s="8" t="s">
        <v>1288</v>
      </c>
      <c r="F3" s="16" t="s">
        <v>1289</v>
      </c>
      <c r="G3" s="8" t="s">
        <v>1290</v>
      </c>
      <c r="H3" s="8" t="s">
        <v>9</v>
      </c>
      <c r="I3" s="8" t="s">
        <v>616</v>
      </c>
      <c r="J3" s="11" t="s">
        <v>1291</v>
      </c>
      <c r="K3" s="12"/>
      <c r="L3" s="13"/>
      <c r="M3" s="13"/>
      <c r="N3" s="13"/>
      <c r="O3" s="13"/>
      <c r="P3" s="13"/>
      <c r="Q3" s="13"/>
      <c r="R3" s="13"/>
      <c r="S3" s="13"/>
      <c r="T3" s="13"/>
      <c r="U3" s="13"/>
      <c r="V3" s="13"/>
      <c r="W3" s="13"/>
      <c r="X3" s="13"/>
      <c r="Y3" s="13"/>
      <c r="Z3" s="13"/>
      <c r="AA3" s="13"/>
      <c r="AB3" s="13"/>
    </row>
    <row r="4" spans="1:28" ht="22.5" customHeight="1">
      <c r="A4" s="14" t="s">
        <v>185</v>
      </c>
      <c r="B4" s="18" t="s">
        <v>1293</v>
      </c>
      <c r="C4" s="18" t="s">
        <v>1294</v>
      </c>
      <c r="D4" s="18"/>
      <c r="E4" s="8"/>
      <c r="F4" s="16" t="s">
        <v>1289</v>
      </c>
      <c r="G4" s="8" t="s">
        <v>1290</v>
      </c>
      <c r="H4" s="8" t="s">
        <v>9</v>
      </c>
      <c r="I4" s="8" t="s">
        <v>619</v>
      </c>
      <c r="J4" s="11" t="s">
        <v>1291</v>
      </c>
      <c r="K4" s="12"/>
      <c r="L4" s="13"/>
      <c r="M4" s="13"/>
      <c r="N4" s="13"/>
      <c r="O4" s="13"/>
      <c r="P4" s="13"/>
      <c r="Q4" s="13"/>
      <c r="R4" s="13"/>
      <c r="S4" s="13"/>
      <c r="T4" s="13"/>
      <c r="U4" s="13"/>
      <c r="V4" s="13"/>
      <c r="W4" s="13"/>
      <c r="X4" s="13"/>
      <c r="Y4" s="13"/>
      <c r="Z4" s="13"/>
      <c r="AA4" s="13"/>
      <c r="AB4" s="13"/>
    </row>
    <row r="5" spans="1:28" ht="22.5" customHeight="1">
      <c r="A5" s="14" t="s">
        <v>186</v>
      </c>
      <c r="B5" s="18" t="s">
        <v>1295</v>
      </c>
      <c r="C5" s="18" t="s">
        <v>1294</v>
      </c>
      <c r="D5" s="18"/>
      <c r="E5" s="8"/>
      <c r="F5" s="16" t="s">
        <v>1296</v>
      </c>
      <c r="G5" s="8" t="s">
        <v>1297</v>
      </c>
      <c r="H5" s="8" t="s">
        <v>6</v>
      </c>
      <c r="I5" s="8" t="s">
        <v>738</v>
      </c>
      <c r="J5" s="11" t="s">
        <v>1291</v>
      </c>
      <c r="K5" s="12"/>
      <c r="L5" s="13"/>
      <c r="M5" s="13"/>
      <c r="N5" s="13"/>
      <c r="O5" s="13"/>
      <c r="P5" s="13"/>
      <c r="Q5" s="13"/>
      <c r="R5" s="13"/>
      <c r="S5" s="13"/>
      <c r="T5" s="13"/>
      <c r="U5" s="13"/>
      <c r="V5" s="13"/>
      <c r="W5" s="13"/>
      <c r="X5" s="13"/>
      <c r="Y5" s="13"/>
      <c r="Z5" s="13"/>
      <c r="AA5" s="13"/>
      <c r="AB5" s="13"/>
    </row>
    <row r="6" spans="1:28" ht="22.5" customHeight="1">
      <c r="A6" s="14" t="s">
        <v>187</v>
      </c>
      <c r="B6" s="18" t="s">
        <v>1298</v>
      </c>
      <c r="C6" s="18" t="s">
        <v>1299</v>
      </c>
      <c r="D6" s="18"/>
      <c r="E6" s="8"/>
      <c r="F6" s="16" t="s">
        <v>1289</v>
      </c>
      <c r="G6" s="8" t="s">
        <v>1290</v>
      </c>
      <c r="H6" s="8" t="s">
        <v>9</v>
      </c>
      <c r="I6" s="8" t="s">
        <v>619</v>
      </c>
      <c r="J6" s="11" t="s">
        <v>1291</v>
      </c>
      <c r="K6" s="12"/>
      <c r="L6" s="13"/>
      <c r="M6" s="13"/>
      <c r="N6" s="13"/>
      <c r="O6" s="13"/>
      <c r="P6" s="13"/>
      <c r="Q6" s="13"/>
      <c r="R6" s="13"/>
      <c r="S6" s="13"/>
      <c r="T6" s="13"/>
      <c r="U6" s="13"/>
      <c r="V6" s="13"/>
      <c r="W6" s="13"/>
      <c r="X6" s="13"/>
      <c r="Y6" s="13"/>
      <c r="Z6" s="13"/>
      <c r="AA6" s="13"/>
      <c r="AB6" s="13"/>
    </row>
    <row r="7" spans="1:28" ht="22.5" customHeight="1">
      <c r="A7" s="14" t="s">
        <v>188</v>
      </c>
      <c r="B7" s="18" t="s">
        <v>1300</v>
      </c>
      <c r="C7" s="15" t="s">
        <v>1287</v>
      </c>
      <c r="D7" s="15"/>
      <c r="E7" s="8"/>
      <c r="F7" s="16" t="s">
        <v>1289</v>
      </c>
      <c r="G7" s="8" t="s">
        <v>1290</v>
      </c>
      <c r="H7" s="8" t="s">
        <v>9</v>
      </c>
      <c r="I7" s="8" t="s">
        <v>619</v>
      </c>
      <c r="J7" s="11" t="s">
        <v>1291</v>
      </c>
      <c r="K7" s="12"/>
      <c r="L7" s="13"/>
      <c r="M7" s="13"/>
      <c r="N7" s="13"/>
      <c r="O7" s="13"/>
      <c r="P7" s="13"/>
      <c r="Q7" s="13"/>
      <c r="R7" s="13"/>
      <c r="S7" s="13"/>
      <c r="T7" s="13"/>
      <c r="U7" s="13"/>
      <c r="V7" s="13"/>
      <c r="W7" s="13"/>
      <c r="X7" s="13"/>
      <c r="Y7" s="13"/>
      <c r="Z7" s="13"/>
      <c r="AA7" s="13"/>
      <c r="AB7" s="13"/>
    </row>
    <row r="8" spans="1:28" ht="22.5" customHeight="1">
      <c r="A8" s="14" t="s">
        <v>189</v>
      </c>
      <c r="B8" s="18" t="s">
        <v>1301</v>
      </c>
      <c r="C8" s="7" t="s">
        <v>1287</v>
      </c>
      <c r="D8" s="7"/>
      <c r="E8" s="8"/>
      <c r="F8" s="16" t="s">
        <v>1289</v>
      </c>
      <c r="G8" s="8" t="s">
        <v>1290</v>
      </c>
      <c r="H8" s="8" t="s">
        <v>9</v>
      </c>
      <c r="I8" s="8" t="s">
        <v>619</v>
      </c>
      <c r="J8" s="11" t="s">
        <v>1291</v>
      </c>
      <c r="K8" s="12"/>
      <c r="L8" s="13"/>
      <c r="M8" s="13"/>
      <c r="N8" s="13"/>
      <c r="O8" s="13"/>
      <c r="P8" s="13"/>
      <c r="Q8" s="13"/>
      <c r="R8" s="13"/>
      <c r="S8" s="13"/>
      <c r="T8" s="13"/>
      <c r="U8" s="13"/>
      <c r="V8" s="13"/>
      <c r="W8" s="13"/>
      <c r="X8" s="13"/>
      <c r="Y8" s="13"/>
      <c r="Z8" s="13"/>
      <c r="AA8" s="13"/>
      <c r="AB8" s="13"/>
    </row>
    <row r="9" spans="1:28" ht="22.5" customHeight="1">
      <c r="A9" s="14" t="s">
        <v>190</v>
      </c>
      <c r="B9" s="15" t="s">
        <v>1302</v>
      </c>
      <c r="C9" s="15" t="s">
        <v>657</v>
      </c>
      <c r="D9" s="15" t="s">
        <v>1129</v>
      </c>
      <c r="E9" s="8" t="s">
        <v>9</v>
      </c>
      <c r="F9" s="16" t="s">
        <v>1303</v>
      </c>
      <c r="G9" s="8" t="s">
        <v>1304</v>
      </c>
      <c r="H9" s="8" t="s">
        <v>6</v>
      </c>
      <c r="I9" s="8" t="s">
        <v>616</v>
      </c>
      <c r="J9" s="11" t="s">
        <v>1291</v>
      </c>
      <c r="K9" s="12"/>
      <c r="L9" s="13"/>
      <c r="M9" s="13"/>
      <c r="N9" s="13"/>
      <c r="O9" s="13"/>
      <c r="P9" s="13"/>
      <c r="Q9" s="13"/>
      <c r="R9" s="13"/>
      <c r="S9" s="13"/>
      <c r="T9" s="13"/>
      <c r="U9" s="13"/>
      <c r="V9" s="13"/>
      <c r="W9" s="13"/>
      <c r="X9" s="13"/>
      <c r="Y9" s="13"/>
      <c r="Z9" s="13"/>
      <c r="AA9" s="13"/>
      <c r="AB9" s="13"/>
    </row>
    <row r="10" spans="1:28" ht="22.5" customHeight="1">
      <c r="A10" s="14" t="s">
        <v>191</v>
      </c>
      <c r="B10" s="7" t="s">
        <v>1305</v>
      </c>
      <c r="C10" s="7" t="s">
        <v>1287</v>
      </c>
      <c r="D10" s="7"/>
      <c r="E10" s="8"/>
      <c r="F10" s="16" t="s">
        <v>1289</v>
      </c>
      <c r="G10" s="8" t="s">
        <v>1306</v>
      </c>
      <c r="H10" s="8" t="s">
        <v>9</v>
      </c>
      <c r="I10" s="8" t="s">
        <v>619</v>
      </c>
      <c r="J10" s="11" t="s">
        <v>1291</v>
      </c>
      <c r="K10" s="12"/>
      <c r="L10" s="13"/>
      <c r="M10" s="13"/>
      <c r="N10" s="13"/>
      <c r="O10" s="13"/>
      <c r="P10" s="13"/>
      <c r="Q10" s="13"/>
      <c r="R10" s="13"/>
      <c r="S10" s="13"/>
      <c r="T10" s="13"/>
      <c r="U10" s="13"/>
      <c r="V10" s="13"/>
      <c r="W10" s="13"/>
      <c r="X10" s="13"/>
      <c r="Y10" s="13"/>
      <c r="Z10" s="13"/>
      <c r="AA10" s="13"/>
      <c r="AB10" s="13"/>
    </row>
    <row r="11" spans="1:28" ht="22.5" customHeight="1">
      <c r="A11" s="14" t="s">
        <v>192</v>
      </c>
      <c r="B11" s="15" t="s">
        <v>1307</v>
      </c>
      <c r="C11" s="15" t="s">
        <v>1308</v>
      </c>
      <c r="D11" s="15"/>
      <c r="E11" s="8" t="s">
        <v>1309</v>
      </c>
      <c r="F11" s="16" t="s">
        <v>1289</v>
      </c>
      <c r="G11" s="8" t="s">
        <v>1310</v>
      </c>
      <c r="H11" s="8" t="s">
        <v>8</v>
      </c>
      <c r="I11" s="8" t="s">
        <v>738</v>
      </c>
      <c r="J11" s="11" t="s">
        <v>1291</v>
      </c>
      <c r="K11" s="12"/>
      <c r="L11" s="13"/>
      <c r="M11" s="13"/>
      <c r="N11" s="13"/>
      <c r="O11" s="13"/>
      <c r="P11" s="13"/>
      <c r="Q11" s="13"/>
      <c r="R11" s="13"/>
      <c r="S11" s="13"/>
      <c r="T11" s="13"/>
      <c r="U11" s="13"/>
      <c r="V11" s="13"/>
      <c r="W11" s="13"/>
      <c r="X11" s="13"/>
      <c r="Y11" s="13"/>
      <c r="Z11" s="13"/>
      <c r="AA11" s="13"/>
      <c r="AB11" s="13"/>
    </row>
    <row r="12" spans="1:28" ht="22.5" customHeight="1">
      <c r="A12" s="14" t="s">
        <v>193</v>
      </c>
      <c r="B12" s="7" t="s">
        <v>1311</v>
      </c>
      <c r="C12" s="7" t="s">
        <v>1287</v>
      </c>
      <c r="D12" s="7"/>
      <c r="E12" s="8"/>
      <c r="F12" s="16" t="s">
        <v>1289</v>
      </c>
      <c r="G12" s="8"/>
      <c r="H12" s="8" t="s">
        <v>7</v>
      </c>
      <c r="I12" s="8" t="s">
        <v>619</v>
      </c>
      <c r="J12" s="11" t="s">
        <v>1291</v>
      </c>
      <c r="K12" s="12"/>
      <c r="L12" s="13"/>
      <c r="M12" s="13"/>
      <c r="N12" s="13"/>
      <c r="O12" s="13"/>
      <c r="P12" s="13"/>
      <c r="Q12" s="13"/>
      <c r="R12" s="13"/>
      <c r="S12" s="13"/>
      <c r="T12" s="13"/>
      <c r="U12" s="13"/>
      <c r="V12" s="13"/>
      <c r="W12" s="13"/>
      <c r="X12" s="13"/>
      <c r="Y12" s="13"/>
      <c r="Z12" s="13"/>
      <c r="AA12" s="13"/>
      <c r="AB12" s="13"/>
    </row>
    <row r="13" spans="1:28" ht="22.5" customHeight="1">
      <c r="A13" s="14" t="s">
        <v>194</v>
      </c>
      <c r="B13" s="15" t="s">
        <v>1312</v>
      </c>
      <c r="C13" s="15" t="s">
        <v>1287</v>
      </c>
      <c r="D13" s="15"/>
      <c r="E13" s="8" t="s">
        <v>9</v>
      </c>
      <c r="F13" s="16" t="s">
        <v>1303</v>
      </c>
      <c r="G13" s="8" t="s">
        <v>1313</v>
      </c>
      <c r="H13" s="8" t="s">
        <v>9</v>
      </c>
      <c r="I13" s="8" t="s">
        <v>738</v>
      </c>
      <c r="J13" s="11" t="s">
        <v>1291</v>
      </c>
      <c r="K13" s="12"/>
      <c r="L13" s="13"/>
      <c r="M13" s="13"/>
      <c r="N13" s="13"/>
      <c r="O13" s="13"/>
      <c r="P13" s="13"/>
      <c r="Q13" s="13"/>
      <c r="R13" s="13"/>
      <c r="S13" s="13"/>
      <c r="T13" s="13"/>
      <c r="U13" s="13"/>
      <c r="V13" s="13"/>
      <c r="W13" s="13"/>
      <c r="X13" s="13"/>
      <c r="Y13" s="13"/>
      <c r="Z13" s="13"/>
      <c r="AA13" s="13"/>
      <c r="AB13" s="13"/>
    </row>
    <row r="14" spans="1:28" ht="22.5" customHeight="1">
      <c r="A14" s="14" t="s">
        <v>195</v>
      </c>
      <c r="B14" s="7" t="s">
        <v>1314</v>
      </c>
      <c r="C14" s="7" t="s">
        <v>1315</v>
      </c>
      <c r="D14" s="7"/>
      <c r="E14" s="8" t="s">
        <v>9</v>
      </c>
      <c r="F14" s="16" t="s">
        <v>1289</v>
      </c>
      <c r="G14" s="8" t="s">
        <v>1313</v>
      </c>
      <c r="H14" s="8" t="s">
        <v>8</v>
      </c>
      <c r="I14" s="8" t="s">
        <v>619</v>
      </c>
      <c r="J14" s="11" t="s">
        <v>1291</v>
      </c>
      <c r="K14" s="12"/>
      <c r="L14" s="13"/>
      <c r="M14" s="13"/>
      <c r="N14" s="13"/>
      <c r="O14" s="13"/>
      <c r="P14" s="13"/>
      <c r="Q14" s="13"/>
      <c r="R14" s="13"/>
      <c r="S14" s="13"/>
      <c r="T14" s="13"/>
      <c r="U14" s="13"/>
      <c r="V14" s="13"/>
      <c r="W14" s="13"/>
      <c r="X14" s="13"/>
      <c r="Y14" s="13"/>
      <c r="Z14" s="13"/>
      <c r="AA14" s="13"/>
      <c r="AB14" s="13"/>
    </row>
    <row r="15" spans="1:28" ht="22.5" customHeight="1">
      <c r="A15" s="14" t="s">
        <v>196</v>
      </c>
      <c r="B15" s="15" t="s">
        <v>1316</v>
      </c>
      <c r="C15" s="15" t="s">
        <v>900</v>
      </c>
      <c r="D15" s="15"/>
      <c r="E15" s="8" t="s">
        <v>1317</v>
      </c>
      <c r="F15" s="16" t="s">
        <v>1318</v>
      </c>
      <c r="G15" s="8" t="s">
        <v>1319</v>
      </c>
      <c r="H15" s="8" t="s">
        <v>4</v>
      </c>
      <c r="I15" s="8" t="s">
        <v>616</v>
      </c>
      <c r="J15" s="11" t="s">
        <v>1291</v>
      </c>
      <c r="K15" s="12"/>
      <c r="L15" s="13"/>
      <c r="M15" s="13"/>
      <c r="N15" s="13"/>
      <c r="O15" s="13"/>
      <c r="P15" s="13"/>
      <c r="Q15" s="13"/>
      <c r="R15" s="13"/>
      <c r="S15" s="13"/>
      <c r="T15" s="13"/>
      <c r="U15" s="13"/>
      <c r="V15" s="13"/>
      <c r="W15" s="13"/>
      <c r="X15" s="13"/>
      <c r="Y15" s="13"/>
      <c r="Z15" s="13"/>
      <c r="AA15" s="13"/>
      <c r="AB15" s="13"/>
    </row>
    <row r="16" spans="1:28" ht="22.5" customHeight="1">
      <c r="A16" s="14" t="s">
        <v>197</v>
      </c>
      <c r="B16" s="7" t="s">
        <v>1320</v>
      </c>
      <c r="C16" s="61" t="s">
        <v>1090</v>
      </c>
      <c r="D16" s="61" t="s">
        <v>1321</v>
      </c>
      <c r="E16" s="8"/>
      <c r="F16" s="16" t="s">
        <v>1318</v>
      </c>
      <c r="G16" s="8" t="s">
        <v>1090</v>
      </c>
      <c r="H16" s="8" t="s">
        <v>4</v>
      </c>
      <c r="I16" s="8" t="s">
        <v>616</v>
      </c>
      <c r="J16" s="11" t="s">
        <v>1291</v>
      </c>
      <c r="K16" s="12"/>
      <c r="L16" s="13"/>
      <c r="M16" s="13"/>
      <c r="N16" s="13"/>
      <c r="O16" s="13"/>
      <c r="P16" s="13"/>
      <c r="Q16" s="13"/>
      <c r="R16" s="13"/>
      <c r="S16" s="13"/>
      <c r="T16" s="13"/>
      <c r="U16" s="13"/>
      <c r="V16" s="13"/>
      <c r="W16" s="13"/>
      <c r="X16" s="13"/>
      <c r="Y16" s="13"/>
      <c r="Z16" s="13"/>
      <c r="AA16" s="13"/>
      <c r="AB16" s="13"/>
    </row>
    <row r="17" spans="1:28" ht="22.5" customHeight="1">
      <c r="A17" s="14" t="s">
        <v>198</v>
      </c>
      <c r="B17" s="15" t="s">
        <v>1322</v>
      </c>
      <c r="C17" s="15" t="s">
        <v>1323</v>
      </c>
      <c r="D17" s="15"/>
      <c r="E17" s="8"/>
      <c r="F17" s="16" t="s">
        <v>1318</v>
      </c>
      <c r="G17" s="8" t="s">
        <v>1324</v>
      </c>
      <c r="H17" s="8" t="s">
        <v>4</v>
      </c>
      <c r="I17" s="8" t="s">
        <v>738</v>
      </c>
      <c r="J17" s="11" t="s">
        <v>1291</v>
      </c>
      <c r="K17" s="12"/>
      <c r="L17" s="13"/>
      <c r="M17" s="13"/>
      <c r="N17" s="13"/>
      <c r="O17" s="13"/>
      <c r="P17" s="13"/>
      <c r="Q17" s="13"/>
      <c r="R17" s="13"/>
      <c r="S17" s="13"/>
      <c r="T17" s="13"/>
      <c r="U17" s="13"/>
      <c r="V17" s="13"/>
      <c r="W17" s="13"/>
      <c r="X17" s="13"/>
      <c r="Y17" s="13"/>
      <c r="Z17" s="13"/>
      <c r="AA17" s="13"/>
      <c r="AB17" s="13"/>
    </row>
    <row r="18" spans="1:28" ht="22.5" customHeight="1">
      <c r="A18" s="14" t="s">
        <v>199</v>
      </c>
      <c r="B18" s="7" t="s">
        <v>1325</v>
      </c>
      <c r="C18" s="7" t="s">
        <v>1326</v>
      </c>
      <c r="D18" s="7"/>
      <c r="E18" s="8"/>
      <c r="F18" s="16" t="s">
        <v>1303</v>
      </c>
      <c r="G18" s="8" t="s">
        <v>1327</v>
      </c>
      <c r="H18" s="8" t="s">
        <v>5</v>
      </c>
      <c r="I18" s="8" t="s">
        <v>619</v>
      </c>
      <c r="J18" s="11" t="s">
        <v>1291</v>
      </c>
      <c r="K18" s="12"/>
      <c r="L18" s="13"/>
      <c r="M18" s="13"/>
      <c r="N18" s="13"/>
      <c r="O18" s="13"/>
      <c r="P18" s="13"/>
      <c r="Q18" s="13"/>
      <c r="R18" s="13"/>
      <c r="S18" s="13"/>
      <c r="T18" s="13"/>
      <c r="U18" s="13"/>
      <c r="V18" s="13"/>
      <c r="W18" s="13"/>
      <c r="X18" s="13"/>
      <c r="Y18" s="13"/>
      <c r="Z18" s="13"/>
      <c r="AA18" s="13"/>
      <c r="AB18" s="13"/>
    </row>
    <row r="19" spans="1:28" ht="22.5" customHeight="1">
      <c r="A19" s="14" t="s">
        <v>200</v>
      </c>
      <c r="B19" s="15" t="s">
        <v>1328</v>
      </c>
      <c r="C19" s="15" t="s">
        <v>1308</v>
      </c>
      <c r="D19" s="15"/>
      <c r="E19" s="8" t="s">
        <v>9</v>
      </c>
      <c r="F19" s="16" t="s">
        <v>1289</v>
      </c>
      <c r="G19" s="8" t="s">
        <v>1313</v>
      </c>
      <c r="H19" s="8" t="s">
        <v>9</v>
      </c>
      <c r="I19" s="8" t="s">
        <v>738</v>
      </c>
      <c r="J19" s="11" t="s">
        <v>1291</v>
      </c>
      <c r="K19" s="12"/>
      <c r="L19" s="13"/>
      <c r="M19" s="13"/>
      <c r="N19" s="13"/>
      <c r="O19" s="13"/>
      <c r="P19" s="13"/>
      <c r="Q19" s="13"/>
      <c r="R19" s="13"/>
      <c r="S19" s="13"/>
      <c r="T19" s="13"/>
      <c r="U19" s="13"/>
      <c r="V19" s="13"/>
      <c r="W19" s="13"/>
      <c r="X19" s="13"/>
      <c r="Y19" s="13"/>
      <c r="Z19" s="13"/>
      <c r="AA19" s="13"/>
      <c r="AB19" s="13"/>
    </row>
    <row r="20" spans="1:28" ht="22.5" customHeight="1">
      <c r="A20" s="14" t="s">
        <v>201</v>
      </c>
      <c r="B20" s="7" t="s">
        <v>1329</v>
      </c>
      <c r="C20" s="7" t="s">
        <v>873</v>
      </c>
      <c r="D20" s="7"/>
      <c r="E20" s="8"/>
      <c r="F20" s="16"/>
      <c r="G20" s="8"/>
      <c r="H20" s="8" t="s">
        <v>8</v>
      </c>
      <c r="I20" s="8" t="s">
        <v>619</v>
      </c>
      <c r="J20" s="11" t="s">
        <v>1291</v>
      </c>
      <c r="K20" s="12"/>
      <c r="L20" s="13"/>
      <c r="M20" s="13"/>
      <c r="N20" s="13"/>
      <c r="O20" s="13"/>
      <c r="P20" s="13"/>
      <c r="Q20" s="13"/>
      <c r="R20" s="13"/>
      <c r="S20" s="13"/>
      <c r="T20" s="13"/>
      <c r="U20" s="13"/>
      <c r="V20" s="13"/>
      <c r="W20" s="13"/>
      <c r="X20" s="13"/>
      <c r="Y20" s="13"/>
      <c r="Z20" s="13"/>
      <c r="AA20" s="13"/>
      <c r="AB20" s="13"/>
    </row>
    <row r="21" spans="1:28" ht="22.5" customHeight="1">
      <c r="A21" s="14" t="s">
        <v>202</v>
      </c>
      <c r="B21" s="15" t="s">
        <v>1330</v>
      </c>
      <c r="C21" s="61" t="s">
        <v>1331</v>
      </c>
      <c r="D21" s="61" t="s">
        <v>1332</v>
      </c>
      <c r="E21" s="8"/>
      <c r="F21" s="16"/>
      <c r="G21" s="8"/>
      <c r="H21" s="8" t="s">
        <v>8</v>
      </c>
      <c r="I21" s="8" t="s">
        <v>619</v>
      </c>
      <c r="J21" s="11" t="s">
        <v>1291</v>
      </c>
      <c r="K21" s="12"/>
      <c r="L21" s="13"/>
      <c r="M21" s="13"/>
      <c r="N21" s="13"/>
      <c r="O21" s="13"/>
      <c r="P21" s="13"/>
      <c r="Q21" s="13"/>
      <c r="R21" s="13"/>
      <c r="S21" s="13"/>
      <c r="T21" s="13"/>
      <c r="U21" s="13"/>
      <c r="V21" s="13"/>
      <c r="W21" s="13"/>
      <c r="X21" s="13"/>
      <c r="Y21" s="13"/>
      <c r="Z21" s="13"/>
      <c r="AA21" s="13"/>
      <c r="AB21" s="13"/>
    </row>
    <row r="22" spans="1:28" ht="22.5" customHeight="1">
      <c r="A22" s="14" t="s">
        <v>203</v>
      </c>
      <c r="B22" s="7" t="s">
        <v>1333</v>
      </c>
      <c r="C22" s="7" t="s">
        <v>873</v>
      </c>
      <c r="D22" s="7"/>
      <c r="E22" s="8"/>
      <c r="F22" s="16"/>
      <c r="G22" s="8"/>
      <c r="H22" s="8" t="s">
        <v>8</v>
      </c>
      <c r="I22" s="8" t="s">
        <v>616</v>
      </c>
      <c r="J22" s="11" t="s">
        <v>1291</v>
      </c>
      <c r="K22" s="12"/>
      <c r="L22" s="13"/>
      <c r="M22" s="13"/>
      <c r="N22" s="13"/>
      <c r="O22" s="13"/>
      <c r="P22" s="13"/>
      <c r="Q22" s="13"/>
      <c r="R22" s="13"/>
      <c r="S22" s="13"/>
      <c r="T22" s="13"/>
      <c r="U22" s="13"/>
      <c r="V22" s="13"/>
      <c r="W22" s="13"/>
      <c r="X22" s="13"/>
      <c r="Y22" s="13"/>
      <c r="Z22" s="13"/>
      <c r="AA22" s="13"/>
      <c r="AB22" s="13"/>
    </row>
    <row r="23" spans="1:28" ht="22.5" customHeight="1">
      <c r="A23" s="14" t="s">
        <v>204</v>
      </c>
      <c r="B23" s="15" t="s">
        <v>1334</v>
      </c>
      <c r="C23" s="7" t="s">
        <v>1308</v>
      </c>
      <c r="D23" s="15"/>
      <c r="E23" s="8"/>
      <c r="F23" s="16" t="s">
        <v>1289</v>
      </c>
      <c r="G23" s="8" t="s">
        <v>1313</v>
      </c>
      <c r="H23" s="8" t="s">
        <v>5</v>
      </c>
      <c r="I23" s="8" t="s">
        <v>616</v>
      </c>
      <c r="J23" s="11" t="s">
        <v>1291</v>
      </c>
      <c r="K23" s="12"/>
      <c r="L23" s="13"/>
      <c r="M23" s="13"/>
      <c r="N23" s="13"/>
      <c r="O23" s="13"/>
      <c r="P23" s="13"/>
      <c r="Q23" s="13"/>
      <c r="R23" s="13"/>
      <c r="S23" s="13"/>
      <c r="T23" s="13"/>
      <c r="U23" s="13"/>
      <c r="V23" s="13"/>
      <c r="W23" s="13"/>
      <c r="X23" s="13"/>
      <c r="Y23" s="13"/>
      <c r="Z23" s="13"/>
      <c r="AA23" s="13"/>
      <c r="AB23" s="13"/>
    </row>
    <row r="24" spans="1:28" ht="22.5" customHeight="1">
      <c r="A24" s="14" t="s">
        <v>205</v>
      </c>
      <c r="B24" s="7" t="s">
        <v>1335</v>
      </c>
      <c r="C24" s="7" t="s">
        <v>873</v>
      </c>
      <c r="D24" s="7"/>
      <c r="E24" s="8"/>
      <c r="F24" s="16"/>
      <c r="G24" s="8" t="s">
        <v>1336</v>
      </c>
      <c r="H24" s="8" t="s">
        <v>6</v>
      </c>
      <c r="I24" s="8" t="s">
        <v>738</v>
      </c>
      <c r="J24" s="11" t="s">
        <v>1291</v>
      </c>
      <c r="K24" s="12"/>
      <c r="L24" s="13"/>
      <c r="M24" s="13"/>
      <c r="N24" s="13"/>
      <c r="O24" s="13"/>
      <c r="P24" s="13"/>
      <c r="Q24" s="13"/>
      <c r="R24" s="13"/>
      <c r="S24" s="13"/>
      <c r="T24" s="13"/>
      <c r="U24" s="13"/>
      <c r="V24" s="13"/>
      <c r="W24" s="13"/>
      <c r="X24" s="13"/>
      <c r="Y24" s="13"/>
      <c r="Z24" s="13"/>
      <c r="AA24" s="13"/>
      <c r="AB24" s="13"/>
    </row>
    <row r="25" spans="1:28" ht="22.5" customHeight="1">
      <c r="A25" s="14" t="s">
        <v>206</v>
      </c>
      <c r="B25" s="15" t="s">
        <v>1337</v>
      </c>
      <c r="C25" s="15" t="s">
        <v>1338</v>
      </c>
      <c r="D25" s="15"/>
      <c r="E25" s="8"/>
      <c r="F25" s="16" t="s">
        <v>1289</v>
      </c>
      <c r="G25" s="8"/>
      <c r="H25" s="8" t="s">
        <v>8</v>
      </c>
      <c r="I25" s="8" t="s">
        <v>619</v>
      </c>
      <c r="J25" s="11" t="s">
        <v>1291</v>
      </c>
      <c r="K25" s="12"/>
      <c r="L25" s="13"/>
      <c r="M25" s="13"/>
      <c r="N25" s="13"/>
      <c r="O25" s="13"/>
      <c r="P25" s="13"/>
      <c r="Q25" s="13"/>
      <c r="R25" s="13"/>
      <c r="S25" s="13"/>
      <c r="T25" s="13"/>
      <c r="U25" s="13"/>
      <c r="V25" s="13"/>
      <c r="W25" s="13"/>
      <c r="X25" s="13"/>
      <c r="Y25" s="13"/>
      <c r="Z25" s="13"/>
      <c r="AA25" s="13"/>
      <c r="AB25" s="13"/>
    </row>
    <row r="26" spans="1:28" ht="22.5" customHeight="1">
      <c r="A26" s="14" t="s">
        <v>207</v>
      </c>
      <c r="B26" s="7" t="s">
        <v>1339</v>
      </c>
      <c r="C26" s="7" t="s">
        <v>1287</v>
      </c>
      <c r="D26" s="7"/>
      <c r="E26" s="8"/>
      <c r="F26" s="16" t="s">
        <v>1289</v>
      </c>
      <c r="G26" s="8" t="s">
        <v>1313</v>
      </c>
      <c r="H26" s="8" t="s">
        <v>8</v>
      </c>
      <c r="I26" s="8" t="s">
        <v>616</v>
      </c>
      <c r="J26" s="11" t="s">
        <v>1291</v>
      </c>
      <c r="K26" s="12"/>
      <c r="L26" s="13"/>
      <c r="M26" s="13"/>
      <c r="N26" s="13"/>
      <c r="O26" s="13"/>
      <c r="P26" s="13"/>
      <c r="Q26" s="13"/>
      <c r="R26" s="13"/>
      <c r="S26" s="13"/>
      <c r="T26" s="13"/>
      <c r="U26" s="13"/>
      <c r="V26" s="13"/>
      <c r="W26" s="13"/>
      <c r="X26" s="13"/>
      <c r="Y26" s="13"/>
      <c r="Z26" s="13"/>
      <c r="AA26" s="13"/>
      <c r="AB26" s="13"/>
    </row>
    <row r="27" spans="1:28" ht="22.5" customHeight="1">
      <c r="A27" s="14" t="s">
        <v>208</v>
      </c>
      <c r="B27" s="15" t="s">
        <v>1340</v>
      </c>
      <c r="C27" s="15" t="s">
        <v>1341</v>
      </c>
      <c r="D27" s="15"/>
      <c r="E27" s="8"/>
      <c r="F27" s="16" t="s">
        <v>1289</v>
      </c>
      <c r="G27" s="8" t="s">
        <v>1290</v>
      </c>
      <c r="H27" s="8" t="s">
        <v>9</v>
      </c>
      <c r="I27" s="8" t="s">
        <v>619</v>
      </c>
      <c r="J27" s="11" t="s">
        <v>1291</v>
      </c>
      <c r="K27" s="12"/>
      <c r="L27" s="13"/>
      <c r="M27" s="13"/>
      <c r="N27" s="13"/>
      <c r="O27" s="13"/>
      <c r="P27" s="13"/>
      <c r="Q27" s="13"/>
      <c r="R27" s="13"/>
      <c r="S27" s="13"/>
      <c r="T27" s="13"/>
      <c r="U27" s="13"/>
      <c r="V27" s="13"/>
      <c r="W27" s="13"/>
      <c r="X27" s="13"/>
      <c r="Y27" s="13"/>
      <c r="Z27" s="13"/>
      <c r="AA27" s="13"/>
      <c r="AB27" s="13"/>
    </row>
    <row r="28" spans="1:28" ht="22.5" customHeight="1">
      <c r="A28" s="14" t="s">
        <v>209</v>
      </c>
      <c r="B28" s="7" t="s">
        <v>1342</v>
      </c>
      <c r="C28" s="19" t="s">
        <v>1287</v>
      </c>
      <c r="D28" s="19"/>
      <c r="E28" s="8"/>
      <c r="F28" s="16" t="s">
        <v>1289</v>
      </c>
      <c r="G28" s="8" t="s">
        <v>1313</v>
      </c>
      <c r="H28" s="8" t="s">
        <v>9</v>
      </c>
      <c r="I28" s="8" t="s">
        <v>616</v>
      </c>
      <c r="J28" s="11" t="s">
        <v>1291</v>
      </c>
      <c r="K28" s="12"/>
      <c r="L28" s="13"/>
      <c r="M28" s="13"/>
      <c r="N28" s="13"/>
      <c r="O28" s="13"/>
      <c r="P28" s="13"/>
      <c r="Q28" s="13"/>
      <c r="R28" s="13"/>
      <c r="S28" s="13"/>
      <c r="T28" s="13"/>
      <c r="U28" s="13"/>
      <c r="V28" s="13"/>
      <c r="W28" s="13"/>
      <c r="X28" s="13"/>
      <c r="Y28" s="13"/>
      <c r="Z28" s="13"/>
      <c r="AA28" s="13"/>
      <c r="AB28" s="13"/>
    </row>
    <row r="29" spans="1:28" ht="22.5" customHeight="1">
      <c r="A29" s="14" t="s">
        <v>210</v>
      </c>
      <c r="B29" s="15" t="s">
        <v>1343</v>
      </c>
      <c r="C29" s="20" t="s">
        <v>1090</v>
      </c>
      <c r="D29" s="20" t="s">
        <v>1344</v>
      </c>
      <c r="E29" s="8"/>
      <c r="F29" s="16" t="s">
        <v>1345</v>
      </c>
      <c r="G29" s="8"/>
      <c r="H29" s="8" t="s">
        <v>8</v>
      </c>
      <c r="I29" s="8" t="s">
        <v>619</v>
      </c>
      <c r="J29" s="11" t="s">
        <v>1291</v>
      </c>
      <c r="K29" s="12"/>
      <c r="L29" s="13"/>
      <c r="M29" s="13"/>
      <c r="N29" s="13"/>
      <c r="O29" s="13"/>
      <c r="P29" s="13"/>
      <c r="Q29" s="13"/>
      <c r="R29" s="13"/>
      <c r="S29" s="13"/>
      <c r="T29" s="13"/>
      <c r="U29" s="13"/>
      <c r="V29" s="13"/>
      <c r="W29" s="13"/>
      <c r="X29" s="13"/>
      <c r="Y29" s="13"/>
      <c r="Z29" s="13"/>
      <c r="AA29" s="13"/>
      <c r="AB29" s="13"/>
    </row>
    <row r="30" spans="1:28" ht="22.5" customHeight="1">
      <c r="A30" s="14" t="s">
        <v>211</v>
      </c>
      <c r="B30" s="19" t="s">
        <v>1346</v>
      </c>
      <c r="C30" s="7" t="s">
        <v>1308</v>
      </c>
      <c r="D30" s="7"/>
      <c r="E30" s="8"/>
      <c r="F30" s="16" t="s">
        <v>1289</v>
      </c>
      <c r="G30" s="8"/>
      <c r="H30" s="8" t="s">
        <v>8</v>
      </c>
      <c r="I30" s="8" t="s">
        <v>619</v>
      </c>
      <c r="J30" s="11" t="s">
        <v>1291</v>
      </c>
      <c r="K30" s="12"/>
      <c r="L30" s="13"/>
      <c r="M30" s="13"/>
      <c r="N30" s="13"/>
      <c r="O30" s="13"/>
      <c r="P30" s="13"/>
      <c r="Q30" s="13"/>
      <c r="R30" s="13"/>
      <c r="S30" s="13"/>
      <c r="T30" s="13"/>
      <c r="U30" s="13"/>
      <c r="V30" s="13"/>
      <c r="W30" s="13"/>
      <c r="X30" s="13"/>
      <c r="Y30" s="13"/>
      <c r="Z30" s="13"/>
      <c r="AA30" s="13"/>
      <c r="AB30" s="13"/>
    </row>
    <row r="31" spans="1:28" ht="22.5" customHeight="1">
      <c r="A31" s="14" t="s">
        <v>212</v>
      </c>
      <c r="B31" s="15" t="s">
        <v>1347</v>
      </c>
      <c r="C31" s="15" t="s">
        <v>1287</v>
      </c>
      <c r="D31" s="15"/>
      <c r="E31" s="8"/>
      <c r="F31" s="16" t="s">
        <v>1289</v>
      </c>
      <c r="G31" s="8"/>
      <c r="H31" s="8" t="s">
        <v>8</v>
      </c>
      <c r="I31" s="8" t="s">
        <v>619</v>
      </c>
      <c r="J31" s="11" t="s">
        <v>1291</v>
      </c>
      <c r="K31" s="12"/>
      <c r="L31" s="13"/>
      <c r="M31" s="13"/>
      <c r="N31" s="13"/>
      <c r="O31" s="13"/>
      <c r="P31" s="13"/>
      <c r="Q31" s="13"/>
      <c r="R31" s="13"/>
      <c r="S31" s="13"/>
      <c r="T31" s="13"/>
      <c r="U31" s="13"/>
      <c r="V31" s="13"/>
      <c r="W31" s="13"/>
      <c r="X31" s="13"/>
      <c r="Y31" s="13"/>
      <c r="Z31" s="13"/>
      <c r="AA31" s="13"/>
      <c r="AB31" s="13"/>
    </row>
    <row r="32" spans="1:28" ht="22.5" customHeight="1">
      <c r="A32" s="14" t="s">
        <v>213</v>
      </c>
      <c r="B32" s="7" t="s">
        <v>1348</v>
      </c>
      <c r="C32" s="61" t="s">
        <v>783</v>
      </c>
      <c r="D32" s="61" t="s">
        <v>1349</v>
      </c>
      <c r="E32" s="8"/>
      <c r="F32" s="16"/>
      <c r="G32" s="8"/>
      <c r="H32" s="8"/>
      <c r="I32" s="8"/>
      <c r="J32" s="17"/>
      <c r="K32" s="12"/>
      <c r="L32" s="13"/>
      <c r="M32" s="13"/>
      <c r="N32" s="13"/>
      <c r="O32" s="13"/>
      <c r="P32" s="13"/>
      <c r="Q32" s="13"/>
      <c r="R32" s="13"/>
      <c r="S32" s="13"/>
      <c r="T32" s="13"/>
      <c r="U32" s="13"/>
      <c r="V32" s="13"/>
      <c r="W32" s="13"/>
      <c r="X32" s="13"/>
      <c r="Y32" s="13"/>
      <c r="Z32" s="13"/>
      <c r="AA32" s="13"/>
      <c r="AB32" s="13"/>
    </row>
    <row r="33" spans="1:28" ht="22.5" customHeight="1">
      <c r="A33" s="14" t="s">
        <v>214</v>
      </c>
      <c r="B33" s="15" t="s">
        <v>1350</v>
      </c>
      <c r="C33" s="15" t="s">
        <v>1351</v>
      </c>
      <c r="D33" s="15"/>
      <c r="E33" s="8"/>
      <c r="F33" s="16"/>
      <c r="G33" s="8"/>
      <c r="H33" s="8"/>
      <c r="I33" s="8"/>
      <c r="J33" s="17"/>
      <c r="K33" s="12"/>
      <c r="L33" s="13"/>
      <c r="M33" s="13"/>
      <c r="N33" s="13"/>
      <c r="O33" s="13"/>
      <c r="P33" s="13"/>
      <c r="Q33" s="13"/>
      <c r="R33" s="13"/>
      <c r="S33" s="13"/>
      <c r="T33" s="13"/>
      <c r="U33" s="13"/>
      <c r="V33" s="13"/>
      <c r="W33" s="13"/>
      <c r="X33" s="13"/>
      <c r="Y33" s="13"/>
      <c r="Z33" s="13"/>
      <c r="AA33" s="13"/>
      <c r="AB33" s="13"/>
    </row>
    <row r="34" spans="1:28" ht="22.5" customHeight="1">
      <c r="A34" s="14" t="s">
        <v>215</v>
      </c>
      <c r="B34" s="7" t="s">
        <v>1352</v>
      </c>
      <c r="C34" s="7" t="s">
        <v>1353</v>
      </c>
      <c r="D34" s="7" t="s">
        <v>1129</v>
      </c>
      <c r="E34" s="8"/>
      <c r="F34" s="16"/>
      <c r="G34" s="8"/>
      <c r="H34" s="8"/>
      <c r="I34" s="8"/>
      <c r="J34" s="17"/>
      <c r="K34" s="12"/>
      <c r="L34" s="13"/>
      <c r="M34" s="13"/>
      <c r="N34" s="13"/>
      <c r="O34" s="13"/>
      <c r="P34" s="13"/>
      <c r="Q34" s="13"/>
      <c r="R34" s="13"/>
      <c r="S34" s="13"/>
      <c r="T34" s="13"/>
      <c r="U34" s="13"/>
      <c r="V34" s="13"/>
      <c r="W34" s="13"/>
      <c r="X34" s="13"/>
      <c r="Y34" s="13"/>
      <c r="Z34" s="13"/>
      <c r="AA34" s="13"/>
      <c r="AB34" s="13"/>
    </row>
    <row r="35" spans="1:28" ht="22.5" customHeight="1">
      <c r="A35" s="14" t="s">
        <v>216</v>
      </c>
      <c r="B35" s="62" t="s">
        <v>1354</v>
      </c>
      <c r="C35" s="15" t="s">
        <v>873</v>
      </c>
      <c r="D35" s="15"/>
      <c r="E35" s="8"/>
      <c r="F35" s="16"/>
      <c r="G35" s="8"/>
      <c r="H35" s="8"/>
      <c r="I35" s="8"/>
      <c r="J35" s="17"/>
      <c r="K35" s="12"/>
      <c r="L35" s="13"/>
      <c r="M35" s="13"/>
      <c r="N35" s="13"/>
      <c r="O35" s="13"/>
      <c r="P35" s="13"/>
      <c r="Q35" s="13"/>
      <c r="R35" s="13"/>
      <c r="S35" s="13"/>
      <c r="T35" s="13"/>
      <c r="U35" s="13"/>
      <c r="V35" s="13"/>
      <c r="W35" s="13"/>
      <c r="X35" s="13"/>
      <c r="Y35" s="13"/>
      <c r="Z35" s="13"/>
      <c r="AA35" s="13"/>
      <c r="AB35" s="13"/>
    </row>
    <row r="36" spans="1:28" ht="22.5" customHeight="1">
      <c r="A36" s="14" t="s">
        <v>217</v>
      </c>
      <c r="B36" s="7" t="s">
        <v>1355</v>
      </c>
      <c r="C36" s="7" t="s">
        <v>1356</v>
      </c>
      <c r="D36" s="7"/>
      <c r="E36" s="8"/>
      <c r="F36" s="16"/>
      <c r="G36" s="8"/>
      <c r="H36" s="8"/>
      <c r="I36" s="8"/>
      <c r="J36" s="17"/>
      <c r="K36" s="12"/>
      <c r="L36" s="13"/>
      <c r="M36" s="13"/>
      <c r="N36" s="13"/>
      <c r="O36" s="13"/>
      <c r="P36" s="13"/>
      <c r="Q36" s="13"/>
      <c r="R36" s="13"/>
      <c r="S36" s="13"/>
      <c r="T36" s="13"/>
      <c r="U36" s="13"/>
      <c r="V36" s="13"/>
      <c r="W36" s="13"/>
      <c r="X36" s="13"/>
      <c r="Y36" s="13"/>
      <c r="Z36" s="13"/>
      <c r="AA36" s="13"/>
      <c r="AB36" s="13"/>
    </row>
    <row r="37" spans="1:28" ht="22.5" customHeight="1">
      <c r="A37" s="14" t="s">
        <v>218</v>
      </c>
      <c r="B37" s="15"/>
      <c r="C37" s="20"/>
      <c r="D37" s="20"/>
      <c r="E37" s="8"/>
      <c r="F37" s="16"/>
      <c r="G37" s="8"/>
      <c r="H37" s="8"/>
      <c r="I37" s="8"/>
      <c r="J37" s="17"/>
      <c r="K37" s="12"/>
      <c r="L37" s="13"/>
      <c r="M37" s="13"/>
      <c r="N37" s="13"/>
      <c r="O37" s="13"/>
      <c r="P37" s="13"/>
      <c r="Q37" s="13"/>
      <c r="R37" s="13"/>
      <c r="S37" s="13"/>
      <c r="T37" s="13"/>
      <c r="U37" s="13"/>
      <c r="V37" s="13"/>
      <c r="W37" s="13"/>
      <c r="X37" s="13"/>
      <c r="Y37" s="13"/>
      <c r="Z37" s="13"/>
      <c r="AA37" s="13"/>
      <c r="AB37" s="13"/>
    </row>
    <row r="38" spans="1:28" ht="22.5" customHeight="1">
      <c r="A38" s="14" t="s">
        <v>219</v>
      </c>
      <c r="B38" s="7"/>
      <c r="C38" s="7"/>
      <c r="D38" s="7"/>
      <c r="E38" s="8"/>
      <c r="F38" s="16"/>
      <c r="G38" s="8"/>
      <c r="H38" s="8"/>
      <c r="I38" s="8"/>
      <c r="J38" s="17"/>
      <c r="K38" s="12"/>
      <c r="L38" s="13"/>
      <c r="M38" s="13"/>
      <c r="N38" s="13"/>
      <c r="O38" s="13"/>
      <c r="P38" s="13"/>
      <c r="Q38" s="13"/>
      <c r="R38" s="13"/>
      <c r="S38" s="13"/>
      <c r="T38" s="13"/>
      <c r="U38" s="13"/>
      <c r="V38" s="13"/>
      <c r="W38" s="13"/>
      <c r="X38" s="13"/>
      <c r="Y38" s="13"/>
      <c r="Z38" s="13"/>
      <c r="AA38" s="13"/>
      <c r="AB38" s="13"/>
    </row>
    <row r="39" spans="1:28" ht="22.5" customHeight="1">
      <c r="A39" s="14" t="s">
        <v>220</v>
      </c>
      <c r="B39" s="15"/>
      <c r="C39" s="15"/>
      <c r="D39" s="15"/>
      <c r="E39" s="8"/>
      <c r="F39" s="16"/>
      <c r="G39" s="8"/>
      <c r="H39" s="8"/>
      <c r="I39" s="8"/>
      <c r="J39" s="17"/>
      <c r="K39" s="12"/>
      <c r="L39" s="13"/>
      <c r="M39" s="13"/>
      <c r="N39" s="13"/>
      <c r="O39" s="13"/>
      <c r="P39" s="13"/>
      <c r="Q39" s="13"/>
      <c r="R39" s="13"/>
      <c r="S39" s="13"/>
      <c r="T39" s="13"/>
      <c r="U39" s="13"/>
      <c r="V39" s="13"/>
      <c r="W39" s="13"/>
      <c r="X39" s="13"/>
      <c r="Y39" s="13"/>
      <c r="Z39" s="13"/>
      <c r="AA39" s="13"/>
      <c r="AB39" s="13"/>
    </row>
    <row r="40" spans="1:28" ht="22.5" customHeight="1">
      <c r="A40" s="14" t="s">
        <v>221</v>
      </c>
      <c r="B40" s="7"/>
      <c r="C40" s="7"/>
      <c r="D40" s="7"/>
      <c r="E40" s="8"/>
      <c r="F40" s="16"/>
      <c r="G40" s="8"/>
      <c r="H40" s="8"/>
      <c r="I40" s="8"/>
      <c r="J40" s="17"/>
      <c r="K40" s="12"/>
      <c r="L40" s="13"/>
      <c r="M40" s="13"/>
      <c r="N40" s="13"/>
      <c r="O40" s="13"/>
      <c r="P40" s="13"/>
      <c r="Q40" s="13"/>
      <c r="R40" s="13"/>
      <c r="S40" s="13"/>
      <c r="T40" s="13"/>
      <c r="U40" s="13"/>
      <c r="V40" s="13"/>
      <c r="W40" s="13"/>
      <c r="X40" s="13"/>
      <c r="Y40" s="13"/>
      <c r="Z40" s="13"/>
      <c r="AA40" s="13"/>
      <c r="AB40" s="13"/>
    </row>
    <row r="41" spans="1:28" ht="22.5" customHeight="1">
      <c r="A41" s="21" t="s">
        <v>222</v>
      </c>
      <c r="B41" s="22"/>
      <c r="C41" s="22"/>
      <c r="D41" s="22"/>
      <c r="E41" s="23"/>
      <c r="F41" s="24"/>
      <c r="G41" s="23"/>
      <c r="H41" s="23"/>
      <c r="I41" s="23"/>
      <c r="J41" s="25"/>
      <c r="K41" s="12"/>
      <c r="L41" s="13"/>
      <c r="M41" s="13"/>
      <c r="N41" s="13"/>
      <c r="O41" s="13"/>
      <c r="P41" s="13"/>
      <c r="Q41" s="13"/>
      <c r="R41" s="13"/>
      <c r="S41" s="13"/>
      <c r="T41" s="13"/>
      <c r="U41" s="13"/>
      <c r="V41" s="13"/>
      <c r="W41" s="13"/>
      <c r="X41" s="13"/>
      <c r="Y41" s="13"/>
      <c r="Z41" s="13"/>
      <c r="AA41" s="13"/>
      <c r="AB41" s="13"/>
    </row>
    <row r="42" spans="1:28" ht="22.5" customHeight="1">
      <c r="A42" s="26" t="s">
        <v>223</v>
      </c>
      <c r="B42" s="27"/>
      <c r="C42" s="28"/>
      <c r="D42" s="28"/>
      <c r="E42" s="29"/>
      <c r="F42" s="26"/>
      <c r="G42" s="29"/>
      <c r="H42" s="29"/>
      <c r="I42" s="29"/>
      <c r="J42" s="29"/>
      <c r="K42" s="13"/>
      <c r="L42" s="13"/>
      <c r="M42" s="13"/>
      <c r="N42" s="13"/>
      <c r="O42" s="13"/>
      <c r="P42" s="13"/>
      <c r="Q42" s="13"/>
      <c r="R42" s="13"/>
      <c r="S42" s="13"/>
      <c r="T42" s="13"/>
      <c r="U42" s="13"/>
      <c r="V42" s="13"/>
      <c r="W42" s="13"/>
      <c r="X42" s="13"/>
      <c r="Y42" s="13"/>
      <c r="Z42" s="13"/>
      <c r="AA42" s="13"/>
      <c r="AB42" s="13"/>
    </row>
    <row r="43" spans="1:28" ht="22.5" customHeight="1">
      <c r="A43" s="16" t="s">
        <v>224</v>
      </c>
      <c r="B43" s="30"/>
      <c r="C43" s="31"/>
      <c r="D43" s="31"/>
      <c r="E43" s="8"/>
      <c r="F43" s="16"/>
      <c r="G43" s="8"/>
      <c r="H43" s="8"/>
      <c r="I43" s="8"/>
      <c r="J43" s="8"/>
      <c r="K43" s="13"/>
      <c r="L43" s="13"/>
      <c r="M43" s="13"/>
      <c r="N43" s="13"/>
      <c r="O43" s="13"/>
      <c r="P43" s="13"/>
      <c r="Q43" s="13"/>
      <c r="R43" s="13"/>
      <c r="S43" s="13"/>
      <c r="T43" s="13"/>
      <c r="U43" s="13"/>
      <c r="V43" s="13"/>
      <c r="W43" s="13"/>
      <c r="X43" s="13"/>
      <c r="Y43" s="13"/>
      <c r="Z43" s="13"/>
      <c r="AA43" s="13"/>
      <c r="AB43" s="13"/>
    </row>
    <row r="44" spans="1:28" ht="22.5" customHeight="1">
      <c r="A44" s="16" t="s">
        <v>225</v>
      </c>
      <c r="B44" s="32"/>
      <c r="C44" s="33"/>
      <c r="D44" s="33"/>
      <c r="E44" s="8"/>
      <c r="F44" s="16"/>
      <c r="G44" s="8"/>
      <c r="H44" s="8"/>
      <c r="I44" s="8"/>
      <c r="J44" s="8"/>
      <c r="K44" s="13"/>
      <c r="L44" s="13"/>
      <c r="M44" s="13"/>
      <c r="N44" s="13"/>
      <c r="O44" s="13"/>
      <c r="P44" s="13"/>
      <c r="Q44" s="13"/>
      <c r="R44" s="13"/>
      <c r="S44" s="13"/>
      <c r="T44" s="13"/>
      <c r="U44" s="13"/>
      <c r="V44" s="13"/>
      <c r="W44" s="13"/>
      <c r="X44" s="13"/>
      <c r="Y44" s="13"/>
      <c r="Z44" s="13"/>
      <c r="AA44" s="13"/>
      <c r="AB44" s="13"/>
    </row>
    <row r="45" spans="1:28" ht="22.5" customHeight="1">
      <c r="A45" s="16" t="s">
        <v>226</v>
      </c>
      <c r="B45" s="30"/>
      <c r="C45" s="31"/>
      <c r="D45" s="31"/>
      <c r="E45" s="8"/>
      <c r="F45" s="16"/>
      <c r="G45" s="8"/>
      <c r="H45" s="8"/>
      <c r="I45" s="8"/>
      <c r="J45" s="8"/>
      <c r="K45" s="13"/>
      <c r="L45" s="13"/>
      <c r="M45" s="13"/>
      <c r="N45" s="13"/>
      <c r="O45" s="13"/>
      <c r="P45" s="13"/>
      <c r="Q45" s="13"/>
      <c r="R45" s="13"/>
      <c r="S45" s="13"/>
      <c r="T45" s="13"/>
      <c r="U45" s="13"/>
      <c r="V45" s="13"/>
      <c r="W45" s="13"/>
      <c r="X45" s="13"/>
      <c r="Y45" s="13"/>
      <c r="Z45" s="13"/>
      <c r="AA45" s="13"/>
      <c r="AB45" s="13"/>
    </row>
    <row r="46" spans="1:28" ht="22.5" customHeight="1">
      <c r="A46" s="16" t="s">
        <v>227</v>
      </c>
      <c r="B46" s="32"/>
      <c r="C46" s="32"/>
      <c r="D46" s="32"/>
      <c r="E46" s="8"/>
      <c r="F46" s="16"/>
      <c r="G46" s="8"/>
      <c r="H46" s="8"/>
      <c r="I46" s="8"/>
      <c r="J46" s="8"/>
      <c r="K46" s="13"/>
      <c r="L46" s="13"/>
      <c r="M46" s="13"/>
      <c r="N46" s="13"/>
      <c r="O46" s="13"/>
      <c r="P46" s="13"/>
      <c r="Q46" s="13"/>
      <c r="R46" s="13"/>
      <c r="S46" s="13"/>
      <c r="T46" s="13"/>
      <c r="U46" s="13"/>
      <c r="V46" s="13"/>
      <c r="W46" s="13"/>
      <c r="X46" s="13"/>
      <c r="Y46" s="13"/>
      <c r="Z46" s="13"/>
      <c r="AA46" s="13"/>
      <c r="AB46" s="13"/>
    </row>
    <row r="47" spans="1:28" ht="22.5" customHeight="1">
      <c r="A47" s="16" t="s">
        <v>228</v>
      </c>
      <c r="B47" s="30"/>
      <c r="C47" s="30"/>
      <c r="D47" s="30"/>
      <c r="E47" s="8"/>
      <c r="F47" s="16"/>
      <c r="G47" s="8"/>
      <c r="H47" s="8"/>
      <c r="I47" s="8"/>
      <c r="J47" s="8"/>
      <c r="K47" s="13"/>
      <c r="L47" s="13"/>
      <c r="M47" s="13"/>
      <c r="N47" s="13"/>
      <c r="O47" s="13"/>
      <c r="P47" s="13"/>
      <c r="Q47" s="13"/>
      <c r="R47" s="13"/>
      <c r="S47" s="13"/>
      <c r="T47" s="13"/>
      <c r="U47" s="13"/>
      <c r="V47" s="13"/>
      <c r="W47" s="13"/>
      <c r="X47" s="13"/>
      <c r="Y47" s="13"/>
      <c r="Z47" s="13"/>
      <c r="AA47" s="13"/>
      <c r="AB47" s="13"/>
    </row>
    <row r="48" spans="1:28" ht="22.5" customHeight="1">
      <c r="A48" s="16" t="s">
        <v>229</v>
      </c>
      <c r="B48" s="32"/>
      <c r="C48" s="32"/>
      <c r="D48" s="32"/>
      <c r="E48" s="8"/>
      <c r="F48" s="16"/>
      <c r="G48" s="8"/>
      <c r="H48" s="8"/>
      <c r="I48" s="8"/>
      <c r="J48" s="8"/>
      <c r="K48" s="13"/>
      <c r="L48" s="13"/>
      <c r="M48" s="13"/>
      <c r="N48" s="13"/>
      <c r="O48" s="13"/>
      <c r="P48" s="13"/>
      <c r="Q48" s="13"/>
      <c r="R48" s="13"/>
      <c r="S48" s="13"/>
      <c r="T48" s="13"/>
      <c r="U48" s="13"/>
      <c r="V48" s="13"/>
      <c r="W48" s="13"/>
      <c r="X48" s="13"/>
      <c r="Y48" s="13"/>
      <c r="Z48" s="13"/>
      <c r="AA48" s="13"/>
      <c r="AB48" s="13"/>
    </row>
    <row r="49" spans="1:28" ht="22.5" customHeight="1">
      <c r="A49" s="16" t="s">
        <v>230</v>
      </c>
      <c r="B49" s="30"/>
      <c r="C49" s="30"/>
      <c r="D49" s="30"/>
      <c r="E49" s="8"/>
      <c r="F49" s="16"/>
      <c r="G49" s="8"/>
      <c r="H49" s="8"/>
      <c r="I49" s="8"/>
      <c r="J49" s="8"/>
      <c r="K49" s="13"/>
      <c r="L49" s="13"/>
      <c r="M49" s="13"/>
      <c r="N49" s="13"/>
      <c r="O49" s="13"/>
      <c r="P49" s="13"/>
      <c r="Q49" s="13"/>
      <c r="R49" s="13"/>
      <c r="S49" s="13"/>
      <c r="T49" s="13"/>
      <c r="U49" s="13"/>
      <c r="V49" s="13"/>
      <c r="W49" s="13"/>
      <c r="X49" s="13"/>
      <c r="Y49" s="13"/>
      <c r="Z49" s="13"/>
      <c r="AA49" s="13"/>
      <c r="AB49" s="13"/>
    </row>
    <row r="50" spans="1:28" ht="22.5" customHeight="1">
      <c r="A50" s="16" t="s">
        <v>231</v>
      </c>
      <c r="B50" s="32"/>
      <c r="C50" s="32"/>
      <c r="D50" s="32"/>
      <c r="E50" s="8"/>
      <c r="F50" s="16"/>
      <c r="G50" s="8"/>
      <c r="H50" s="8"/>
      <c r="I50" s="8"/>
      <c r="J50" s="8"/>
      <c r="K50" s="13"/>
      <c r="L50" s="13"/>
      <c r="M50" s="13"/>
      <c r="N50" s="13"/>
      <c r="O50" s="13"/>
      <c r="P50" s="13"/>
      <c r="Q50" s="13"/>
      <c r="R50" s="13"/>
      <c r="S50" s="13"/>
      <c r="T50" s="13"/>
      <c r="U50" s="13"/>
      <c r="V50" s="13"/>
      <c r="W50" s="13"/>
      <c r="X50" s="13"/>
      <c r="Y50" s="13"/>
      <c r="Z50" s="13"/>
      <c r="AA50" s="13"/>
      <c r="AB50" s="13"/>
    </row>
    <row r="51" spans="1:28" ht="22.5" customHeight="1">
      <c r="A51" s="16" t="s">
        <v>232</v>
      </c>
      <c r="B51" s="30"/>
      <c r="C51" s="30"/>
      <c r="D51" s="30"/>
      <c r="E51" s="8"/>
      <c r="F51" s="16"/>
      <c r="G51" s="8"/>
      <c r="H51" s="8"/>
      <c r="I51" s="8"/>
      <c r="J51" s="8"/>
      <c r="K51" s="13"/>
      <c r="L51" s="13"/>
      <c r="M51" s="13"/>
      <c r="N51" s="13"/>
      <c r="O51" s="13"/>
      <c r="P51" s="13"/>
      <c r="Q51" s="13"/>
      <c r="R51" s="13"/>
      <c r="S51" s="13"/>
      <c r="T51" s="13"/>
      <c r="U51" s="13"/>
      <c r="V51" s="13"/>
      <c r="W51" s="13"/>
      <c r="X51" s="13"/>
      <c r="Y51" s="13"/>
      <c r="Z51" s="13"/>
      <c r="AA51" s="13"/>
      <c r="AB51" s="13"/>
    </row>
    <row r="52" spans="1:28" ht="22.5" customHeight="1">
      <c r="A52" s="16" t="s">
        <v>233</v>
      </c>
      <c r="B52" s="32"/>
      <c r="C52" s="32"/>
      <c r="D52" s="32"/>
      <c r="E52" s="8"/>
      <c r="F52" s="16"/>
      <c r="G52" s="8"/>
      <c r="H52" s="8"/>
      <c r="I52" s="8"/>
      <c r="J52" s="8"/>
      <c r="K52" s="13"/>
      <c r="L52" s="13"/>
      <c r="M52" s="13"/>
      <c r="N52" s="13"/>
      <c r="O52" s="13"/>
      <c r="P52" s="13"/>
      <c r="Q52" s="13"/>
      <c r="R52" s="13"/>
      <c r="S52" s="13"/>
      <c r="T52" s="13"/>
      <c r="U52" s="13"/>
      <c r="V52" s="13"/>
      <c r="W52" s="13"/>
      <c r="X52" s="13"/>
      <c r="Y52" s="13"/>
      <c r="Z52" s="13"/>
      <c r="AA52" s="13"/>
      <c r="AB52" s="13"/>
    </row>
    <row r="53" spans="1:28" ht="22.5" customHeight="1">
      <c r="A53" s="16" t="s">
        <v>234</v>
      </c>
      <c r="B53" s="30"/>
      <c r="C53" s="30"/>
      <c r="D53" s="30"/>
      <c r="E53" s="8"/>
      <c r="F53" s="16"/>
      <c r="G53" s="8"/>
      <c r="H53" s="8"/>
      <c r="I53" s="8"/>
      <c r="J53" s="8"/>
      <c r="K53" s="13"/>
      <c r="L53" s="13"/>
      <c r="M53" s="13"/>
      <c r="N53" s="13"/>
      <c r="O53" s="13"/>
      <c r="P53" s="13"/>
      <c r="Q53" s="13"/>
      <c r="R53" s="13"/>
      <c r="S53" s="13"/>
      <c r="T53" s="13"/>
      <c r="U53" s="13"/>
      <c r="V53" s="13"/>
      <c r="W53" s="13"/>
      <c r="X53" s="13"/>
      <c r="Y53" s="13"/>
      <c r="Z53" s="13"/>
      <c r="AA53" s="13"/>
      <c r="AB53" s="13"/>
    </row>
    <row r="54" spans="1:28" ht="22.5" customHeight="1">
      <c r="A54" s="16" t="s">
        <v>235</v>
      </c>
      <c r="B54" s="32"/>
      <c r="C54" s="32"/>
      <c r="D54" s="32"/>
      <c r="E54" s="8"/>
      <c r="F54" s="16"/>
      <c r="G54" s="8"/>
      <c r="H54" s="8"/>
      <c r="I54" s="8"/>
      <c r="J54" s="8"/>
      <c r="K54" s="13"/>
      <c r="L54" s="13"/>
      <c r="M54" s="13"/>
      <c r="N54" s="13"/>
      <c r="O54" s="13"/>
      <c r="P54" s="13"/>
      <c r="Q54" s="13"/>
      <c r="R54" s="13"/>
      <c r="S54" s="13"/>
      <c r="T54" s="13"/>
      <c r="U54" s="13"/>
      <c r="V54" s="13"/>
      <c r="W54" s="13"/>
      <c r="X54" s="13"/>
      <c r="Y54" s="13"/>
      <c r="Z54" s="13"/>
      <c r="AA54" s="13"/>
      <c r="AB54" s="13"/>
    </row>
    <row r="55" spans="1:28" ht="22.5" customHeight="1">
      <c r="A55" s="16" t="s">
        <v>236</v>
      </c>
      <c r="B55" s="30"/>
      <c r="C55" s="30"/>
      <c r="D55" s="30"/>
      <c r="E55" s="8"/>
      <c r="F55" s="16"/>
      <c r="G55" s="8"/>
      <c r="H55" s="8"/>
      <c r="I55" s="8"/>
      <c r="J55" s="8"/>
      <c r="K55" s="13"/>
      <c r="L55" s="13"/>
      <c r="M55" s="13"/>
      <c r="N55" s="13"/>
      <c r="O55" s="13"/>
      <c r="P55" s="13"/>
      <c r="Q55" s="13"/>
      <c r="R55" s="13"/>
      <c r="S55" s="13"/>
      <c r="T55" s="13"/>
      <c r="U55" s="13"/>
      <c r="V55" s="13"/>
      <c r="W55" s="13"/>
      <c r="X55" s="13"/>
      <c r="Y55" s="13"/>
      <c r="Z55" s="13"/>
      <c r="AA55" s="13"/>
      <c r="AB55" s="13"/>
    </row>
    <row r="56" spans="1:28" ht="22.5" customHeight="1">
      <c r="A56" s="16" t="s">
        <v>237</v>
      </c>
      <c r="B56" s="32"/>
      <c r="C56" s="32"/>
      <c r="D56" s="32"/>
      <c r="E56" s="8"/>
      <c r="F56" s="16"/>
      <c r="G56" s="8"/>
      <c r="H56" s="8"/>
      <c r="I56" s="8"/>
      <c r="J56" s="8"/>
      <c r="K56" s="13"/>
      <c r="L56" s="13"/>
      <c r="M56" s="13"/>
      <c r="N56" s="13"/>
      <c r="O56" s="13"/>
      <c r="P56" s="13"/>
      <c r="Q56" s="13"/>
      <c r="R56" s="13"/>
      <c r="S56" s="13"/>
      <c r="T56" s="13"/>
      <c r="U56" s="13"/>
      <c r="V56" s="13"/>
      <c r="W56" s="13"/>
      <c r="X56" s="13"/>
      <c r="Y56" s="13"/>
      <c r="Z56" s="13"/>
      <c r="AA56" s="13"/>
      <c r="AB56" s="13"/>
    </row>
    <row r="57" spans="1:28" ht="22.5" customHeight="1">
      <c r="A57" s="16" t="s">
        <v>238</v>
      </c>
      <c r="B57" s="30"/>
      <c r="C57" s="30"/>
      <c r="D57" s="30"/>
      <c r="E57" s="8"/>
      <c r="F57" s="16"/>
      <c r="G57" s="8"/>
      <c r="H57" s="8"/>
      <c r="I57" s="8"/>
      <c r="J57" s="8"/>
      <c r="K57" s="13"/>
      <c r="L57" s="13"/>
      <c r="M57" s="13"/>
      <c r="N57" s="13"/>
      <c r="O57" s="13"/>
      <c r="P57" s="13"/>
      <c r="Q57" s="13"/>
      <c r="R57" s="13"/>
      <c r="S57" s="13"/>
      <c r="T57" s="13"/>
      <c r="U57" s="13"/>
      <c r="V57" s="13"/>
      <c r="W57" s="13"/>
      <c r="X57" s="13"/>
      <c r="Y57" s="13"/>
      <c r="Z57" s="13"/>
      <c r="AA57" s="13"/>
      <c r="AB57" s="13"/>
    </row>
    <row r="58" spans="1:28" ht="22.5" customHeight="1">
      <c r="A58" s="16" t="s">
        <v>239</v>
      </c>
      <c r="B58" s="32"/>
      <c r="C58" s="32"/>
      <c r="D58" s="32"/>
      <c r="E58" s="8"/>
      <c r="F58" s="16"/>
      <c r="G58" s="8"/>
      <c r="H58" s="8"/>
      <c r="I58" s="8"/>
      <c r="J58" s="8"/>
      <c r="K58" s="13"/>
      <c r="L58" s="13"/>
      <c r="M58" s="13"/>
      <c r="N58" s="13"/>
      <c r="O58" s="13"/>
      <c r="P58" s="13"/>
      <c r="Q58" s="13"/>
      <c r="R58" s="13"/>
      <c r="S58" s="13"/>
      <c r="T58" s="13"/>
      <c r="U58" s="13"/>
      <c r="V58" s="13"/>
      <c r="W58" s="13"/>
      <c r="X58" s="13"/>
      <c r="Y58" s="13"/>
      <c r="Z58" s="13"/>
      <c r="AA58" s="13"/>
      <c r="AB58" s="13"/>
    </row>
    <row r="59" spans="1:28" ht="22.5" customHeight="1">
      <c r="A59" s="16" t="s">
        <v>240</v>
      </c>
      <c r="B59" s="30"/>
      <c r="C59" s="30"/>
      <c r="D59" s="30"/>
      <c r="E59" s="8"/>
      <c r="F59" s="16"/>
      <c r="G59" s="8"/>
      <c r="H59" s="8"/>
      <c r="I59" s="8"/>
      <c r="J59" s="8"/>
      <c r="K59" s="13"/>
      <c r="L59" s="13"/>
      <c r="M59" s="13"/>
      <c r="N59" s="13"/>
      <c r="O59" s="13"/>
      <c r="P59" s="13"/>
      <c r="Q59" s="13"/>
      <c r="R59" s="13"/>
      <c r="S59" s="13"/>
      <c r="T59" s="13"/>
      <c r="U59" s="13"/>
      <c r="V59" s="13"/>
      <c r="W59" s="13"/>
      <c r="X59" s="13"/>
      <c r="Y59" s="13"/>
      <c r="Z59" s="13"/>
      <c r="AA59" s="13"/>
      <c r="AB59" s="13"/>
    </row>
    <row r="60" spans="1:28" ht="22.5" customHeight="1">
      <c r="A60" s="16" t="s">
        <v>241</v>
      </c>
      <c r="B60" s="32"/>
      <c r="C60" s="32"/>
      <c r="D60" s="32"/>
      <c r="E60" s="8"/>
      <c r="F60" s="16"/>
      <c r="G60" s="8"/>
      <c r="H60" s="8"/>
      <c r="I60" s="8"/>
      <c r="J60" s="8"/>
      <c r="K60" s="13"/>
      <c r="L60" s="13"/>
      <c r="M60" s="13"/>
      <c r="N60" s="13"/>
      <c r="O60" s="13"/>
      <c r="P60" s="13"/>
      <c r="Q60" s="13"/>
      <c r="R60" s="13"/>
      <c r="S60" s="13"/>
      <c r="T60" s="13"/>
      <c r="U60" s="13"/>
      <c r="V60" s="13"/>
      <c r="W60" s="13"/>
      <c r="X60" s="13"/>
      <c r="Y60" s="13"/>
      <c r="Z60" s="13"/>
      <c r="AA60" s="13"/>
      <c r="AB60" s="13"/>
    </row>
    <row r="61" spans="1:28" ht="22.5" customHeight="1">
      <c r="A61" s="16" t="s">
        <v>242</v>
      </c>
      <c r="B61" s="30"/>
      <c r="C61" s="30"/>
      <c r="D61" s="30"/>
      <c r="E61" s="8"/>
      <c r="F61" s="16"/>
      <c r="G61" s="8"/>
      <c r="H61" s="8"/>
      <c r="I61" s="8"/>
      <c r="J61" s="8"/>
      <c r="K61" s="13"/>
      <c r="L61" s="13"/>
      <c r="M61" s="13"/>
      <c r="N61" s="13"/>
      <c r="O61" s="13"/>
      <c r="P61" s="13"/>
      <c r="Q61" s="13"/>
      <c r="R61" s="13"/>
      <c r="S61" s="13"/>
      <c r="T61" s="13"/>
      <c r="U61" s="13"/>
      <c r="V61" s="13"/>
      <c r="W61" s="13"/>
      <c r="X61" s="13"/>
      <c r="Y61" s="13"/>
      <c r="Z61" s="13"/>
      <c r="AA61" s="13"/>
      <c r="AB61" s="13"/>
    </row>
    <row r="62" spans="1:28" ht="22.5" customHeight="1">
      <c r="A62" s="16" t="s">
        <v>243</v>
      </c>
      <c r="B62" s="32"/>
      <c r="C62" s="32"/>
      <c r="D62" s="32"/>
      <c r="E62" s="8"/>
      <c r="F62" s="16"/>
      <c r="G62" s="8"/>
      <c r="H62" s="8"/>
      <c r="I62" s="8"/>
      <c r="J62" s="8"/>
      <c r="K62" s="13"/>
      <c r="L62" s="13"/>
      <c r="M62" s="13"/>
      <c r="N62" s="13"/>
      <c r="O62" s="13"/>
      <c r="P62" s="13"/>
      <c r="Q62" s="13"/>
      <c r="R62" s="13"/>
      <c r="S62" s="13"/>
      <c r="T62" s="13"/>
      <c r="U62" s="13"/>
      <c r="V62" s="13"/>
      <c r="W62" s="13"/>
      <c r="X62" s="13"/>
      <c r="Y62" s="13"/>
      <c r="Z62" s="13"/>
      <c r="AA62" s="13"/>
      <c r="AB62" s="13"/>
    </row>
    <row r="63" spans="1:28" ht="22.5" customHeight="1">
      <c r="A63" s="16" t="s">
        <v>244</v>
      </c>
      <c r="B63" s="30"/>
      <c r="C63" s="30"/>
      <c r="D63" s="30"/>
      <c r="E63" s="8"/>
      <c r="F63" s="16"/>
      <c r="G63" s="8"/>
      <c r="H63" s="8"/>
      <c r="I63" s="8"/>
      <c r="J63" s="8"/>
      <c r="K63" s="13"/>
      <c r="L63" s="13"/>
      <c r="M63" s="13"/>
      <c r="N63" s="13"/>
      <c r="O63" s="13"/>
      <c r="P63" s="13"/>
      <c r="Q63" s="13"/>
      <c r="R63" s="13"/>
      <c r="S63" s="13"/>
      <c r="T63" s="13"/>
      <c r="U63" s="13"/>
      <c r="V63" s="13"/>
      <c r="W63" s="13"/>
      <c r="X63" s="13"/>
      <c r="Y63" s="13"/>
      <c r="Z63" s="13"/>
      <c r="AA63" s="13"/>
      <c r="AB63" s="13"/>
    </row>
    <row r="64" spans="1:28" ht="22.5" customHeight="1">
      <c r="A64" s="16" t="s">
        <v>245</v>
      </c>
      <c r="B64" s="32"/>
      <c r="C64" s="32"/>
      <c r="D64" s="32"/>
      <c r="E64" s="8"/>
      <c r="F64" s="16"/>
      <c r="G64" s="8"/>
      <c r="H64" s="8"/>
      <c r="I64" s="8"/>
      <c r="J64" s="8"/>
      <c r="K64" s="13"/>
      <c r="L64" s="13"/>
      <c r="M64" s="13"/>
      <c r="N64" s="13"/>
      <c r="O64" s="13"/>
      <c r="P64" s="13"/>
      <c r="Q64" s="13"/>
      <c r="R64" s="13"/>
      <c r="S64" s="13"/>
      <c r="T64" s="13"/>
      <c r="U64" s="13"/>
      <c r="V64" s="13"/>
      <c r="W64" s="13"/>
      <c r="X64" s="13"/>
      <c r="Y64" s="13"/>
      <c r="Z64" s="13"/>
      <c r="AA64" s="13"/>
      <c r="AB64" s="13"/>
    </row>
    <row r="65" spans="1:28" ht="22.5" customHeight="1">
      <c r="A65" s="16" t="s">
        <v>246</v>
      </c>
      <c r="B65" s="30"/>
      <c r="C65" s="30"/>
      <c r="D65" s="30"/>
      <c r="E65" s="8"/>
      <c r="F65" s="16"/>
      <c r="G65" s="8"/>
      <c r="H65" s="8"/>
      <c r="I65" s="8"/>
      <c r="J65" s="8"/>
      <c r="K65" s="13"/>
      <c r="L65" s="13"/>
      <c r="M65" s="13"/>
      <c r="N65" s="13"/>
      <c r="O65" s="13"/>
      <c r="P65" s="13"/>
      <c r="Q65" s="13"/>
      <c r="R65" s="13"/>
      <c r="S65" s="13"/>
      <c r="T65" s="13"/>
      <c r="U65" s="13"/>
      <c r="V65" s="13"/>
      <c r="W65" s="13"/>
      <c r="X65" s="13"/>
      <c r="Y65" s="13"/>
      <c r="Z65" s="13"/>
      <c r="AA65" s="13"/>
      <c r="AB65" s="13"/>
    </row>
    <row r="66" spans="1:28" ht="22.5" customHeight="1">
      <c r="A66" s="16" t="s">
        <v>247</v>
      </c>
      <c r="B66" s="32"/>
      <c r="C66" s="32"/>
      <c r="D66" s="32"/>
      <c r="E66" s="8"/>
      <c r="F66" s="16"/>
      <c r="G66" s="8"/>
      <c r="H66" s="8"/>
      <c r="I66" s="8"/>
      <c r="J66" s="8"/>
      <c r="K66" s="13"/>
      <c r="L66" s="13"/>
      <c r="M66" s="13"/>
      <c r="N66" s="13"/>
      <c r="O66" s="13"/>
      <c r="P66" s="13"/>
      <c r="Q66" s="13"/>
      <c r="R66" s="13"/>
      <c r="S66" s="13"/>
      <c r="T66" s="13"/>
      <c r="U66" s="13"/>
      <c r="V66" s="13"/>
      <c r="W66" s="13"/>
      <c r="X66" s="13"/>
      <c r="Y66" s="13"/>
      <c r="Z66" s="13"/>
      <c r="AA66" s="13"/>
      <c r="AB66" s="13"/>
    </row>
    <row r="67" spans="1:28" ht="22.5" customHeight="1">
      <c r="A67" s="16" t="s">
        <v>248</v>
      </c>
      <c r="B67" s="30"/>
      <c r="C67" s="30"/>
      <c r="D67" s="30"/>
      <c r="E67" s="8"/>
      <c r="F67" s="16"/>
      <c r="G67" s="8"/>
      <c r="H67" s="8"/>
      <c r="I67" s="8"/>
      <c r="J67" s="8"/>
      <c r="K67" s="13"/>
      <c r="L67" s="13"/>
      <c r="M67" s="13"/>
      <c r="N67" s="13"/>
      <c r="O67" s="13"/>
      <c r="P67" s="13"/>
      <c r="Q67" s="13"/>
      <c r="R67" s="13"/>
      <c r="S67" s="13"/>
      <c r="T67" s="13"/>
      <c r="U67" s="13"/>
      <c r="V67" s="13"/>
      <c r="W67" s="13"/>
      <c r="X67" s="13"/>
      <c r="Y67" s="13"/>
      <c r="Z67" s="13"/>
      <c r="AA67" s="13"/>
      <c r="AB67" s="13"/>
    </row>
    <row r="68" spans="1:28" ht="22.5" customHeight="1">
      <c r="A68" s="16" t="s">
        <v>249</v>
      </c>
      <c r="B68" s="32"/>
      <c r="C68" s="32"/>
      <c r="D68" s="32"/>
      <c r="E68" s="8"/>
      <c r="F68" s="16"/>
      <c r="G68" s="8"/>
      <c r="H68" s="8"/>
      <c r="I68" s="8"/>
      <c r="J68" s="8"/>
      <c r="K68" s="13"/>
      <c r="L68" s="13"/>
      <c r="M68" s="13"/>
      <c r="N68" s="13"/>
      <c r="O68" s="13"/>
      <c r="P68" s="13"/>
      <c r="Q68" s="13"/>
      <c r="R68" s="13"/>
      <c r="S68" s="13"/>
      <c r="T68" s="13"/>
      <c r="U68" s="13"/>
      <c r="V68" s="13"/>
      <c r="W68" s="13"/>
      <c r="X68" s="13"/>
      <c r="Y68" s="13"/>
      <c r="Z68" s="13"/>
      <c r="AA68" s="13"/>
      <c r="AB68" s="13"/>
    </row>
    <row r="69" spans="1:28" ht="22.5" customHeight="1">
      <c r="A69" s="16" t="s">
        <v>250</v>
      </c>
      <c r="B69" s="30"/>
      <c r="C69" s="30"/>
      <c r="D69" s="30"/>
      <c r="E69" s="8"/>
      <c r="F69" s="16"/>
      <c r="G69" s="8"/>
      <c r="H69" s="8"/>
      <c r="I69" s="8"/>
      <c r="J69" s="8"/>
      <c r="K69" s="13"/>
      <c r="L69" s="13"/>
      <c r="M69" s="13"/>
      <c r="N69" s="13"/>
      <c r="O69" s="13"/>
      <c r="P69" s="13"/>
      <c r="Q69" s="13"/>
      <c r="R69" s="13"/>
      <c r="S69" s="13"/>
      <c r="T69" s="13"/>
      <c r="U69" s="13"/>
      <c r="V69" s="13"/>
      <c r="W69" s="13"/>
      <c r="X69" s="13"/>
      <c r="Y69" s="13"/>
      <c r="Z69" s="13"/>
      <c r="AA69" s="13"/>
      <c r="AB69" s="13"/>
    </row>
    <row r="70" spans="1:28" ht="22.5" customHeight="1">
      <c r="A70" s="16" t="s">
        <v>251</v>
      </c>
      <c r="B70" s="32"/>
      <c r="C70" s="32"/>
      <c r="D70" s="32"/>
      <c r="E70" s="8"/>
      <c r="F70" s="16"/>
      <c r="G70" s="8"/>
      <c r="H70" s="8"/>
      <c r="I70" s="8"/>
      <c r="J70" s="8"/>
      <c r="K70" s="13"/>
      <c r="L70" s="13"/>
      <c r="M70" s="13"/>
      <c r="N70" s="13"/>
      <c r="O70" s="13"/>
      <c r="P70" s="13"/>
      <c r="Q70" s="13"/>
      <c r="R70" s="13"/>
      <c r="S70" s="13"/>
      <c r="T70" s="13"/>
      <c r="U70" s="13"/>
      <c r="V70" s="13"/>
      <c r="W70" s="13"/>
      <c r="X70" s="13"/>
      <c r="Y70" s="13"/>
      <c r="Z70" s="13"/>
      <c r="AA70" s="13"/>
      <c r="AB70" s="13"/>
    </row>
    <row r="71" spans="1:28" ht="22.5" customHeight="1">
      <c r="A71" s="16" t="s">
        <v>252</v>
      </c>
      <c r="B71" s="30"/>
      <c r="C71" s="30"/>
      <c r="D71" s="30"/>
      <c r="E71" s="8"/>
      <c r="F71" s="16"/>
      <c r="G71" s="8"/>
      <c r="H71" s="8"/>
      <c r="I71" s="8"/>
      <c r="J71" s="8"/>
      <c r="K71" s="13"/>
      <c r="L71" s="13"/>
      <c r="M71" s="13"/>
      <c r="N71" s="13"/>
      <c r="O71" s="13"/>
      <c r="P71" s="13"/>
      <c r="Q71" s="13"/>
      <c r="R71" s="13"/>
      <c r="S71" s="13"/>
      <c r="T71" s="13"/>
      <c r="U71" s="13"/>
      <c r="V71" s="13"/>
      <c r="W71" s="13"/>
      <c r="X71" s="13"/>
      <c r="Y71" s="13"/>
      <c r="Z71" s="13"/>
      <c r="AA71" s="13"/>
      <c r="AB71" s="13"/>
    </row>
    <row r="72" spans="1:28" ht="22.5" customHeight="1">
      <c r="A72" s="16" t="s">
        <v>253</v>
      </c>
      <c r="B72" s="32"/>
      <c r="C72" s="32"/>
      <c r="D72" s="32"/>
      <c r="E72" s="8"/>
      <c r="F72" s="16"/>
      <c r="G72" s="8"/>
      <c r="H72" s="8"/>
      <c r="I72" s="8"/>
      <c r="J72" s="8"/>
      <c r="K72" s="13"/>
      <c r="L72" s="13"/>
      <c r="M72" s="13"/>
      <c r="N72" s="13"/>
      <c r="O72" s="13"/>
      <c r="P72" s="13"/>
      <c r="Q72" s="13"/>
      <c r="R72" s="13"/>
      <c r="S72" s="13"/>
      <c r="T72" s="13"/>
      <c r="U72" s="13"/>
      <c r="V72" s="13"/>
      <c r="W72" s="13"/>
      <c r="X72" s="13"/>
      <c r="Y72" s="13"/>
      <c r="Z72" s="13"/>
      <c r="AA72" s="13"/>
      <c r="AB72" s="13"/>
    </row>
    <row r="73" spans="1:28" ht="22.5" customHeight="1">
      <c r="A73" s="16" t="s">
        <v>254</v>
      </c>
      <c r="B73" s="30"/>
      <c r="C73" s="30"/>
      <c r="D73" s="30"/>
      <c r="E73" s="8"/>
      <c r="F73" s="16"/>
      <c r="G73" s="8"/>
      <c r="H73" s="8"/>
      <c r="I73" s="8"/>
      <c r="J73" s="8"/>
      <c r="K73" s="13"/>
      <c r="L73" s="13"/>
      <c r="M73" s="13"/>
      <c r="N73" s="13"/>
      <c r="O73" s="13"/>
      <c r="P73" s="13"/>
      <c r="Q73" s="13"/>
      <c r="R73" s="13"/>
      <c r="S73" s="13"/>
      <c r="T73" s="13"/>
      <c r="U73" s="13"/>
      <c r="V73" s="13"/>
      <c r="W73" s="13"/>
      <c r="X73" s="13"/>
      <c r="Y73" s="13"/>
      <c r="Z73" s="13"/>
      <c r="AA73" s="13"/>
      <c r="AB73" s="13"/>
    </row>
    <row r="74" spans="1:28" ht="22.5" customHeight="1">
      <c r="A74" s="16" t="s">
        <v>255</v>
      </c>
      <c r="B74" s="32"/>
      <c r="C74" s="32"/>
      <c r="D74" s="32"/>
      <c r="E74" s="8"/>
      <c r="F74" s="16"/>
      <c r="G74" s="8"/>
      <c r="H74" s="8"/>
      <c r="I74" s="8"/>
      <c r="J74" s="8"/>
      <c r="K74" s="13"/>
      <c r="L74" s="13"/>
      <c r="M74" s="13"/>
      <c r="N74" s="13"/>
      <c r="O74" s="13"/>
      <c r="P74" s="13"/>
      <c r="Q74" s="13"/>
      <c r="R74" s="13"/>
      <c r="S74" s="13"/>
      <c r="T74" s="13"/>
      <c r="U74" s="13"/>
      <c r="V74" s="13"/>
      <c r="W74" s="13"/>
      <c r="X74" s="13"/>
      <c r="Y74" s="13"/>
      <c r="Z74" s="13"/>
      <c r="AA74" s="13"/>
      <c r="AB74" s="13"/>
    </row>
    <row r="75" spans="1:28" ht="22.5" customHeight="1">
      <c r="A75" s="16" t="s">
        <v>256</v>
      </c>
      <c r="B75" s="30"/>
      <c r="C75" s="30"/>
      <c r="D75" s="30"/>
      <c r="E75" s="8"/>
      <c r="F75" s="16"/>
      <c r="G75" s="8"/>
      <c r="H75" s="8"/>
      <c r="I75" s="8"/>
      <c r="J75" s="8"/>
      <c r="K75" s="13"/>
      <c r="L75" s="13"/>
      <c r="M75" s="13"/>
      <c r="N75" s="13"/>
      <c r="O75" s="13"/>
      <c r="P75" s="13"/>
      <c r="Q75" s="13"/>
      <c r="R75" s="13"/>
      <c r="S75" s="13"/>
      <c r="T75" s="13"/>
      <c r="U75" s="13"/>
      <c r="V75" s="13"/>
      <c r="W75" s="13"/>
      <c r="X75" s="13"/>
      <c r="Y75" s="13"/>
      <c r="Z75" s="13"/>
      <c r="AA75" s="13"/>
      <c r="AB75" s="13"/>
    </row>
    <row r="76" spans="1:28" ht="22.5" customHeight="1">
      <c r="A76" s="16" t="s">
        <v>257</v>
      </c>
      <c r="B76" s="32"/>
      <c r="C76" s="32"/>
      <c r="D76" s="32"/>
      <c r="E76" s="8"/>
      <c r="F76" s="16"/>
      <c r="G76" s="8"/>
      <c r="H76" s="8"/>
      <c r="I76" s="8"/>
      <c r="J76" s="8"/>
      <c r="K76" s="13"/>
      <c r="L76" s="13"/>
      <c r="M76" s="13"/>
      <c r="N76" s="13"/>
      <c r="O76" s="13"/>
      <c r="P76" s="13"/>
      <c r="Q76" s="13"/>
      <c r="R76" s="13"/>
      <c r="S76" s="13"/>
      <c r="T76" s="13"/>
      <c r="U76" s="13"/>
      <c r="V76" s="13"/>
      <c r="W76" s="13"/>
      <c r="X76" s="13"/>
      <c r="Y76" s="13"/>
      <c r="Z76" s="13"/>
      <c r="AA76" s="13"/>
      <c r="AB76" s="13"/>
    </row>
    <row r="77" spans="1:28" ht="22.5" customHeight="1">
      <c r="A77" s="16" t="s">
        <v>258</v>
      </c>
      <c r="B77" s="30"/>
      <c r="C77" s="30"/>
      <c r="D77" s="30"/>
      <c r="E77" s="8"/>
      <c r="F77" s="16"/>
      <c r="G77" s="8"/>
      <c r="H77" s="8"/>
      <c r="I77" s="8"/>
      <c r="J77" s="8"/>
      <c r="K77" s="13"/>
      <c r="L77" s="13"/>
      <c r="M77" s="13"/>
      <c r="N77" s="13"/>
      <c r="O77" s="13"/>
      <c r="P77" s="13"/>
      <c r="Q77" s="13"/>
      <c r="R77" s="13"/>
      <c r="S77" s="13"/>
      <c r="T77" s="13"/>
      <c r="U77" s="13"/>
      <c r="V77" s="13"/>
      <c r="W77" s="13"/>
      <c r="X77" s="13"/>
      <c r="Y77" s="13"/>
      <c r="Z77" s="13"/>
      <c r="AA77" s="13"/>
      <c r="AB77" s="13"/>
    </row>
    <row r="78" spans="1:28" ht="22.5" customHeight="1">
      <c r="A78" s="16" t="s">
        <v>259</v>
      </c>
      <c r="B78" s="32"/>
      <c r="C78" s="32"/>
      <c r="D78" s="32"/>
      <c r="E78" s="8"/>
      <c r="F78" s="16"/>
      <c r="G78" s="8"/>
      <c r="H78" s="8"/>
      <c r="I78" s="8"/>
      <c r="J78" s="8"/>
      <c r="K78" s="13"/>
      <c r="L78" s="13"/>
      <c r="M78" s="13"/>
      <c r="N78" s="13"/>
      <c r="O78" s="13"/>
      <c r="P78" s="13"/>
      <c r="Q78" s="13"/>
      <c r="R78" s="13"/>
      <c r="S78" s="13"/>
      <c r="T78" s="13"/>
      <c r="U78" s="13"/>
      <c r="V78" s="13"/>
      <c r="W78" s="13"/>
      <c r="X78" s="13"/>
      <c r="Y78" s="13"/>
      <c r="Z78" s="13"/>
      <c r="AA78" s="13"/>
      <c r="AB78" s="13"/>
    </row>
    <row r="79" spans="1:28" ht="22.5" customHeight="1">
      <c r="A79" s="16" t="s">
        <v>260</v>
      </c>
      <c r="B79" s="30"/>
      <c r="C79" s="30"/>
      <c r="D79" s="30"/>
      <c r="E79" s="8"/>
      <c r="F79" s="16"/>
      <c r="G79" s="8"/>
      <c r="H79" s="8"/>
      <c r="I79" s="8"/>
      <c r="J79" s="8"/>
      <c r="K79" s="13"/>
      <c r="L79" s="13"/>
      <c r="M79" s="13"/>
      <c r="N79" s="13"/>
      <c r="O79" s="13"/>
      <c r="P79" s="13"/>
      <c r="Q79" s="13"/>
      <c r="R79" s="13"/>
      <c r="S79" s="13"/>
      <c r="T79" s="13"/>
      <c r="U79" s="13"/>
      <c r="V79" s="13"/>
      <c r="W79" s="13"/>
      <c r="X79" s="13"/>
      <c r="Y79" s="13"/>
      <c r="Z79" s="13"/>
      <c r="AA79" s="13"/>
      <c r="AB79" s="13"/>
    </row>
    <row r="80" spans="1:28" ht="22.5" customHeight="1">
      <c r="A80" s="16" t="s">
        <v>261</v>
      </c>
      <c r="B80" s="32"/>
      <c r="C80" s="32"/>
      <c r="D80" s="32"/>
      <c r="E80" s="8"/>
      <c r="F80" s="16"/>
      <c r="G80" s="8"/>
      <c r="H80" s="8"/>
      <c r="I80" s="8"/>
      <c r="J80" s="8"/>
      <c r="K80" s="13"/>
      <c r="L80" s="13"/>
      <c r="M80" s="13"/>
      <c r="N80" s="13"/>
      <c r="O80" s="13"/>
      <c r="P80" s="13"/>
      <c r="Q80" s="13"/>
      <c r="R80" s="13"/>
      <c r="S80" s="13"/>
      <c r="T80" s="13"/>
      <c r="U80" s="13"/>
      <c r="V80" s="13"/>
      <c r="W80" s="13"/>
      <c r="X80" s="13"/>
      <c r="Y80" s="13"/>
      <c r="Z80" s="13"/>
      <c r="AA80" s="13"/>
      <c r="AB80" s="13"/>
    </row>
    <row r="81" spans="1:28" ht="22.5" customHeight="1">
      <c r="A81" s="16" t="s">
        <v>262</v>
      </c>
      <c r="B81" s="30"/>
      <c r="C81" s="30"/>
      <c r="D81" s="30"/>
      <c r="E81" s="8"/>
      <c r="F81" s="16"/>
      <c r="G81" s="8"/>
      <c r="H81" s="8"/>
      <c r="I81" s="8"/>
      <c r="J81" s="8"/>
      <c r="K81" s="13"/>
      <c r="L81" s="13"/>
      <c r="M81" s="13"/>
      <c r="N81" s="13"/>
      <c r="O81" s="13"/>
      <c r="P81" s="13"/>
      <c r="Q81" s="13"/>
      <c r="R81" s="13"/>
      <c r="S81" s="13"/>
      <c r="T81" s="13"/>
      <c r="U81" s="13"/>
      <c r="V81" s="13"/>
      <c r="W81" s="13"/>
      <c r="X81" s="13"/>
      <c r="Y81" s="13"/>
      <c r="Z81" s="13"/>
      <c r="AA81" s="13"/>
      <c r="AB81" s="13"/>
    </row>
    <row r="82" spans="1:28" ht="22.5" customHeight="1">
      <c r="A82" s="16" t="s">
        <v>263</v>
      </c>
      <c r="B82" s="32"/>
      <c r="C82" s="32"/>
      <c r="D82" s="32"/>
      <c r="E82" s="8"/>
      <c r="F82" s="16"/>
      <c r="G82" s="8"/>
      <c r="H82" s="8"/>
      <c r="I82" s="8"/>
      <c r="J82" s="8"/>
      <c r="K82" s="13"/>
      <c r="L82" s="13"/>
      <c r="M82" s="13"/>
      <c r="N82" s="13"/>
      <c r="O82" s="13"/>
      <c r="P82" s="13"/>
      <c r="Q82" s="13"/>
      <c r="R82" s="13"/>
      <c r="S82" s="13"/>
      <c r="T82" s="13"/>
      <c r="U82" s="13"/>
      <c r="V82" s="13"/>
      <c r="W82" s="13"/>
      <c r="X82" s="13"/>
      <c r="Y82" s="13"/>
      <c r="Z82" s="13"/>
      <c r="AA82" s="13"/>
      <c r="AB82" s="13"/>
    </row>
    <row r="83" spans="1:28" ht="22.5" customHeight="1">
      <c r="A83" s="16" t="s">
        <v>264</v>
      </c>
      <c r="B83" s="8"/>
      <c r="C83" s="8"/>
      <c r="D83" s="8"/>
      <c r="E83" s="8"/>
      <c r="F83" s="16"/>
      <c r="G83" s="8"/>
      <c r="H83" s="8"/>
      <c r="I83" s="8"/>
      <c r="J83" s="8"/>
      <c r="K83" s="13"/>
      <c r="L83" s="13"/>
      <c r="M83" s="13"/>
      <c r="N83" s="13"/>
      <c r="O83" s="13"/>
      <c r="P83" s="13"/>
      <c r="Q83" s="13"/>
      <c r="R83" s="13"/>
      <c r="S83" s="13"/>
      <c r="T83" s="13"/>
      <c r="U83" s="13"/>
      <c r="V83" s="13"/>
      <c r="W83" s="13"/>
      <c r="X83" s="13"/>
      <c r="Y83" s="13"/>
      <c r="Z83" s="13"/>
      <c r="AA83" s="13"/>
      <c r="AB83" s="13"/>
    </row>
    <row r="84" spans="1:28" ht="22.5" customHeight="1">
      <c r="A84" s="16" t="s">
        <v>265</v>
      </c>
      <c r="B84" s="8"/>
      <c r="C84" s="8"/>
      <c r="D84" s="8"/>
      <c r="E84" s="8"/>
      <c r="F84" s="16"/>
      <c r="G84" s="8"/>
      <c r="H84" s="8"/>
      <c r="I84" s="8"/>
      <c r="J84" s="8"/>
      <c r="K84" s="13"/>
      <c r="L84" s="13"/>
      <c r="M84" s="13"/>
      <c r="N84" s="13"/>
      <c r="O84" s="13"/>
      <c r="P84" s="13"/>
      <c r="Q84" s="13"/>
      <c r="R84" s="13"/>
      <c r="S84" s="13"/>
      <c r="T84" s="13"/>
      <c r="U84" s="13"/>
      <c r="V84" s="13"/>
      <c r="W84" s="13"/>
      <c r="X84" s="13"/>
      <c r="Y84" s="13"/>
      <c r="Z84" s="13"/>
      <c r="AA84" s="13"/>
      <c r="AB84" s="13"/>
    </row>
    <row r="85" spans="1:28" ht="22.5" customHeight="1">
      <c r="A85" s="16" t="s">
        <v>266</v>
      </c>
      <c r="B85" s="8"/>
      <c r="C85" s="8"/>
      <c r="D85" s="8"/>
      <c r="E85" s="8"/>
      <c r="F85" s="16"/>
      <c r="G85" s="8"/>
      <c r="H85" s="8"/>
      <c r="I85" s="8"/>
      <c r="J85" s="8"/>
      <c r="K85" s="13"/>
      <c r="L85" s="13"/>
      <c r="M85" s="13"/>
      <c r="N85" s="13"/>
      <c r="O85" s="13"/>
      <c r="P85" s="13"/>
      <c r="Q85" s="13"/>
      <c r="R85" s="13"/>
      <c r="S85" s="13"/>
      <c r="T85" s="13"/>
      <c r="U85" s="13"/>
      <c r="V85" s="13"/>
      <c r="W85" s="13"/>
      <c r="X85" s="13"/>
      <c r="Y85" s="13"/>
      <c r="Z85" s="13"/>
      <c r="AA85" s="13"/>
      <c r="AB85" s="13"/>
    </row>
    <row r="86" spans="1:28" ht="22.5" customHeight="1">
      <c r="A86" s="16" t="s">
        <v>267</v>
      </c>
      <c r="B86" s="8"/>
      <c r="C86" s="8"/>
      <c r="D86" s="8"/>
      <c r="E86" s="8"/>
      <c r="F86" s="16"/>
      <c r="G86" s="8"/>
      <c r="H86" s="8"/>
      <c r="I86" s="8"/>
      <c r="J86" s="8"/>
      <c r="K86" s="13"/>
      <c r="L86" s="13"/>
      <c r="M86" s="13"/>
      <c r="N86" s="13"/>
      <c r="O86" s="13"/>
      <c r="P86" s="13"/>
      <c r="Q86" s="13"/>
      <c r="R86" s="13"/>
      <c r="S86" s="13"/>
      <c r="T86" s="13"/>
      <c r="U86" s="13"/>
      <c r="V86" s="13"/>
      <c r="W86" s="13"/>
      <c r="X86" s="13"/>
      <c r="Y86" s="13"/>
      <c r="Z86" s="13"/>
      <c r="AA86" s="13"/>
      <c r="AB86" s="13"/>
    </row>
    <row r="87" spans="1:28" ht="22.5" customHeight="1">
      <c r="A87" s="16" t="s">
        <v>268</v>
      </c>
      <c r="B87" s="8"/>
      <c r="C87" s="8"/>
      <c r="D87" s="8"/>
      <c r="E87" s="8"/>
      <c r="F87" s="16"/>
      <c r="G87" s="8"/>
      <c r="H87" s="8"/>
      <c r="I87" s="8"/>
      <c r="J87" s="8"/>
      <c r="K87" s="13"/>
      <c r="L87" s="13"/>
      <c r="M87" s="13"/>
      <c r="N87" s="13"/>
      <c r="O87" s="13"/>
      <c r="P87" s="13"/>
      <c r="Q87" s="13"/>
      <c r="R87" s="13"/>
      <c r="S87" s="13"/>
      <c r="T87" s="13"/>
      <c r="U87" s="13"/>
      <c r="V87" s="13"/>
      <c r="W87" s="13"/>
      <c r="X87" s="13"/>
      <c r="Y87" s="13"/>
      <c r="Z87" s="13"/>
      <c r="AA87" s="13"/>
      <c r="AB87" s="13"/>
    </row>
    <row r="88" spans="1:28" ht="22.5" customHeight="1">
      <c r="A88" s="16" t="s">
        <v>269</v>
      </c>
      <c r="B88" s="8"/>
      <c r="C88" s="8"/>
      <c r="D88" s="8"/>
      <c r="E88" s="8"/>
      <c r="F88" s="16"/>
      <c r="G88" s="8"/>
      <c r="H88" s="8"/>
      <c r="I88" s="8"/>
      <c r="J88" s="8"/>
      <c r="K88" s="13"/>
      <c r="L88" s="13"/>
      <c r="M88" s="13"/>
      <c r="N88" s="13"/>
      <c r="O88" s="13"/>
      <c r="P88" s="13"/>
      <c r="Q88" s="13"/>
      <c r="R88" s="13"/>
      <c r="S88" s="13"/>
      <c r="T88" s="13"/>
      <c r="U88" s="13"/>
      <c r="V88" s="13"/>
      <c r="W88" s="13"/>
      <c r="X88" s="13"/>
      <c r="Y88" s="13"/>
      <c r="Z88" s="13"/>
      <c r="AA88" s="13"/>
      <c r="AB88" s="13"/>
    </row>
    <row r="89" spans="1:28" ht="22.5" customHeight="1">
      <c r="A89" s="16" t="s">
        <v>270</v>
      </c>
      <c r="B89" s="8"/>
      <c r="C89" s="8"/>
      <c r="D89" s="8"/>
      <c r="E89" s="8"/>
      <c r="F89" s="16"/>
      <c r="G89" s="8"/>
      <c r="H89" s="8"/>
      <c r="I89" s="8"/>
      <c r="J89" s="8"/>
      <c r="K89" s="13"/>
      <c r="L89" s="13"/>
      <c r="M89" s="13"/>
      <c r="N89" s="13"/>
      <c r="O89" s="13"/>
      <c r="P89" s="13"/>
      <c r="Q89" s="13"/>
      <c r="R89" s="13"/>
      <c r="S89" s="13"/>
      <c r="T89" s="13"/>
      <c r="U89" s="13"/>
      <c r="V89" s="13"/>
      <c r="W89" s="13"/>
      <c r="X89" s="13"/>
      <c r="Y89" s="13"/>
      <c r="Z89" s="13"/>
      <c r="AA89" s="13"/>
      <c r="AB89" s="13"/>
    </row>
    <row r="90" spans="1:28" ht="22.5" customHeight="1">
      <c r="A90" s="16" t="s">
        <v>271</v>
      </c>
      <c r="B90" s="8"/>
      <c r="C90" s="8"/>
      <c r="D90" s="8"/>
      <c r="E90" s="8"/>
      <c r="F90" s="16"/>
      <c r="G90" s="8"/>
      <c r="H90" s="8"/>
      <c r="I90" s="8"/>
      <c r="J90" s="8"/>
      <c r="K90" s="13"/>
      <c r="L90" s="13"/>
      <c r="M90" s="13"/>
      <c r="N90" s="13"/>
      <c r="O90" s="13"/>
      <c r="P90" s="13"/>
      <c r="Q90" s="13"/>
      <c r="R90" s="13"/>
      <c r="S90" s="13"/>
      <c r="T90" s="13"/>
      <c r="U90" s="13"/>
      <c r="V90" s="13"/>
      <c r="W90" s="13"/>
      <c r="X90" s="13"/>
      <c r="Y90" s="13"/>
      <c r="Z90" s="13"/>
      <c r="AA90" s="13"/>
      <c r="AB90" s="13"/>
    </row>
    <row r="91" spans="1:28" ht="22.5" customHeight="1">
      <c r="A91" s="16" t="s">
        <v>272</v>
      </c>
      <c r="B91" s="8"/>
      <c r="C91" s="8"/>
      <c r="D91" s="8"/>
      <c r="E91" s="8"/>
      <c r="F91" s="16"/>
      <c r="G91" s="8"/>
      <c r="H91" s="8"/>
      <c r="I91" s="8"/>
      <c r="J91" s="8"/>
      <c r="K91" s="13"/>
      <c r="L91" s="13"/>
      <c r="M91" s="13"/>
      <c r="N91" s="13"/>
      <c r="O91" s="13"/>
      <c r="P91" s="13"/>
      <c r="Q91" s="13"/>
      <c r="R91" s="13"/>
      <c r="S91" s="13"/>
      <c r="T91" s="13"/>
      <c r="U91" s="13"/>
      <c r="V91" s="13"/>
      <c r="W91" s="13"/>
      <c r="X91" s="13"/>
      <c r="Y91" s="13"/>
      <c r="Z91" s="13"/>
      <c r="AA91" s="13"/>
      <c r="AB91" s="13"/>
    </row>
    <row r="92" spans="1:28" ht="22.5" customHeight="1">
      <c r="A92" s="16" t="s">
        <v>273</v>
      </c>
      <c r="B92" s="8"/>
      <c r="C92" s="8"/>
      <c r="D92" s="8"/>
      <c r="E92" s="8"/>
      <c r="F92" s="16"/>
      <c r="G92" s="8"/>
      <c r="H92" s="8"/>
      <c r="I92" s="8"/>
      <c r="J92" s="8"/>
      <c r="K92" s="13"/>
      <c r="L92" s="13"/>
      <c r="M92" s="13"/>
      <c r="N92" s="13"/>
      <c r="O92" s="13"/>
      <c r="P92" s="13"/>
      <c r="Q92" s="13"/>
      <c r="R92" s="13"/>
      <c r="S92" s="13"/>
      <c r="T92" s="13"/>
      <c r="U92" s="13"/>
      <c r="V92" s="13"/>
      <c r="W92" s="13"/>
      <c r="X92" s="13"/>
      <c r="Y92" s="13"/>
      <c r="Z92" s="13"/>
      <c r="AA92" s="13"/>
      <c r="AB92" s="13"/>
    </row>
    <row r="93" spans="1:28" ht="22.5" customHeight="1">
      <c r="A93" s="16" t="s">
        <v>274</v>
      </c>
      <c r="B93" s="8"/>
      <c r="C93" s="8"/>
      <c r="D93" s="8"/>
      <c r="E93" s="8"/>
      <c r="F93" s="16"/>
      <c r="G93" s="8"/>
      <c r="H93" s="8"/>
      <c r="I93" s="8"/>
      <c r="J93" s="8"/>
      <c r="K93" s="13"/>
      <c r="L93" s="13"/>
      <c r="M93" s="13"/>
      <c r="N93" s="13"/>
      <c r="O93" s="13"/>
      <c r="P93" s="13"/>
      <c r="Q93" s="13"/>
      <c r="R93" s="13"/>
      <c r="S93" s="13"/>
      <c r="T93" s="13"/>
      <c r="U93" s="13"/>
      <c r="V93" s="13"/>
      <c r="W93" s="13"/>
      <c r="X93" s="13"/>
      <c r="Y93" s="13"/>
      <c r="Z93" s="13"/>
      <c r="AA93" s="13"/>
      <c r="AB93" s="13"/>
    </row>
    <row r="94" spans="1:28" ht="22.5" customHeight="1">
      <c r="A94" s="16" t="s">
        <v>275</v>
      </c>
      <c r="B94" s="8"/>
      <c r="C94" s="8"/>
      <c r="D94" s="8"/>
      <c r="E94" s="8"/>
      <c r="F94" s="16"/>
      <c r="G94" s="8"/>
      <c r="H94" s="8"/>
      <c r="I94" s="8"/>
      <c r="J94" s="8"/>
      <c r="K94" s="13"/>
      <c r="L94" s="13"/>
      <c r="M94" s="13"/>
      <c r="N94" s="13"/>
      <c r="O94" s="13"/>
      <c r="P94" s="13"/>
      <c r="Q94" s="13"/>
      <c r="R94" s="13"/>
      <c r="S94" s="13"/>
      <c r="T94" s="13"/>
      <c r="U94" s="13"/>
      <c r="V94" s="13"/>
      <c r="W94" s="13"/>
      <c r="X94" s="13"/>
      <c r="Y94" s="13"/>
      <c r="Z94" s="13"/>
      <c r="AA94" s="13"/>
      <c r="AB94" s="13"/>
    </row>
    <row r="95" spans="1:28" ht="22.5" customHeight="1">
      <c r="A95" s="16" t="s">
        <v>276</v>
      </c>
      <c r="B95" s="8"/>
      <c r="C95" s="8"/>
      <c r="D95" s="8"/>
      <c r="E95" s="8"/>
      <c r="F95" s="16"/>
      <c r="G95" s="8"/>
      <c r="H95" s="8"/>
      <c r="I95" s="8"/>
      <c r="J95" s="8"/>
      <c r="K95" s="13"/>
      <c r="L95" s="13"/>
      <c r="M95" s="13"/>
      <c r="N95" s="13"/>
      <c r="O95" s="13"/>
      <c r="P95" s="13"/>
      <c r="Q95" s="13"/>
      <c r="R95" s="13"/>
      <c r="S95" s="13"/>
      <c r="T95" s="13"/>
      <c r="U95" s="13"/>
      <c r="V95" s="13"/>
      <c r="W95" s="13"/>
      <c r="X95" s="13"/>
      <c r="Y95" s="13"/>
      <c r="Z95" s="13"/>
      <c r="AA95" s="13"/>
      <c r="AB95" s="13"/>
    </row>
    <row r="96" spans="1:28" ht="22.5" customHeight="1">
      <c r="A96" s="16" t="s">
        <v>277</v>
      </c>
      <c r="B96" s="8"/>
      <c r="C96" s="8"/>
      <c r="D96" s="8"/>
      <c r="E96" s="8"/>
      <c r="F96" s="16"/>
      <c r="G96" s="8"/>
      <c r="H96" s="8"/>
      <c r="I96" s="8"/>
      <c r="J96" s="8"/>
      <c r="K96" s="13"/>
      <c r="L96" s="13"/>
      <c r="M96" s="13"/>
      <c r="N96" s="13"/>
      <c r="O96" s="13"/>
      <c r="P96" s="13"/>
      <c r="Q96" s="13"/>
      <c r="R96" s="13"/>
      <c r="S96" s="13"/>
      <c r="T96" s="13"/>
      <c r="U96" s="13"/>
      <c r="V96" s="13"/>
      <c r="W96" s="13"/>
      <c r="X96" s="13"/>
      <c r="Y96" s="13"/>
      <c r="Z96" s="13"/>
      <c r="AA96" s="13"/>
      <c r="AB96" s="13"/>
    </row>
    <row r="97" spans="1:28" ht="22.5" customHeight="1">
      <c r="A97" s="16" t="s">
        <v>278</v>
      </c>
      <c r="B97" s="8"/>
      <c r="C97" s="8"/>
      <c r="D97" s="8"/>
      <c r="E97" s="8"/>
      <c r="F97" s="16"/>
      <c r="G97" s="8"/>
      <c r="H97" s="8"/>
      <c r="I97" s="8"/>
      <c r="J97" s="8"/>
      <c r="K97" s="13"/>
      <c r="L97" s="13"/>
      <c r="M97" s="13"/>
      <c r="N97" s="13"/>
      <c r="O97" s="13"/>
      <c r="P97" s="13"/>
      <c r="Q97" s="13"/>
      <c r="R97" s="13"/>
      <c r="S97" s="13"/>
      <c r="T97" s="13"/>
      <c r="U97" s="13"/>
      <c r="V97" s="13"/>
      <c r="W97" s="13"/>
      <c r="X97" s="13"/>
      <c r="Y97" s="13"/>
      <c r="Z97" s="13"/>
      <c r="AA97" s="13"/>
      <c r="AB97" s="13"/>
    </row>
    <row r="98" spans="1:28" ht="22.5" customHeight="1">
      <c r="A98" s="16" t="s">
        <v>279</v>
      </c>
      <c r="B98" s="8"/>
      <c r="C98" s="8"/>
      <c r="D98" s="8"/>
      <c r="E98" s="8"/>
      <c r="F98" s="16"/>
      <c r="G98" s="8"/>
      <c r="H98" s="8"/>
      <c r="I98" s="8"/>
      <c r="J98" s="8"/>
      <c r="K98" s="13"/>
      <c r="L98" s="13"/>
      <c r="M98" s="13"/>
      <c r="N98" s="13"/>
      <c r="O98" s="13"/>
      <c r="P98" s="13"/>
      <c r="Q98" s="13"/>
      <c r="R98" s="13"/>
      <c r="S98" s="13"/>
      <c r="T98" s="13"/>
      <c r="U98" s="13"/>
      <c r="V98" s="13"/>
      <c r="W98" s="13"/>
      <c r="X98" s="13"/>
      <c r="Y98" s="13"/>
      <c r="Z98" s="13"/>
      <c r="AA98" s="13"/>
      <c r="AB98" s="13"/>
    </row>
    <row r="99" spans="1:28" ht="22.5" customHeight="1">
      <c r="A99" s="16" t="s">
        <v>280</v>
      </c>
      <c r="B99" s="8"/>
      <c r="C99" s="8"/>
      <c r="D99" s="8"/>
      <c r="E99" s="8"/>
      <c r="F99" s="16"/>
      <c r="G99" s="8"/>
      <c r="H99" s="8"/>
      <c r="I99" s="8"/>
      <c r="J99" s="8"/>
      <c r="K99" s="13"/>
      <c r="L99" s="13"/>
      <c r="M99" s="13"/>
      <c r="N99" s="13"/>
      <c r="O99" s="13"/>
      <c r="P99" s="13"/>
      <c r="Q99" s="13"/>
      <c r="R99" s="13"/>
      <c r="S99" s="13"/>
      <c r="T99" s="13"/>
      <c r="U99" s="13"/>
      <c r="V99" s="13"/>
      <c r="W99" s="13"/>
      <c r="X99" s="13"/>
      <c r="Y99" s="13"/>
      <c r="Z99" s="13"/>
      <c r="AA99" s="13"/>
      <c r="AB99" s="13"/>
    </row>
    <row r="100" spans="1:28" ht="22.5" customHeight="1">
      <c r="A100" s="16" t="s">
        <v>281</v>
      </c>
      <c r="B100" s="8"/>
      <c r="C100" s="8"/>
      <c r="D100" s="8"/>
      <c r="E100" s="8"/>
      <c r="F100" s="16"/>
      <c r="G100" s="8"/>
      <c r="H100" s="8"/>
      <c r="I100" s="8"/>
      <c r="J100" s="8"/>
      <c r="K100" s="13"/>
      <c r="L100" s="13"/>
      <c r="M100" s="13"/>
      <c r="N100" s="13"/>
      <c r="O100" s="13"/>
      <c r="P100" s="13"/>
      <c r="Q100" s="13"/>
      <c r="R100" s="13"/>
      <c r="S100" s="13"/>
      <c r="T100" s="13"/>
      <c r="U100" s="13"/>
      <c r="V100" s="13"/>
      <c r="W100" s="13"/>
      <c r="X100" s="13"/>
      <c r="Y100" s="13"/>
      <c r="Z100" s="13"/>
      <c r="AA100" s="13"/>
      <c r="AB100" s="13"/>
    </row>
    <row r="101" spans="1:28" ht="22.5" customHeight="1">
      <c r="A101" s="16" t="s">
        <v>282</v>
      </c>
      <c r="B101" s="8"/>
      <c r="C101" s="8"/>
      <c r="D101" s="8"/>
      <c r="E101" s="8"/>
      <c r="F101" s="16"/>
      <c r="G101" s="8"/>
      <c r="H101" s="8"/>
      <c r="I101" s="8"/>
      <c r="J101" s="8"/>
      <c r="K101" s="13"/>
      <c r="L101" s="13"/>
      <c r="M101" s="13"/>
      <c r="N101" s="13"/>
      <c r="O101" s="13"/>
      <c r="P101" s="13"/>
      <c r="Q101" s="13"/>
      <c r="R101" s="13"/>
      <c r="S101" s="13"/>
      <c r="T101" s="13"/>
      <c r="U101" s="13"/>
      <c r="V101" s="13"/>
      <c r="W101" s="13"/>
      <c r="X101" s="13"/>
      <c r="Y101" s="13"/>
      <c r="Z101" s="13"/>
      <c r="AA101" s="13"/>
      <c r="AB101" s="13"/>
    </row>
    <row r="102" spans="1:28" ht="22.5" customHeight="1">
      <c r="A102" s="16" t="s">
        <v>283</v>
      </c>
      <c r="B102" s="8"/>
      <c r="C102" s="8"/>
      <c r="D102" s="8"/>
      <c r="E102" s="8"/>
      <c r="F102" s="16"/>
      <c r="G102" s="8"/>
      <c r="H102" s="8"/>
      <c r="I102" s="8"/>
      <c r="J102" s="8"/>
      <c r="K102" s="13"/>
      <c r="L102" s="13"/>
      <c r="M102" s="13"/>
      <c r="N102" s="13"/>
      <c r="O102" s="13"/>
      <c r="P102" s="13"/>
      <c r="Q102" s="13"/>
      <c r="R102" s="13"/>
      <c r="S102" s="13"/>
      <c r="T102" s="13"/>
      <c r="U102" s="13"/>
      <c r="V102" s="13"/>
      <c r="W102" s="13"/>
      <c r="X102" s="13"/>
      <c r="Y102" s="13"/>
      <c r="Z102" s="13"/>
      <c r="AA102" s="13"/>
      <c r="AB102" s="13"/>
    </row>
    <row r="103" spans="1:28" ht="22.5" customHeight="1">
      <c r="A103" s="16" t="s">
        <v>284</v>
      </c>
      <c r="B103" s="8"/>
      <c r="C103" s="8"/>
      <c r="D103" s="8"/>
      <c r="E103" s="8"/>
      <c r="F103" s="16"/>
      <c r="G103" s="8"/>
      <c r="H103" s="8"/>
      <c r="I103" s="8"/>
      <c r="J103" s="8"/>
      <c r="K103" s="13"/>
      <c r="L103" s="13"/>
      <c r="M103" s="13"/>
      <c r="N103" s="13"/>
      <c r="O103" s="13"/>
      <c r="P103" s="13"/>
      <c r="Q103" s="13"/>
      <c r="R103" s="13"/>
      <c r="S103" s="13"/>
      <c r="T103" s="13"/>
      <c r="U103" s="13"/>
      <c r="V103" s="13"/>
      <c r="W103" s="13"/>
      <c r="X103" s="13"/>
      <c r="Y103" s="13"/>
      <c r="Z103" s="13"/>
      <c r="AA103" s="13"/>
      <c r="AB103" s="13"/>
    </row>
    <row r="104" spans="1:28" ht="22.5" customHeight="1">
      <c r="A104" s="16" t="s">
        <v>285</v>
      </c>
      <c r="B104" s="8"/>
      <c r="C104" s="8"/>
      <c r="D104" s="8"/>
      <c r="E104" s="8"/>
      <c r="F104" s="16"/>
      <c r="G104" s="8"/>
      <c r="H104" s="8"/>
      <c r="I104" s="8"/>
      <c r="J104" s="8"/>
      <c r="K104" s="13"/>
      <c r="L104" s="13"/>
      <c r="M104" s="13"/>
      <c r="N104" s="13"/>
      <c r="O104" s="13"/>
      <c r="P104" s="13"/>
      <c r="Q104" s="13"/>
      <c r="R104" s="13"/>
      <c r="S104" s="13"/>
      <c r="T104" s="13"/>
      <c r="U104" s="13"/>
      <c r="V104" s="13"/>
      <c r="W104" s="13"/>
      <c r="X104" s="13"/>
      <c r="Y104" s="13"/>
      <c r="Z104" s="13"/>
      <c r="AA104" s="13"/>
      <c r="AB104" s="13"/>
    </row>
    <row r="105" spans="1:28" ht="22.5" customHeight="1">
      <c r="A105" s="16" t="s">
        <v>286</v>
      </c>
      <c r="B105" s="8"/>
      <c r="C105" s="8"/>
      <c r="D105" s="8"/>
      <c r="E105" s="8"/>
      <c r="F105" s="16"/>
      <c r="G105" s="8"/>
      <c r="H105" s="8"/>
      <c r="I105" s="8"/>
      <c r="J105" s="8"/>
      <c r="K105" s="13"/>
      <c r="L105" s="13"/>
      <c r="M105" s="13"/>
      <c r="N105" s="13"/>
      <c r="O105" s="13"/>
      <c r="P105" s="13"/>
      <c r="Q105" s="13"/>
      <c r="R105" s="13"/>
      <c r="S105" s="13"/>
      <c r="T105" s="13"/>
      <c r="U105" s="13"/>
      <c r="V105" s="13"/>
      <c r="W105" s="13"/>
      <c r="X105" s="13"/>
      <c r="Y105" s="13"/>
      <c r="Z105" s="13"/>
      <c r="AA105" s="13"/>
      <c r="AB105" s="13"/>
    </row>
    <row r="106" spans="1:28" ht="22.5" customHeight="1">
      <c r="A106" s="16" t="s">
        <v>287</v>
      </c>
      <c r="B106" s="8"/>
      <c r="C106" s="8"/>
      <c r="D106" s="8"/>
      <c r="E106" s="8"/>
      <c r="F106" s="16"/>
      <c r="G106" s="8"/>
      <c r="H106" s="8"/>
      <c r="I106" s="8"/>
      <c r="J106" s="8"/>
      <c r="K106" s="13"/>
      <c r="L106" s="13"/>
      <c r="M106" s="13"/>
      <c r="N106" s="13"/>
      <c r="O106" s="13"/>
      <c r="P106" s="13"/>
      <c r="Q106" s="13"/>
      <c r="R106" s="13"/>
      <c r="S106" s="13"/>
      <c r="T106" s="13"/>
      <c r="U106" s="13"/>
      <c r="V106" s="13"/>
      <c r="W106" s="13"/>
      <c r="X106" s="13"/>
      <c r="Y106" s="13"/>
      <c r="Z106" s="13"/>
      <c r="AA106" s="13"/>
      <c r="AB106" s="13"/>
    </row>
    <row r="107" spans="1:28" ht="22.5" customHeight="1">
      <c r="A107" s="16" t="s">
        <v>288</v>
      </c>
      <c r="B107" s="8"/>
      <c r="C107" s="8"/>
      <c r="D107" s="8"/>
      <c r="E107" s="8"/>
      <c r="F107" s="16"/>
      <c r="G107" s="8"/>
      <c r="H107" s="8"/>
      <c r="I107" s="8"/>
      <c r="J107" s="8"/>
      <c r="K107" s="13"/>
      <c r="L107" s="13"/>
      <c r="M107" s="13"/>
      <c r="N107" s="13"/>
      <c r="O107" s="13"/>
      <c r="P107" s="13"/>
      <c r="Q107" s="13"/>
      <c r="R107" s="13"/>
      <c r="S107" s="13"/>
      <c r="T107" s="13"/>
      <c r="U107" s="13"/>
      <c r="V107" s="13"/>
      <c r="W107" s="13"/>
      <c r="X107" s="13"/>
      <c r="Y107" s="13"/>
      <c r="Z107" s="13"/>
      <c r="AA107" s="13"/>
      <c r="AB107" s="13"/>
    </row>
    <row r="108" spans="1:28" ht="22.5" customHeight="1">
      <c r="A108" s="16" t="s">
        <v>289</v>
      </c>
      <c r="B108" s="8"/>
      <c r="C108" s="8"/>
      <c r="D108" s="8"/>
      <c r="E108" s="8"/>
      <c r="F108" s="16"/>
      <c r="G108" s="8"/>
      <c r="H108" s="8"/>
      <c r="I108" s="8"/>
      <c r="J108" s="8"/>
      <c r="K108" s="13"/>
      <c r="L108" s="13"/>
      <c r="M108" s="13"/>
      <c r="N108" s="13"/>
      <c r="O108" s="13"/>
      <c r="P108" s="13"/>
      <c r="Q108" s="13"/>
      <c r="R108" s="13"/>
      <c r="S108" s="13"/>
      <c r="T108" s="13"/>
      <c r="U108" s="13"/>
      <c r="V108" s="13"/>
      <c r="W108" s="13"/>
      <c r="X108" s="13"/>
      <c r="Y108" s="13"/>
      <c r="Z108" s="13"/>
      <c r="AA108" s="13"/>
      <c r="AB108" s="13"/>
    </row>
    <row r="109" spans="1:28" ht="22.5" customHeight="1">
      <c r="A109" s="16" t="s">
        <v>290</v>
      </c>
      <c r="B109" s="8"/>
      <c r="C109" s="8"/>
      <c r="D109" s="8"/>
      <c r="E109" s="8"/>
      <c r="F109" s="16"/>
      <c r="G109" s="8"/>
      <c r="H109" s="8"/>
      <c r="I109" s="8"/>
      <c r="J109" s="8"/>
      <c r="K109" s="13"/>
      <c r="L109" s="13"/>
      <c r="M109" s="13"/>
      <c r="N109" s="13"/>
      <c r="O109" s="13"/>
      <c r="P109" s="13"/>
      <c r="Q109" s="13"/>
      <c r="R109" s="13"/>
      <c r="S109" s="13"/>
      <c r="T109" s="13"/>
      <c r="U109" s="13"/>
      <c r="V109" s="13"/>
      <c r="W109" s="13"/>
      <c r="X109" s="13"/>
      <c r="Y109" s="13"/>
      <c r="Z109" s="13"/>
      <c r="AA109" s="13"/>
      <c r="AB109" s="13"/>
    </row>
    <row r="110" spans="1:28" ht="22.5" customHeight="1">
      <c r="A110" s="16" t="s">
        <v>291</v>
      </c>
      <c r="B110" s="8"/>
      <c r="C110" s="8"/>
      <c r="D110" s="8"/>
      <c r="E110" s="8"/>
      <c r="F110" s="16"/>
      <c r="G110" s="8"/>
      <c r="H110" s="8"/>
      <c r="I110" s="8"/>
      <c r="J110" s="8"/>
      <c r="K110" s="13"/>
      <c r="L110" s="13"/>
      <c r="M110" s="13"/>
      <c r="N110" s="13"/>
      <c r="O110" s="13"/>
      <c r="P110" s="13"/>
      <c r="Q110" s="13"/>
      <c r="R110" s="13"/>
      <c r="S110" s="13"/>
      <c r="T110" s="13"/>
      <c r="U110" s="13"/>
      <c r="V110" s="13"/>
      <c r="W110" s="13"/>
      <c r="X110" s="13"/>
      <c r="Y110" s="13"/>
      <c r="Z110" s="13"/>
      <c r="AA110" s="13"/>
      <c r="AB110" s="13"/>
    </row>
    <row r="111" spans="1:28" ht="22.5" customHeight="1">
      <c r="A111" s="16" t="s">
        <v>292</v>
      </c>
      <c r="B111" s="8"/>
      <c r="C111" s="8"/>
      <c r="D111" s="8"/>
      <c r="E111" s="8"/>
      <c r="F111" s="16"/>
      <c r="G111" s="8"/>
      <c r="H111" s="8"/>
      <c r="I111" s="8"/>
      <c r="J111" s="8"/>
      <c r="K111" s="13"/>
      <c r="L111" s="13"/>
      <c r="M111" s="13"/>
      <c r="N111" s="13"/>
      <c r="O111" s="13"/>
      <c r="P111" s="13"/>
      <c r="Q111" s="13"/>
      <c r="R111" s="13"/>
      <c r="S111" s="13"/>
      <c r="T111" s="13"/>
      <c r="U111" s="13"/>
      <c r="V111" s="13"/>
      <c r="W111" s="13"/>
      <c r="X111" s="13"/>
      <c r="Y111" s="13"/>
      <c r="Z111" s="13"/>
      <c r="AA111" s="13"/>
      <c r="AB111" s="13"/>
    </row>
    <row r="112" spans="1:28" ht="22.5" customHeight="1">
      <c r="A112" s="16" t="s">
        <v>293</v>
      </c>
      <c r="B112" s="8"/>
      <c r="C112" s="8"/>
      <c r="D112" s="8"/>
      <c r="E112" s="8"/>
      <c r="F112" s="16"/>
      <c r="G112" s="8"/>
      <c r="H112" s="8"/>
      <c r="I112" s="8"/>
      <c r="J112" s="8"/>
      <c r="K112" s="13"/>
      <c r="L112" s="13"/>
      <c r="M112" s="13"/>
      <c r="N112" s="13"/>
      <c r="O112" s="13"/>
      <c r="P112" s="13"/>
      <c r="Q112" s="13"/>
      <c r="R112" s="13"/>
      <c r="S112" s="13"/>
      <c r="T112" s="13"/>
      <c r="U112" s="13"/>
      <c r="V112" s="13"/>
      <c r="W112" s="13"/>
      <c r="X112" s="13"/>
      <c r="Y112" s="13"/>
      <c r="Z112" s="13"/>
      <c r="AA112" s="13"/>
      <c r="AB112" s="13"/>
    </row>
    <row r="113" spans="1:28" ht="22.5" customHeight="1">
      <c r="A113" s="16" t="s">
        <v>294</v>
      </c>
      <c r="B113" s="8"/>
      <c r="C113" s="8"/>
      <c r="D113" s="8"/>
      <c r="E113" s="8"/>
      <c r="F113" s="16"/>
      <c r="G113" s="8"/>
      <c r="H113" s="8"/>
      <c r="I113" s="8"/>
      <c r="J113" s="8"/>
      <c r="K113" s="13"/>
      <c r="L113" s="13"/>
      <c r="M113" s="13"/>
      <c r="N113" s="13"/>
      <c r="O113" s="13"/>
      <c r="P113" s="13"/>
      <c r="Q113" s="13"/>
      <c r="R113" s="13"/>
      <c r="S113" s="13"/>
      <c r="T113" s="13"/>
      <c r="U113" s="13"/>
      <c r="V113" s="13"/>
      <c r="W113" s="13"/>
      <c r="X113" s="13"/>
      <c r="Y113" s="13"/>
      <c r="Z113" s="13"/>
      <c r="AA113" s="13"/>
      <c r="AB113" s="13"/>
    </row>
    <row r="114" spans="1:28" ht="22.5" customHeight="1">
      <c r="A114" s="16" t="s">
        <v>295</v>
      </c>
      <c r="B114" s="8"/>
      <c r="C114" s="8"/>
      <c r="D114" s="8"/>
      <c r="E114" s="8"/>
      <c r="F114" s="16"/>
      <c r="G114" s="8"/>
      <c r="H114" s="8"/>
      <c r="I114" s="8"/>
      <c r="J114" s="8"/>
      <c r="K114" s="13"/>
      <c r="L114" s="13"/>
      <c r="M114" s="13"/>
      <c r="N114" s="13"/>
      <c r="O114" s="13"/>
      <c r="P114" s="13"/>
      <c r="Q114" s="13"/>
      <c r="R114" s="13"/>
      <c r="S114" s="13"/>
      <c r="T114" s="13"/>
      <c r="U114" s="13"/>
      <c r="V114" s="13"/>
      <c r="W114" s="13"/>
      <c r="X114" s="13"/>
      <c r="Y114" s="13"/>
      <c r="Z114" s="13"/>
      <c r="AA114" s="13"/>
      <c r="AB114" s="13"/>
    </row>
    <row r="115" spans="1:28" ht="22.5" customHeight="1">
      <c r="A115" s="16" t="s">
        <v>296</v>
      </c>
      <c r="B115" s="8"/>
      <c r="C115" s="8"/>
      <c r="D115" s="8"/>
      <c r="E115" s="8"/>
      <c r="F115" s="16"/>
      <c r="G115" s="8"/>
      <c r="H115" s="8"/>
      <c r="I115" s="8"/>
      <c r="J115" s="8"/>
      <c r="K115" s="13"/>
      <c r="L115" s="13"/>
      <c r="M115" s="13"/>
      <c r="N115" s="13"/>
      <c r="O115" s="13"/>
      <c r="P115" s="13"/>
      <c r="Q115" s="13"/>
      <c r="R115" s="13"/>
      <c r="S115" s="13"/>
      <c r="T115" s="13"/>
      <c r="U115" s="13"/>
      <c r="V115" s="13"/>
      <c r="W115" s="13"/>
      <c r="X115" s="13"/>
      <c r="Y115" s="13"/>
      <c r="Z115" s="13"/>
      <c r="AA115" s="13"/>
      <c r="AB115" s="13"/>
    </row>
    <row r="116" spans="1:28" ht="22.5" customHeight="1">
      <c r="A116" s="16" t="s">
        <v>297</v>
      </c>
      <c r="B116" s="8"/>
      <c r="C116" s="8"/>
      <c r="D116" s="8"/>
      <c r="E116" s="8"/>
      <c r="F116" s="16"/>
      <c r="G116" s="8"/>
      <c r="H116" s="8"/>
      <c r="I116" s="8"/>
      <c r="J116" s="8"/>
      <c r="K116" s="13"/>
      <c r="L116" s="13"/>
      <c r="M116" s="13"/>
      <c r="N116" s="13"/>
      <c r="O116" s="13"/>
      <c r="P116" s="13"/>
      <c r="Q116" s="13"/>
      <c r="R116" s="13"/>
      <c r="S116" s="13"/>
      <c r="T116" s="13"/>
      <c r="U116" s="13"/>
      <c r="V116" s="13"/>
      <c r="W116" s="13"/>
      <c r="X116" s="13"/>
      <c r="Y116" s="13"/>
      <c r="Z116" s="13"/>
      <c r="AA116" s="13"/>
      <c r="AB116" s="13"/>
    </row>
    <row r="117" spans="1:28" ht="22.5" customHeight="1">
      <c r="A117" s="16" t="s">
        <v>298</v>
      </c>
      <c r="B117" s="8"/>
      <c r="C117" s="8"/>
      <c r="D117" s="8"/>
      <c r="E117" s="8"/>
      <c r="F117" s="16"/>
      <c r="G117" s="8"/>
      <c r="H117" s="8"/>
      <c r="I117" s="8"/>
      <c r="J117" s="8"/>
      <c r="K117" s="13"/>
      <c r="L117" s="13"/>
      <c r="M117" s="13"/>
      <c r="N117" s="13"/>
      <c r="O117" s="13"/>
      <c r="P117" s="13"/>
      <c r="Q117" s="13"/>
      <c r="R117" s="13"/>
      <c r="S117" s="13"/>
      <c r="T117" s="13"/>
      <c r="U117" s="13"/>
      <c r="V117" s="13"/>
      <c r="W117" s="13"/>
      <c r="X117" s="13"/>
      <c r="Y117" s="13"/>
      <c r="Z117" s="13"/>
      <c r="AA117" s="13"/>
      <c r="AB117" s="13"/>
    </row>
    <row r="118" spans="1:28" ht="22.5" customHeight="1">
      <c r="A118" s="16" t="s">
        <v>299</v>
      </c>
      <c r="B118" s="8"/>
      <c r="C118" s="8"/>
      <c r="D118" s="8"/>
      <c r="E118" s="8"/>
      <c r="F118" s="16"/>
      <c r="G118" s="8"/>
      <c r="H118" s="8"/>
      <c r="I118" s="8"/>
      <c r="J118" s="8"/>
      <c r="K118" s="13"/>
      <c r="L118" s="13"/>
      <c r="M118" s="13"/>
      <c r="N118" s="13"/>
      <c r="O118" s="13"/>
      <c r="P118" s="13"/>
      <c r="Q118" s="13"/>
      <c r="R118" s="13"/>
      <c r="S118" s="13"/>
      <c r="T118" s="13"/>
      <c r="U118" s="13"/>
      <c r="V118" s="13"/>
      <c r="W118" s="13"/>
      <c r="X118" s="13"/>
      <c r="Y118" s="13"/>
      <c r="Z118" s="13"/>
      <c r="AA118" s="13"/>
      <c r="AB118" s="13"/>
    </row>
    <row r="119" spans="1:28" ht="22.5" customHeight="1">
      <c r="A119" s="16" t="s">
        <v>300</v>
      </c>
      <c r="B119" s="8"/>
      <c r="C119" s="8"/>
      <c r="D119" s="8"/>
      <c r="E119" s="8"/>
      <c r="F119" s="16"/>
      <c r="G119" s="8"/>
      <c r="H119" s="8"/>
      <c r="I119" s="8"/>
      <c r="J119" s="8"/>
      <c r="K119" s="13"/>
      <c r="L119" s="13"/>
      <c r="M119" s="13"/>
      <c r="N119" s="13"/>
      <c r="O119" s="13"/>
      <c r="P119" s="13"/>
      <c r="Q119" s="13"/>
      <c r="R119" s="13"/>
      <c r="S119" s="13"/>
      <c r="T119" s="13"/>
      <c r="U119" s="13"/>
      <c r="V119" s="13"/>
      <c r="W119" s="13"/>
      <c r="X119" s="13"/>
      <c r="Y119" s="13"/>
      <c r="Z119" s="13"/>
      <c r="AA119" s="13"/>
      <c r="AB119" s="13"/>
    </row>
    <row r="120" spans="1:28" ht="22.5" customHeight="1">
      <c r="A120" s="16" t="s">
        <v>301</v>
      </c>
      <c r="B120" s="8"/>
      <c r="C120" s="8"/>
      <c r="D120" s="8"/>
      <c r="E120" s="8"/>
      <c r="F120" s="16"/>
      <c r="G120" s="8"/>
      <c r="H120" s="8"/>
      <c r="I120" s="8"/>
      <c r="J120" s="8"/>
      <c r="K120" s="13"/>
      <c r="L120" s="13"/>
      <c r="M120" s="13"/>
      <c r="N120" s="13"/>
      <c r="O120" s="13"/>
      <c r="P120" s="13"/>
      <c r="Q120" s="13"/>
      <c r="R120" s="13"/>
      <c r="S120" s="13"/>
      <c r="T120" s="13"/>
      <c r="U120" s="13"/>
      <c r="V120" s="13"/>
      <c r="W120" s="13"/>
      <c r="X120" s="13"/>
      <c r="Y120" s="13"/>
      <c r="Z120" s="13"/>
      <c r="AA120" s="13"/>
      <c r="AB120" s="13"/>
    </row>
    <row r="121" spans="1:28" ht="22.5" customHeight="1">
      <c r="A121" s="16" t="s">
        <v>302</v>
      </c>
      <c r="B121" s="8"/>
      <c r="C121" s="8"/>
      <c r="D121" s="8"/>
      <c r="E121" s="8"/>
      <c r="F121" s="16"/>
      <c r="G121" s="8"/>
      <c r="H121" s="8"/>
      <c r="I121" s="8"/>
      <c r="J121" s="8"/>
      <c r="K121" s="13"/>
      <c r="L121" s="13"/>
      <c r="M121" s="13"/>
      <c r="N121" s="13"/>
      <c r="O121" s="13"/>
      <c r="P121" s="13"/>
      <c r="Q121" s="13"/>
      <c r="R121" s="13"/>
      <c r="S121" s="13"/>
      <c r="T121" s="13"/>
      <c r="U121" s="13"/>
      <c r="V121" s="13"/>
      <c r="W121" s="13"/>
      <c r="X121" s="13"/>
      <c r="Y121" s="13"/>
      <c r="Z121" s="13"/>
      <c r="AA121" s="13"/>
      <c r="AB121" s="13"/>
    </row>
    <row r="122" spans="1:28" ht="22.5" customHeight="1">
      <c r="A122" s="16" t="s">
        <v>303</v>
      </c>
      <c r="B122" s="8"/>
      <c r="C122" s="8"/>
      <c r="D122" s="8"/>
      <c r="E122" s="8"/>
      <c r="F122" s="16"/>
      <c r="G122" s="8"/>
      <c r="H122" s="8"/>
      <c r="I122" s="8"/>
      <c r="J122" s="8"/>
      <c r="K122" s="13"/>
      <c r="L122" s="13"/>
      <c r="M122" s="13"/>
      <c r="N122" s="13"/>
      <c r="O122" s="13"/>
      <c r="P122" s="13"/>
      <c r="Q122" s="13"/>
      <c r="R122" s="13"/>
      <c r="S122" s="13"/>
      <c r="T122" s="13"/>
      <c r="U122" s="13"/>
      <c r="V122" s="13"/>
      <c r="W122" s="13"/>
      <c r="X122" s="13"/>
      <c r="Y122" s="13"/>
      <c r="Z122" s="13"/>
      <c r="AA122" s="13"/>
      <c r="AB122" s="13"/>
    </row>
    <row r="123" spans="1:28" ht="22.5" customHeight="1">
      <c r="A123" s="16" t="s">
        <v>304</v>
      </c>
      <c r="B123" s="8"/>
      <c r="C123" s="8"/>
      <c r="D123" s="8"/>
      <c r="E123" s="8"/>
      <c r="F123" s="16"/>
      <c r="G123" s="8"/>
      <c r="H123" s="8"/>
      <c r="I123" s="8"/>
      <c r="J123" s="8"/>
      <c r="K123" s="13"/>
      <c r="L123" s="13"/>
      <c r="M123" s="13"/>
      <c r="N123" s="13"/>
      <c r="O123" s="13"/>
      <c r="P123" s="13"/>
      <c r="Q123" s="13"/>
      <c r="R123" s="13"/>
      <c r="S123" s="13"/>
      <c r="T123" s="13"/>
      <c r="U123" s="13"/>
      <c r="V123" s="13"/>
      <c r="W123" s="13"/>
      <c r="X123" s="13"/>
      <c r="Y123" s="13"/>
      <c r="Z123" s="13"/>
      <c r="AA123" s="13"/>
      <c r="AB123" s="13"/>
    </row>
    <row r="124" spans="1:28" ht="22.5" customHeight="1">
      <c r="A124" s="16" t="s">
        <v>305</v>
      </c>
      <c r="B124" s="8"/>
      <c r="C124" s="8"/>
      <c r="D124" s="8"/>
      <c r="E124" s="8"/>
      <c r="F124" s="16"/>
      <c r="G124" s="8"/>
      <c r="H124" s="8"/>
      <c r="I124" s="8"/>
      <c r="J124" s="8"/>
      <c r="K124" s="13"/>
      <c r="L124" s="13"/>
      <c r="M124" s="13"/>
      <c r="N124" s="13"/>
      <c r="O124" s="13"/>
      <c r="P124" s="13"/>
      <c r="Q124" s="13"/>
      <c r="R124" s="13"/>
      <c r="S124" s="13"/>
      <c r="T124" s="13"/>
      <c r="U124" s="13"/>
      <c r="V124" s="13"/>
      <c r="W124" s="13"/>
      <c r="X124" s="13"/>
      <c r="Y124" s="13"/>
      <c r="Z124" s="13"/>
      <c r="AA124" s="13"/>
      <c r="AB124" s="13"/>
    </row>
    <row r="125" spans="1:28" ht="22.5" customHeight="1">
      <c r="A125" s="16" t="s">
        <v>306</v>
      </c>
      <c r="B125" s="8"/>
      <c r="C125" s="8"/>
      <c r="D125" s="8"/>
      <c r="E125" s="8"/>
      <c r="F125" s="16"/>
      <c r="G125" s="8"/>
      <c r="H125" s="8"/>
      <c r="I125" s="8"/>
      <c r="J125" s="8"/>
      <c r="K125" s="13"/>
      <c r="L125" s="13"/>
      <c r="M125" s="13"/>
      <c r="N125" s="13"/>
      <c r="O125" s="13"/>
      <c r="P125" s="13"/>
      <c r="Q125" s="13"/>
      <c r="R125" s="13"/>
      <c r="S125" s="13"/>
      <c r="T125" s="13"/>
      <c r="U125" s="13"/>
      <c r="V125" s="13"/>
      <c r="W125" s="13"/>
      <c r="X125" s="13"/>
      <c r="Y125" s="13"/>
      <c r="Z125" s="13"/>
      <c r="AA125" s="13"/>
      <c r="AB125" s="13"/>
    </row>
    <row r="126" spans="1:28" ht="22.5" customHeight="1">
      <c r="A126" s="16" t="s">
        <v>307</v>
      </c>
      <c r="B126" s="8"/>
      <c r="C126" s="8"/>
      <c r="D126" s="8"/>
      <c r="E126" s="8"/>
      <c r="F126" s="16"/>
      <c r="G126" s="8"/>
      <c r="H126" s="8"/>
      <c r="I126" s="8"/>
      <c r="J126" s="8"/>
      <c r="K126" s="13"/>
      <c r="L126" s="13"/>
      <c r="M126" s="13"/>
      <c r="N126" s="13"/>
      <c r="O126" s="13"/>
      <c r="P126" s="13"/>
      <c r="Q126" s="13"/>
      <c r="R126" s="13"/>
      <c r="S126" s="13"/>
      <c r="T126" s="13"/>
      <c r="U126" s="13"/>
      <c r="V126" s="13"/>
      <c r="W126" s="13"/>
      <c r="X126" s="13"/>
      <c r="Y126" s="13"/>
      <c r="Z126" s="13"/>
      <c r="AA126" s="13"/>
      <c r="AB126" s="13"/>
    </row>
    <row r="127" spans="1:28" ht="22.5" customHeight="1">
      <c r="A127" s="16" t="s">
        <v>308</v>
      </c>
      <c r="B127" s="8"/>
      <c r="C127" s="8"/>
      <c r="D127" s="8"/>
      <c r="E127" s="8"/>
      <c r="F127" s="16"/>
      <c r="G127" s="8"/>
      <c r="H127" s="8"/>
      <c r="I127" s="8"/>
      <c r="J127" s="8"/>
      <c r="K127" s="13"/>
      <c r="L127" s="13"/>
      <c r="M127" s="13"/>
      <c r="N127" s="13"/>
      <c r="O127" s="13"/>
      <c r="P127" s="13"/>
      <c r="Q127" s="13"/>
      <c r="R127" s="13"/>
      <c r="S127" s="13"/>
      <c r="T127" s="13"/>
      <c r="U127" s="13"/>
      <c r="V127" s="13"/>
      <c r="W127" s="13"/>
      <c r="X127" s="13"/>
      <c r="Y127" s="13"/>
      <c r="Z127" s="13"/>
      <c r="AA127" s="13"/>
      <c r="AB127" s="13"/>
    </row>
    <row r="128" spans="1:28" ht="22.5" customHeight="1">
      <c r="A128" s="16" t="s">
        <v>309</v>
      </c>
      <c r="B128" s="8"/>
      <c r="C128" s="8"/>
      <c r="D128" s="8"/>
      <c r="E128" s="8"/>
      <c r="F128" s="16"/>
      <c r="G128" s="8"/>
      <c r="H128" s="8"/>
      <c r="I128" s="8"/>
      <c r="J128" s="8"/>
      <c r="K128" s="13"/>
      <c r="L128" s="13"/>
      <c r="M128" s="13"/>
      <c r="N128" s="13"/>
      <c r="O128" s="13"/>
      <c r="P128" s="13"/>
      <c r="Q128" s="13"/>
      <c r="R128" s="13"/>
      <c r="S128" s="13"/>
      <c r="T128" s="13"/>
      <c r="U128" s="13"/>
      <c r="V128" s="13"/>
      <c r="W128" s="13"/>
      <c r="X128" s="13"/>
      <c r="Y128" s="13"/>
      <c r="Z128" s="13"/>
      <c r="AA128" s="13"/>
      <c r="AB128" s="13"/>
    </row>
    <row r="129" spans="1:28" ht="22.5" customHeight="1">
      <c r="A129" s="16" t="s">
        <v>310</v>
      </c>
      <c r="B129" s="8"/>
      <c r="C129" s="8"/>
      <c r="D129" s="8"/>
      <c r="E129" s="8"/>
      <c r="F129" s="16"/>
      <c r="G129" s="8"/>
      <c r="H129" s="8"/>
      <c r="I129" s="8"/>
      <c r="J129" s="8"/>
      <c r="K129" s="13"/>
      <c r="L129" s="13"/>
      <c r="M129" s="13"/>
      <c r="N129" s="13"/>
      <c r="O129" s="13"/>
      <c r="P129" s="13"/>
      <c r="Q129" s="13"/>
      <c r="R129" s="13"/>
      <c r="S129" s="13"/>
      <c r="T129" s="13"/>
      <c r="U129" s="13"/>
      <c r="V129" s="13"/>
      <c r="W129" s="13"/>
      <c r="X129" s="13"/>
      <c r="Y129" s="13"/>
      <c r="Z129" s="13"/>
      <c r="AA129" s="13"/>
      <c r="AB129" s="13"/>
    </row>
    <row r="130" spans="1:28" ht="22.5" customHeight="1">
      <c r="A130" s="16" t="s">
        <v>311</v>
      </c>
      <c r="B130" s="8"/>
      <c r="C130" s="8"/>
      <c r="D130" s="8"/>
      <c r="E130" s="8"/>
      <c r="F130" s="16"/>
      <c r="G130" s="8"/>
      <c r="H130" s="8"/>
      <c r="I130" s="8"/>
      <c r="J130" s="8"/>
      <c r="K130" s="13"/>
      <c r="L130" s="13"/>
      <c r="M130" s="13"/>
      <c r="N130" s="13"/>
      <c r="O130" s="13"/>
      <c r="P130" s="13"/>
      <c r="Q130" s="13"/>
      <c r="R130" s="13"/>
      <c r="S130" s="13"/>
      <c r="T130" s="13"/>
      <c r="U130" s="13"/>
      <c r="V130" s="13"/>
      <c r="W130" s="13"/>
      <c r="X130" s="13"/>
      <c r="Y130" s="13"/>
      <c r="Z130" s="13"/>
      <c r="AA130" s="13"/>
      <c r="AB130" s="13"/>
    </row>
    <row r="131" spans="1:28" ht="22.5" customHeight="1">
      <c r="A131" s="16" t="s">
        <v>312</v>
      </c>
      <c r="B131" s="8"/>
      <c r="C131" s="8"/>
      <c r="D131" s="8"/>
      <c r="E131" s="8"/>
      <c r="F131" s="16"/>
      <c r="G131" s="8"/>
      <c r="H131" s="8"/>
      <c r="I131" s="8"/>
      <c r="J131" s="8"/>
      <c r="K131" s="13"/>
      <c r="L131" s="13"/>
      <c r="M131" s="13"/>
      <c r="N131" s="13"/>
      <c r="O131" s="13"/>
      <c r="P131" s="13"/>
      <c r="Q131" s="13"/>
      <c r="R131" s="13"/>
      <c r="S131" s="13"/>
      <c r="T131" s="13"/>
      <c r="U131" s="13"/>
      <c r="V131" s="13"/>
      <c r="W131" s="13"/>
      <c r="X131" s="13"/>
      <c r="Y131" s="13"/>
      <c r="Z131" s="13"/>
      <c r="AA131" s="13"/>
      <c r="AB131" s="13"/>
    </row>
    <row r="132" spans="1:28" ht="22.5" customHeight="1">
      <c r="A132" s="16" t="s">
        <v>313</v>
      </c>
      <c r="B132" s="8"/>
      <c r="C132" s="8"/>
      <c r="D132" s="8"/>
      <c r="E132" s="8"/>
      <c r="F132" s="16"/>
      <c r="G132" s="8"/>
      <c r="H132" s="8"/>
      <c r="I132" s="8"/>
      <c r="J132" s="8"/>
      <c r="K132" s="13"/>
      <c r="L132" s="13"/>
      <c r="M132" s="13"/>
      <c r="N132" s="13"/>
      <c r="O132" s="13"/>
      <c r="P132" s="13"/>
      <c r="Q132" s="13"/>
      <c r="R132" s="13"/>
      <c r="S132" s="13"/>
      <c r="T132" s="13"/>
      <c r="U132" s="13"/>
      <c r="V132" s="13"/>
      <c r="W132" s="13"/>
      <c r="X132" s="13"/>
      <c r="Y132" s="13"/>
      <c r="Z132" s="13"/>
      <c r="AA132" s="13"/>
      <c r="AB132" s="13"/>
    </row>
    <row r="133" spans="1:28" ht="22.5" customHeight="1">
      <c r="A133" s="16" t="s">
        <v>314</v>
      </c>
      <c r="B133" s="8"/>
      <c r="C133" s="8"/>
      <c r="D133" s="8"/>
      <c r="E133" s="8"/>
      <c r="F133" s="16"/>
      <c r="G133" s="8"/>
      <c r="H133" s="8"/>
      <c r="I133" s="8"/>
      <c r="J133" s="8"/>
      <c r="K133" s="13"/>
      <c r="L133" s="13"/>
      <c r="M133" s="13"/>
      <c r="N133" s="13"/>
      <c r="O133" s="13"/>
      <c r="P133" s="13"/>
      <c r="Q133" s="13"/>
      <c r="R133" s="13"/>
      <c r="S133" s="13"/>
      <c r="T133" s="13"/>
      <c r="U133" s="13"/>
      <c r="V133" s="13"/>
      <c r="W133" s="13"/>
      <c r="X133" s="13"/>
      <c r="Y133" s="13"/>
      <c r="Z133" s="13"/>
      <c r="AA133" s="13"/>
      <c r="AB133" s="13"/>
    </row>
    <row r="134" spans="1:28" ht="22.5" customHeight="1">
      <c r="A134" s="16" t="s">
        <v>315</v>
      </c>
      <c r="B134" s="8"/>
      <c r="C134" s="8"/>
      <c r="D134" s="8"/>
      <c r="E134" s="8"/>
      <c r="F134" s="16"/>
      <c r="G134" s="8"/>
      <c r="H134" s="8"/>
      <c r="I134" s="8"/>
      <c r="J134" s="8"/>
      <c r="K134" s="13"/>
      <c r="L134" s="13"/>
      <c r="M134" s="13"/>
      <c r="N134" s="13"/>
      <c r="O134" s="13"/>
      <c r="P134" s="13"/>
      <c r="Q134" s="13"/>
      <c r="R134" s="13"/>
      <c r="S134" s="13"/>
      <c r="T134" s="13"/>
      <c r="U134" s="13"/>
      <c r="V134" s="13"/>
      <c r="W134" s="13"/>
      <c r="X134" s="13"/>
      <c r="Y134" s="13"/>
      <c r="Z134" s="13"/>
      <c r="AA134" s="13"/>
      <c r="AB134" s="13"/>
    </row>
    <row r="135" spans="1:28" ht="22.5" customHeight="1">
      <c r="A135" s="16" t="s">
        <v>316</v>
      </c>
      <c r="B135" s="8"/>
      <c r="C135" s="8"/>
      <c r="D135" s="8"/>
      <c r="E135" s="8"/>
      <c r="F135" s="16"/>
      <c r="G135" s="8"/>
      <c r="H135" s="8"/>
      <c r="I135" s="8"/>
      <c r="J135" s="8"/>
      <c r="K135" s="13"/>
      <c r="L135" s="13"/>
      <c r="M135" s="13"/>
      <c r="N135" s="13"/>
      <c r="O135" s="13"/>
      <c r="P135" s="13"/>
      <c r="Q135" s="13"/>
      <c r="R135" s="13"/>
      <c r="S135" s="13"/>
      <c r="T135" s="13"/>
      <c r="U135" s="13"/>
      <c r="V135" s="13"/>
      <c r="W135" s="13"/>
      <c r="X135" s="13"/>
      <c r="Y135" s="13"/>
      <c r="Z135" s="13"/>
      <c r="AA135" s="13"/>
      <c r="AB135" s="13"/>
    </row>
    <row r="136" spans="1:28" ht="22.5" customHeight="1">
      <c r="A136" s="16" t="s">
        <v>317</v>
      </c>
      <c r="B136" s="8"/>
      <c r="C136" s="8"/>
      <c r="D136" s="8"/>
      <c r="E136" s="8"/>
      <c r="F136" s="16"/>
      <c r="G136" s="8"/>
      <c r="H136" s="8"/>
      <c r="I136" s="8"/>
      <c r="J136" s="8"/>
      <c r="K136" s="13"/>
      <c r="L136" s="13"/>
      <c r="M136" s="13"/>
      <c r="N136" s="13"/>
      <c r="O136" s="13"/>
      <c r="P136" s="13"/>
      <c r="Q136" s="13"/>
      <c r="R136" s="13"/>
      <c r="S136" s="13"/>
      <c r="T136" s="13"/>
      <c r="U136" s="13"/>
      <c r="V136" s="13"/>
      <c r="W136" s="13"/>
      <c r="X136" s="13"/>
      <c r="Y136" s="13"/>
      <c r="Z136" s="13"/>
      <c r="AA136" s="13"/>
      <c r="AB136" s="13"/>
    </row>
    <row r="137" spans="1:28" ht="22.5" customHeight="1">
      <c r="A137" s="16" t="s">
        <v>318</v>
      </c>
      <c r="B137" s="8"/>
      <c r="C137" s="8"/>
      <c r="D137" s="8"/>
      <c r="E137" s="8"/>
      <c r="F137" s="16"/>
      <c r="G137" s="8"/>
      <c r="H137" s="8"/>
      <c r="I137" s="8"/>
      <c r="J137" s="8"/>
      <c r="K137" s="13"/>
      <c r="L137" s="13"/>
      <c r="M137" s="13"/>
      <c r="N137" s="13"/>
      <c r="O137" s="13"/>
      <c r="P137" s="13"/>
      <c r="Q137" s="13"/>
      <c r="R137" s="13"/>
      <c r="S137" s="13"/>
      <c r="T137" s="13"/>
      <c r="U137" s="13"/>
      <c r="V137" s="13"/>
      <c r="W137" s="13"/>
      <c r="X137" s="13"/>
      <c r="Y137" s="13"/>
      <c r="Z137" s="13"/>
      <c r="AA137" s="13"/>
      <c r="AB137" s="13"/>
    </row>
    <row r="138" spans="1:28" ht="22.5" customHeight="1">
      <c r="A138" s="16" t="s">
        <v>319</v>
      </c>
      <c r="B138" s="8"/>
      <c r="C138" s="8"/>
      <c r="D138" s="8"/>
      <c r="E138" s="8"/>
      <c r="F138" s="16"/>
      <c r="G138" s="8"/>
      <c r="H138" s="8"/>
      <c r="I138" s="8"/>
      <c r="J138" s="8"/>
      <c r="K138" s="13"/>
      <c r="L138" s="13"/>
      <c r="M138" s="13"/>
      <c r="N138" s="13"/>
      <c r="O138" s="13"/>
      <c r="P138" s="13"/>
      <c r="Q138" s="13"/>
      <c r="R138" s="13"/>
      <c r="S138" s="13"/>
      <c r="T138" s="13"/>
      <c r="U138" s="13"/>
      <c r="V138" s="13"/>
      <c r="W138" s="13"/>
      <c r="X138" s="13"/>
      <c r="Y138" s="13"/>
      <c r="Z138" s="13"/>
      <c r="AA138" s="13"/>
      <c r="AB138" s="13"/>
    </row>
    <row r="139" spans="1:28" ht="22.5" customHeight="1">
      <c r="A139" s="16" t="s">
        <v>320</v>
      </c>
      <c r="B139" s="8"/>
      <c r="C139" s="8"/>
      <c r="D139" s="8"/>
      <c r="E139" s="8"/>
      <c r="F139" s="16"/>
      <c r="G139" s="8"/>
      <c r="H139" s="8"/>
      <c r="I139" s="8"/>
      <c r="J139" s="8"/>
      <c r="K139" s="13"/>
      <c r="L139" s="13"/>
      <c r="M139" s="13"/>
      <c r="N139" s="13"/>
      <c r="O139" s="13"/>
      <c r="P139" s="13"/>
      <c r="Q139" s="13"/>
      <c r="R139" s="13"/>
      <c r="S139" s="13"/>
      <c r="T139" s="13"/>
      <c r="U139" s="13"/>
      <c r="V139" s="13"/>
      <c r="W139" s="13"/>
      <c r="X139" s="13"/>
      <c r="Y139" s="13"/>
      <c r="Z139" s="13"/>
      <c r="AA139" s="13"/>
      <c r="AB139" s="13"/>
    </row>
    <row r="140" spans="1:28" ht="22.5" customHeight="1">
      <c r="A140" s="16" t="s">
        <v>321</v>
      </c>
      <c r="B140" s="8"/>
      <c r="C140" s="8"/>
      <c r="D140" s="8"/>
      <c r="E140" s="8"/>
      <c r="F140" s="16"/>
      <c r="G140" s="8"/>
      <c r="H140" s="8"/>
      <c r="I140" s="8"/>
      <c r="J140" s="8"/>
      <c r="K140" s="13"/>
      <c r="L140" s="13"/>
      <c r="M140" s="13"/>
      <c r="N140" s="13"/>
      <c r="O140" s="13"/>
      <c r="P140" s="13"/>
      <c r="Q140" s="13"/>
      <c r="R140" s="13"/>
      <c r="S140" s="13"/>
      <c r="T140" s="13"/>
      <c r="U140" s="13"/>
      <c r="V140" s="13"/>
      <c r="W140" s="13"/>
      <c r="X140" s="13"/>
      <c r="Y140" s="13"/>
      <c r="Z140" s="13"/>
      <c r="AA140" s="13"/>
      <c r="AB140" s="13"/>
    </row>
    <row r="141" spans="1:28" ht="22.5" customHeight="1">
      <c r="A141" s="16" t="s">
        <v>322</v>
      </c>
      <c r="B141" s="8"/>
      <c r="C141" s="8"/>
      <c r="D141" s="8"/>
      <c r="E141" s="8"/>
      <c r="F141" s="16"/>
      <c r="G141" s="8"/>
      <c r="H141" s="8"/>
      <c r="I141" s="8"/>
      <c r="J141" s="8"/>
      <c r="K141" s="13"/>
      <c r="L141" s="13"/>
      <c r="M141" s="13"/>
      <c r="N141" s="13"/>
      <c r="O141" s="13"/>
      <c r="P141" s="13"/>
      <c r="Q141" s="13"/>
      <c r="R141" s="13"/>
      <c r="S141" s="13"/>
      <c r="T141" s="13"/>
      <c r="U141" s="13"/>
      <c r="V141" s="13"/>
      <c r="W141" s="13"/>
      <c r="X141" s="13"/>
      <c r="Y141" s="13"/>
      <c r="Z141" s="13"/>
      <c r="AA141" s="13"/>
      <c r="AB141" s="13"/>
    </row>
    <row r="142" spans="1:28" ht="22.5" customHeight="1">
      <c r="A142" s="16" t="s">
        <v>323</v>
      </c>
      <c r="B142" s="8"/>
      <c r="C142" s="8"/>
      <c r="D142" s="8"/>
      <c r="E142" s="8"/>
      <c r="F142" s="16"/>
      <c r="G142" s="8"/>
      <c r="H142" s="8"/>
      <c r="I142" s="8"/>
      <c r="J142" s="8"/>
      <c r="K142" s="13"/>
      <c r="L142" s="13"/>
      <c r="M142" s="13"/>
      <c r="N142" s="13"/>
      <c r="O142" s="13"/>
      <c r="P142" s="13"/>
      <c r="Q142" s="13"/>
      <c r="R142" s="13"/>
      <c r="S142" s="13"/>
      <c r="T142" s="13"/>
      <c r="U142" s="13"/>
      <c r="V142" s="13"/>
      <c r="W142" s="13"/>
      <c r="X142" s="13"/>
      <c r="Y142" s="13"/>
      <c r="Z142" s="13"/>
      <c r="AA142" s="13"/>
      <c r="AB142" s="13"/>
    </row>
    <row r="143" spans="1:28" ht="22.5" customHeight="1">
      <c r="A143" s="16" t="s">
        <v>324</v>
      </c>
      <c r="B143" s="8"/>
      <c r="C143" s="8"/>
      <c r="D143" s="8"/>
      <c r="E143" s="8"/>
      <c r="F143" s="16"/>
      <c r="G143" s="8"/>
      <c r="H143" s="8"/>
      <c r="I143" s="8"/>
      <c r="J143" s="8"/>
      <c r="K143" s="13"/>
      <c r="L143" s="13"/>
      <c r="M143" s="13"/>
      <c r="N143" s="13"/>
      <c r="O143" s="13"/>
      <c r="P143" s="13"/>
      <c r="Q143" s="13"/>
      <c r="R143" s="13"/>
      <c r="S143" s="13"/>
      <c r="T143" s="13"/>
      <c r="U143" s="13"/>
      <c r="V143" s="13"/>
      <c r="W143" s="13"/>
      <c r="X143" s="13"/>
      <c r="Y143" s="13"/>
      <c r="Z143" s="13"/>
      <c r="AA143" s="13"/>
      <c r="AB143" s="13"/>
    </row>
    <row r="144" spans="1:28" ht="22.5" customHeight="1">
      <c r="A144" s="16" t="s">
        <v>325</v>
      </c>
      <c r="B144" s="8"/>
      <c r="C144" s="8"/>
      <c r="D144" s="8"/>
      <c r="E144" s="8"/>
      <c r="F144" s="16"/>
      <c r="G144" s="8"/>
      <c r="H144" s="8"/>
      <c r="I144" s="8"/>
      <c r="J144" s="8"/>
      <c r="K144" s="13"/>
      <c r="L144" s="13"/>
      <c r="M144" s="13"/>
      <c r="N144" s="13"/>
      <c r="O144" s="13"/>
      <c r="P144" s="13"/>
      <c r="Q144" s="13"/>
      <c r="R144" s="13"/>
      <c r="S144" s="13"/>
      <c r="T144" s="13"/>
      <c r="U144" s="13"/>
      <c r="V144" s="13"/>
      <c r="W144" s="13"/>
      <c r="X144" s="13"/>
      <c r="Y144" s="13"/>
      <c r="Z144" s="13"/>
      <c r="AA144" s="13"/>
      <c r="AB144" s="13"/>
    </row>
    <row r="145" spans="1:28" ht="22.5" customHeight="1">
      <c r="A145" s="16" t="s">
        <v>326</v>
      </c>
      <c r="B145" s="8"/>
      <c r="C145" s="8"/>
      <c r="D145" s="8"/>
      <c r="E145" s="8"/>
      <c r="F145" s="16"/>
      <c r="G145" s="8"/>
      <c r="H145" s="8"/>
      <c r="I145" s="8"/>
      <c r="J145" s="8"/>
      <c r="K145" s="13"/>
      <c r="L145" s="13"/>
      <c r="M145" s="13"/>
      <c r="N145" s="13"/>
      <c r="O145" s="13"/>
      <c r="P145" s="13"/>
      <c r="Q145" s="13"/>
      <c r="R145" s="13"/>
      <c r="S145" s="13"/>
      <c r="T145" s="13"/>
      <c r="U145" s="13"/>
      <c r="V145" s="13"/>
      <c r="W145" s="13"/>
      <c r="X145" s="13"/>
      <c r="Y145" s="13"/>
      <c r="Z145" s="13"/>
      <c r="AA145" s="13"/>
      <c r="AB145" s="13"/>
    </row>
    <row r="146" spans="1:28" ht="22.5" customHeight="1">
      <c r="A146" s="16" t="s">
        <v>327</v>
      </c>
      <c r="B146" s="8"/>
      <c r="C146" s="8"/>
      <c r="D146" s="8"/>
      <c r="E146" s="8"/>
      <c r="F146" s="16"/>
      <c r="G146" s="8"/>
      <c r="H146" s="8"/>
      <c r="I146" s="8"/>
      <c r="J146" s="8"/>
      <c r="K146" s="13"/>
      <c r="L146" s="13"/>
      <c r="M146" s="13"/>
      <c r="N146" s="13"/>
      <c r="O146" s="13"/>
      <c r="P146" s="13"/>
      <c r="Q146" s="13"/>
      <c r="R146" s="13"/>
      <c r="S146" s="13"/>
      <c r="T146" s="13"/>
      <c r="U146" s="13"/>
      <c r="V146" s="13"/>
      <c r="W146" s="13"/>
      <c r="X146" s="13"/>
      <c r="Y146" s="13"/>
      <c r="Z146" s="13"/>
      <c r="AA146" s="13"/>
      <c r="AB146" s="13"/>
    </row>
    <row r="147" spans="1:28" ht="22.5" customHeight="1">
      <c r="A147" s="16" t="s">
        <v>328</v>
      </c>
      <c r="B147" s="8"/>
      <c r="C147" s="8"/>
      <c r="D147" s="8"/>
      <c r="E147" s="8"/>
      <c r="F147" s="16"/>
      <c r="G147" s="8"/>
      <c r="H147" s="8"/>
      <c r="I147" s="8"/>
      <c r="J147" s="8"/>
      <c r="K147" s="13"/>
      <c r="L147" s="13"/>
      <c r="M147" s="13"/>
      <c r="N147" s="13"/>
      <c r="O147" s="13"/>
      <c r="P147" s="13"/>
      <c r="Q147" s="13"/>
      <c r="R147" s="13"/>
      <c r="S147" s="13"/>
      <c r="T147" s="13"/>
      <c r="U147" s="13"/>
      <c r="V147" s="13"/>
      <c r="W147" s="13"/>
      <c r="X147" s="13"/>
      <c r="Y147" s="13"/>
      <c r="Z147" s="13"/>
      <c r="AA147" s="13"/>
      <c r="AB147" s="13"/>
    </row>
    <row r="148" spans="1:28" ht="22.5" customHeight="1">
      <c r="A148" s="16" t="s">
        <v>329</v>
      </c>
      <c r="B148" s="8"/>
      <c r="C148" s="8"/>
      <c r="D148" s="8"/>
      <c r="E148" s="8"/>
      <c r="F148" s="16"/>
      <c r="G148" s="8"/>
      <c r="H148" s="8"/>
      <c r="I148" s="8"/>
      <c r="J148" s="8"/>
      <c r="K148" s="13"/>
      <c r="L148" s="13"/>
      <c r="M148" s="13"/>
      <c r="N148" s="13"/>
      <c r="O148" s="13"/>
      <c r="P148" s="13"/>
      <c r="Q148" s="13"/>
      <c r="R148" s="13"/>
      <c r="S148" s="13"/>
      <c r="T148" s="13"/>
      <c r="U148" s="13"/>
      <c r="V148" s="13"/>
      <c r="W148" s="13"/>
      <c r="X148" s="13"/>
      <c r="Y148" s="13"/>
      <c r="Z148" s="13"/>
      <c r="AA148" s="13"/>
      <c r="AB148" s="13"/>
    </row>
    <row r="149" spans="1:28" ht="22.5" customHeight="1">
      <c r="A149" s="16" t="s">
        <v>330</v>
      </c>
      <c r="B149" s="8"/>
      <c r="C149" s="8"/>
      <c r="D149" s="8"/>
      <c r="E149" s="8"/>
      <c r="F149" s="16"/>
      <c r="G149" s="8"/>
      <c r="H149" s="8"/>
      <c r="I149" s="8"/>
      <c r="J149" s="8"/>
      <c r="K149" s="13"/>
      <c r="L149" s="13"/>
      <c r="M149" s="13"/>
      <c r="N149" s="13"/>
      <c r="O149" s="13"/>
      <c r="P149" s="13"/>
      <c r="Q149" s="13"/>
      <c r="R149" s="13"/>
      <c r="S149" s="13"/>
      <c r="T149" s="13"/>
      <c r="U149" s="13"/>
      <c r="V149" s="13"/>
      <c r="W149" s="13"/>
      <c r="X149" s="13"/>
      <c r="Y149" s="13"/>
      <c r="Z149" s="13"/>
      <c r="AA149" s="13"/>
      <c r="AB149" s="13"/>
    </row>
    <row r="150" spans="1:28" ht="22.5" customHeight="1">
      <c r="A150" s="16" t="s">
        <v>331</v>
      </c>
      <c r="B150" s="8"/>
      <c r="C150" s="8"/>
      <c r="D150" s="8"/>
      <c r="E150" s="8"/>
      <c r="F150" s="16"/>
      <c r="G150" s="8"/>
      <c r="H150" s="8"/>
      <c r="I150" s="8"/>
      <c r="J150" s="8"/>
      <c r="K150" s="13"/>
      <c r="L150" s="13"/>
      <c r="M150" s="13"/>
      <c r="N150" s="13"/>
      <c r="O150" s="13"/>
      <c r="P150" s="13"/>
      <c r="Q150" s="13"/>
      <c r="R150" s="13"/>
      <c r="S150" s="13"/>
      <c r="T150" s="13"/>
      <c r="U150" s="13"/>
      <c r="V150" s="13"/>
      <c r="W150" s="13"/>
      <c r="X150" s="13"/>
      <c r="Y150" s="13"/>
      <c r="Z150" s="13"/>
      <c r="AA150" s="13"/>
      <c r="AB150" s="13"/>
    </row>
    <row r="151" spans="1:28" ht="22.5" customHeight="1">
      <c r="A151" s="16" t="s">
        <v>332</v>
      </c>
      <c r="B151" s="8"/>
      <c r="C151" s="8"/>
      <c r="D151" s="8"/>
      <c r="E151" s="8"/>
      <c r="F151" s="16"/>
      <c r="G151" s="8"/>
      <c r="H151" s="8"/>
      <c r="I151" s="8"/>
      <c r="J151" s="8"/>
      <c r="K151" s="13"/>
      <c r="L151" s="13"/>
      <c r="M151" s="13"/>
      <c r="N151" s="13"/>
      <c r="O151" s="13"/>
      <c r="P151" s="13"/>
      <c r="Q151" s="13"/>
      <c r="R151" s="13"/>
      <c r="S151" s="13"/>
      <c r="T151" s="13"/>
      <c r="U151" s="13"/>
      <c r="V151" s="13"/>
      <c r="W151" s="13"/>
      <c r="X151" s="13"/>
      <c r="Y151" s="13"/>
      <c r="Z151" s="13"/>
      <c r="AA151" s="13"/>
      <c r="AB151" s="13"/>
    </row>
    <row r="152" spans="1:28" ht="22.5" customHeight="1">
      <c r="A152" s="16" t="s">
        <v>333</v>
      </c>
      <c r="B152" s="8"/>
      <c r="C152" s="8"/>
      <c r="D152" s="8"/>
      <c r="E152" s="8"/>
      <c r="F152" s="16"/>
      <c r="G152" s="8"/>
      <c r="H152" s="8"/>
      <c r="I152" s="8"/>
      <c r="J152" s="8"/>
      <c r="K152" s="13"/>
      <c r="L152" s="13"/>
      <c r="M152" s="13"/>
      <c r="N152" s="13"/>
      <c r="O152" s="13"/>
      <c r="P152" s="13"/>
      <c r="Q152" s="13"/>
      <c r="R152" s="13"/>
      <c r="S152" s="13"/>
      <c r="T152" s="13"/>
      <c r="U152" s="13"/>
      <c r="V152" s="13"/>
      <c r="W152" s="13"/>
      <c r="X152" s="13"/>
      <c r="Y152" s="13"/>
      <c r="Z152" s="13"/>
      <c r="AA152" s="13"/>
      <c r="AB152" s="13"/>
    </row>
    <row r="153" spans="1:28" ht="22.5" customHeight="1">
      <c r="A153" s="16" t="s">
        <v>334</v>
      </c>
      <c r="B153" s="8"/>
      <c r="C153" s="8"/>
      <c r="D153" s="8"/>
      <c r="E153" s="8"/>
      <c r="F153" s="16"/>
      <c r="G153" s="8"/>
      <c r="H153" s="8"/>
      <c r="I153" s="8"/>
      <c r="J153" s="8"/>
      <c r="K153" s="13"/>
      <c r="L153" s="13"/>
      <c r="M153" s="13"/>
      <c r="N153" s="13"/>
      <c r="O153" s="13"/>
      <c r="P153" s="13"/>
      <c r="Q153" s="13"/>
      <c r="R153" s="13"/>
      <c r="S153" s="13"/>
      <c r="T153" s="13"/>
      <c r="U153" s="13"/>
      <c r="V153" s="13"/>
      <c r="W153" s="13"/>
      <c r="X153" s="13"/>
      <c r="Y153" s="13"/>
      <c r="Z153" s="13"/>
      <c r="AA153" s="13"/>
      <c r="AB153" s="13"/>
    </row>
    <row r="154" spans="1:28" ht="22.5" customHeight="1">
      <c r="A154" s="16" t="s">
        <v>335</v>
      </c>
      <c r="B154" s="8"/>
      <c r="C154" s="8"/>
      <c r="D154" s="8"/>
      <c r="E154" s="8"/>
      <c r="F154" s="16"/>
      <c r="G154" s="8"/>
      <c r="H154" s="8"/>
      <c r="I154" s="8"/>
      <c r="J154" s="8"/>
      <c r="K154" s="13"/>
      <c r="L154" s="13"/>
      <c r="M154" s="13"/>
      <c r="N154" s="13"/>
      <c r="O154" s="13"/>
      <c r="P154" s="13"/>
      <c r="Q154" s="13"/>
      <c r="R154" s="13"/>
      <c r="S154" s="13"/>
      <c r="T154" s="13"/>
      <c r="U154" s="13"/>
      <c r="V154" s="13"/>
      <c r="W154" s="13"/>
      <c r="X154" s="13"/>
      <c r="Y154" s="13"/>
      <c r="Z154" s="13"/>
      <c r="AA154" s="13"/>
      <c r="AB154" s="13"/>
    </row>
    <row r="155" spans="1:28" ht="22.5" customHeight="1">
      <c r="A155" s="16" t="s">
        <v>336</v>
      </c>
      <c r="B155" s="8"/>
      <c r="C155" s="8"/>
      <c r="D155" s="8"/>
      <c r="E155" s="8"/>
      <c r="F155" s="16"/>
      <c r="G155" s="8"/>
      <c r="H155" s="8"/>
      <c r="I155" s="8"/>
      <c r="J155" s="8"/>
      <c r="K155" s="13"/>
      <c r="L155" s="13"/>
      <c r="M155" s="13"/>
      <c r="N155" s="13"/>
      <c r="O155" s="13"/>
      <c r="P155" s="13"/>
      <c r="Q155" s="13"/>
      <c r="R155" s="13"/>
      <c r="S155" s="13"/>
      <c r="T155" s="13"/>
      <c r="U155" s="13"/>
      <c r="V155" s="13"/>
      <c r="W155" s="13"/>
      <c r="X155" s="13"/>
      <c r="Y155" s="13"/>
      <c r="Z155" s="13"/>
      <c r="AA155" s="13"/>
      <c r="AB155" s="13"/>
    </row>
    <row r="156" spans="1:28" ht="22.5" customHeight="1">
      <c r="A156" s="16" t="s">
        <v>337</v>
      </c>
      <c r="B156" s="8"/>
      <c r="C156" s="8"/>
      <c r="D156" s="8"/>
      <c r="E156" s="8"/>
      <c r="F156" s="16"/>
      <c r="G156" s="8"/>
      <c r="H156" s="8"/>
      <c r="I156" s="8"/>
      <c r="J156" s="8"/>
      <c r="K156" s="13"/>
      <c r="L156" s="13"/>
      <c r="M156" s="13"/>
      <c r="N156" s="13"/>
      <c r="O156" s="13"/>
      <c r="P156" s="13"/>
      <c r="Q156" s="13"/>
      <c r="R156" s="13"/>
      <c r="S156" s="13"/>
      <c r="T156" s="13"/>
      <c r="U156" s="13"/>
      <c r="V156" s="13"/>
      <c r="W156" s="13"/>
      <c r="X156" s="13"/>
      <c r="Y156" s="13"/>
      <c r="Z156" s="13"/>
      <c r="AA156" s="13"/>
      <c r="AB156" s="13"/>
    </row>
    <row r="157" spans="1:28" ht="22.5" customHeight="1">
      <c r="A157" s="16" t="s">
        <v>338</v>
      </c>
      <c r="B157" s="8"/>
      <c r="C157" s="8"/>
      <c r="D157" s="8"/>
      <c r="E157" s="8"/>
      <c r="F157" s="16"/>
      <c r="G157" s="8"/>
      <c r="H157" s="8"/>
      <c r="I157" s="8"/>
      <c r="J157" s="8"/>
      <c r="K157" s="13"/>
      <c r="L157" s="13"/>
      <c r="M157" s="13"/>
      <c r="N157" s="13"/>
      <c r="O157" s="13"/>
      <c r="P157" s="13"/>
      <c r="Q157" s="13"/>
      <c r="R157" s="13"/>
      <c r="S157" s="13"/>
      <c r="T157" s="13"/>
      <c r="U157" s="13"/>
      <c r="V157" s="13"/>
      <c r="W157" s="13"/>
      <c r="X157" s="13"/>
      <c r="Y157" s="13"/>
      <c r="Z157" s="13"/>
      <c r="AA157" s="13"/>
      <c r="AB157" s="13"/>
    </row>
    <row r="158" spans="1:28" ht="22.5" customHeight="1">
      <c r="A158" s="16" t="s">
        <v>339</v>
      </c>
      <c r="B158" s="8"/>
      <c r="C158" s="8"/>
      <c r="D158" s="8"/>
      <c r="E158" s="8"/>
      <c r="F158" s="16"/>
      <c r="G158" s="8"/>
      <c r="H158" s="8"/>
      <c r="I158" s="8"/>
      <c r="J158" s="8"/>
      <c r="K158" s="13"/>
      <c r="L158" s="13"/>
      <c r="M158" s="13"/>
      <c r="N158" s="13"/>
      <c r="O158" s="13"/>
      <c r="P158" s="13"/>
      <c r="Q158" s="13"/>
      <c r="R158" s="13"/>
      <c r="S158" s="13"/>
      <c r="T158" s="13"/>
      <c r="U158" s="13"/>
      <c r="V158" s="13"/>
      <c r="W158" s="13"/>
      <c r="X158" s="13"/>
      <c r="Y158" s="13"/>
      <c r="Z158" s="13"/>
      <c r="AA158" s="13"/>
      <c r="AB158" s="13"/>
    </row>
    <row r="159" spans="1:28" ht="22.5" customHeight="1">
      <c r="A159" s="16" t="s">
        <v>340</v>
      </c>
      <c r="B159" s="8"/>
      <c r="C159" s="8"/>
      <c r="D159" s="8"/>
      <c r="E159" s="8"/>
      <c r="F159" s="16"/>
      <c r="G159" s="8"/>
      <c r="H159" s="8"/>
      <c r="I159" s="8"/>
      <c r="J159" s="8"/>
      <c r="K159" s="13"/>
      <c r="L159" s="13"/>
      <c r="M159" s="13"/>
      <c r="N159" s="13"/>
      <c r="O159" s="13"/>
      <c r="P159" s="13"/>
      <c r="Q159" s="13"/>
      <c r="R159" s="13"/>
      <c r="S159" s="13"/>
      <c r="T159" s="13"/>
      <c r="U159" s="13"/>
      <c r="V159" s="13"/>
      <c r="W159" s="13"/>
      <c r="X159" s="13"/>
      <c r="Y159" s="13"/>
      <c r="Z159" s="13"/>
      <c r="AA159" s="13"/>
      <c r="AB159" s="13"/>
    </row>
    <row r="160" spans="1:28" ht="22.5" customHeight="1">
      <c r="A160" s="16" t="s">
        <v>341</v>
      </c>
      <c r="B160" s="8"/>
      <c r="C160" s="8"/>
      <c r="D160" s="8"/>
      <c r="E160" s="8"/>
      <c r="F160" s="16"/>
      <c r="G160" s="8"/>
      <c r="H160" s="8"/>
      <c r="I160" s="8"/>
      <c r="J160" s="8"/>
      <c r="K160" s="13"/>
      <c r="L160" s="13"/>
      <c r="M160" s="13"/>
      <c r="N160" s="13"/>
      <c r="O160" s="13"/>
      <c r="P160" s="13"/>
      <c r="Q160" s="13"/>
      <c r="R160" s="13"/>
      <c r="S160" s="13"/>
      <c r="T160" s="13"/>
      <c r="U160" s="13"/>
      <c r="V160" s="13"/>
      <c r="W160" s="13"/>
      <c r="X160" s="13"/>
      <c r="Y160" s="13"/>
      <c r="Z160" s="13"/>
      <c r="AA160" s="13"/>
      <c r="AB160" s="13"/>
    </row>
    <row r="161" spans="1:28" ht="22.5" customHeight="1">
      <c r="A161" s="16" t="s">
        <v>342</v>
      </c>
      <c r="B161" s="8"/>
      <c r="C161" s="8"/>
      <c r="D161" s="8"/>
      <c r="E161" s="8"/>
      <c r="F161" s="16"/>
      <c r="G161" s="8"/>
      <c r="H161" s="8"/>
      <c r="I161" s="8"/>
      <c r="J161" s="8"/>
      <c r="K161" s="13"/>
      <c r="L161" s="13"/>
      <c r="M161" s="13"/>
      <c r="N161" s="13"/>
      <c r="O161" s="13"/>
      <c r="P161" s="13"/>
      <c r="Q161" s="13"/>
      <c r="R161" s="13"/>
      <c r="S161" s="13"/>
      <c r="T161" s="13"/>
      <c r="U161" s="13"/>
      <c r="V161" s="13"/>
      <c r="W161" s="13"/>
      <c r="X161" s="13"/>
      <c r="Y161" s="13"/>
      <c r="Z161" s="13"/>
      <c r="AA161" s="13"/>
      <c r="AB161" s="13"/>
    </row>
    <row r="162" spans="1:28" ht="22.5" customHeight="1">
      <c r="A162" s="16" t="s">
        <v>343</v>
      </c>
      <c r="B162" s="8"/>
      <c r="C162" s="8"/>
      <c r="D162" s="8"/>
      <c r="E162" s="8"/>
      <c r="F162" s="16"/>
      <c r="G162" s="8"/>
      <c r="H162" s="8"/>
      <c r="I162" s="8"/>
      <c r="J162" s="8"/>
      <c r="K162" s="13"/>
      <c r="L162" s="13"/>
      <c r="M162" s="13"/>
      <c r="N162" s="13"/>
      <c r="O162" s="13"/>
      <c r="P162" s="13"/>
      <c r="Q162" s="13"/>
      <c r="R162" s="13"/>
      <c r="S162" s="13"/>
      <c r="T162" s="13"/>
      <c r="U162" s="13"/>
      <c r="V162" s="13"/>
      <c r="W162" s="13"/>
      <c r="X162" s="13"/>
      <c r="Y162" s="13"/>
      <c r="Z162" s="13"/>
      <c r="AA162" s="13"/>
      <c r="AB162" s="13"/>
    </row>
    <row r="163" spans="1:28" ht="22.5" customHeight="1">
      <c r="A163" s="16" t="s">
        <v>344</v>
      </c>
      <c r="B163" s="8"/>
      <c r="C163" s="8"/>
      <c r="D163" s="8"/>
      <c r="E163" s="8"/>
      <c r="F163" s="16"/>
      <c r="G163" s="8"/>
      <c r="H163" s="8"/>
      <c r="I163" s="8"/>
      <c r="J163" s="8"/>
      <c r="K163" s="13"/>
      <c r="L163" s="13"/>
      <c r="M163" s="13"/>
      <c r="N163" s="13"/>
      <c r="O163" s="13"/>
      <c r="P163" s="13"/>
      <c r="Q163" s="13"/>
      <c r="R163" s="13"/>
      <c r="S163" s="13"/>
      <c r="T163" s="13"/>
      <c r="U163" s="13"/>
      <c r="V163" s="13"/>
      <c r="W163" s="13"/>
      <c r="X163" s="13"/>
      <c r="Y163" s="13"/>
      <c r="Z163" s="13"/>
      <c r="AA163" s="13"/>
      <c r="AB163" s="13"/>
    </row>
    <row r="164" spans="1:28" ht="22.5" customHeight="1">
      <c r="A164" s="16" t="s">
        <v>345</v>
      </c>
      <c r="B164" s="8"/>
      <c r="C164" s="8"/>
      <c r="D164" s="8"/>
      <c r="E164" s="8"/>
      <c r="F164" s="16"/>
      <c r="G164" s="8"/>
      <c r="H164" s="8"/>
      <c r="I164" s="8"/>
      <c r="J164" s="8"/>
      <c r="K164" s="13"/>
      <c r="L164" s="13"/>
      <c r="M164" s="13"/>
      <c r="N164" s="13"/>
      <c r="O164" s="13"/>
      <c r="P164" s="13"/>
      <c r="Q164" s="13"/>
      <c r="R164" s="13"/>
      <c r="S164" s="13"/>
      <c r="T164" s="13"/>
      <c r="U164" s="13"/>
      <c r="V164" s="13"/>
      <c r="W164" s="13"/>
      <c r="X164" s="13"/>
      <c r="Y164" s="13"/>
      <c r="Z164" s="13"/>
      <c r="AA164" s="13"/>
      <c r="AB164" s="13"/>
    </row>
    <row r="165" spans="1:28" ht="22.5" customHeight="1">
      <c r="A165" s="16" t="s">
        <v>346</v>
      </c>
      <c r="B165" s="8"/>
      <c r="C165" s="8"/>
      <c r="D165" s="8"/>
      <c r="E165" s="8"/>
      <c r="F165" s="16"/>
      <c r="G165" s="8"/>
      <c r="H165" s="8"/>
      <c r="I165" s="8"/>
      <c r="J165" s="8"/>
      <c r="K165" s="13"/>
      <c r="L165" s="13"/>
      <c r="M165" s="13"/>
      <c r="N165" s="13"/>
      <c r="O165" s="13"/>
      <c r="P165" s="13"/>
      <c r="Q165" s="13"/>
      <c r="R165" s="13"/>
      <c r="S165" s="13"/>
      <c r="T165" s="13"/>
      <c r="U165" s="13"/>
      <c r="V165" s="13"/>
      <c r="W165" s="13"/>
      <c r="X165" s="13"/>
      <c r="Y165" s="13"/>
      <c r="Z165" s="13"/>
      <c r="AA165" s="13"/>
      <c r="AB165" s="13"/>
    </row>
    <row r="166" spans="1:28" ht="22.5" customHeight="1">
      <c r="A166" s="16" t="s">
        <v>347</v>
      </c>
      <c r="B166" s="8"/>
      <c r="C166" s="8"/>
      <c r="D166" s="8"/>
      <c r="E166" s="8"/>
      <c r="F166" s="16"/>
      <c r="G166" s="8"/>
      <c r="H166" s="8"/>
      <c r="I166" s="8"/>
      <c r="J166" s="8"/>
      <c r="K166" s="13"/>
      <c r="L166" s="13"/>
      <c r="M166" s="13"/>
      <c r="N166" s="13"/>
      <c r="O166" s="13"/>
      <c r="P166" s="13"/>
      <c r="Q166" s="13"/>
      <c r="R166" s="13"/>
      <c r="S166" s="13"/>
      <c r="T166" s="13"/>
      <c r="U166" s="13"/>
      <c r="V166" s="13"/>
      <c r="W166" s="13"/>
      <c r="X166" s="13"/>
      <c r="Y166" s="13"/>
      <c r="Z166" s="13"/>
      <c r="AA166" s="13"/>
      <c r="AB166" s="13"/>
    </row>
    <row r="167" spans="1:28" ht="22.5" customHeight="1">
      <c r="A167" s="16" t="s">
        <v>348</v>
      </c>
      <c r="B167" s="8"/>
      <c r="C167" s="8"/>
      <c r="D167" s="8"/>
      <c r="E167" s="8"/>
      <c r="F167" s="16"/>
      <c r="G167" s="8"/>
      <c r="H167" s="8"/>
      <c r="I167" s="8"/>
      <c r="J167" s="8"/>
      <c r="K167" s="13"/>
      <c r="L167" s="13"/>
      <c r="M167" s="13"/>
      <c r="N167" s="13"/>
      <c r="O167" s="13"/>
      <c r="P167" s="13"/>
      <c r="Q167" s="13"/>
      <c r="R167" s="13"/>
      <c r="S167" s="13"/>
      <c r="T167" s="13"/>
      <c r="U167" s="13"/>
      <c r="V167" s="13"/>
      <c r="W167" s="13"/>
      <c r="X167" s="13"/>
      <c r="Y167" s="13"/>
      <c r="Z167" s="13"/>
      <c r="AA167" s="13"/>
      <c r="AB167" s="13"/>
    </row>
    <row r="168" spans="1:28" ht="22.5" customHeight="1">
      <c r="A168" s="16" t="s">
        <v>349</v>
      </c>
      <c r="B168" s="8"/>
      <c r="C168" s="8"/>
      <c r="D168" s="8"/>
      <c r="E168" s="8"/>
      <c r="F168" s="16"/>
      <c r="G168" s="8"/>
      <c r="H168" s="8"/>
      <c r="I168" s="8"/>
      <c r="J168" s="8"/>
      <c r="K168" s="13"/>
      <c r="L168" s="13"/>
      <c r="M168" s="13"/>
      <c r="N168" s="13"/>
      <c r="O168" s="13"/>
      <c r="P168" s="13"/>
      <c r="Q168" s="13"/>
      <c r="R168" s="13"/>
      <c r="S168" s="13"/>
      <c r="T168" s="13"/>
      <c r="U168" s="13"/>
      <c r="V168" s="13"/>
      <c r="W168" s="13"/>
      <c r="X168" s="13"/>
      <c r="Y168" s="13"/>
      <c r="Z168" s="13"/>
      <c r="AA168" s="13"/>
      <c r="AB168" s="13"/>
    </row>
    <row r="169" spans="1:28" ht="22.5" customHeight="1">
      <c r="A169" s="16" t="s">
        <v>350</v>
      </c>
      <c r="B169" s="8"/>
      <c r="C169" s="8"/>
      <c r="D169" s="8"/>
      <c r="E169" s="8"/>
      <c r="F169" s="16"/>
      <c r="G169" s="8"/>
      <c r="H169" s="8"/>
      <c r="I169" s="8"/>
      <c r="J169" s="8"/>
      <c r="K169" s="13"/>
      <c r="L169" s="13"/>
      <c r="M169" s="13"/>
      <c r="N169" s="13"/>
      <c r="O169" s="13"/>
      <c r="P169" s="13"/>
      <c r="Q169" s="13"/>
      <c r="R169" s="13"/>
      <c r="S169" s="13"/>
      <c r="T169" s="13"/>
      <c r="U169" s="13"/>
      <c r="V169" s="13"/>
      <c r="W169" s="13"/>
      <c r="X169" s="13"/>
      <c r="Y169" s="13"/>
      <c r="Z169" s="13"/>
      <c r="AA169" s="13"/>
      <c r="AB169" s="13"/>
    </row>
    <row r="170" spans="1:28" ht="22.5" customHeight="1">
      <c r="A170" s="16" t="s">
        <v>351</v>
      </c>
      <c r="B170" s="8"/>
      <c r="C170" s="8"/>
      <c r="D170" s="8"/>
      <c r="E170" s="8"/>
      <c r="F170" s="16"/>
      <c r="G170" s="8"/>
      <c r="H170" s="8"/>
      <c r="I170" s="8"/>
      <c r="J170" s="8"/>
      <c r="K170" s="13"/>
      <c r="L170" s="13"/>
      <c r="M170" s="13"/>
      <c r="N170" s="13"/>
      <c r="O170" s="13"/>
      <c r="P170" s="13"/>
      <c r="Q170" s="13"/>
      <c r="R170" s="13"/>
      <c r="S170" s="13"/>
      <c r="T170" s="13"/>
      <c r="U170" s="13"/>
      <c r="V170" s="13"/>
      <c r="W170" s="13"/>
      <c r="X170" s="13"/>
      <c r="Y170" s="13"/>
      <c r="Z170" s="13"/>
      <c r="AA170" s="13"/>
      <c r="AB170" s="13"/>
    </row>
    <row r="171" spans="1:28" ht="22.5" customHeight="1">
      <c r="A171" s="16" t="s">
        <v>352</v>
      </c>
      <c r="B171" s="8"/>
      <c r="C171" s="8"/>
      <c r="D171" s="8"/>
      <c r="E171" s="8"/>
      <c r="F171" s="16"/>
      <c r="G171" s="8"/>
      <c r="H171" s="8"/>
      <c r="I171" s="8"/>
      <c r="J171" s="8"/>
      <c r="K171" s="13"/>
      <c r="L171" s="13"/>
      <c r="M171" s="13"/>
      <c r="N171" s="13"/>
      <c r="O171" s="13"/>
      <c r="P171" s="13"/>
      <c r="Q171" s="13"/>
      <c r="R171" s="13"/>
      <c r="S171" s="13"/>
      <c r="T171" s="13"/>
      <c r="U171" s="13"/>
      <c r="V171" s="13"/>
      <c r="W171" s="13"/>
      <c r="X171" s="13"/>
      <c r="Y171" s="13"/>
      <c r="Z171" s="13"/>
      <c r="AA171" s="13"/>
      <c r="AB171" s="13"/>
    </row>
    <row r="172" spans="1:28" ht="22.5" customHeight="1">
      <c r="A172" s="16" t="s">
        <v>353</v>
      </c>
      <c r="B172" s="8"/>
      <c r="C172" s="8"/>
      <c r="D172" s="8"/>
      <c r="E172" s="8"/>
      <c r="F172" s="16"/>
      <c r="G172" s="8"/>
      <c r="H172" s="8"/>
      <c r="I172" s="8"/>
      <c r="J172" s="8"/>
      <c r="K172" s="13"/>
      <c r="L172" s="13"/>
      <c r="M172" s="13"/>
      <c r="N172" s="13"/>
      <c r="O172" s="13"/>
      <c r="P172" s="13"/>
      <c r="Q172" s="13"/>
      <c r="R172" s="13"/>
      <c r="S172" s="13"/>
      <c r="T172" s="13"/>
      <c r="U172" s="13"/>
      <c r="V172" s="13"/>
      <c r="W172" s="13"/>
      <c r="X172" s="13"/>
      <c r="Y172" s="13"/>
      <c r="Z172" s="13"/>
      <c r="AA172" s="13"/>
      <c r="AB172" s="13"/>
    </row>
    <row r="173" spans="1:28" ht="22.5" customHeight="1">
      <c r="A173" s="16" t="s">
        <v>354</v>
      </c>
      <c r="B173" s="8"/>
      <c r="C173" s="8"/>
      <c r="D173" s="8"/>
      <c r="E173" s="8"/>
      <c r="F173" s="16"/>
      <c r="G173" s="8"/>
      <c r="H173" s="8"/>
      <c r="I173" s="8"/>
      <c r="J173" s="8"/>
      <c r="K173" s="13"/>
      <c r="L173" s="13"/>
      <c r="M173" s="13"/>
      <c r="N173" s="13"/>
      <c r="O173" s="13"/>
      <c r="P173" s="13"/>
      <c r="Q173" s="13"/>
      <c r="R173" s="13"/>
      <c r="S173" s="13"/>
      <c r="T173" s="13"/>
      <c r="U173" s="13"/>
      <c r="V173" s="13"/>
      <c r="W173" s="13"/>
      <c r="X173" s="13"/>
      <c r="Y173" s="13"/>
      <c r="Z173" s="13"/>
      <c r="AA173" s="13"/>
      <c r="AB173" s="13"/>
    </row>
    <row r="174" spans="1:28" ht="22.5" customHeight="1">
      <c r="A174" s="16" t="s">
        <v>355</v>
      </c>
      <c r="B174" s="8"/>
      <c r="C174" s="8"/>
      <c r="D174" s="8"/>
      <c r="E174" s="8"/>
      <c r="F174" s="16"/>
      <c r="G174" s="8"/>
      <c r="H174" s="8"/>
      <c r="I174" s="8"/>
      <c r="J174" s="8"/>
      <c r="K174" s="13"/>
      <c r="L174" s="13"/>
      <c r="M174" s="13"/>
      <c r="N174" s="13"/>
      <c r="O174" s="13"/>
      <c r="P174" s="13"/>
      <c r="Q174" s="13"/>
      <c r="R174" s="13"/>
      <c r="S174" s="13"/>
      <c r="T174" s="13"/>
      <c r="U174" s="13"/>
      <c r="V174" s="13"/>
      <c r="W174" s="13"/>
      <c r="X174" s="13"/>
      <c r="Y174" s="13"/>
      <c r="Z174" s="13"/>
      <c r="AA174" s="13"/>
      <c r="AB174" s="13"/>
    </row>
    <row r="175" spans="1:28" ht="22.5" customHeight="1">
      <c r="A175" s="16" t="s">
        <v>356</v>
      </c>
      <c r="B175" s="8"/>
      <c r="C175" s="8"/>
      <c r="D175" s="8"/>
      <c r="E175" s="8"/>
      <c r="F175" s="16"/>
      <c r="G175" s="8"/>
      <c r="H175" s="8"/>
      <c r="I175" s="8"/>
      <c r="J175" s="8"/>
      <c r="K175" s="13"/>
      <c r="L175" s="13"/>
      <c r="M175" s="13"/>
      <c r="N175" s="13"/>
      <c r="O175" s="13"/>
      <c r="P175" s="13"/>
      <c r="Q175" s="13"/>
      <c r="R175" s="13"/>
      <c r="S175" s="13"/>
      <c r="T175" s="13"/>
      <c r="U175" s="13"/>
      <c r="V175" s="13"/>
      <c r="W175" s="13"/>
      <c r="X175" s="13"/>
      <c r="Y175" s="13"/>
      <c r="Z175" s="13"/>
      <c r="AA175" s="13"/>
      <c r="AB175" s="13"/>
    </row>
    <row r="176" spans="1:28" ht="22.5" customHeight="1">
      <c r="A176" s="16" t="s">
        <v>357</v>
      </c>
      <c r="B176" s="8"/>
      <c r="C176" s="8"/>
      <c r="D176" s="8"/>
      <c r="E176" s="8"/>
      <c r="F176" s="16"/>
      <c r="G176" s="8"/>
      <c r="H176" s="8"/>
      <c r="I176" s="8"/>
      <c r="J176" s="8"/>
      <c r="K176" s="13"/>
      <c r="L176" s="13"/>
      <c r="M176" s="13"/>
      <c r="N176" s="13"/>
      <c r="O176" s="13"/>
      <c r="P176" s="13"/>
      <c r="Q176" s="13"/>
      <c r="R176" s="13"/>
      <c r="S176" s="13"/>
      <c r="T176" s="13"/>
      <c r="U176" s="13"/>
      <c r="V176" s="13"/>
      <c r="W176" s="13"/>
      <c r="X176" s="13"/>
      <c r="Y176" s="13"/>
      <c r="Z176" s="13"/>
      <c r="AA176" s="13"/>
      <c r="AB176" s="13"/>
    </row>
    <row r="177" spans="1:28" ht="22.5" customHeight="1">
      <c r="A177" s="16" t="s">
        <v>358</v>
      </c>
      <c r="B177" s="8"/>
      <c r="C177" s="8"/>
      <c r="D177" s="8"/>
      <c r="E177" s="8"/>
      <c r="F177" s="16"/>
      <c r="G177" s="8"/>
      <c r="H177" s="8"/>
      <c r="I177" s="8"/>
      <c r="J177" s="8"/>
      <c r="K177" s="13"/>
      <c r="L177" s="13"/>
      <c r="M177" s="13"/>
      <c r="N177" s="13"/>
      <c r="O177" s="13"/>
      <c r="P177" s="13"/>
      <c r="Q177" s="13"/>
      <c r="R177" s="13"/>
      <c r="S177" s="13"/>
      <c r="T177" s="13"/>
      <c r="U177" s="13"/>
      <c r="V177" s="13"/>
      <c r="W177" s="13"/>
      <c r="X177" s="13"/>
      <c r="Y177" s="13"/>
      <c r="Z177" s="13"/>
      <c r="AA177" s="13"/>
      <c r="AB177" s="13"/>
    </row>
    <row r="178" spans="1:28" ht="22.5" customHeight="1">
      <c r="A178" s="16" t="s">
        <v>359</v>
      </c>
      <c r="B178" s="8"/>
      <c r="C178" s="8"/>
      <c r="D178" s="8"/>
      <c r="E178" s="8"/>
      <c r="F178" s="16"/>
      <c r="G178" s="8"/>
      <c r="H178" s="8"/>
      <c r="I178" s="8"/>
      <c r="J178" s="8"/>
      <c r="K178" s="13"/>
      <c r="L178" s="13"/>
      <c r="M178" s="13"/>
      <c r="N178" s="13"/>
      <c r="O178" s="13"/>
      <c r="P178" s="13"/>
      <c r="Q178" s="13"/>
      <c r="R178" s="13"/>
      <c r="S178" s="13"/>
      <c r="T178" s="13"/>
      <c r="U178" s="13"/>
      <c r="V178" s="13"/>
      <c r="W178" s="13"/>
      <c r="X178" s="13"/>
      <c r="Y178" s="13"/>
      <c r="Z178" s="13"/>
      <c r="AA178" s="13"/>
      <c r="AB178" s="13"/>
    </row>
    <row r="179" spans="1:28" ht="22.5" customHeight="1">
      <c r="A179" s="16" t="s">
        <v>360</v>
      </c>
      <c r="B179" s="8"/>
      <c r="C179" s="8"/>
      <c r="D179" s="8"/>
      <c r="E179" s="8"/>
      <c r="F179" s="16"/>
      <c r="G179" s="8"/>
      <c r="H179" s="8"/>
      <c r="I179" s="8"/>
      <c r="J179" s="8"/>
      <c r="K179" s="13"/>
      <c r="L179" s="13"/>
      <c r="M179" s="13"/>
      <c r="N179" s="13"/>
      <c r="O179" s="13"/>
      <c r="P179" s="13"/>
      <c r="Q179" s="13"/>
      <c r="R179" s="13"/>
      <c r="S179" s="13"/>
      <c r="T179" s="13"/>
      <c r="U179" s="13"/>
      <c r="V179" s="13"/>
      <c r="W179" s="13"/>
      <c r="X179" s="13"/>
      <c r="Y179" s="13"/>
      <c r="Z179" s="13"/>
      <c r="AA179" s="13"/>
      <c r="AB179" s="13"/>
    </row>
    <row r="180" spans="1:28" ht="22.5" customHeight="1">
      <c r="A180" s="16" t="s">
        <v>361</v>
      </c>
      <c r="B180" s="8"/>
      <c r="C180" s="8"/>
      <c r="D180" s="8"/>
      <c r="E180" s="8"/>
      <c r="F180" s="16"/>
      <c r="G180" s="8"/>
      <c r="H180" s="8"/>
      <c r="I180" s="8"/>
      <c r="J180" s="8"/>
      <c r="K180" s="13"/>
      <c r="L180" s="13"/>
      <c r="M180" s="13"/>
      <c r="N180" s="13"/>
      <c r="O180" s="13"/>
      <c r="P180" s="13"/>
      <c r="Q180" s="13"/>
      <c r="R180" s="13"/>
      <c r="S180" s="13"/>
      <c r="T180" s="13"/>
      <c r="U180" s="13"/>
      <c r="V180" s="13"/>
      <c r="W180" s="13"/>
      <c r="X180" s="13"/>
      <c r="Y180" s="13"/>
      <c r="Z180" s="13"/>
      <c r="AA180" s="13"/>
      <c r="AB180" s="13"/>
    </row>
    <row r="181" spans="1:28" ht="22.5" customHeight="1">
      <c r="A181" s="16" t="s">
        <v>362</v>
      </c>
      <c r="B181" s="8"/>
      <c r="C181" s="8"/>
      <c r="D181" s="8"/>
      <c r="E181" s="8"/>
      <c r="F181" s="16"/>
      <c r="G181" s="8"/>
      <c r="H181" s="8"/>
      <c r="I181" s="8"/>
      <c r="J181" s="8"/>
      <c r="K181" s="13"/>
      <c r="L181" s="13"/>
      <c r="M181" s="13"/>
      <c r="N181" s="13"/>
      <c r="O181" s="13"/>
      <c r="P181" s="13"/>
      <c r="Q181" s="13"/>
      <c r="R181" s="13"/>
      <c r="S181" s="13"/>
      <c r="T181" s="13"/>
      <c r="U181" s="13"/>
      <c r="V181" s="13"/>
      <c r="W181" s="13"/>
      <c r="X181" s="13"/>
      <c r="Y181" s="13"/>
      <c r="Z181" s="13"/>
      <c r="AA181" s="13"/>
      <c r="AB181" s="13"/>
    </row>
    <row r="182" spans="1:28" ht="22.5" customHeight="1">
      <c r="A182" s="16" t="s">
        <v>363</v>
      </c>
      <c r="B182" s="8"/>
      <c r="C182" s="8"/>
      <c r="D182" s="8"/>
      <c r="E182" s="8"/>
      <c r="F182" s="16"/>
      <c r="G182" s="8"/>
      <c r="H182" s="8"/>
      <c r="I182" s="8"/>
      <c r="J182" s="8"/>
      <c r="K182" s="13"/>
      <c r="L182" s="13"/>
      <c r="M182" s="13"/>
      <c r="N182" s="13"/>
      <c r="O182" s="13"/>
      <c r="P182" s="13"/>
      <c r="Q182" s="13"/>
      <c r="R182" s="13"/>
      <c r="S182" s="13"/>
      <c r="T182" s="13"/>
      <c r="U182" s="13"/>
      <c r="V182" s="13"/>
      <c r="W182" s="13"/>
      <c r="X182" s="13"/>
      <c r="Y182" s="13"/>
      <c r="Z182" s="13"/>
      <c r="AA182" s="13"/>
      <c r="AB182" s="13"/>
    </row>
    <row r="183" spans="1:28" ht="22.5" customHeight="1">
      <c r="A183" s="16" t="s">
        <v>364</v>
      </c>
      <c r="B183" s="8"/>
      <c r="C183" s="8"/>
      <c r="D183" s="8"/>
      <c r="E183" s="8"/>
      <c r="F183" s="16"/>
      <c r="G183" s="8"/>
      <c r="H183" s="8"/>
      <c r="I183" s="8"/>
      <c r="J183" s="8"/>
      <c r="K183" s="13"/>
      <c r="L183" s="13"/>
      <c r="M183" s="13"/>
      <c r="N183" s="13"/>
      <c r="O183" s="13"/>
      <c r="P183" s="13"/>
      <c r="Q183" s="13"/>
      <c r="R183" s="13"/>
      <c r="S183" s="13"/>
      <c r="T183" s="13"/>
      <c r="U183" s="13"/>
      <c r="V183" s="13"/>
      <c r="W183" s="13"/>
      <c r="X183" s="13"/>
      <c r="Y183" s="13"/>
      <c r="Z183" s="13"/>
      <c r="AA183" s="13"/>
      <c r="AB183" s="13"/>
    </row>
    <row r="184" spans="1:28" ht="22.5" customHeight="1">
      <c r="A184" s="16" t="s">
        <v>365</v>
      </c>
      <c r="B184" s="8"/>
      <c r="C184" s="8"/>
      <c r="D184" s="8"/>
      <c r="E184" s="8"/>
      <c r="F184" s="16"/>
      <c r="G184" s="8"/>
      <c r="H184" s="8"/>
      <c r="I184" s="8"/>
      <c r="J184" s="8"/>
      <c r="K184" s="13"/>
      <c r="L184" s="13"/>
      <c r="M184" s="13"/>
      <c r="N184" s="13"/>
      <c r="O184" s="13"/>
      <c r="P184" s="13"/>
      <c r="Q184" s="13"/>
      <c r="R184" s="13"/>
      <c r="S184" s="13"/>
      <c r="T184" s="13"/>
      <c r="U184" s="13"/>
      <c r="V184" s="13"/>
      <c r="W184" s="13"/>
      <c r="X184" s="13"/>
      <c r="Y184" s="13"/>
      <c r="Z184" s="13"/>
      <c r="AA184" s="13"/>
      <c r="AB184" s="13"/>
    </row>
    <row r="185" spans="1:28" ht="22.5" customHeight="1">
      <c r="A185" s="16" t="s">
        <v>366</v>
      </c>
      <c r="B185" s="8"/>
      <c r="C185" s="8"/>
      <c r="D185" s="8"/>
      <c r="E185" s="8"/>
      <c r="F185" s="16"/>
      <c r="G185" s="8"/>
      <c r="H185" s="8"/>
      <c r="I185" s="8"/>
      <c r="J185" s="8"/>
      <c r="K185" s="13"/>
      <c r="L185" s="13"/>
      <c r="M185" s="13"/>
      <c r="N185" s="13"/>
      <c r="O185" s="13"/>
      <c r="P185" s="13"/>
      <c r="Q185" s="13"/>
      <c r="R185" s="13"/>
      <c r="S185" s="13"/>
      <c r="T185" s="13"/>
      <c r="U185" s="13"/>
      <c r="V185" s="13"/>
      <c r="W185" s="13"/>
      <c r="X185" s="13"/>
      <c r="Y185" s="13"/>
      <c r="Z185" s="13"/>
      <c r="AA185" s="13"/>
      <c r="AB185" s="13"/>
    </row>
    <row r="186" spans="1:28" ht="22.5" customHeight="1">
      <c r="A186" s="16" t="s">
        <v>367</v>
      </c>
      <c r="B186" s="8"/>
      <c r="C186" s="8"/>
      <c r="D186" s="8"/>
      <c r="E186" s="8"/>
      <c r="F186" s="16"/>
      <c r="G186" s="8"/>
      <c r="H186" s="8"/>
      <c r="I186" s="8"/>
      <c r="J186" s="8"/>
      <c r="K186" s="13"/>
      <c r="L186" s="13"/>
      <c r="M186" s="13"/>
      <c r="N186" s="13"/>
      <c r="O186" s="13"/>
      <c r="P186" s="13"/>
      <c r="Q186" s="13"/>
      <c r="R186" s="13"/>
      <c r="S186" s="13"/>
      <c r="T186" s="13"/>
      <c r="U186" s="13"/>
      <c r="V186" s="13"/>
      <c r="W186" s="13"/>
      <c r="X186" s="13"/>
      <c r="Y186" s="13"/>
      <c r="Z186" s="13"/>
      <c r="AA186" s="13"/>
      <c r="AB186" s="13"/>
    </row>
    <row r="187" spans="1:28" ht="22.5" customHeight="1">
      <c r="A187" s="16" t="s">
        <v>368</v>
      </c>
      <c r="B187" s="8"/>
      <c r="C187" s="8"/>
      <c r="D187" s="8"/>
      <c r="E187" s="8"/>
      <c r="F187" s="16"/>
      <c r="G187" s="8"/>
      <c r="H187" s="8"/>
      <c r="I187" s="8"/>
      <c r="J187" s="8"/>
      <c r="K187" s="13"/>
      <c r="L187" s="13"/>
      <c r="M187" s="13"/>
      <c r="N187" s="13"/>
      <c r="O187" s="13"/>
      <c r="P187" s="13"/>
      <c r="Q187" s="13"/>
      <c r="R187" s="13"/>
      <c r="S187" s="13"/>
      <c r="T187" s="13"/>
      <c r="U187" s="13"/>
      <c r="V187" s="13"/>
      <c r="W187" s="13"/>
      <c r="X187" s="13"/>
      <c r="Y187" s="13"/>
      <c r="Z187" s="13"/>
      <c r="AA187" s="13"/>
      <c r="AB187" s="13"/>
    </row>
    <row r="188" spans="1:28" ht="22.5" customHeight="1">
      <c r="A188" s="16" t="s">
        <v>369</v>
      </c>
      <c r="B188" s="8"/>
      <c r="C188" s="8"/>
      <c r="D188" s="8"/>
      <c r="E188" s="8"/>
      <c r="F188" s="16"/>
      <c r="G188" s="8"/>
      <c r="H188" s="8"/>
      <c r="I188" s="8"/>
      <c r="J188" s="8"/>
      <c r="K188" s="13"/>
      <c r="L188" s="13"/>
      <c r="M188" s="13"/>
      <c r="N188" s="13"/>
      <c r="O188" s="13"/>
      <c r="P188" s="13"/>
      <c r="Q188" s="13"/>
      <c r="R188" s="13"/>
      <c r="S188" s="13"/>
      <c r="T188" s="13"/>
      <c r="U188" s="13"/>
      <c r="V188" s="13"/>
      <c r="W188" s="13"/>
      <c r="X188" s="13"/>
      <c r="Y188" s="13"/>
      <c r="Z188" s="13"/>
      <c r="AA188" s="13"/>
      <c r="AB188" s="13"/>
    </row>
    <row r="189" spans="1:28" ht="22.5" customHeight="1">
      <c r="A189" s="16" t="s">
        <v>370</v>
      </c>
      <c r="B189" s="8"/>
      <c r="C189" s="8"/>
      <c r="D189" s="8"/>
      <c r="E189" s="8"/>
      <c r="F189" s="16"/>
      <c r="G189" s="8"/>
      <c r="H189" s="8"/>
      <c r="I189" s="8"/>
      <c r="J189" s="8"/>
      <c r="K189" s="13"/>
      <c r="L189" s="13"/>
      <c r="M189" s="13"/>
      <c r="N189" s="13"/>
      <c r="O189" s="13"/>
      <c r="P189" s="13"/>
      <c r="Q189" s="13"/>
      <c r="R189" s="13"/>
      <c r="S189" s="13"/>
      <c r="T189" s="13"/>
      <c r="U189" s="13"/>
      <c r="V189" s="13"/>
      <c r="W189" s="13"/>
      <c r="X189" s="13"/>
      <c r="Y189" s="13"/>
      <c r="Z189" s="13"/>
      <c r="AA189" s="13"/>
      <c r="AB189" s="13"/>
    </row>
    <row r="190" spans="1:28" ht="22.5" customHeight="1">
      <c r="A190" s="16" t="s">
        <v>371</v>
      </c>
      <c r="B190" s="8"/>
      <c r="C190" s="8"/>
      <c r="D190" s="8"/>
      <c r="E190" s="8"/>
      <c r="F190" s="16"/>
      <c r="G190" s="8"/>
      <c r="H190" s="8"/>
      <c r="I190" s="8"/>
      <c r="J190" s="8"/>
      <c r="K190" s="13"/>
      <c r="L190" s="13"/>
      <c r="M190" s="13"/>
      <c r="N190" s="13"/>
      <c r="O190" s="13"/>
      <c r="P190" s="13"/>
      <c r="Q190" s="13"/>
      <c r="R190" s="13"/>
      <c r="S190" s="13"/>
      <c r="T190" s="13"/>
      <c r="U190" s="13"/>
      <c r="V190" s="13"/>
      <c r="W190" s="13"/>
      <c r="X190" s="13"/>
      <c r="Y190" s="13"/>
      <c r="Z190" s="13"/>
      <c r="AA190" s="13"/>
      <c r="AB190" s="13"/>
    </row>
    <row r="191" spans="1:28" ht="22.5" customHeight="1">
      <c r="A191" s="16" t="s">
        <v>372</v>
      </c>
      <c r="B191" s="8"/>
      <c r="C191" s="8"/>
      <c r="D191" s="8"/>
      <c r="E191" s="8"/>
      <c r="F191" s="16"/>
      <c r="G191" s="8"/>
      <c r="H191" s="8"/>
      <c r="I191" s="8"/>
      <c r="J191" s="8"/>
      <c r="K191" s="13"/>
      <c r="L191" s="13"/>
      <c r="M191" s="13"/>
      <c r="N191" s="13"/>
      <c r="O191" s="13"/>
      <c r="P191" s="13"/>
      <c r="Q191" s="13"/>
      <c r="R191" s="13"/>
      <c r="S191" s="13"/>
      <c r="T191" s="13"/>
      <c r="U191" s="13"/>
      <c r="V191" s="13"/>
      <c r="W191" s="13"/>
      <c r="X191" s="13"/>
      <c r="Y191" s="13"/>
      <c r="Z191" s="13"/>
      <c r="AA191" s="13"/>
      <c r="AB191" s="13"/>
    </row>
    <row r="192" spans="1:28" ht="22.5" customHeight="1">
      <c r="A192" s="16" t="s">
        <v>373</v>
      </c>
      <c r="B192" s="8"/>
      <c r="C192" s="8"/>
      <c r="D192" s="8"/>
      <c r="E192" s="8"/>
      <c r="F192" s="16"/>
      <c r="G192" s="8"/>
      <c r="H192" s="8"/>
      <c r="I192" s="8"/>
      <c r="J192" s="8"/>
      <c r="K192" s="13"/>
      <c r="L192" s="13"/>
      <c r="M192" s="13"/>
      <c r="N192" s="13"/>
      <c r="O192" s="13"/>
      <c r="P192" s="13"/>
      <c r="Q192" s="13"/>
      <c r="R192" s="13"/>
      <c r="S192" s="13"/>
      <c r="T192" s="13"/>
      <c r="U192" s="13"/>
      <c r="V192" s="13"/>
      <c r="W192" s="13"/>
      <c r="X192" s="13"/>
      <c r="Y192" s="13"/>
      <c r="Z192" s="13"/>
      <c r="AA192" s="13"/>
      <c r="AB192" s="13"/>
    </row>
    <row r="193" spans="1:28" ht="22.5" customHeight="1">
      <c r="A193" s="16" t="s">
        <v>374</v>
      </c>
      <c r="B193" s="8"/>
      <c r="C193" s="8"/>
      <c r="D193" s="8"/>
      <c r="E193" s="8"/>
      <c r="F193" s="16"/>
      <c r="G193" s="8"/>
      <c r="H193" s="8"/>
      <c r="I193" s="8"/>
      <c r="J193" s="8"/>
      <c r="K193" s="13"/>
      <c r="L193" s="13"/>
      <c r="M193" s="13"/>
      <c r="N193" s="13"/>
      <c r="O193" s="13"/>
      <c r="P193" s="13"/>
      <c r="Q193" s="13"/>
      <c r="R193" s="13"/>
      <c r="S193" s="13"/>
      <c r="T193" s="13"/>
      <c r="U193" s="13"/>
      <c r="V193" s="13"/>
      <c r="W193" s="13"/>
      <c r="X193" s="13"/>
      <c r="Y193" s="13"/>
      <c r="Z193" s="13"/>
      <c r="AA193" s="13"/>
      <c r="AB193" s="13"/>
    </row>
    <row r="194" spans="1:28" ht="22.5" customHeight="1">
      <c r="A194" s="16" t="s">
        <v>375</v>
      </c>
      <c r="B194" s="8"/>
      <c r="C194" s="8"/>
      <c r="D194" s="8"/>
      <c r="E194" s="8"/>
      <c r="F194" s="16"/>
      <c r="G194" s="8"/>
      <c r="H194" s="8"/>
      <c r="I194" s="8"/>
      <c r="J194" s="8"/>
      <c r="K194" s="13"/>
      <c r="L194" s="13"/>
      <c r="M194" s="13"/>
      <c r="N194" s="13"/>
      <c r="O194" s="13"/>
      <c r="P194" s="13"/>
      <c r="Q194" s="13"/>
      <c r="R194" s="13"/>
      <c r="S194" s="13"/>
      <c r="T194" s="13"/>
      <c r="U194" s="13"/>
      <c r="V194" s="13"/>
      <c r="W194" s="13"/>
      <c r="X194" s="13"/>
      <c r="Y194" s="13"/>
      <c r="Z194" s="13"/>
      <c r="AA194" s="13"/>
      <c r="AB194" s="13"/>
    </row>
    <row r="195" spans="1:28" ht="22.5" customHeight="1">
      <c r="A195" s="16" t="s">
        <v>376</v>
      </c>
      <c r="B195" s="8"/>
      <c r="C195" s="8"/>
      <c r="D195" s="8"/>
      <c r="E195" s="8"/>
      <c r="F195" s="16"/>
      <c r="G195" s="8"/>
      <c r="H195" s="8"/>
      <c r="I195" s="8"/>
      <c r="J195" s="8"/>
      <c r="K195" s="13"/>
      <c r="L195" s="13"/>
      <c r="M195" s="13"/>
      <c r="N195" s="13"/>
      <c r="O195" s="13"/>
      <c r="P195" s="13"/>
      <c r="Q195" s="13"/>
      <c r="R195" s="13"/>
      <c r="S195" s="13"/>
      <c r="T195" s="13"/>
      <c r="U195" s="13"/>
      <c r="V195" s="13"/>
      <c r="W195" s="13"/>
      <c r="X195" s="13"/>
      <c r="Y195" s="13"/>
      <c r="Z195" s="13"/>
      <c r="AA195" s="13"/>
      <c r="AB195" s="13"/>
    </row>
    <row r="196" spans="1:28" ht="22.5" customHeight="1">
      <c r="A196" s="16" t="s">
        <v>377</v>
      </c>
      <c r="B196" s="8"/>
      <c r="C196" s="8"/>
      <c r="D196" s="8"/>
      <c r="E196" s="8"/>
      <c r="F196" s="16"/>
      <c r="G196" s="8"/>
      <c r="H196" s="8"/>
      <c r="I196" s="8"/>
      <c r="J196" s="8"/>
      <c r="K196" s="13"/>
      <c r="L196" s="13"/>
      <c r="M196" s="13"/>
      <c r="N196" s="13"/>
      <c r="O196" s="13"/>
      <c r="P196" s="13"/>
      <c r="Q196" s="13"/>
      <c r="R196" s="13"/>
      <c r="S196" s="13"/>
      <c r="T196" s="13"/>
      <c r="U196" s="13"/>
      <c r="V196" s="13"/>
      <c r="W196" s="13"/>
      <c r="X196" s="13"/>
      <c r="Y196" s="13"/>
      <c r="Z196" s="13"/>
      <c r="AA196" s="13"/>
      <c r="AB196" s="13"/>
    </row>
    <row r="197" spans="1:28" ht="22.5" customHeight="1">
      <c r="A197" s="16" t="s">
        <v>378</v>
      </c>
      <c r="B197" s="8"/>
      <c r="C197" s="8"/>
      <c r="D197" s="8"/>
      <c r="E197" s="8"/>
      <c r="F197" s="16"/>
      <c r="G197" s="8"/>
      <c r="H197" s="8"/>
      <c r="I197" s="8"/>
      <c r="J197" s="8"/>
      <c r="K197" s="13"/>
      <c r="L197" s="13"/>
      <c r="M197" s="13"/>
      <c r="N197" s="13"/>
      <c r="O197" s="13"/>
      <c r="P197" s="13"/>
      <c r="Q197" s="13"/>
      <c r="R197" s="13"/>
      <c r="S197" s="13"/>
      <c r="T197" s="13"/>
      <c r="U197" s="13"/>
      <c r="V197" s="13"/>
      <c r="W197" s="13"/>
      <c r="X197" s="13"/>
      <c r="Y197" s="13"/>
      <c r="Z197" s="13"/>
      <c r="AA197" s="13"/>
      <c r="AB197" s="13"/>
    </row>
    <row r="198" spans="1:28" ht="22.5" customHeight="1">
      <c r="A198" s="16" t="s">
        <v>379</v>
      </c>
      <c r="B198" s="8"/>
      <c r="C198" s="8"/>
      <c r="D198" s="8"/>
      <c r="E198" s="8"/>
      <c r="F198" s="16"/>
      <c r="G198" s="8"/>
      <c r="H198" s="8"/>
      <c r="I198" s="8"/>
      <c r="J198" s="8"/>
      <c r="K198" s="13"/>
      <c r="L198" s="13"/>
      <c r="M198" s="13"/>
      <c r="N198" s="13"/>
      <c r="O198" s="13"/>
      <c r="P198" s="13"/>
      <c r="Q198" s="13"/>
      <c r="R198" s="13"/>
      <c r="S198" s="13"/>
      <c r="T198" s="13"/>
      <c r="U198" s="13"/>
      <c r="V198" s="13"/>
      <c r="W198" s="13"/>
      <c r="X198" s="13"/>
      <c r="Y198" s="13"/>
      <c r="Z198" s="13"/>
      <c r="AA198" s="13"/>
      <c r="AB198" s="13"/>
    </row>
    <row r="199" spans="1:28" ht="22.5" customHeight="1">
      <c r="A199" s="16" t="s">
        <v>380</v>
      </c>
      <c r="B199" s="8"/>
      <c r="C199" s="8"/>
      <c r="D199" s="8"/>
      <c r="E199" s="8"/>
      <c r="F199" s="16"/>
      <c r="G199" s="8"/>
      <c r="H199" s="8"/>
      <c r="I199" s="8"/>
      <c r="J199" s="8"/>
      <c r="K199" s="13"/>
      <c r="L199" s="13"/>
      <c r="M199" s="13"/>
      <c r="N199" s="13"/>
      <c r="O199" s="13"/>
      <c r="P199" s="13"/>
      <c r="Q199" s="13"/>
      <c r="R199" s="13"/>
      <c r="S199" s="13"/>
      <c r="T199" s="13"/>
      <c r="U199" s="13"/>
      <c r="V199" s="13"/>
      <c r="W199" s="13"/>
      <c r="X199" s="13"/>
      <c r="Y199" s="13"/>
      <c r="Z199" s="13"/>
      <c r="AA199" s="13"/>
      <c r="AB199" s="13"/>
    </row>
    <row r="200" spans="1:28" ht="22.5" customHeight="1">
      <c r="A200" s="16" t="s">
        <v>381</v>
      </c>
      <c r="B200" s="8"/>
      <c r="C200" s="8"/>
      <c r="D200" s="8"/>
      <c r="E200" s="8"/>
      <c r="F200" s="16"/>
      <c r="G200" s="8"/>
      <c r="H200" s="8"/>
      <c r="I200" s="8"/>
      <c r="J200" s="8"/>
      <c r="K200" s="13"/>
      <c r="L200" s="13"/>
      <c r="M200" s="13"/>
      <c r="N200" s="13"/>
      <c r="O200" s="13"/>
      <c r="P200" s="13"/>
      <c r="Q200" s="13"/>
      <c r="R200" s="13"/>
      <c r="S200" s="13"/>
      <c r="T200" s="13"/>
      <c r="U200" s="13"/>
      <c r="V200" s="13"/>
      <c r="W200" s="13"/>
      <c r="X200" s="13"/>
      <c r="Y200" s="13"/>
      <c r="Z200" s="13"/>
      <c r="AA200" s="13"/>
      <c r="AB200" s="13"/>
    </row>
    <row r="201" spans="1:28" ht="22.5" customHeight="1">
      <c r="A201" s="16" t="s">
        <v>382</v>
      </c>
      <c r="B201" s="8"/>
      <c r="C201" s="8"/>
      <c r="D201" s="8"/>
      <c r="E201" s="8"/>
      <c r="F201" s="16"/>
      <c r="G201" s="8"/>
      <c r="H201" s="8"/>
      <c r="I201" s="8"/>
      <c r="J201" s="8"/>
      <c r="K201" s="13"/>
      <c r="L201" s="13"/>
      <c r="M201" s="13"/>
      <c r="N201" s="13"/>
      <c r="O201" s="13"/>
      <c r="P201" s="13"/>
      <c r="Q201" s="13"/>
      <c r="R201" s="13"/>
      <c r="S201" s="13"/>
      <c r="T201" s="13"/>
      <c r="U201" s="13"/>
      <c r="V201" s="13"/>
      <c r="W201" s="13"/>
      <c r="X201" s="13"/>
      <c r="Y201" s="13"/>
      <c r="Z201" s="13"/>
      <c r="AA201" s="13"/>
      <c r="AB201" s="13"/>
    </row>
    <row r="202" spans="1:28" ht="22.5" customHeight="1">
      <c r="A202" s="16" t="s">
        <v>383</v>
      </c>
      <c r="B202" s="8"/>
      <c r="C202" s="8"/>
      <c r="D202" s="8"/>
      <c r="E202" s="8"/>
      <c r="F202" s="16"/>
      <c r="G202" s="8"/>
      <c r="H202" s="8"/>
      <c r="I202" s="8"/>
      <c r="J202" s="8"/>
      <c r="K202" s="13"/>
      <c r="L202" s="13"/>
      <c r="M202" s="13"/>
      <c r="N202" s="13"/>
      <c r="O202" s="13"/>
      <c r="P202" s="13"/>
      <c r="Q202" s="13"/>
      <c r="R202" s="13"/>
      <c r="S202" s="13"/>
      <c r="T202" s="13"/>
      <c r="U202" s="13"/>
      <c r="V202" s="13"/>
      <c r="W202" s="13"/>
      <c r="X202" s="13"/>
      <c r="Y202" s="13"/>
      <c r="Z202" s="13"/>
      <c r="AA202" s="13"/>
      <c r="AB202" s="13"/>
    </row>
    <row r="203" spans="1:28" ht="22.5" customHeight="1">
      <c r="A203" s="16" t="s">
        <v>384</v>
      </c>
      <c r="B203" s="8"/>
      <c r="C203" s="8"/>
      <c r="D203" s="8"/>
      <c r="E203" s="8"/>
      <c r="F203" s="16"/>
      <c r="G203" s="8"/>
      <c r="H203" s="8"/>
      <c r="I203" s="8"/>
      <c r="J203" s="8"/>
      <c r="K203" s="13"/>
      <c r="L203" s="13"/>
      <c r="M203" s="13"/>
      <c r="N203" s="13"/>
      <c r="O203" s="13"/>
      <c r="P203" s="13"/>
      <c r="Q203" s="13"/>
      <c r="R203" s="13"/>
      <c r="S203" s="13"/>
      <c r="T203" s="13"/>
      <c r="U203" s="13"/>
      <c r="V203" s="13"/>
      <c r="W203" s="13"/>
      <c r="X203" s="13"/>
      <c r="Y203" s="13"/>
      <c r="Z203" s="13"/>
      <c r="AA203" s="13"/>
      <c r="AB203" s="13"/>
    </row>
    <row r="204" spans="1:28" ht="22.5" customHeight="1">
      <c r="A204" s="16" t="s">
        <v>385</v>
      </c>
      <c r="B204" s="8"/>
      <c r="C204" s="8"/>
      <c r="D204" s="8"/>
      <c r="E204" s="8"/>
      <c r="F204" s="16"/>
      <c r="G204" s="8"/>
      <c r="H204" s="8"/>
      <c r="I204" s="8"/>
      <c r="J204" s="8"/>
      <c r="K204" s="13"/>
      <c r="L204" s="13"/>
      <c r="M204" s="13"/>
      <c r="N204" s="13"/>
      <c r="O204" s="13"/>
      <c r="P204" s="13"/>
      <c r="Q204" s="13"/>
      <c r="R204" s="13"/>
      <c r="S204" s="13"/>
      <c r="T204" s="13"/>
      <c r="U204" s="13"/>
      <c r="V204" s="13"/>
      <c r="W204" s="13"/>
      <c r="X204" s="13"/>
      <c r="Y204" s="13"/>
      <c r="Z204" s="13"/>
      <c r="AA204" s="13"/>
      <c r="AB204" s="13"/>
    </row>
    <row r="205" spans="1:28" ht="22.5" customHeight="1">
      <c r="A205" s="16" t="s">
        <v>386</v>
      </c>
      <c r="B205" s="8"/>
      <c r="C205" s="8"/>
      <c r="D205" s="8"/>
      <c r="E205" s="8"/>
      <c r="F205" s="16"/>
      <c r="G205" s="8"/>
      <c r="H205" s="8"/>
      <c r="I205" s="8"/>
      <c r="J205" s="8"/>
      <c r="K205" s="13"/>
      <c r="L205" s="13"/>
      <c r="M205" s="13"/>
      <c r="N205" s="13"/>
      <c r="O205" s="13"/>
      <c r="P205" s="13"/>
      <c r="Q205" s="13"/>
      <c r="R205" s="13"/>
      <c r="S205" s="13"/>
      <c r="T205" s="13"/>
      <c r="U205" s="13"/>
      <c r="V205" s="13"/>
      <c r="W205" s="13"/>
      <c r="X205" s="13"/>
      <c r="Y205" s="13"/>
      <c r="Z205" s="13"/>
      <c r="AA205" s="13"/>
      <c r="AB205" s="13"/>
    </row>
    <row r="206" spans="1:28" ht="22.5" customHeight="1">
      <c r="A206" s="16" t="s">
        <v>387</v>
      </c>
      <c r="B206" s="8"/>
      <c r="C206" s="8"/>
      <c r="D206" s="8"/>
      <c r="E206" s="8"/>
      <c r="F206" s="16"/>
      <c r="G206" s="8"/>
      <c r="H206" s="8"/>
      <c r="I206" s="8"/>
      <c r="J206" s="8"/>
      <c r="K206" s="13"/>
      <c r="L206" s="13"/>
      <c r="M206" s="13"/>
      <c r="N206" s="13"/>
      <c r="O206" s="13"/>
      <c r="P206" s="13"/>
      <c r="Q206" s="13"/>
      <c r="R206" s="13"/>
      <c r="S206" s="13"/>
      <c r="T206" s="13"/>
      <c r="U206" s="13"/>
      <c r="V206" s="13"/>
      <c r="W206" s="13"/>
      <c r="X206" s="13"/>
      <c r="Y206" s="13"/>
      <c r="Z206" s="13"/>
      <c r="AA206" s="13"/>
      <c r="AB206" s="13"/>
    </row>
    <row r="207" spans="1:28" ht="22.5" customHeight="1">
      <c r="A207" s="16" t="s">
        <v>388</v>
      </c>
      <c r="B207" s="8"/>
      <c r="C207" s="8"/>
      <c r="D207" s="8"/>
      <c r="E207" s="8"/>
      <c r="F207" s="16"/>
      <c r="G207" s="8"/>
      <c r="H207" s="8"/>
      <c r="I207" s="8"/>
      <c r="J207" s="8"/>
      <c r="K207" s="13"/>
      <c r="L207" s="13"/>
      <c r="M207" s="13"/>
      <c r="N207" s="13"/>
      <c r="O207" s="13"/>
      <c r="P207" s="13"/>
      <c r="Q207" s="13"/>
      <c r="R207" s="13"/>
      <c r="S207" s="13"/>
      <c r="T207" s="13"/>
      <c r="U207" s="13"/>
      <c r="V207" s="13"/>
      <c r="W207" s="13"/>
      <c r="X207" s="13"/>
      <c r="Y207" s="13"/>
      <c r="Z207" s="13"/>
      <c r="AA207" s="13"/>
      <c r="AB207" s="13"/>
    </row>
    <row r="208" spans="1:28" ht="22.5" customHeight="1">
      <c r="A208" s="16" t="s">
        <v>389</v>
      </c>
      <c r="B208" s="8"/>
      <c r="C208" s="8"/>
      <c r="D208" s="8"/>
      <c r="E208" s="8"/>
      <c r="F208" s="16"/>
      <c r="G208" s="8"/>
      <c r="H208" s="8"/>
      <c r="I208" s="8"/>
      <c r="J208" s="8"/>
      <c r="K208" s="13"/>
      <c r="L208" s="13"/>
      <c r="M208" s="13"/>
      <c r="N208" s="13"/>
      <c r="O208" s="13"/>
      <c r="P208" s="13"/>
      <c r="Q208" s="13"/>
      <c r="R208" s="13"/>
      <c r="S208" s="13"/>
      <c r="T208" s="13"/>
      <c r="U208" s="13"/>
      <c r="V208" s="13"/>
      <c r="W208" s="13"/>
      <c r="X208" s="13"/>
      <c r="Y208" s="13"/>
      <c r="Z208" s="13"/>
      <c r="AA208" s="13"/>
      <c r="AB208" s="13"/>
    </row>
    <row r="209" spans="1:28" ht="22.5" customHeight="1">
      <c r="A209" s="16" t="s">
        <v>390</v>
      </c>
      <c r="B209" s="8"/>
      <c r="C209" s="8"/>
      <c r="D209" s="8"/>
      <c r="E209" s="8"/>
      <c r="F209" s="16"/>
      <c r="G209" s="8"/>
      <c r="H209" s="8"/>
      <c r="I209" s="8"/>
      <c r="J209" s="8"/>
      <c r="K209" s="13"/>
      <c r="L209" s="13"/>
      <c r="M209" s="13"/>
      <c r="N209" s="13"/>
      <c r="O209" s="13"/>
      <c r="P209" s="13"/>
      <c r="Q209" s="13"/>
      <c r="R209" s="13"/>
      <c r="S209" s="13"/>
      <c r="T209" s="13"/>
      <c r="U209" s="13"/>
      <c r="V209" s="13"/>
      <c r="W209" s="13"/>
      <c r="X209" s="13"/>
      <c r="Y209" s="13"/>
      <c r="Z209" s="13"/>
      <c r="AA209" s="13"/>
      <c r="AB209" s="13"/>
    </row>
    <row r="210" spans="1:28" ht="22.5" customHeight="1">
      <c r="A210" s="16" t="s">
        <v>391</v>
      </c>
      <c r="B210" s="8"/>
      <c r="C210" s="8"/>
      <c r="D210" s="8"/>
      <c r="E210" s="8"/>
      <c r="F210" s="16"/>
      <c r="G210" s="8"/>
      <c r="H210" s="8"/>
      <c r="I210" s="8"/>
      <c r="J210" s="8"/>
      <c r="K210" s="13"/>
      <c r="L210" s="13"/>
      <c r="M210" s="13"/>
      <c r="N210" s="13"/>
      <c r="O210" s="13"/>
      <c r="P210" s="13"/>
      <c r="Q210" s="13"/>
      <c r="R210" s="13"/>
      <c r="S210" s="13"/>
      <c r="T210" s="13"/>
      <c r="U210" s="13"/>
      <c r="V210" s="13"/>
      <c r="W210" s="13"/>
      <c r="X210" s="13"/>
      <c r="Y210" s="13"/>
      <c r="Z210" s="13"/>
      <c r="AA210" s="13"/>
      <c r="AB210" s="13"/>
    </row>
    <row r="211" spans="1:28" ht="22.5" customHeight="1">
      <c r="A211" s="16" t="s">
        <v>392</v>
      </c>
      <c r="B211" s="8"/>
      <c r="C211" s="8"/>
      <c r="D211" s="8"/>
      <c r="E211" s="8"/>
      <c r="F211" s="16"/>
      <c r="G211" s="8"/>
      <c r="H211" s="8"/>
      <c r="I211" s="8"/>
      <c r="J211" s="8"/>
      <c r="K211" s="13"/>
      <c r="L211" s="13"/>
      <c r="M211" s="13"/>
      <c r="N211" s="13"/>
      <c r="O211" s="13"/>
      <c r="P211" s="13"/>
      <c r="Q211" s="13"/>
      <c r="R211" s="13"/>
      <c r="S211" s="13"/>
      <c r="T211" s="13"/>
      <c r="U211" s="13"/>
      <c r="V211" s="13"/>
      <c r="W211" s="13"/>
      <c r="X211" s="13"/>
      <c r="Y211" s="13"/>
      <c r="Z211" s="13"/>
      <c r="AA211" s="13"/>
      <c r="AB211" s="13"/>
    </row>
    <row r="212" spans="1:28" ht="22.5" customHeight="1">
      <c r="A212" s="16" t="s">
        <v>393</v>
      </c>
      <c r="B212" s="8"/>
      <c r="C212" s="8"/>
      <c r="D212" s="8"/>
      <c r="E212" s="8"/>
      <c r="F212" s="16"/>
      <c r="G212" s="8"/>
      <c r="H212" s="8"/>
      <c r="I212" s="8"/>
      <c r="J212" s="8"/>
      <c r="K212" s="13"/>
      <c r="L212" s="13"/>
      <c r="M212" s="13"/>
      <c r="N212" s="13"/>
      <c r="O212" s="13"/>
      <c r="P212" s="13"/>
      <c r="Q212" s="13"/>
      <c r="R212" s="13"/>
      <c r="S212" s="13"/>
      <c r="T212" s="13"/>
      <c r="U212" s="13"/>
      <c r="V212" s="13"/>
      <c r="W212" s="13"/>
      <c r="X212" s="13"/>
      <c r="Y212" s="13"/>
      <c r="Z212" s="13"/>
      <c r="AA212" s="13"/>
      <c r="AB212" s="13"/>
    </row>
    <row r="213" spans="1:28" ht="22.5" customHeight="1">
      <c r="A213" s="16" t="s">
        <v>394</v>
      </c>
      <c r="B213" s="8"/>
      <c r="C213" s="8"/>
      <c r="D213" s="8"/>
      <c r="E213" s="8"/>
      <c r="F213" s="16"/>
      <c r="G213" s="8"/>
      <c r="H213" s="8"/>
      <c r="I213" s="8"/>
      <c r="J213" s="8"/>
      <c r="K213" s="13"/>
      <c r="L213" s="13"/>
      <c r="M213" s="13"/>
      <c r="N213" s="13"/>
      <c r="O213" s="13"/>
      <c r="P213" s="13"/>
      <c r="Q213" s="13"/>
      <c r="R213" s="13"/>
      <c r="S213" s="13"/>
      <c r="T213" s="13"/>
      <c r="U213" s="13"/>
      <c r="V213" s="13"/>
      <c r="W213" s="13"/>
      <c r="X213" s="13"/>
      <c r="Y213" s="13"/>
      <c r="Z213" s="13"/>
      <c r="AA213" s="13"/>
      <c r="AB213" s="13"/>
    </row>
    <row r="214" spans="1:28" ht="22.5" customHeight="1">
      <c r="A214" s="16" t="s">
        <v>395</v>
      </c>
      <c r="B214" s="8"/>
      <c r="C214" s="8"/>
      <c r="D214" s="8"/>
      <c r="E214" s="8"/>
      <c r="F214" s="16"/>
      <c r="G214" s="8"/>
      <c r="H214" s="8"/>
      <c r="I214" s="8"/>
      <c r="J214" s="8"/>
      <c r="K214" s="13"/>
      <c r="L214" s="13"/>
      <c r="M214" s="13"/>
      <c r="N214" s="13"/>
      <c r="O214" s="13"/>
      <c r="P214" s="13"/>
      <c r="Q214" s="13"/>
      <c r="R214" s="13"/>
      <c r="S214" s="13"/>
      <c r="T214" s="13"/>
      <c r="U214" s="13"/>
      <c r="V214" s="13"/>
      <c r="W214" s="13"/>
      <c r="X214" s="13"/>
      <c r="Y214" s="13"/>
      <c r="Z214" s="13"/>
      <c r="AA214" s="13"/>
      <c r="AB214" s="13"/>
    </row>
    <row r="215" spans="1:28" ht="22.5" customHeight="1">
      <c r="A215" s="16" t="s">
        <v>396</v>
      </c>
      <c r="B215" s="8"/>
      <c r="C215" s="8"/>
      <c r="D215" s="8"/>
      <c r="E215" s="8"/>
      <c r="F215" s="16"/>
      <c r="G215" s="8"/>
      <c r="H215" s="8"/>
      <c r="I215" s="8"/>
      <c r="J215" s="8"/>
      <c r="K215" s="13"/>
      <c r="L215" s="13"/>
      <c r="M215" s="13"/>
      <c r="N215" s="13"/>
      <c r="O215" s="13"/>
      <c r="P215" s="13"/>
      <c r="Q215" s="13"/>
      <c r="R215" s="13"/>
      <c r="S215" s="13"/>
      <c r="T215" s="13"/>
      <c r="U215" s="13"/>
      <c r="V215" s="13"/>
      <c r="W215" s="13"/>
      <c r="X215" s="13"/>
      <c r="Y215" s="13"/>
      <c r="Z215" s="13"/>
      <c r="AA215" s="13"/>
      <c r="AB215" s="13"/>
    </row>
    <row r="216" spans="1:28" ht="22.5" customHeight="1">
      <c r="A216" s="16" t="s">
        <v>397</v>
      </c>
      <c r="B216" s="8"/>
      <c r="C216" s="8"/>
      <c r="D216" s="8"/>
      <c r="E216" s="8"/>
      <c r="F216" s="16"/>
      <c r="G216" s="8"/>
      <c r="H216" s="8"/>
      <c r="I216" s="8"/>
      <c r="J216" s="8"/>
      <c r="K216" s="13"/>
      <c r="L216" s="13"/>
      <c r="M216" s="13"/>
      <c r="N216" s="13"/>
      <c r="O216" s="13"/>
      <c r="P216" s="13"/>
      <c r="Q216" s="13"/>
      <c r="R216" s="13"/>
      <c r="S216" s="13"/>
      <c r="T216" s="13"/>
      <c r="U216" s="13"/>
      <c r="V216" s="13"/>
      <c r="W216" s="13"/>
      <c r="X216" s="13"/>
      <c r="Y216" s="13"/>
      <c r="Z216" s="13"/>
      <c r="AA216" s="13"/>
      <c r="AB216" s="13"/>
    </row>
    <row r="217" spans="1:28" ht="22.5" customHeight="1">
      <c r="A217" s="16" t="s">
        <v>398</v>
      </c>
      <c r="B217" s="8"/>
      <c r="C217" s="8"/>
      <c r="D217" s="8"/>
      <c r="E217" s="8"/>
      <c r="F217" s="16"/>
      <c r="G217" s="8"/>
      <c r="H217" s="8"/>
      <c r="I217" s="8"/>
      <c r="J217" s="8"/>
      <c r="K217" s="13"/>
      <c r="L217" s="13"/>
      <c r="M217" s="13"/>
      <c r="N217" s="13"/>
      <c r="O217" s="13"/>
      <c r="P217" s="13"/>
      <c r="Q217" s="13"/>
      <c r="R217" s="13"/>
      <c r="S217" s="13"/>
      <c r="T217" s="13"/>
      <c r="U217" s="13"/>
      <c r="V217" s="13"/>
      <c r="W217" s="13"/>
      <c r="X217" s="13"/>
      <c r="Y217" s="13"/>
      <c r="Z217" s="13"/>
      <c r="AA217" s="13"/>
      <c r="AB217" s="13"/>
    </row>
    <row r="218" spans="1:28" ht="22.5" customHeight="1">
      <c r="A218" s="16" t="s">
        <v>399</v>
      </c>
      <c r="B218" s="8"/>
      <c r="C218" s="8"/>
      <c r="D218" s="8"/>
      <c r="E218" s="8"/>
      <c r="F218" s="16"/>
      <c r="G218" s="8"/>
      <c r="H218" s="8"/>
      <c r="I218" s="8"/>
      <c r="J218" s="8"/>
      <c r="K218" s="13"/>
      <c r="L218" s="13"/>
      <c r="M218" s="13"/>
      <c r="N218" s="13"/>
      <c r="O218" s="13"/>
      <c r="P218" s="13"/>
      <c r="Q218" s="13"/>
      <c r="R218" s="13"/>
      <c r="S218" s="13"/>
      <c r="T218" s="13"/>
      <c r="U218" s="13"/>
      <c r="V218" s="13"/>
      <c r="W218" s="13"/>
      <c r="X218" s="13"/>
      <c r="Y218" s="13"/>
      <c r="Z218" s="13"/>
      <c r="AA218" s="13"/>
      <c r="AB218" s="13"/>
    </row>
    <row r="219" spans="1:28" ht="22.5" customHeight="1">
      <c r="A219" s="16" t="s">
        <v>400</v>
      </c>
      <c r="B219" s="8"/>
      <c r="C219" s="8"/>
      <c r="D219" s="8"/>
      <c r="E219" s="8"/>
      <c r="F219" s="16"/>
      <c r="G219" s="8"/>
      <c r="H219" s="8"/>
      <c r="I219" s="8"/>
      <c r="J219" s="8"/>
      <c r="K219" s="13"/>
      <c r="L219" s="13"/>
      <c r="M219" s="13"/>
      <c r="N219" s="13"/>
      <c r="O219" s="13"/>
      <c r="P219" s="13"/>
      <c r="Q219" s="13"/>
      <c r="R219" s="13"/>
      <c r="S219" s="13"/>
      <c r="T219" s="13"/>
      <c r="U219" s="13"/>
      <c r="V219" s="13"/>
      <c r="W219" s="13"/>
      <c r="X219" s="13"/>
      <c r="Y219" s="13"/>
      <c r="Z219" s="13"/>
      <c r="AA219" s="13"/>
      <c r="AB219" s="13"/>
    </row>
    <row r="220" spans="1:28" ht="22.5" customHeight="1">
      <c r="A220" s="16" t="s">
        <v>401</v>
      </c>
      <c r="B220" s="8"/>
      <c r="C220" s="8"/>
      <c r="D220" s="8"/>
      <c r="E220" s="8"/>
      <c r="F220" s="16"/>
      <c r="G220" s="8"/>
      <c r="H220" s="8"/>
      <c r="I220" s="8"/>
      <c r="J220" s="8"/>
      <c r="K220" s="13"/>
      <c r="L220" s="13"/>
      <c r="M220" s="13"/>
      <c r="N220" s="13"/>
      <c r="O220" s="13"/>
      <c r="P220" s="13"/>
      <c r="Q220" s="13"/>
      <c r="R220" s="13"/>
      <c r="S220" s="13"/>
      <c r="T220" s="13"/>
      <c r="U220" s="13"/>
      <c r="V220" s="13"/>
      <c r="W220" s="13"/>
      <c r="X220" s="13"/>
      <c r="Y220" s="13"/>
      <c r="Z220" s="13"/>
      <c r="AA220" s="13"/>
      <c r="AB220" s="13"/>
    </row>
    <row r="221" spans="1:28" ht="22.5" customHeight="1">
      <c r="A221" s="16" t="s">
        <v>402</v>
      </c>
      <c r="B221" s="8"/>
      <c r="C221" s="8"/>
      <c r="D221" s="8"/>
      <c r="E221" s="8"/>
      <c r="F221" s="16"/>
      <c r="G221" s="8"/>
      <c r="H221" s="8"/>
      <c r="I221" s="8"/>
      <c r="J221" s="8"/>
      <c r="K221" s="13"/>
      <c r="L221" s="13"/>
      <c r="M221" s="13"/>
      <c r="N221" s="13"/>
      <c r="O221" s="13"/>
      <c r="P221" s="13"/>
      <c r="Q221" s="13"/>
      <c r="R221" s="13"/>
      <c r="S221" s="13"/>
      <c r="T221" s="13"/>
      <c r="U221" s="13"/>
      <c r="V221" s="13"/>
      <c r="W221" s="13"/>
      <c r="X221" s="13"/>
      <c r="Y221" s="13"/>
      <c r="Z221" s="13"/>
      <c r="AA221" s="13"/>
      <c r="AB221" s="13"/>
    </row>
    <row r="222" spans="1:28" ht="22.5" customHeight="1">
      <c r="A222" s="16" t="s">
        <v>403</v>
      </c>
      <c r="B222" s="8"/>
      <c r="C222" s="8"/>
      <c r="D222" s="8"/>
      <c r="E222" s="8"/>
      <c r="F222" s="16"/>
      <c r="G222" s="8"/>
      <c r="H222" s="8"/>
      <c r="I222" s="8"/>
      <c r="J222" s="8"/>
      <c r="K222" s="13"/>
      <c r="L222" s="13"/>
      <c r="M222" s="13"/>
      <c r="N222" s="13"/>
      <c r="O222" s="13"/>
      <c r="P222" s="13"/>
      <c r="Q222" s="13"/>
      <c r="R222" s="13"/>
      <c r="S222" s="13"/>
      <c r="T222" s="13"/>
      <c r="U222" s="13"/>
      <c r="V222" s="13"/>
      <c r="W222" s="13"/>
      <c r="X222" s="13"/>
      <c r="Y222" s="13"/>
      <c r="Z222" s="13"/>
      <c r="AA222" s="13"/>
      <c r="AB222" s="13"/>
    </row>
    <row r="223" spans="1:28" ht="22.5" customHeight="1">
      <c r="A223" s="16" t="s">
        <v>404</v>
      </c>
      <c r="B223" s="8"/>
      <c r="C223" s="8"/>
      <c r="D223" s="8"/>
      <c r="E223" s="8"/>
      <c r="F223" s="16"/>
      <c r="G223" s="8"/>
      <c r="H223" s="8"/>
      <c r="I223" s="8"/>
      <c r="J223" s="8"/>
      <c r="K223" s="13"/>
      <c r="L223" s="13"/>
      <c r="M223" s="13"/>
      <c r="N223" s="13"/>
      <c r="O223" s="13"/>
      <c r="P223" s="13"/>
      <c r="Q223" s="13"/>
      <c r="R223" s="13"/>
      <c r="S223" s="13"/>
      <c r="T223" s="13"/>
      <c r="U223" s="13"/>
      <c r="V223" s="13"/>
      <c r="W223" s="13"/>
      <c r="X223" s="13"/>
      <c r="Y223" s="13"/>
      <c r="Z223" s="13"/>
      <c r="AA223" s="13"/>
      <c r="AB223" s="13"/>
    </row>
    <row r="224" spans="1:28" ht="22.5" customHeight="1">
      <c r="A224" s="16" t="s">
        <v>405</v>
      </c>
      <c r="B224" s="8"/>
      <c r="C224" s="8"/>
      <c r="D224" s="8"/>
      <c r="E224" s="8"/>
      <c r="F224" s="16"/>
      <c r="G224" s="8"/>
      <c r="H224" s="8"/>
      <c r="I224" s="8"/>
      <c r="J224" s="8"/>
      <c r="K224" s="13"/>
      <c r="L224" s="13"/>
      <c r="M224" s="13"/>
      <c r="N224" s="13"/>
      <c r="O224" s="13"/>
      <c r="P224" s="13"/>
      <c r="Q224" s="13"/>
      <c r="R224" s="13"/>
      <c r="S224" s="13"/>
      <c r="T224" s="13"/>
      <c r="U224" s="13"/>
      <c r="V224" s="13"/>
      <c r="W224" s="13"/>
      <c r="X224" s="13"/>
      <c r="Y224" s="13"/>
      <c r="Z224" s="13"/>
      <c r="AA224" s="13"/>
      <c r="AB224" s="13"/>
    </row>
    <row r="225" spans="1:28" ht="22.5" customHeight="1">
      <c r="A225" s="16" t="s">
        <v>406</v>
      </c>
      <c r="B225" s="8"/>
      <c r="C225" s="8"/>
      <c r="D225" s="8"/>
      <c r="E225" s="8"/>
      <c r="F225" s="16"/>
      <c r="G225" s="8"/>
      <c r="H225" s="8"/>
      <c r="I225" s="8"/>
      <c r="J225" s="8"/>
      <c r="K225" s="13"/>
      <c r="L225" s="13"/>
      <c r="M225" s="13"/>
      <c r="N225" s="13"/>
      <c r="O225" s="13"/>
      <c r="P225" s="13"/>
      <c r="Q225" s="13"/>
      <c r="R225" s="13"/>
      <c r="S225" s="13"/>
      <c r="T225" s="13"/>
      <c r="U225" s="13"/>
      <c r="V225" s="13"/>
      <c r="W225" s="13"/>
      <c r="X225" s="13"/>
      <c r="Y225" s="13"/>
      <c r="Z225" s="13"/>
      <c r="AA225" s="13"/>
      <c r="AB225" s="13"/>
    </row>
    <row r="226" spans="1:28" ht="22.5" customHeight="1">
      <c r="A226" s="16" t="s">
        <v>407</v>
      </c>
      <c r="B226" s="8"/>
      <c r="C226" s="8"/>
      <c r="D226" s="8"/>
      <c r="E226" s="8"/>
      <c r="F226" s="16"/>
      <c r="G226" s="8"/>
      <c r="H226" s="8"/>
      <c r="I226" s="8"/>
      <c r="J226" s="8"/>
      <c r="K226" s="13"/>
      <c r="L226" s="13"/>
      <c r="M226" s="13"/>
      <c r="N226" s="13"/>
      <c r="O226" s="13"/>
      <c r="P226" s="13"/>
      <c r="Q226" s="13"/>
      <c r="R226" s="13"/>
      <c r="S226" s="13"/>
      <c r="T226" s="13"/>
      <c r="U226" s="13"/>
      <c r="V226" s="13"/>
      <c r="W226" s="13"/>
      <c r="X226" s="13"/>
      <c r="Y226" s="13"/>
      <c r="Z226" s="13"/>
      <c r="AA226" s="13"/>
      <c r="AB226" s="13"/>
    </row>
    <row r="227" spans="1:28" ht="22.5" customHeight="1">
      <c r="A227" s="16" t="s">
        <v>408</v>
      </c>
      <c r="B227" s="8"/>
      <c r="C227" s="8"/>
      <c r="D227" s="8"/>
      <c r="E227" s="8"/>
      <c r="F227" s="16"/>
      <c r="G227" s="8"/>
      <c r="H227" s="8"/>
      <c r="I227" s="8"/>
      <c r="J227" s="8"/>
      <c r="K227" s="13"/>
      <c r="L227" s="13"/>
      <c r="M227" s="13"/>
      <c r="N227" s="13"/>
      <c r="O227" s="13"/>
      <c r="P227" s="13"/>
      <c r="Q227" s="13"/>
      <c r="R227" s="13"/>
      <c r="S227" s="13"/>
      <c r="T227" s="13"/>
      <c r="U227" s="13"/>
      <c r="V227" s="13"/>
      <c r="W227" s="13"/>
      <c r="X227" s="13"/>
      <c r="Y227" s="13"/>
      <c r="Z227" s="13"/>
      <c r="AA227" s="13"/>
      <c r="AB227" s="13"/>
    </row>
    <row r="228" spans="1:28" ht="22.5" customHeight="1">
      <c r="A228" s="16" t="s">
        <v>409</v>
      </c>
      <c r="B228" s="8"/>
      <c r="C228" s="8"/>
      <c r="D228" s="8"/>
      <c r="E228" s="8"/>
      <c r="F228" s="16"/>
      <c r="G228" s="8"/>
      <c r="H228" s="8"/>
      <c r="I228" s="8"/>
      <c r="J228" s="8"/>
      <c r="K228" s="13"/>
      <c r="L228" s="13"/>
      <c r="M228" s="13"/>
      <c r="N228" s="13"/>
      <c r="O228" s="13"/>
      <c r="P228" s="13"/>
      <c r="Q228" s="13"/>
      <c r="R228" s="13"/>
      <c r="S228" s="13"/>
      <c r="T228" s="13"/>
      <c r="U228" s="13"/>
      <c r="V228" s="13"/>
      <c r="W228" s="13"/>
      <c r="X228" s="13"/>
      <c r="Y228" s="13"/>
      <c r="Z228" s="13"/>
      <c r="AA228" s="13"/>
      <c r="AB228" s="13"/>
    </row>
    <row r="229" spans="1:28" ht="22.5" customHeight="1">
      <c r="A229" s="16" t="s">
        <v>410</v>
      </c>
      <c r="B229" s="8"/>
      <c r="C229" s="8"/>
      <c r="D229" s="8"/>
      <c r="E229" s="8"/>
      <c r="F229" s="16"/>
      <c r="G229" s="8"/>
      <c r="H229" s="8"/>
      <c r="I229" s="8"/>
      <c r="J229" s="8"/>
      <c r="K229" s="13"/>
      <c r="L229" s="13"/>
      <c r="M229" s="13"/>
      <c r="N229" s="13"/>
      <c r="O229" s="13"/>
      <c r="P229" s="13"/>
      <c r="Q229" s="13"/>
      <c r="R229" s="13"/>
      <c r="S229" s="13"/>
      <c r="T229" s="13"/>
      <c r="U229" s="13"/>
      <c r="V229" s="13"/>
      <c r="W229" s="13"/>
      <c r="X229" s="13"/>
      <c r="Y229" s="13"/>
      <c r="Z229" s="13"/>
      <c r="AA229" s="13"/>
      <c r="AB229" s="13"/>
    </row>
    <row r="230" spans="1:28" ht="22.5" customHeight="1">
      <c r="A230" s="16" t="s">
        <v>411</v>
      </c>
      <c r="B230" s="8"/>
      <c r="C230" s="8"/>
      <c r="D230" s="8"/>
      <c r="E230" s="8"/>
      <c r="F230" s="16"/>
      <c r="G230" s="8"/>
      <c r="H230" s="8"/>
      <c r="I230" s="8"/>
      <c r="J230" s="8"/>
      <c r="K230" s="13"/>
      <c r="L230" s="13"/>
      <c r="M230" s="13"/>
      <c r="N230" s="13"/>
      <c r="O230" s="13"/>
      <c r="P230" s="13"/>
      <c r="Q230" s="13"/>
      <c r="R230" s="13"/>
      <c r="S230" s="13"/>
      <c r="T230" s="13"/>
      <c r="U230" s="13"/>
      <c r="V230" s="13"/>
      <c r="W230" s="13"/>
      <c r="X230" s="13"/>
      <c r="Y230" s="13"/>
      <c r="Z230" s="13"/>
      <c r="AA230" s="13"/>
      <c r="AB230" s="13"/>
    </row>
    <row r="231" spans="1:28" ht="22.5" customHeight="1">
      <c r="A231" s="16" t="s">
        <v>412</v>
      </c>
      <c r="B231" s="8"/>
      <c r="C231" s="8"/>
      <c r="D231" s="8"/>
      <c r="E231" s="8"/>
      <c r="F231" s="16"/>
      <c r="G231" s="8"/>
      <c r="H231" s="8"/>
      <c r="I231" s="8"/>
      <c r="J231" s="8"/>
      <c r="K231" s="13"/>
      <c r="L231" s="13"/>
      <c r="M231" s="13"/>
      <c r="N231" s="13"/>
      <c r="O231" s="13"/>
      <c r="P231" s="13"/>
      <c r="Q231" s="13"/>
      <c r="R231" s="13"/>
      <c r="S231" s="13"/>
      <c r="T231" s="13"/>
      <c r="U231" s="13"/>
      <c r="V231" s="13"/>
      <c r="W231" s="13"/>
      <c r="X231" s="13"/>
      <c r="Y231" s="13"/>
      <c r="Z231" s="13"/>
      <c r="AA231" s="13"/>
      <c r="AB231" s="13"/>
    </row>
    <row r="232" spans="1:28" ht="22.5" customHeight="1">
      <c r="A232" s="16" t="s">
        <v>413</v>
      </c>
      <c r="B232" s="8"/>
      <c r="C232" s="8"/>
      <c r="D232" s="8"/>
      <c r="E232" s="8"/>
      <c r="F232" s="16"/>
      <c r="G232" s="8"/>
      <c r="H232" s="8"/>
      <c r="I232" s="8"/>
      <c r="J232" s="8"/>
      <c r="K232" s="13"/>
      <c r="L232" s="13"/>
      <c r="M232" s="13"/>
      <c r="N232" s="13"/>
      <c r="O232" s="13"/>
      <c r="P232" s="13"/>
      <c r="Q232" s="13"/>
      <c r="R232" s="13"/>
      <c r="S232" s="13"/>
      <c r="T232" s="13"/>
      <c r="U232" s="13"/>
      <c r="V232" s="13"/>
      <c r="W232" s="13"/>
      <c r="X232" s="13"/>
      <c r="Y232" s="13"/>
      <c r="Z232" s="13"/>
      <c r="AA232" s="13"/>
      <c r="AB232" s="13"/>
    </row>
    <row r="233" spans="1:28" ht="22.5" customHeight="1">
      <c r="A233" s="16" t="s">
        <v>414</v>
      </c>
      <c r="B233" s="8"/>
      <c r="C233" s="8"/>
      <c r="D233" s="8"/>
      <c r="E233" s="8"/>
      <c r="F233" s="16"/>
      <c r="G233" s="8"/>
      <c r="H233" s="8"/>
      <c r="I233" s="8"/>
      <c r="J233" s="8"/>
      <c r="K233" s="13"/>
      <c r="L233" s="13"/>
      <c r="M233" s="13"/>
      <c r="N233" s="13"/>
      <c r="O233" s="13"/>
      <c r="P233" s="13"/>
      <c r="Q233" s="13"/>
      <c r="R233" s="13"/>
      <c r="S233" s="13"/>
      <c r="T233" s="13"/>
      <c r="U233" s="13"/>
      <c r="V233" s="13"/>
      <c r="W233" s="13"/>
      <c r="X233" s="13"/>
      <c r="Y233" s="13"/>
      <c r="Z233" s="13"/>
      <c r="AA233" s="13"/>
      <c r="AB233" s="13"/>
    </row>
    <row r="234" spans="1:28" ht="22.5" customHeight="1">
      <c r="A234" s="16" t="s">
        <v>415</v>
      </c>
      <c r="B234" s="8"/>
      <c r="C234" s="8"/>
      <c r="D234" s="8"/>
      <c r="E234" s="8"/>
      <c r="F234" s="16"/>
      <c r="G234" s="8"/>
      <c r="H234" s="8"/>
      <c r="I234" s="8"/>
      <c r="J234" s="8"/>
      <c r="K234" s="13"/>
      <c r="L234" s="13"/>
      <c r="M234" s="13"/>
      <c r="N234" s="13"/>
      <c r="O234" s="13"/>
      <c r="P234" s="13"/>
      <c r="Q234" s="13"/>
      <c r="R234" s="13"/>
      <c r="S234" s="13"/>
      <c r="T234" s="13"/>
      <c r="U234" s="13"/>
      <c r="V234" s="13"/>
      <c r="W234" s="13"/>
      <c r="X234" s="13"/>
      <c r="Y234" s="13"/>
      <c r="Z234" s="13"/>
      <c r="AA234" s="13"/>
      <c r="AB234" s="13"/>
    </row>
    <row r="235" spans="1:28" ht="22.5" customHeight="1">
      <c r="A235" s="16" t="s">
        <v>416</v>
      </c>
      <c r="B235" s="8"/>
      <c r="C235" s="8"/>
      <c r="D235" s="8"/>
      <c r="E235" s="8"/>
      <c r="F235" s="16"/>
      <c r="G235" s="8"/>
      <c r="H235" s="8"/>
      <c r="I235" s="8"/>
      <c r="J235" s="8"/>
      <c r="K235" s="13"/>
      <c r="L235" s="13"/>
      <c r="M235" s="13"/>
      <c r="N235" s="13"/>
      <c r="O235" s="13"/>
      <c r="P235" s="13"/>
      <c r="Q235" s="13"/>
      <c r="R235" s="13"/>
      <c r="S235" s="13"/>
      <c r="T235" s="13"/>
      <c r="U235" s="13"/>
      <c r="V235" s="13"/>
      <c r="W235" s="13"/>
      <c r="X235" s="13"/>
      <c r="Y235" s="13"/>
      <c r="Z235" s="13"/>
      <c r="AA235" s="13"/>
      <c r="AB235" s="13"/>
    </row>
    <row r="236" spans="1:28" ht="22.5" customHeight="1">
      <c r="A236" s="16" t="s">
        <v>417</v>
      </c>
      <c r="B236" s="8"/>
      <c r="C236" s="8"/>
      <c r="D236" s="8"/>
      <c r="E236" s="8"/>
      <c r="F236" s="16"/>
      <c r="G236" s="8"/>
      <c r="H236" s="8"/>
      <c r="I236" s="8"/>
      <c r="J236" s="8"/>
      <c r="K236" s="13"/>
      <c r="L236" s="13"/>
      <c r="M236" s="13"/>
      <c r="N236" s="13"/>
      <c r="O236" s="13"/>
      <c r="P236" s="13"/>
      <c r="Q236" s="13"/>
      <c r="R236" s="13"/>
      <c r="S236" s="13"/>
      <c r="T236" s="13"/>
      <c r="U236" s="13"/>
      <c r="V236" s="13"/>
      <c r="W236" s="13"/>
      <c r="X236" s="13"/>
      <c r="Y236" s="13"/>
      <c r="Z236" s="13"/>
      <c r="AA236" s="13"/>
      <c r="AB236" s="13"/>
    </row>
    <row r="237" spans="1:28" ht="22.5" customHeight="1">
      <c r="A237" s="16" t="s">
        <v>418</v>
      </c>
      <c r="B237" s="8"/>
      <c r="C237" s="8"/>
      <c r="D237" s="8"/>
      <c r="E237" s="8"/>
      <c r="F237" s="16"/>
      <c r="G237" s="8"/>
      <c r="H237" s="8"/>
      <c r="I237" s="8"/>
      <c r="J237" s="8"/>
      <c r="K237" s="13"/>
      <c r="L237" s="13"/>
      <c r="M237" s="13"/>
      <c r="N237" s="13"/>
      <c r="O237" s="13"/>
      <c r="P237" s="13"/>
      <c r="Q237" s="13"/>
      <c r="R237" s="13"/>
      <c r="S237" s="13"/>
      <c r="T237" s="13"/>
      <c r="U237" s="13"/>
      <c r="V237" s="13"/>
      <c r="W237" s="13"/>
      <c r="X237" s="13"/>
      <c r="Y237" s="13"/>
      <c r="Z237" s="13"/>
      <c r="AA237" s="13"/>
      <c r="AB237" s="13"/>
    </row>
    <row r="238" spans="1:28" ht="22.5" customHeight="1">
      <c r="A238" s="16" t="s">
        <v>419</v>
      </c>
      <c r="B238" s="8"/>
      <c r="C238" s="8"/>
      <c r="D238" s="8"/>
      <c r="E238" s="8"/>
      <c r="F238" s="16"/>
      <c r="G238" s="8"/>
      <c r="H238" s="8"/>
      <c r="I238" s="8"/>
      <c r="J238" s="8"/>
      <c r="K238" s="13"/>
      <c r="L238" s="13"/>
      <c r="M238" s="13"/>
      <c r="N238" s="13"/>
      <c r="O238" s="13"/>
      <c r="P238" s="13"/>
      <c r="Q238" s="13"/>
      <c r="R238" s="13"/>
      <c r="S238" s="13"/>
      <c r="T238" s="13"/>
      <c r="U238" s="13"/>
      <c r="V238" s="13"/>
      <c r="W238" s="13"/>
      <c r="X238" s="13"/>
      <c r="Y238" s="13"/>
      <c r="Z238" s="13"/>
      <c r="AA238" s="13"/>
      <c r="AB238" s="13"/>
    </row>
    <row r="239" spans="1:28" ht="22.5" customHeight="1">
      <c r="A239" s="16" t="s">
        <v>420</v>
      </c>
      <c r="B239" s="8"/>
      <c r="C239" s="8"/>
      <c r="D239" s="8"/>
      <c r="E239" s="8"/>
      <c r="F239" s="16"/>
      <c r="G239" s="8"/>
      <c r="H239" s="8"/>
      <c r="I239" s="8"/>
      <c r="J239" s="8"/>
      <c r="K239" s="13"/>
      <c r="L239" s="13"/>
      <c r="M239" s="13"/>
      <c r="N239" s="13"/>
      <c r="O239" s="13"/>
      <c r="P239" s="13"/>
      <c r="Q239" s="13"/>
      <c r="R239" s="13"/>
      <c r="S239" s="13"/>
      <c r="T239" s="13"/>
      <c r="U239" s="13"/>
      <c r="V239" s="13"/>
      <c r="W239" s="13"/>
      <c r="X239" s="13"/>
      <c r="Y239" s="13"/>
      <c r="Z239" s="13"/>
      <c r="AA239" s="13"/>
      <c r="AB239" s="13"/>
    </row>
    <row r="240" spans="1:28" ht="22.5" customHeight="1">
      <c r="A240" s="16" t="s">
        <v>421</v>
      </c>
      <c r="B240" s="8"/>
      <c r="C240" s="8"/>
      <c r="D240" s="8"/>
      <c r="E240" s="8"/>
      <c r="F240" s="16"/>
      <c r="G240" s="8"/>
      <c r="H240" s="8"/>
      <c r="I240" s="8"/>
      <c r="J240" s="8"/>
      <c r="K240" s="13"/>
      <c r="L240" s="13"/>
      <c r="M240" s="13"/>
      <c r="N240" s="13"/>
      <c r="O240" s="13"/>
      <c r="P240" s="13"/>
      <c r="Q240" s="13"/>
      <c r="R240" s="13"/>
      <c r="S240" s="13"/>
      <c r="T240" s="13"/>
      <c r="U240" s="13"/>
      <c r="V240" s="13"/>
      <c r="W240" s="13"/>
      <c r="X240" s="13"/>
      <c r="Y240" s="13"/>
      <c r="Z240" s="13"/>
      <c r="AA240" s="13"/>
      <c r="AB240" s="13"/>
    </row>
    <row r="241" spans="1:28" ht="22.5" customHeight="1">
      <c r="A241" s="16" t="s">
        <v>422</v>
      </c>
      <c r="B241" s="8"/>
      <c r="C241" s="8"/>
      <c r="D241" s="8"/>
      <c r="E241" s="8"/>
      <c r="F241" s="16"/>
      <c r="G241" s="8"/>
      <c r="H241" s="8"/>
      <c r="I241" s="8"/>
      <c r="J241" s="8"/>
      <c r="K241" s="13"/>
      <c r="L241" s="13"/>
      <c r="M241" s="13"/>
      <c r="N241" s="13"/>
      <c r="O241" s="13"/>
      <c r="P241" s="13"/>
      <c r="Q241" s="13"/>
      <c r="R241" s="13"/>
      <c r="S241" s="13"/>
      <c r="T241" s="13"/>
      <c r="U241" s="13"/>
      <c r="V241" s="13"/>
      <c r="W241" s="13"/>
      <c r="X241" s="13"/>
      <c r="Y241" s="13"/>
      <c r="Z241" s="13"/>
      <c r="AA241" s="13"/>
      <c r="AB241" s="13"/>
    </row>
    <row r="242" spans="1:28" ht="22.5" customHeight="1">
      <c r="A242" s="16" t="s">
        <v>423</v>
      </c>
      <c r="B242" s="8"/>
      <c r="C242" s="8"/>
      <c r="D242" s="8"/>
      <c r="E242" s="8"/>
      <c r="F242" s="16"/>
      <c r="G242" s="8"/>
      <c r="H242" s="8"/>
      <c r="I242" s="8"/>
      <c r="J242" s="8"/>
      <c r="K242" s="13"/>
      <c r="L242" s="13"/>
      <c r="M242" s="13"/>
      <c r="N242" s="13"/>
      <c r="O242" s="13"/>
      <c r="P242" s="13"/>
      <c r="Q242" s="13"/>
      <c r="R242" s="13"/>
      <c r="S242" s="13"/>
      <c r="T242" s="13"/>
      <c r="U242" s="13"/>
      <c r="V242" s="13"/>
      <c r="W242" s="13"/>
      <c r="X242" s="13"/>
      <c r="Y242" s="13"/>
      <c r="Z242" s="13"/>
      <c r="AA242" s="13"/>
      <c r="AB242" s="13"/>
    </row>
    <row r="243" spans="1:28" ht="22.5" customHeight="1">
      <c r="A243" s="16" t="s">
        <v>424</v>
      </c>
      <c r="B243" s="8"/>
      <c r="C243" s="8"/>
      <c r="D243" s="8"/>
      <c r="E243" s="8"/>
      <c r="F243" s="16"/>
      <c r="G243" s="8"/>
      <c r="H243" s="8"/>
      <c r="I243" s="8"/>
      <c r="J243" s="8"/>
      <c r="K243" s="13"/>
      <c r="L243" s="13"/>
      <c r="M243" s="13"/>
      <c r="N243" s="13"/>
      <c r="O243" s="13"/>
      <c r="P243" s="13"/>
      <c r="Q243" s="13"/>
      <c r="R243" s="13"/>
      <c r="S243" s="13"/>
      <c r="T243" s="13"/>
      <c r="U243" s="13"/>
      <c r="V243" s="13"/>
      <c r="W243" s="13"/>
      <c r="X243" s="13"/>
      <c r="Y243" s="13"/>
      <c r="Z243" s="13"/>
      <c r="AA243" s="13"/>
      <c r="AB243" s="13"/>
    </row>
    <row r="244" spans="1:28" ht="22.5" customHeight="1">
      <c r="A244" s="16" t="s">
        <v>425</v>
      </c>
      <c r="B244" s="8"/>
      <c r="C244" s="8"/>
      <c r="D244" s="8"/>
      <c r="E244" s="8"/>
      <c r="F244" s="16"/>
      <c r="G244" s="8"/>
      <c r="H244" s="8"/>
      <c r="I244" s="8"/>
      <c r="J244" s="8"/>
      <c r="K244" s="13"/>
      <c r="L244" s="13"/>
      <c r="M244" s="13"/>
      <c r="N244" s="13"/>
      <c r="O244" s="13"/>
      <c r="P244" s="13"/>
      <c r="Q244" s="13"/>
      <c r="R244" s="13"/>
      <c r="S244" s="13"/>
      <c r="T244" s="13"/>
      <c r="U244" s="13"/>
      <c r="V244" s="13"/>
      <c r="W244" s="13"/>
      <c r="X244" s="13"/>
      <c r="Y244" s="13"/>
      <c r="Z244" s="13"/>
      <c r="AA244" s="13"/>
      <c r="AB244" s="13"/>
    </row>
    <row r="245" spans="1:28" ht="22.5" customHeight="1">
      <c r="A245" s="16" t="s">
        <v>426</v>
      </c>
      <c r="B245" s="8"/>
      <c r="C245" s="8"/>
      <c r="D245" s="8"/>
      <c r="E245" s="8"/>
      <c r="F245" s="16"/>
      <c r="G245" s="8"/>
      <c r="H245" s="8"/>
      <c r="I245" s="8"/>
      <c r="J245" s="8"/>
      <c r="K245" s="13"/>
      <c r="L245" s="13"/>
      <c r="M245" s="13"/>
      <c r="N245" s="13"/>
      <c r="O245" s="13"/>
      <c r="P245" s="13"/>
      <c r="Q245" s="13"/>
      <c r="R245" s="13"/>
      <c r="S245" s="13"/>
      <c r="T245" s="13"/>
      <c r="U245" s="13"/>
      <c r="V245" s="13"/>
      <c r="W245" s="13"/>
      <c r="X245" s="13"/>
      <c r="Y245" s="13"/>
      <c r="Z245" s="13"/>
      <c r="AA245" s="13"/>
      <c r="AB245" s="13"/>
    </row>
    <row r="246" spans="1:28" ht="22.5" customHeight="1">
      <c r="A246" s="16" t="s">
        <v>427</v>
      </c>
      <c r="B246" s="8"/>
      <c r="C246" s="8"/>
      <c r="D246" s="8"/>
      <c r="E246" s="8"/>
      <c r="F246" s="16"/>
      <c r="G246" s="8"/>
      <c r="H246" s="8"/>
      <c r="I246" s="8"/>
      <c r="J246" s="8"/>
      <c r="K246" s="13"/>
      <c r="L246" s="13"/>
      <c r="M246" s="13"/>
      <c r="N246" s="13"/>
      <c r="O246" s="13"/>
      <c r="P246" s="13"/>
      <c r="Q246" s="13"/>
      <c r="R246" s="13"/>
      <c r="S246" s="13"/>
      <c r="T246" s="13"/>
      <c r="U246" s="13"/>
      <c r="V246" s="13"/>
      <c r="W246" s="13"/>
      <c r="X246" s="13"/>
      <c r="Y246" s="13"/>
      <c r="Z246" s="13"/>
      <c r="AA246" s="13"/>
      <c r="AB246" s="13"/>
    </row>
    <row r="247" spans="1:28" ht="22.5" customHeight="1">
      <c r="A247" s="16" t="s">
        <v>428</v>
      </c>
      <c r="B247" s="8"/>
      <c r="C247" s="8"/>
      <c r="D247" s="8"/>
      <c r="E247" s="8"/>
      <c r="F247" s="16"/>
      <c r="G247" s="8"/>
      <c r="H247" s="8"/>
      <c r="I247" s="8"/>
      <c r="J247" s="8"/>
      <c r="K247" s="13"/>
      <c r="L247" s="13"/>
      <c r="M247" s="13"/>
      <c r="N247" s="13"/>
      <c r="O247" s="13"/>
      <c r="P247" s="13"/>
      <c r="Q247" s="13"/>
      <c r="R247" s="13"/>
      <c r="S247" s="13"/>
      <c r="T247" s="13"/>
      <c r="U247" s="13"/>
      <c r="V247" s="13"/>
      <c r="W247" s="13"/>
      <c r="X247" s="13"/>
      <c r="Y247" s="13"/>
      <c r="Z247" s="13"/>
      <c r="AA247" s="13"/>
      <c r="AB247" s="13"/>
    </row>
    <row r="248" spans="1:28" ht="22.5" customHeight="1">
      <c r="A248" s="16" t="s">
        <v>429</v>
      </c>
      <c r="B248" s="8"/>
      <c r="C248" s="8"/>
      <c r="D248" s="8"/>
      <c r="E248" s="8"/>
      <c r="F248" s="16"/>
      <c r="G248" s="8"/>
      <c r="H248" s="8"/>
      <c r="I248" s="8"/>
      <c r="J248" s="8"/>
      <c r="K248" s="13"/>
      <c r="L248" s="13"/>
      <c r="M248" s="13"/>
      <c r="N248" s="13"/>
      <c r="O248" s="13"/>
      <c r="P248" s="13"/>
      <c r="Q248" s="13"/>
      <c r="R248" s="13"/>
      <c r="S248" s="13"/>
      <c r="T248" s="13"/>
      <c r="U248" s="13"/>
      <c r="V248" s="13"/>
      <c r="W248" s="13"/>
      <c r="X248" s="13"/>
      <c r="Y248" s="13"/>
      <c r="Z248" s="13"/>
      <c r="AA248" s="13"/>
      <c r="AB248" s="13"/>
    </row>
    <row r="249" spans="1:28" ht="22.5" customHeight="1">
      <c r="A249" s="16" t="s">
        <v>430</v>
      </c>
      <c r="B249" s="8"/>
      <c r="C249" s="8"/>
      <c r="D249" s="8"/>
      <c r="E249" s="8"/>
      <c r="F249" s="16"/>
      <c r="G249" s="8"/>
      <c r="H249" s="8"/>
      <c r="I249" s="8"/>
      <c r="J249" s="8"/>
      <c r="K249" s="13"/>
      <c r="L249" s="13"/>
      <c r="M249" s="13"/>
      <c r="N249" s="13"/>
      <c r="O249" s="13"/>
      <c r="P249" s="13"/>
      <c r="Q249" s="13"/>
      <c r="R249" s="13"/>
      <c r="S249" s="13"/>
      <c r="T249" s="13"/>
      <c r="U249" s="13"/>
      <c r="V249" s="13"/>
      <c r="W249" s="13"/>
      <c r="X249" s="13"/>
      <c r="Y249" s="13"/>
      <c r="Z249" s="13"/>
      <c r="AA249" s="13"/>
      <c r="AB249" s="13"/>
    </row>
    <row r="250" spans="1:28" ht="22.5" customHeight="1">
      <c r="A250" s="16" t="s">
        <v>431</v>
      </c>
      <c r="B250" s="8"/>
      <c r="C250" s="8"/>
      <c r="D250" s="8"/>
      <c r="E250" s="8"/>
      <c r="F250" s="16"/>
      <c r="G250" s="8"/>
      <c r="H250" s="8"/>
      <c r="I250" s="8"/>
      <c r="J250" s="8"/>
      <c r="K250" s="13"/>
      <c r="L250" s="13"/>
      <c r="M250" s="13"/>
      <c r="N250" s="13"/>
      <c r="O250" s="13"/>
      <c r="P250" s="13"/>
      <c r="Q250" s="13"/>
      <c r="R250" s="13"/>
      <c r="S250" s="13"/>
      <c r="T250" s="13"/>
      <c r="U250" s="13"/>
      <c r="V250" s="13"/>
      <c r="W250" s="13"/>
      <c r="X250" s="13"/>
      <c r="Y250" s="13"/>
      <c r="Z250" s="13"/>
      <c r="AA250" s="13"/>
      <c r="AB250" s="13"/>
    </row>
    <row r="251" spans="1:28" ht="22.5" customHeight="1">
      <c r="A251" s="16" t="s">
        <v>432</v>
      </c>
      <c r="B251" s="8"/>
      <c r="C251" s="8"/>
      <c r="D251" s="8"/>
      <c r="E251" s="8"/>
      <c r="F251" s="16"/>
      <c r="G251" s="8"/>
      <c r="H251" s="8"/>
      <c r="I251" s="8"/>
      <c r="J251" s="8"/>
      <c r="K251" s="13"/>
      <c r="L251" s="13"/>
      <c r="M251" s="13"/>
      <c r="N251" s="13"/>
      <c r="O251" s="13"/>
      <c r="P251" s="13"/>
      <c r="Q251" s="13"/>
      <c r="R251" s="13"/>
      <c r="S251" s="13"/>
      <c r="T251" s="13"/>
      <c r="U251" s="13"/>
      <c r="V251" s="13"/>
      <c r="W251" s="13"/>
      <c r="X251" s="13"/>
      <c r="Y251" s="13"/>
      <c r="Z251" s="13"/>
      <c r="AA251" s="13"/>
      <c r="AB251" s="13"/>
    </row>
    <row r="252" spans="1:28" ht="22.5" customHeight="1">
      <c r="A252" s="16" t="s">
        <v>433</v>
      </c>
      <c r="B252" s="8"/>
      <c r="C252" s="8"/>
      <c r="D252" s="8"/>
      <c r="E252" s="8"/>
      <c r="F252" s="16"/>
      <c r="G252" s="8"/>
      <c r="H252" s="8"/>
      <c r="I252" s="8"/>
      <c r="J252" s="8"/>
      <c r="K252" s="13"/>
      <c r="L252" s="13"/>
      <c r="M252" s="13"/>
      <c r="N252" s="13"/>
      <c r="O252" s="13"/>
      <c r="P252" s="13"/>
      <c r="Q252" s="13"/>
      <c r="R252" s="13"/>
      <c r="S252" s="13"/>
      <c r="T252" s="13"/>
      <c r="U252" s="13"/>
      <c r="V252" s="13"/>
      <c r="W252" s="13"/>
      <c r="X252" s="13"/>
      <c r="Y252" s="13"/>
      <c r="Z252" s="13"/>
      <c r="AA252" s="13"/>
      <c r="AB252" s="13"/>
    </row>
    <row r="253" spans="1:28" ht="22.5" customHeight="1">
      <c r="A253" s="16" t="s">
        <v>434</v>
      </c>
      <c r="B253" s="8"/>
      <c r="C253" s="8"/>
      <c r="D253" s="8"/>
      <c r="E253" s="8"/>
      <c r="F253" s="16"/>
      <c r="G253" s="8"/>
      <c r="H253" s="8"/>
      <c r="I253" s="8"/>
      <c r="J253" s="8"/>
      <c r="K253" s="13"/>
      <c r="L253" s="13"/>
      <c r="M253" s="13"/>
      <c r="N253" s="13"/>
      <c r="O253" s="13"/>
      <c r="P253" s="13"/>
      <c r="Q253" s="13"/>
      <c r="R253" s="13"/>
      <c r="S253" s="13"/>
      <c r="T253" s="13"/>
      <c r="U253" s="13"/>
      <c r="V253" s="13"/>
      <c r="W253" s="13"/>
      <c r="X253" s="13"/>
      <c r="Y253" s="13"/>
      <c r="Z253" s="13"/>
      <c r="AA253" s="13"/>
      <c r="AB253" s="13"/>
    </row>
    <row r="254" spans="1:28" ht="22.5" customHeight="1">
      <c r="A254" s="16" t="s">
        <v>435</v>
      </c>
      <c r="B254" s="8"/>
      <c r="C254" s="8"/>
      <c r="D254" s="8"/>
      <c r="E254" s="8"/>
      <c r="F254" s="16"/>
      <c r="G254" s="8"/>
      <c r="H254" s="8"/>
      <c r="I254" s="8"/>
      <c r="J254" s="8"/>
      <c r="K254" s="13"/>
      <c r="L254" s="13"/>
      <c r="M254" s="13"/>
      <c r="N254" s="13"/>
      <c r="O254" s="13"/>
      <c r="P254" s="13"/>
      <c r="Q254" s="13"/>
      <c r="R254" s="13"/>
      <c r="S254" s="13"/>
      <c r="T254" s="13"/>
      <c r="U254" s="13"/>
      <c r="V254" s="13"/>
      <c r="W254" s="13"/>
      <c r="X254" s="13"/>
      <c r="Y254" s="13"/>
      <c r="Z254" s="13"/>
      <c r="AA254" s="13"/>
      <c r="AB254" s="13"/>
    </row>
    <row r="255" spans="1:28" ht="22.5" customHeight="1">
      <c r="A255" s="16" t="s">
        <v>436</v>
      </c>
      <c r="B255" s="8"/>
      <c r="C255" s="8"/>
      <c r="D255" s="8"/>
      <c r="E255" s="8"/>
      <c r="F255" s="16"/>
      <c r="G255" s="8"/>
      <c r="H255" s="8"/>
      <c r="I255" s="8"/>
      <c r="J255" s="8"/>
      <c r="K255" s="13"/>
      <c r="L255" s="13"/>
      <c r="M255" s="13"/>
      <c r="N255" s="13"/>
      <c r="O255" s="13"/>
      <c r="P255" s="13"/>
      <c r="Q255" s="13"/>
      <c r="R255" s="13"/>
      <c r="S255" s="13"/>
      <c r="T255" s="13"/>
      <c r="U255" s="13"/>
      <c r="V255" s="13"/>
      <c r="W255" s="13"/>
      <c r="X255" s="13"/>
      <c r="Y255" s="13"/>
      <c r="Z255" s="13"/>
      <c r="AA255" s="13"/>
      <c r="AB255" s="13"/>
    </row>
    <row r="256" spans="1:28" ht="22.5" customHeight="1">
      <c r="A256" s="16" t="s">
        <v>437</v>
      </c>
      <c r="B256" s="8"/>
      <c r="C256" s="8"/>
      <c r="D256" s="8"/>
      <c r="E256" s="8"/>
      <c r="F256" s="16"/>
      <c r="G256" s="8"/>
      <c r="H256" s="8"/>
      <c r="I256" s="8"/>
      <c r="J256" s="8"/>
      <c r="K256" s="13"/>
      <c r="L256" s="13"/>
      <c r="M256" s="13"/>
      <c r="N256" s="13"/>
      <c r="O256" s="13"/>
      <c r="P256" s="13"/>
      <c r="Q256" s="13"/>
      <c r="R256" s="13"/>
      <c r="S256" s="13"/>
      <c r="T256" s="13"/>
      <c r="U256" s="13"/>
      <c r="V256" s="13"/>
      <c r="W256" s="13"/>
      <c r="X256" s="13"/>
      <c r="Y256" s="13"/>
      <c r="Z256" s="13"/>
      <c r="AA256" s="13"/>
      <c r="AB256" s="13"/>
    </row>
    <row r="257" spans="1:28" ht="22.5" customHeight="1">
      <c r="A257" s="16" t="s">
        <v>438</v>
      </c>
      <c r="B257" s="8"/>
      <c r="C257" s="8"/>
      <c r="D257" s="8"/>
      <c r="E257" s="8"/>
      <c r="F257" s="16"/>
      <c r="G257" s="8"/>
      <c r="H257" s="8"/>
      <c r="I257" s="8"/>
      <c r="J257" s="8"/>
      <c r="K257" s="13"/>
      <c r="L257" s="13"/>
      <c r="M257" s="13"/>
      <c r="N257" s="13"/>
      <c r="O257" s="13"/>
      <c r="P257" s="13"/>
      <c r="Q257" s="13"/>
      <c r="R257" s="13"/>
      <c r="S257" s="13"/>
      <c r="T257" s="13"/>
      <c r="U257" s="13"/>
      <c r="V257" s="13"/>
      <c r="W257" s="13"/>
      <c r="X257" s="13"/>
      <c r="Y257" s="13"/>
      <c r="Z257" s="13"/>
      <c r="AA257" s="13"/>
      <c r="AB257" s="13"/>
    </row>
    <row r="258" spans="1:28" ht="22.5" customHeight="1">
      <c r="A258" s="16" t="s">
        <v>439</v>
      </c>
      <c r="B258" s="8"/>
      <c r="C258" s="8"/>
      <c r="D258" s="8"/>
      <c r="E258" s="8"/>
      <c r="F258" s="16"/>
      <c r="G258" s="8"/>
      <c r="H258" s="8"/>
      <c r="I258" s="8"/>
      <c r="J258" s="8"/>
      <c r="K258" s="13"/>
      <c r="L258" s="13"/>
      <c r="M258" s="13"/>
      <c r="N258" s="13"/>
      <c r="O258" s="13"/>
      <c r="P258" s="13"/>
      <c r="Q258" s="13"/>
      <c r="R258" s="13"/>
      <c r="S258" s="13"/>
      <c r="T258" s="13"/>
      <c r="U258" s="13"/>
      <c r="V258" s="13"/>
      <c r="W258" s="13"/>
      <c r="X258" s="13"/>
      <c r="Y258" s="13"/>
      <c r="Z258" s="13"/>
      <c r="AA258" s="13"/>
      <c r="AB258" s="13"/>
    </row>
    <row r="259" spans="1:28" ht="22.5" customHeight="1">
      <c r="A259" s="16" t="s">
        <v>440</v>
      </c>
      <c r="B259" s="8"/>
      <c r="C259" s="8"/>
      <c r="D259" s="8"/>
      <c r="E259" s="8"/>
      <c r="F259" s="16"/>
      <c r="G259" s="8"/>
      <c r="H259" s="8"/>
      <c r="I259" s="8"/>
      <c r="J259" s="8"/>
      <c r="K259" s="13"/>
      <c r="L259" s="13"/>
      <c r="M259" s="13"/>
      <c r="N259" s="13"/>
      <c r="O259" s="13"/>
      <c r="P259" s="13"/>
      <c r="Q259" s="13"/>
      <c r="R259" s="13"/>
      <c r="S259" s="13"/>
      <c r="T259" s="13"/>
      <c r="U259" s="13"/>
      <c r="V259" s="13"/>
      <c r="W259" s="13"/>
      <c r="X259" s="13"/>
      <c r="Y259" s="13"/>
      <c r="Z259" s="13"/>
      <c r="AA259" s="13"/>
      <c r="AB259" s="13"/>
    </row>
    <row r="260" spans="1:28" ht="22.5" customHeight="1">
      <c r="A260" s="16" t="s">
        <v>441</v>
      </c>
      <c r="B260" s="8"/>
      <c r="C260" s="8"/>
      <c r="D260" s="8"/>
      <c r="E260" s="8"/>
      <c r="F260" s="16"/>
      <c r="G260" s="8"/>
      <c r="H260" s="8"/>
      <c r="I260" s="8"/>
      <c r="J260" s="8"/>
      <c r="K260" s="13"/>
      <c r="L260" s="13"/>
      <c r="M260" s="13"/>
      <c r="N260" s="13"/>
      <c r="O260" s="13"/>
      <c r="P260" s="13"/>
      <c r="Q260" s="13"/>
      <c r="R260" s="13"/>
      <c r="S260" s="13"/>
      <c r="T260" s="13"/>
      <c r="U260" s="13"/>
      <c r="V260" s="13"/>
      <c r="W260" s="13"/>
      <c r="X260" s="13"/>
      <c r="Y260" s="13"/>
      <c r="Z260" s="13"/>
      <c r="AA260" s="13"/>
      <c r="AB260" s="13"/>
    </row>
    <row r="261" spans="1:28" ht="22.5" customHeight="1">
      <c r="A261" s="16" t="s">
        <v>442</v>
      </c>
      <c r="B261" s="8"/>
      <c r="C261" s="8"/>
      <c r="D261" s="8"/>
      <c r="E261" s="8"/>
      <c r="F261" s="16"/>
      <c r="G261" s="8"/>
      <c r="H261" s="8"/>
      <c r="I261" s="8"/>
      <c r="J261" s="8"/>
      <c r="K261" s="13"/>
      <c r="L261" s="13"/>
      <c r="M261" s="13"/>
      <c r="N261" s="13"/>
      <c r="O261" s="13"/>
      <c r="P261" s="13"/>
      <c r="Q261" s="13"/>
      <c r="R261" s="13"/>
      <c r="S261" s="13"/>
      <c r="T261" s="13"/>
      <c r="U261" s="13"/>
      <c r="V261" s="13"/>
      <c r="W261" s="13"/>
      <c r="X261" s="13"/>
      <c r="Y261" s="13"/>
      <c r="Z261" s="13"/>
      <c r="AA261" s="13"/>
      <c r="AB261" s="13"/>
    </row>
    <row r="262" spans="1:28" ht="22.5" customHeight="1">
      <c r="A262" s="16" t="s">
        <v>443</v>
      </c>
      <c r="B262" s="8"/>
      <c r="C262" s="8"/>
      <c r="D262" s="8"/>
      <c r="E262" s="8"/>
      <c r="F262" s="16"/>
      <c r="G262" s="8"/>
      <c r="H262" s="8"/>
      <c r="I262" s="8"/>
      <c r="J262" s="8"/>
      <c r="K262" s="13"/>
      <c r="L262" s="13"/>
      <c r="M262" s="13"/>
      <c r="N262" s="13"/>
      <c r="O262" s="13"/>
      <c r="P262" s="13"/>
      <c r="Q262" s="13"/>
      <c r="R262" s="13"/>
      <c r="S262" s="13"/>
      <c r="T262" s="13"/>
      <c r="U262" s="13"/>
      <c r="V262" s="13"/>
      <c r="W262" s="13"/>
      <c r="X262" s="13"/>
      <c r="Y262" s="13"/>
      <c r="Z262" s="13"/>
      <c r="AA262" s="13"/>
      <c r="AB262" s="13"/>
    </row>
    <row r="263" spans="1:28" ht="22.5" customHeight="1">
      <c r="A263" s="16" t="s">
        <v>444</v>
      </c>
      <c r="B263" s="8"/>
      <c r="C263" s="8"/>
      <c r="D263" s="8"/>
      <c r="E263" s="8"/>
      <c r="F263" s="16"/>
      <c r="G263" s="8"/>
      <c r="H263" s="8"/>
      <c r="I263" s="8"/>
      <c r="J263" s="8"/>
      <c r="K263" s="13"/>
      <c r="L263" s="13"/>
      <c r="M263" s="13"/>
      <c r="N263" s="13"/>
      <c r="O263" s="13"/>
      <c r="P263" s="13"/>
      <c r="Q263" s="13"/>
      <c r="R263" s="13"/>
      <c r="S263" s="13"/>
      <c r="T263" s="13"/>
      <c r="U263" s="13"/>
      <c r="V263" s="13"/>
      <c r="W263" s="13"/>
      <c r="X263" s="13"/>
      <c r="Y263" s="13"/>
      <c r="Z263" s="13"/>
      <c r="AA263" s="13"/>
      <c r="AB263" s="13"/>
    </row>
    <row r="264" spans="1:28" ht="22.5" customHeight="1">
      <c r="A264" s="16" t="s">
        <v>445</v>
      </c>
      <c r="B264" s="8"/>
      <c r="C264" s="8"/>
      <c r="D264" s="8"/>
      <c r="E264" s="8"/>
      <c r="F264" s="16"/>
      <c r="G264" s="8"/>
      <c r="H264" s="8"/>
      <c r="I264" s="8"/>
      <c r="J264" s="8"/>
      <c r="K264" s="13"/>
      <c r="L264" s="13"/>
      <c r="M264" s="13"/>
      <c r="N264" s="13"/>
      <c r="O264" s="13"/>
      <c r="P264" s="13"/>
      <c r="Q264" s="13"/>
      <c r="R264" s="13"/>
      <c r="S264" s="13"/>
      <c r="T264" s="13"/>
      <c r="U264" s="13"/>
      <c r="V264" s="13"/>
      <c r="W264" s="13"/>
      <c r="X264" s="13"/>
      <c r="Y264" s="13"/>
      <c r="Z264" s="13"/>
      <c r="AA264" s="13"/>
      <c r="AB264" s="13"/>
    </row>
    <row r="265" spans="1:28" ht="22.5" customHeight="1">
      <c r="A265" s="16" t="s">
        <v>446</v>
      </c>
      <c r="B265" s="8"/>
      <c r="C265" s="8"/>
      <c r="D265" s="8"/>
      <c r="E265" s="8"/>
      <c r="F265" s="16"/>
      <c r="G265" s="8"/>
      <c r="H265" s="8"/>
      <c r="I265" s="8"/>
      <c r="J265" s="8"/>
      <c r="K265" s="13"/>
      <c r="L265" s="13"/>
      <c r="M265" s="13"/>
      <c r="N265" s="13"/>
      <c r="O265" s="13"/>
      <c r="P265" s="13"/>
      <c r="Q265" s="13"/>
      <c r="R265" s="13"/>
      <c r="S265" s="13"/>
      <c r="T265" s="13"/>
      <c r="U265" s="13"/>
      <c r="V265" s="13"/>
      <c r="W265" s="13"/>
      <c r="X265" s="13"/>
      <c r="Y265" s="13"/>
      <c r="Z265" s="13"/>
      <c r="AA265" s="13"/>
      <c r="AB265" s="13"/>
    </row>
    <row r="266" spans="1:28" ht="22.5" customHeight="1">
      <c r="A266" s="16" t="s">
        <v>447</v>
      </c>
      <c r="B266" s="8"/>
      <c r="C266" s="8"/>
      <c r="D266" s="8"/>
      <c r="E266" s="8"/>
      <c r="F266" s="16"/>
      <c r="G266" s="8"/>
      <c r="H266" s="8"/>
      <c r="I266" s="8"/>
      <c r="J266" s="8"/>
      <c r="K266" s="13"/>
      <c r="L266" s="13"/>
      <c r="M266" s="13"/>
      <c r="N266" s="13"/>
      <c r="O266" s="13"/>
      <c r="P266" s="13"/>
      <c r="Q266" s="13"/>
      <c r="R266" s="13"/>
      <c r="S266" s="13"/>
      <c r="T266" s="13"/>
      <c r="U266" s="13"/>
      <c r="V266" s="13"/>
      <c r="W266" s="13"/>
      <c r="X266" s="13"/>
      <c r="Y266" s="13"/>
      <c r="Z266" s="13"/>
      <c r="AA266" s="13"/>
      <c r="AB266" s="13"/>
    </row>
    <row r="267" spans="1:28" ht="22.5" customHeight="1">
      <c r="A267" s="16" t="s">
        <v>448</v>
      </c>
      <c r="B267" s="8"/>
      <c r="C267" s="8"/>
      <c r="D267" s="8"/>
      <c r="E267" s="8"/>
      <c r="F267" s="16"/>
      <c r="G267" s="8"/>
      <c r="H267" s="8"/>
      <c r="I267" s="8"/>
      <c r="J267" s="8"/>
      <c r="K267" s="13"/>
      <c r="L267" s="13"/>
      <c r="M267" s="13"/>
      <c r="N267" s="13"/>
      <c r="O267" s="13"/>
      <c r="P267" s="13"/>
      <c r="Q267" s="13"/>
      <c r="R267" s="13"/>
      <c r="S267" s="13"/>
      <c r="T267" s="13"/>
      <c r="U267" s="13"/>
      <c r="V267" s="13"/>
      <c r="W267" s="13"/>
      <c r="X267" s="13"/>
      <c r="Y267" s="13"/>
      <c r="Z267" s="13"/>
      <c r="AA267" s="13"/>
      <c r="AB267" s="13"/>
    </row>
    <row r="268" spans="1:28" ht="22.5" customHeight="1">
      <c r="A268" s="16" t="s">
        <v>449</v>
      </c>
      <c r="B268" s="8"/>
      <c r="C268" s="8"/>
      <c r="D268" s="8"/>
      <c r="E268" s="8"/>
      <c r="F268" s="16"/>
      <c r="G268" s="8"/>
      <c r="H268" s="8"/>
      <c r="I268" s="8"/>
      <c r="J268" s="8"/>
      <c r="K268" s="13"/>
      <c r="L268" s="13"/>
      <c r="M268" s="13"/>
      <c r="N268" s="13"/>
      <c r="O268" s="13"/>
      <c r="P268" s="13"/>
      <c r="Q268" s="13"/>
      <c r="R268" s="13"/>
      <c r="S268" s="13"/>
      <c r="T268" s="13"/>
      <c r="U268" s="13"/>
      <c r="V268" s="13"/>
      <c r="W268" s="13"/>
      <c r="X268" s="13"/>
      <c r="Y268" s="13"/>
      <c r="Z268" s="13"/>
      <c r="AA268" s="13"/>
      <c r="AB268" s="13"/>
    </row>
    <row r="269" spans="1:28" ht="22.5" customHeight="1">
      <c r="A269" s="16" t="s">
        <v>450</v>
      </c>
      <c r="B269" s="8"/>
      <c r="C269" s="8"/>
      <c r="D269" s="8"/>
      <c r="E269" s="8"/>
      <c r="F269" s="16"/>
      <c r="G269" s="8"/>
      <c r="H269" s="8"/>
      <c r="I269" s="8"/>
      <c r="J269" s="8"/>
      <c r="K269" s="13"/>
      <c r="L269" s="13"/>
      <c r="M269" s="13"/>
      <c r="N269" s="13"/>
      <c r="O269" s="13"/>
      <c r="P269" s="13"/>
      <c r="Q269" s="13"/>
      <c r="R269" s="13"/>
      <c r="S269" s="13"/>
      <c r="T269" s="13"/>
      <c r="U269" s="13"/>
      <c r="V269" s="13"/>
      <c r="W269" s="13"/>
      <c r="X269" s="13"/>
      <c r="Y269" s="13"/>
      <c r="Z269" s="13"/>
      <c r="AA269" s="13"/>
      <c r="AB269" s="13"/>
    </row>
    <row r="270" spans="1:28" ht="22.5" customHeight="1">
      <c r="A270" s="16" t="s">
        <v>451</v>
      </c>
      <c r="B270" s="8"/>
      <c r="C270" s="8"/>
      <c r="D270" s="8"/>
      <c r="E270" s="8"/>
      <c r="F270" s="16"/>
      <c r="G270" s="8"/>
      <c r="H270" s="8"/>
      <c r="I270" s="8"/>
      <c r="J270" s="8"/>
      <c r="K270" s="13"/>
      <c r="L270" s="13"/>
      <c r="M270" s="13"/>
      <c r="N270" s="13"/>
      <c r="O270" s="13"/>
      <c r="P270" s="13"/>
      <c r="Q270" s="13"/>
      <c r="R270" s="13"/>
      <c r="S270" s="13"/>
      <c r="T270" s="13"/>
      <c r="U270" s="13"/>
      <c r="V270" s="13"/>
      <c r="W270" s="13"/>
      <c r="X270" s="13"/>
      <c r="Y270" s="13"/>
      <c r="Z270" s="13"/>
      <c r="AA270" s="13"/>
      <c r="AB270" s="13"/>
    </row>
    <row r="271" spans="1:28" ht="22.5" customHeight="1">
      <c r="A271" s="16" t="s">
        <v>452</v>
      </c>
      <c r="B271" s="8"/>
      <c r="C271" s="8"/>
      <c r="D271" s="8"/>
      <c r="E271" s="8"/>
      <c r="F271" s="16"/>
      <c r="G271" s="8"/>
      <c r="H271" s="8"/>
      <c r="I271" s="8"/>
      <c r="J271" s="8"/>
      <c r="K271" s="13"/>
      <c r="L271" s="13"/>
      <c r="M271" s="13"/>
      <c r="N271" s="13"/>
      <c r="O271" s="13"/>
      <c r="P271" s="13"/>
      <c r="Q271" s="13"/>
      <c r="R271" s="13"/>
      <c r="S271" s="13"/>
      <c r="T271" s="13"/>
      <c r="U271" s="13"/>
      <c r="V271" s="13"/>
      <c r="W271" s="13"/>
      <c r="X271" s="13"/>
      <c r="Y271" s="13"/>
      <c r="Z271" s="13"/>
      <c r="AA271" s="13"/>
      <c r="AB271" s="13"/>
    </row>
    <row r="272" spans="1:28" ht="22.5" customHeight="1">
      <c r="A272" s="16" t="s">
        <v>453</v>
      </c>
      <c r="B272" s="8"/>
      <c r="C272" s="8"/>
      <c r="D272" s="8"/>
      <c r="E272" s="8"/>
      <c r="F272" s="16"/>
      <c r="G272" s="8"/>
      <c r="H272" s="8"/>
      <c r="I272" s="8"/>
      <c r="J272" s="8"/>
      <c r="K272" s="13"/>
      <c r="L272" s="13"/>
      <c r="M272" s="13"/>
      <c r="N272" s="13"/>
      <c r="O272" s="13"/>
      <c r="P272" s="13"/>
      <c r="Q272" s="13"/>
      <c r="R272" s="13"/>
      <c r="S272" s="13"/>
      <c r="T272" s="13"/>
      <c r="U272" s="13"/>
      <c r="V272" s="13"/>
      <c r="W272" s="13"/>
      <c r="X272" s="13"/>
      <c r="Y272" s="13"/>
      <c r="Z272" s="13"/>
      <c r="AA272" s="13"/>
      <c r="AB272" s="13"/>
    </row>
    <row r="273" spans="1:28" ht="22.5" customHeight="1">
      <c r="A273" s="16" t="s">
        <v>454</v>
      </c>
      <c r="B273" s="8"/>
      <c r="C273" s="8"/>
      <c r="D273" s="8"/>
      <c r="E273" s="8"/>
      <c r="F273" s="16"/>
      <c r="G273" s="8"/>
      <c r="H273" s="8"/>
      <c r="I273" s="8"/>
      <c r="J273" s="8"/>
      <c r="K273" s="13"/>
      <c r="L273" s="13"/>
      <c r="M273" s="13"/>
      <c r="N273" s="13"/>
      <c r="O273" s="13"/>
      <c r="P273" s="13"/>
      <c r="Q273" s="13"/>
      <c r="R273" s="13"/>
      <c r="S273" s="13"/>
      <c r="T273" s="13"/>
      <c r="U273" s="13"/>
      <c r="V273" s="13"/>
      <c r="W273" s="13"/>
      <c r="X273" s="13"/>
      <c r="Y273" s="13"/>
      <c r="Z273" s="13"/>
      <c r="AA273" s="13"/>
      <c r="AB273" s="13"/>
    </row>
    <row r="274" spans="1:28" ht="22.5" customHeight="1">
      <c r="A274" s="16" t="s">
        <v>455</v>
      </c>
      <c r="B274" s="8"/>
      <c r="C274" s="8"/>
      <c r="D274" s="8"/>
      <c r="E274" s="8"/>
      <c r="F274" s="16"/>
      <c r="G274" s="8"/>
      <c r="H274" s="8"/>
      <c r="I274" s="8"/>
      <c r="J274" s="8"/>
      <c r="K274" s="13"/>
      <c r="L274" s="13"/>
      <c r="M274" s="13"/>
      <c r="N274" s="13"/>
      <c r="O274" s="13"/>
      <c r="P274" s="13"/>
      <c r="Q274" s="13"/>
      <c r="R274" s="13"/>
      <c r="S274" s="13"/>
      <c r="T274" s="13"/>
      <c r="U274" s="13"/>
      <c r="V274" s="13"/>
      <c r="W274" s="13"/>
      <c r="X274" s="13"/>
      <c r="Y274" s="13"/>
      <c r="Z274" s="13"/>
      <c r="AA274" s="13"/>
      <c r="AB274" s="13"/>
    </row>
    <row r="275" spans="1:28" ht="22.5" customHeight="1">
      <c r="A275" s="16" t="s">
        <v>456</v>
      </c>
      <c r="B275" s="8"/>
      <c r="C275" s="8"/>
      <c r="D275" s="8"/>
      <c r="E275" s="8"/>
      <c r="F275" s="16"/>
      <c r="G275" s="8"/>
      <c r="H275" s="8"/>
      <c r="I275" s="8"/>
      <c r="J275" s="8"/>
      <c r="K275" s="13"/>
      <c r="L275" s="13"/>
      <c r="M275" s="13"/>
      <c r="N275" s="13"/>
      <c r="O275" s="13"/>
      <c r="P275" s="13"/>
      <c r="Q275" s="13"/>
      <c r="R275" s="13"/>
      <c r="S275" s="13"/>
      <c r="T275" s="13"/>
      <c r="U275" s="13"/>
      <c r="V275" s="13"/>
      <c r="W275" s="13"/>
      <c r="X275" s="13"/>
      <c r="Y275" s="13"/>
      <c r="Z275" s="13"/>
      <c r="AA275" s="13"/>
      <c r="AB275" s="13"/>
    </row>
    <row r="276" spans="1:28" ht="22.5" customHeight="1">
      <c r="A276" s="16" t="s">
        <v>457</v>
      </c>
      <c r="B276" s="8"/>
      <c r="C276" s="8"/>
      <c r="D276" s="8"/>
      <c r="E276" s="8"/>
      <c r="F276" s="16"/>
      <c r="G276" s="8"/>
      <c r="H276" s="8"/>
      <c r="I276" s="8"/>
      <c r="J276" s="8"/>
      <c r="K276" s="13"/>
      <c r="L276" s="13"/>
      <c r="M276" s="13"/>
      <c r="N276" s="13"/>
      <c r="O276" s="13"/>
      <c r="P276" s="13"/>
      <c r="Q276" s="13"/>
      <c r="R276" s="13"/>
      <c r="S276" s="13"/>
      <c r="T276" s="13"/>
      <c r="U276" s="13"/>
      <c r="V276" s="13"/>
      <c r="W276" s="13"/>
      <c r="X276" s="13"/>
      <c r="Y276" s="13"/>
      <c r="Z276" s="13"/>
      <c r="AA276" s="13"/>
      <c r="AB276" s="13"/>
    </row>
    <row r="277" spans="1:28" ht="22.5" customHeight="1">
      <c r="A277" s="16" t="s">
        <v>458</v>
      </c>
      <c r="B277" s="8"/>
      <c r="C277" s="8"/>
      <c r="D277" s="8"/>
      <c r="E277" s="8"/>
      <c r="F277" s="16"/>
      <c r="G277" s="8"/>
      <c r="H277" s="8"/>
      <c r="I277" s="8"/>
      <c r="J277" s="8"/>
      <c r="K277" s="13"/>
      <c r="L277" s="13"/>
      <c r="M277" s="13"/>
      <c r="N277" s="13"/>
      <c r="O277" s="13"/>
      <c r="P277" s="13"/>
      <c r="Q277" s="13"/>
      <c r="R277" s="13"/>
      <c r="S277" s="13"/>
      <c r="T277" s="13"/>
      <c r="U277" s="13"/>
      <c r="V277" s="13"/>
      <c r="W277" s="13"/>
      <c r="X277" s="13"/>
      <c r="Y277" s="13"/>
      <c r="Z277" s="13"/>
      <c r="AA277" s="13"/>
      <c r="AB277" s="13"/>
    </row>
    <row r="278" spans="1:28" ht="22.5" customHeight="1">
      <c r="A278" s="16" t="s">
        <v>459</v>
      </c>
      <c r="B278" s="8"/>
      <c r="C278" s="8"/>
      <c r="D278" s="8"/>
      <c r="E278" s="8"/>
      <c r="F278" s="16"/>
      <c r="G278" s="8"/>
      <c r="H278" s="8"/>
      <c r="I278" s="8"/>
      <c r="J278" s="8"/>
      <c r="K278" s="13"/>
      <c r="L278" s="13"/>
      <c r="M278" s="13"/>
      <c r="N278" s="13"/>
      <c r="O278" s="13"/>
      <c r="P278" s="13"/>
      <c r="Q278" s="13"/>
      <c r="R278" s="13"/>
      <c r="S278" s="13"/>
      <c r="T278" s="13"/>
      <c r="U278" s="13"/>
      <c r="V278" s="13"/>
      <c r="W278" s="13"/>
      <c r="X278" s="13"/>
      <c r="Y278" s="13"/>
      <c r="Z278" s="13"/>
      <c r="AA278" s="13"/>
      <c r="AB278" s="13"/>
    </row>
    <row r="279" spans="1:28" ht="22.5" customHeight="1">
      <c r="A279" s="16" t="s">
        <v>460</v>
      </c>
      <c r="B279" s="8"/>
      <c r="C279" s="8"/>
      <c r="D279" s="8"/>
      <c r="E279" s="8"/>
      <c r="F279" s="16"/>
      <c r="G279" s="8"/>
      <c r="H279" s="8"/>
      <c r="I279" s="8"/>
      <c r="J279" s="8"/>
      <c r="K279" s="13"/>
      <c r="L279" s="13"/>
      <c r="M279" s="13"/>
      <c r="N279" s="13"/>
      <c r="O279" s="13"/>
      <c r="P279" s="13"/>
      <c r="Q279" s="13"/>
      <c r="R279" s="13"/>
      <c r="S279" s="13"/>
      <c r="T279" s="13"/>
      <c r="U279" s="13"/>
      <c r="V279" s="13"/>
      <c r="W279" s="13"/>
      <c r="X279" s="13"/>
      <c r="Y279" s="13"/>
      <c r="Z279" s="13"/>
      <c r="AA279" s="13"/>
      <c r="AB279" s="13"/>
    </row>
    <row r="280" spans="1:28" ht="22.5" customHeight="1">
      <c r="A280" s="16" t="s">
        <v>461</v>
      </c>
      <c r="B280" s="8"/>
      <c r="C280" s="8"/>
      <c r="D280" s="8"/>
      <c r="E280" s="8"/>
      <c r="F280" s="16"/>
      <c r="G280" s="8"/>
      <c r="H280" s="8"/>
      <c r="I280" s="8"/>
      <c r="J280" s="8"/>
      <c r="K280" s="13"/>
      <c r="L280" s="13"/>
      <c r="M280" s="13"/>
      <c r="N280" s="13"/>
      <c r="O280" s="13"/>
      <c r="P280" s="13"/>
      <c r="Q280" s="13"/>
      <c r="R280" s="13"/>
      <c r="S280" s="13"/>
      <c r="T280" s="13"/>
      <c r="U280" s="13"/>
      <c r="V280" s="13"/>
      <c r="W280" s="13"/>
      <c r="X280" s="13"/>
      <c r="Y280" s="13"/>
      <c r="Z280" s="13"/>
      <c r="AA280" s="13"/>
      <c r="AB280" s="13"/>
    </row>
    <row r="281" spans="1:28" ht="22.5" customHeight="1">
      <c r="A281" s="16" t="s">
        <v>462</v>
      </c>
      <c r="B281" s="8"/>
      <c r="C281" s="8"/>
      <c r="D281" s="8"/>
      <c r="E281" s="8"/>
      <c r="F281" s="16"/>
      <c r="G281" s="8"/>
      <c r="H281" s="8"/>
      <c r="I281" s="8"/>
      <c r="J281" s="8"/>
      <c r="K281" s="13"/>
      <c r="L281" s="13"/>
      <c r="M281" s="13"/>
      <c r="N281" s="13"/>
      <c r="O281" s="13"/>
      <c r="P281" s="13"/>
      <c r="Q281" s="13"/>
      <c r="R281" s="13"/>
      <c r="S281" s="13"/>
      <c r="T281" s="13"/>
      <c r="U281" s="13"/>
      <c r="V281" s="13"/>
      <c r="W281" s="13"/>
      <c r="X281" s="13"/>
      <c r="Y281" s="13"/>
      <c r="Z281" s="13"/>
      <c r="AA281" s="13"/>
      <c r="AB281" s="13"/>
    </row>
    <row r="282" spans="1:28" ht="22.5" customHeight="1">
      <c r="A282" s="16" t="s">
        <v>463</v>
      </c>
      <c r="B282" s="8"/>
      <c r="C282" s="8"/>
      <c r="D282" s="8"/>
      <c r="E282" s="8"/>
      <c r="F282" s="16"/>
      <c r="G282" s="8"/>
      <c r="H282" s="8"/>
      <c r="I282" s="8"/>
      <c r="J282" s="8"/>
      <c r="K282" s="13"/>
      <c r="L282" s="13"/>
      <c r="M282" s="13"/>
      <c r="N282" s="13"/>
      <c r="O282" s="13"/>
      <c r="P282" s="13"/>
      <c r="Q282" s="13"/>
      <c r="R282" s="13"/>
      <c r="S282" s="13"/>
      <c r="T282" s="13"/>
      <c r="U282" s="13"/>
      <c r="V282" s="13"/>
      <c r="W282" s="13"/>
      <c r="X282" s="13"/>
      <c r="Y282" s="13"/>
      <c r="Z282" s="13"/>
      <c r="AA282" s="13"/>
      <c r="AB282" s="13"/>
    </row>
    <row r="283" spans="1:28" ht="22.5" customHeight="1">
      <c r="A283" s="16" t="s">
        <v>464</v>
      </c>
      <c r="B283" s="8"/>
      <c r="C283" s="8"/>
      <c r="D283" s="8"/>
      <c r="E283" s="8"/>
      <c r="F283" s="16"/>
      <c r="G283" s="8"/>
      <c r="H283" s="8"/>
      <c r="I283" s="8"/>
      <c r="J283" s="8"/>
      <c r="K283" s="13"/>
      <c r="L283" s="13"/>
      <c r="M283" s="13"/>
      <c r="N283" s="13"/>
      <c r="O283" s="13"/>
      <c r="P283" s="13"/>
      <c r="Q283" s="13"/>
      <c r="R283" s="13"/>
      <c r="S283" s="13"/>
      <c r="T283" s="13"/>
      <c r="U283" s="13"/>
      <c r="V283" s="13"/>
      <c r="W283" s="13"/>
      <c r="X283" s="13"/>
      <c r="Y283" s="13"/>
      <c r="Z283" s="13"/>
      <c r="AA283" s="13"/>
      <c r="AB283" s="13"/>
    </row>
    <row r="284" spans="1:28" ht="22.5" customHeight="1">
      <c r="A284" s="16" t="s">
        <v>465</v>
      </c>
      <c r="B284" s="8"/>
      <c r="C284" s="8"/>
      <c r="D284" s="8"/>
      <c r="E284" s="8"/>
      <c r="F284" s="16"/>
      <c r="G284" s="8"/>
      <c r="H284" s="8"/>
      <c r="I284" s="8"/>
      <c r="J284" s="8"/>
      <c r="K284" s="13"/>
      <c r="L284" s="13"/>
      <c r="M284" s="13"/>
      <c r="N284" s="13"/>
      <c r="O284" s="13"/>
      <c r="P284" s="13"/>
      <c r="Q284" s="13"/>
      <c r="R284" s="13"/>
      <c r="S284" s="13"/>
      <c r="T284" s="13"/>
      <c r="U284" s="13"/>
      <c r="V284" s="13"/>
      <c r="W284" s="13"/>
      <c r="X284" s="13"/>
      <c r="Y284" s="13"/>
      <c r="Z284" s="13"/>
      <c r="AA284" s="13"/>
      <c r="AB284" s="13"/>
    </row>
    <row r="285" spans="1:28" ht="22.5" customHeight="1">
      <c r="A285" s="16" t="s">
        <v>466</v>
      </c>
      <c r="B285" s="8"/>
      <c r="C285" s="8"/>
      <c r="D285" s="8"/>
      <c r="E285" s="8"/>
      <c r="F285" s="16"/>
      <c r="G285" s="8"/>
      <c r="H285" s="8"/>
      <c r="I285" s="8"/>
      <c r="J285" s="8"/>
      <c r="K285" s="13"/>
      <c r="L285" s="13"/>
      <c r="M285" s="13"/>
      <c r="N285" s="13"/>
      <c r="O285" s="13"/>
      <c r="P285" s="13"/>
      <c r="Q285" s="13"/>
      <c r="R285" s="13"/>
      <c r="S285" s="13"/>
      <c r="T285" s="13"/>
      <c r="U285" s="13"/>
      <c r="V285" s="13"/>
      <c r="W285" s="13"/>
      <c r="X285" s="13"/>
      <c r="Y285" s="13"/>
      <c r="Z285" s="13"/>
      <c r="AA285" s="13"/>
      <c r="AB285" s="13"/>
    </row>
    <row r="286" spans="1:28" ht="22.5" customHeight="1">
      <c r="A286" s="16" t="s">
        <v>467</v>
      </c>
      <c r="B286" s="8"/>
      <c r="C286" s="8"/>
      <c r="D286" s="8"/>
      <c r="E286" s="8"/>
      <c r="F286" s="16"/>
      <c r="G286" s="8"/>
      <c r="H286" s="8"/>
      <c r="I286" s="8"/>
      <c r="J286" s="8"/>
      <c r="K286" s="13"/>
      <c r="L286" s="13"/>
      <c r="M286" s="13"/>
      <c r="N286" s="13"/>
      <c r="O286" s="13"/>
      <c r="P286" s="13"/>
      <c r="Q286" s="13"/>
      <c r="R286" s="13"/>
      <c r="S286" s="13"/>
      <c r="T286" s="13"/>
      <c r="U286" s="13"/>
      <c r="V286" s="13"/>
      <c r="W286" s="13"/>
      <c r="X286" s="13"/>
      <c r="Y286" s="13"/>
      <c r="Z286" s="13"/>
      <c r="AA286" s="13"/>
      <c r="AB286" s="13"/>
    </row>
    <row r="287" spans="1:28" ht="22.5" customHeight="1">
      <c r="A287" s="16" t="s">
        <v>468</v>
      </c>
      <c r="B287" s="8"/>
      <c r="C287" s="8"/>
      <c r="D287" s="8"/>
      <c r="E287" s="8"/>
      <c r="F287" s="16"/>
      <c r="G287" s="8"/>
      <c r="H287" s="8"/>
      <c r="I287" s="8"/>
      <c r="J287" s="8"/>
      <c r="K287" s="13"/>
      <c r="L287" s="13"/>
      <c r="M287" s="13"/>
      <c r="N287" s="13"/>
      <c r="O287" s="13"/>
      <c r="P287" s="13"/>
      <c r="Q287" s="13"/>
      <c r="R287" s="13"/>
      <c r="S287" s="13"/>
      <c r="T287" s="13"/>
      <c r="U287" s="13"/>
      <c r="V287" s="13"/>
      <c r="W287" s="13"/>
      <c r="X287" s="13"/>
      <c r="Y287" s="13"/>
      <c r="Z287" s="13"/>
      <c r="AA287" s="13"/>
      <c r="AB287" s="13"/>
    </row>
    <row r="288" spans="1:28" ht="22.5" customHeight="1">
      <c r="A288" s="16" t="s">
        <v>469</v>
      </c>
      <c r="B288" s="8"/>
      <c r="C288" s="8"/>
      <c r="D288" s="8"/>
      <c r="E288" s="8"/>
      <c r="F288" s="16"/>
      <c r="G288" s="8"/>
      <c r="H288" s="8"/>
      <c r="I288" s="8"/>
      <c r="J288" s="8"/>
      <c r="K288" s="13"/>
      <c r="L288" s="13"/>
      <c r="M288" s="13"/>
      <c r="N288" s="13"/>
      <c r="O288" s="13"/>
      <c r="P288" s="13"/>
      <c r="Q288" s="13"/>
      <c r="R288" s="13"/>
      <c r="S288" s="13"/>
      <c r="T288" s="13"/>
      <c r="U288" s="13"/>
      <c r="V288" s="13"/>
      <c r="W288" s="13"/>
      <c r="X288" s="13"/>
      <c r="Y288" s="13"/>
      <c r="Z288" s="13"/>
      <c r="AA288" s="13"/>
      <c r="AB288" s="13"/>
    </row>
    <row r="289" spans="1:28" ht="22.5" customHeight="1">
      <c r="A289" s="16" t="s">
        <v>470</v>
      </c>
      <c r="B289" s="8"/>
      <c r="C289" s="8"/>
      <c r="D289" s="8"/>
      <c r="E289" s="8"/>
      <c r="F289" s="16"/>
      <c r="G289" s="8"/>
      <c r="H289" s="8"/>
      <c r="I289" s="8"/>
      <c r="J289" s="8"/>
      <c r="K289" s="13"/>
      <c r="L289" s="13"/>
      <c r="M289" s="13"/>
      <c r="N289" s="13"/>
      <c r="O289" s="13"/>
      <c r="P289" s="13"/>
      <c r="Q289" s="13"/>
      <c r="R289" s="13"/>
      <c r="S289" s="13"/>
      <c r="T289" s="13"/>
      <c r="U289" s="13"/>
      <c r="V289" s="13"/>
      <c r="W289" s="13"/>
      <c r="X289" s="13"/>
      <c r="Y289" s="13"/>
      <c r="Z289" s="13"/>
      <c r="AA289" s="13"/>
      <c r="AB289" s="13"/>
    </row>
    <row r="290" spans="1:28" ht="22.5" customHeight="1">
      <c r="A290" s="16" t="s">
        <v>471</v>
      </c>
      <c r="B290" s="8"/>
      <c r="C290" s="8"/>
      <c r="D290" s="8"/>
      <c r="E290" s="8"/>
      <c r="F290" s="16"/>
      <c r="G290" s="8"/>
      <c r="H290" s="8"/>
      <c r="I290" s="8"/>
      <c r="J290" s="8"/>
      <c r="K290" s="13"/>
      <c r="L290" s="13"/>
      <c r="M290" s="13"/>
      <c r="N290" s="13"/>
      <c r="O290" s="13"/>
      <c r="P290" s="13"/>
      <c r="Q290" s="13"/>
      <c r="R290" s="13"/>
      <c r="S290" s="13"/>
      <c r="T290" s="13"/>
      <c r="U290" s="13"/>
      <c r="V290" s="13"/>
      <c r="W290" s="13"/>
      <c r="X290" s="13"/>
      <c r="Y290" s="13"/>
      <c r="Z290" s="13"/>
      <c r="AA290" s="13"/>
      <c r="AB290" s="13"/>
    </row>
    <row r="291" spans="1:28" ht="22.5" customHeight="1">
      <c r="A291" s="16" t="s">
        <v>472</v>
      </c>
      <c r="B291" s="8"/>
      <c r="C291" s="8"/>
      <c r="D291" s="8"/>
      <c r="E291" s="8"/>
      <c r="F291" s="16"/>
      <c r="G291" s="8"/>
      <c r="H291" s="8"/>
      <c r="I291" s="8"/>
      <c r="J291" s="8"/>
      <c r="K291" s="13"/>
      <c r="L291" s="13"/>
      <c r="M291" s="13"/>
      <c r="N291" s="13"/>
      <c r="O291" s="13"/>
      <c r="P291" s="13"/>
      <c r="Q291" s="13"/>
      <c r="R291" s="13"/>
      <c r="S291" s="13"/>
      <c r="T291" s="13"/>
      <c r="U291" s="13"/>
      <c r="V291" s="13"/>
      <c r="W291" s="13"/>
      <c r="X291" s="13"/>
      <c r="Y291" s="13"/>
      <c r="Z291" s="13"/>
      <c r="AA291" s="13"/>
      <c r="AB291" s="13"/>
    </row>
    <row r="292" spans="1:28" ht="22.5" customHeight="1">
      <c r="A292" s="16" t="s">
        <v>473</v>
      </c>
      <c r="B292" s="8"/>
      <c r="C292" s="8"/>
      <c r="D292" s="8"/>
      <c r="E292" s="8"/>
      <c r="F292" s="16"/>
      <c r="G292" s="8"/>
      <c r="H292" s="8"/>
      <c r="I292" s="8"/>
      <c r="J292" s="8"/>
      <c r="K292" s="13"/>
      <c r="L292" s="13"/>
      <c r="M292" s="13"/>
      <c r="N292" s="13"/>
      <c r="O292" s="13"/>
      <c r="P292" s="13"/>
      <c r="Q292" s="13"/>
      <c r="R292" s="13"/>
      <c r="S292" s="13"/>
      <c r="T292" s="13"/>
      <c r="U292" s="13"/>
      <c r="V292" s="13"/>
      <c r="W292" s="13"/>
      <c r="X292" s="13"/>
      <c r="Y292" s="13"/>
      <c r="Z292" s="13"/>
      <c r="AA292" s="13"/>
      <c r="AB292" s="13"/>
    </row>
    <row r="293" spans="1:28" ht="22.5" customHeight="1">
      <c r="A293" s="16" t="s">
        <v>474</v>
      </c>
      <c r="B293" s="8"/>
      <c r="C293" s="8"/>
      <c r="D293" s="8"/>
      <c r="E293" s="8"/>
      <c r="F293" s="16"/>
      <c r="G293" s="8"/>
      <c r="H293" s="8"/>
      <c r="I293" s="8"/>
      <c r="J293" s="8"/>
      <c r="K293" s="13"/>
      <c r="L293" s="13"/>
      <c r="M293" s="13"/>
      <c r="N293" s="13"/>
      <c r="O293" s="13"/>
      <c r="P293" s="13"/>
      <c r="Q293" s="13"/>
      <c r="R293" s="13"/>
      <c r="S293" s="13"/>
      <c r="T293" s="13"/>
      <c r="U293" s="13"/>
      <c r="V293" s="13"/>
      <c r="W293" s="13"/>
      <c r="X293" s="13"/>
      <c r="Y293" s="13"/>
      <c r="Z293" s="13"/>
      <c r="AA293" s="13"/>
      <c r="AB293" s="13"/>
    </row>
    <row r="294" spans="1:28" ht="22.5" customHeight="1">
      <c r="A294" s="16" t="s">
        <v>475</v>
      </c>
      <c r="B294" s="8"/>
      <c r="C294" s="8"/>
      <c r="D294" s="8"/>
      <c r="E294" s="8"/>
      <c r="F294" s="16"/>
      <c r="G294" s="8"/>
      <c r="H294" s="8"/>
      <c r="I294" s="8"/>
      <c r="J294" s="8"/>
      <c r="K294" s="13"/>
      <c r="L294" s="13"/>
      <c r="M294" s="13"/>
      <c r="N294" s="13"/>
      <c r="O294" s="13"/>
      <c r="P294" s="13"/>
      <c r="Q294" s="13"/>
      <c r="R294" s="13"/>
      <c r="S294" s="13"/>
      <c r="T294" s="13"/>
      <c r="U294" s="13"/>
      <c r="V294" s="13"/>
      <c r="W294" s="13"/>
      <c r="X294" s="13"/>
      <c r="Y294" s="13"/>
      <c r="Z294" s="13"/>
      <c r="AA294" s="13"/>
      <c r="AB294" s="13"/>
    </row>
    <row r="295" spans="1:28" ht="22.5" customHeight="1">
      <c r="A295" s="16" t="s">
        <v>476</v>
      </c>
      <c r="B295" s="8"/>
      <c r="C295" s="8"/>
      <c r="D295" s="8"/>
      <c r="E295" s="8"/>
      <c r="F295" s="16"/>
      <c r="G295" s="8"/>
      <c r="H295" s="8"/>
      <c r="I295" s="8"/>
      <c r="J295" s="8"/>
      <c r="K295" s="13"/>
      <c r="L295" s="13"/>
      <c r="M295" s="13"/>
      <c r="N295" s="13"/>
      <c r="O295" s="13"/>
      <c r="P295" s="13"/>
      <c r="Q295" s="13"/>
      <c r="R295" s="13"/>
      <c r="S295" s="13"/>
      <c r="T295" s="13"/>
      <c r="U295" s="13"/>
      <c r="V295" s="13"/>
      <c r="W295" s="13"/>
      <c r="X295" s="13"/>
      <c r="Y295" s="13"/>
      <c r="Z295" s="13"/>
      <c r="AA295" s="13"/>
      <c r="AB295" s="13"/>
    </row>
    <row r="296" spans="1:28" ht="22.5" customHeight="1">
      <c r="A296" s="16" t="s">
        <v>477</v>
      </c>
      <c r="B296" s="8"/>
      <c r="C296" s="8"/>
      <c r="D296" s="8"/>
      <c r="E296" s="8"/>
      <c r="F296" s="16"/>
      <c r="G296" s="8"/>
      <c r="H296" s="8"/>
      <c r="I296" s="8"/>
      <c r="J296" s="8"/>
      <c r="K296" s="13"/>
      <c r="L296" s="13"/>
      <c r="M296" s="13"/>
      <c r="N296" s="13"/>
      <c r="O296" s="13"/>
      <c r="P296" s="13"/>
      <c r="Q296" s="13"/>
      <c r="R296" s="13"/>
      <c r="S296" s="13"/>
      <c r="T296" s="13"/>
      <c r="U296" s="13"/>
      <c r="V296" s="13"/>
      <c r="W296" s="13"/>
      <c r="X296" s="13"/>
      <c r="Y296" s="13"/>
      <c r="Z296" s="13"/>
      <c r="AA296" s="13"/>
      <c r="AB296" s="13"/>
    </row>
    <row r="297" spans="1:28" ht="22.5" customHeight="1">
      <c r="A297" s="16" t="s">
        <v>478</v>
      </c>
      <c r="B297" s="8"/>
      <c r="C297" s="8"/>
      <c r="D297" s="8"/>
      <c r="E297" s="8"/>
      <c r="F297" s="16"/>
      <c r="G297" s="8"/>
      <c r="H297" s="8"/>
      <c r="I297" s="8"/>
      <c r="J297" s="8"/>
      <c r="K297" s="13"/>
      <c r="L297" s="13"/>
      <c r="M297" s="13"/>
      <c r="N297" s="13"/>
      <c r="O297" s="13"/>
      <c r="P297" s="13"/>
      <c r="Q297" s="13"/>
      <c r="R297" s="13"/>
      <c r="S297" s="13"/>
      <c r="T297" s="13"/>
      <c r="U297" s="13"/>
      <c r="V297" s="13"/>
      <c r="W297" s="13"/>
      <c r="X297" s="13"/>
      <c r="Y297" s="13"/>
      <c r="Z297" s="13"/>
      <c r="AA297" s="13"/>
      <c r="AB297" s="13"/>
    </row>
    <row r="298" spans="1:28" ht="22.5" customHeight="1">
      <c r="A298" s="16" t="s">
        <v>479</v>
      </c>
      <c r="B298" s="8"/>
      <c r="C298" s="8"/>
      <c r="D298" s="8"/>
      <c r="E298" s="8"/>
      <c r="F298" s="16"/>
      <c r="G298" s="8"/>
      <c r="H298" s="8"/>
      <c r="I298" s="8"/>
      <c r="J298" s="8"/>
      <c r="K298" s="13"/>
      <c r="L298" s="13"/>
      <c r="M298" s="13"/>
      <c r="N298" s="13"/>
      <c r="O298" s="13"/>
      <c r="P298" s="13"/>
      <c r="Q298" s="13"/>
      <c r="R298" s="13"/>
      <c r="S298" s="13"/>
      <c r="T298" s="13"/>
      <c r="U298" s="13"/>
      <c r="V298" s="13"/>
      <c r="W298" s="13"/>
      <c r="X298" s="13"/>
      <c r="Y298" s="13"/>
      <c r="Z298" s="13"/>
      <c r="AA298" s="13"/>
      <c r="AB298" s="13"/>
    </row>
    <row r="299" spans="1:28" ht="22.5" customHeight="1">
      <c r="A299" s="16" t="s">
        <v>480</v>
      </c>
      <c r="B299" s="8"/>
      <c r="C299" s="8"/>
      <c r="D299" s="8"/>
      <c r="E299" s="8"/>
      <c r="F299" s="16"/>
      <c r="G299" s="8"/>
      <c r="H299" s="8"/>
      <c r="I299" s="8"/>
      <c r="J299" s="8"/>
      <c r="K299" s="13"/>
      <c r="L299" s="13"/>
      <c r="M299" s="13"/>
      <c r="N299" s="13"/>
      <c r="O299" s="13"/>
      <c r="P299" s="13"/>
      <c r="Q299" s="13"/>
      <c r="R299" s="13"/>
      <c r="S299" s="13"/>
      <c r="T299" s="13"/>
      <c r="U299" s="13"/>
      <c r="V299" s="13"/>
      <c r="W299" s="13"/>
      <c r="X299" s="13"/>
      <c r="Y299" s="13"/>
      <c r="Z299" s="13"/>
      <c r="AA299" s="13"/>
      <c r="AB299" s="13"/>
    </row>
    <row r="300" spans="1:28" ht="22.5" customHeight="1">
      <c r="A300" s="16" t="s">
        <v>481</v>
      </c>
      <c r="B300" s="8"/>
      <c r="C300" s="8"/>
      <c r="D300" s="8"/>
      <c r="E300" s="8"/>
      <c r="F300" s="16"/>
      <c r="G300" s="8"/>
      <c r="H300" s="8"/>
      <c r="I300" s="8"/>
      <c r="J300" s="8"/>
      <c r="K300" s="13"/>
      <c r="L300" s="13"/>
      <c r="M300" s="13"/>
      <c r="N300" s="13"/>
      <c r="O300" s="13"/>
      <c r="P300" s="13"/>
      <c r="Q300" s="13"/>
      <c r="R300" s="13"/>
      <c r="S300" s="13"/>
      <c r="T300" s="13"/>
      <c r="U300" s="13"/>
      <c r="V300" s="13"/>
      <c r="W300" s="13"/>
      <c r="X300" s="13"/>
      <c r="Y300" s="13"/>
      <c r="Z300" s="13"/>
      <c r="AA300" s="13"/>
      <c r="AB300" s="13"/>
    </row>
    <row r="301" spans="1:28" ht="22.5" customHeight="1">
      <c r="A301" s="16" t="s">
        <v>482</v>
      </c>
      <c r="B301" s="8"/>
      <c r="C301" s="8"/>
      <c r="D301" s="8"/>
      <c r="E301" s="8"/>
      <c r="F301" s="16"/>
      <c r="G301" s="8"/>
      <c r="H301" s="8"/>
      <c r="I301" s="8"/>
      <c r="J301" s="8"/>
      <c r="K301" s="13"/>
      <c r="L301" s="13"/>
      <c r="M301" s="13"/>
      <c r="N301" s="13"/>
      <c r="O301" s="13"/>
      <c r="P301" s="13"/>
      <c r="Q301" s="13"/>
      <c r="R301" s="13"/>
      <c r="S301" s="13"/>
      <c r="T301" s="13"/>
      <c r="U301" s="13"/>
      <c r="V301" s="13"/>
      <c r="W301" s="13"/>
      <c r="X301" s="13"/>
      <c r="Y301" s="13"/>
      <c r="Z301" s="13"/>
      <c r="AA301" s="13"/>
      <c r="AB301" s="13"/>
    </row>
    <row r="302" spans="1:28" ht="22.5" customHeight="1">
      <c r="A302" s="16" t="s">
        <v>483</v>
      </c>
      <c r="B302" s="8"/>
      <c r="C302" s="8"/>
      <c r="D302" s="8"/>
      <c r="E302" s="8"/>
      <c r="F302" s="16"/>
      <c r="G302" s="8"/>
      <c r="H302" s="8"/>
      <c r="I302" s="8"/>
      <c r="J302" s="8"/>
      <c r="K302" s="13"/>
      <c r="L302" s="13"/>
      <c r="M302" s="13"/>
      <c r="N302" s="13"/>
      <c r="O302" s="13"/>
      <c r="P302" s="13"/>
      <c r="Q302" s="13"/>
      <c r="R302" s="13"/>
      <c r="S302" s="13"/>
      <c r="T302" s="13"/>
      <c r="U302" s="13"/>
      <c r="V302" s="13"/>
      <c r="W302" s="13"/>
      <c r="X302" s="13"/>
      <c r="Y302" s="13"/>
      <c r="Z302" s="13"/>
      <c r="AA302" s="13"/>
      <c r="AB302" s="13"/>
    </row>
    <row r="303" spans="1:28" ht="22.5" customHeight="1">
      <c r="A303" s="16" t="s">
        <v>484</v>
      </c>
      <c r="B303" s="8"/>
      <c r="C303" s="8"/>
      <c r="D303" s="8"/>
      <c r="E303" s="8"/>
      <c r="F303" s="16"/>
      <c r="G303" s="8"/>
      <c r="H303" s="8"/>
      <c r="I303" s="8"/>
      <c r="J303" s="8"/>
      <c r="K303" s="13"/>
      <c r="L303" s="13"/>
      <c r="M303" s="13"/>
      <c r="N303" s="13"/>
      <c r="O303" s="13"/>
      <c r="P303" s="13"/>
      <c r="Q303" s="13"/>
      <c r="R303" s="13"/>
      <c r="S303" s="13"/>
      <c r="T303" s="13"/>
      <c r="U303" s="13"/>
      <c r="V303" s="13"/>
      <c r="W303" s="13"/>
      <c r="X303" s="13"/>
      <c r="Y303" s="13"/>
      <c r="Z303" s="13"/>
      <c r="AA303" s="13"/>
      <c r="AB303" s="13"/>
    </row>
    <row r="304" spans="1:28" ht="22.5" customHeight="1">
      <c r="A304" s="16" t="s">
        <v>485</v>
      </c>
      <c r="B304" s="8"/>
      <c r="C304" s="8"/>
      <c r="D304" s="8"/>
      <c r="E304" s="8"/>
      <c r="F304" s="16"/>
      <c r="G304" s="8"/>
      <c r="H304" s="8"/>
      <c r="I304" s="8"/>
      <c r="J304" s="8"/>
      <c r="K304" s="13"/>
      <c r="L304" s="13"/>
      <c r="M304" s="13"/>
      <c r="N304" s="13"/>
      <c r="O304" s="13"/>
      <c r="P304" s="13"/>
      <c r="Q304" s="13"/>
      <c r="R304" s="13"/>
      <c r="S304" s="13"/>
      <c r="T304" s="13"/>
      <c r="U304" s="13"/>
      <c r="V304" s="13"/>
      <c r="W304" s="13"/>
      <c r="X304" s="13"/>
      <c r="Y304" s="13"/>
      <c r="Z304" s="13"/>
      <c r="AA304" s="13"/>
      <c r="AB304" s="13"/>
    </row>
    <row r="305" spans="1:28" ht="22.5" customHeight="1">
      <c r="A305" s="16" t="s">
        <v>486</v>
      </c>
      <c r="B305" s="8"/>
      <c r="C305" s="8"/>
      <c r="D305" s="8"/>
      <c r="E305" s="8"/>
      <c r="F305" s="16"/>
      <c r="G305" s="8"/>
      <c r="H305" s="8"/>
      <c r="I305" s="8"/>
      <c r="J305" s="8"/>
      <c r="K305" s="13"/>
      <c r="L305" s="13"/>
      <c r="M305" s="13"/>
      <c r="N305" s="13"/>
      <c r="O305" s="13"/>
      <c r="P305" s="13"/>
      <c r="Q305" s="13"/>
      <c r="R305" s="13"/>
      <c r="S305" s="13"/>
      <c r="T305" s="13"/>
      <c r="U305" s="13"/>
      <c r="V305" s="13"/>
      <c r="W305" s="13"/>
      <c r="X305" s="13"/>
      <c r="Y305" s="13"/>
      <c r="Z305" s="13"/>
      <c r="AA305" s="13"/>
      <c r="AB305" s="13"/>
    </row>
    <row r="306" spans="1:28" ht="22.5" customHeight="1">
      <c r="A306" s="16" t="s">
        <v>487</v>
      </c>
      <c r="B306" s="8"/>
      <c r="C306" s="8"/>
      <c r="D306" s="8"/>
      <c r="E306" s="8"/>
      <c r="F306" s="16"/>
      <c r="G306" s="8"/>
      <c r="H306" s="8"/>
      <c r="I306" s="8"/>
      <c r="J306" s="8"/>
      <c r="K306" s="13"/>
      <c r="L306" s="13"/>
      <c r="M306" s="13"/>
      <c r="N306" s="13"/>
      <c r="O306" s="13"/>
      <c r="P306" s="13"/>
      <c r="Q306" s="13"/>
      <c r="R306" s="13"/>
      <c r="S306" s="13"/>
      <c r="T306" s="13"/>
      <c r="U306" s="13"/>
      <c r="V306" s="13"/>
      <c r="W306" s="13"/>
      <c r="X306" s="13"/>
      <c r="Y306" s="13"/>
      <c r="Z306" s="13"/>
      <c r="AA306" s="13"/>
      <c r="AB306" s="13"/>
    </row>
    <row r="307" spans="1:28" ht="22.5" customHeight="1">
      <c r="A307" s="16" t="s">
        <v>488</v>
      </c>
      <c r="B307" s="8"/>
      <c r="C307" s="8"/>
      <c r="D307" s="8"/>
      <c r="E307" s="8"/>
      <c r="F307" s="16"/>
      <c r="G307" s="8"/>
      <c r="H307" s="8"/>
      <c r="I307" s="8"/>
      <c r="J307" s="8"/>
      <c r="K307" s="13"/>
      <c r="L307" s="13"/>
      <c r="M307" s="13"/>
      <c r="N307" s="13"/>
      <c r="O307" s="13"/>
      <c r="P307" s="13"/>
      <c r="Q307" s="13"/>
      <c r="R307" s="13"/>
      <c r="S307" s="13"/>
      <c r="T307" s="13"/>
      <c r="U307" s="13"/>
      <c r="V307" s="13"/>
      <c r="W307" s="13"/>
      <c r="X307" s="13"/>
      <c r="Y307" s="13"/>
      <c r="Z307" s="13"/>
      <c r="AA307" s="13"/>
      <c r="AB307" s="13"/>
    </row>
    <row r="308" spans="1:28" ht="22.5" customHeight="1">
      <c r="A308" s="16" t="s">
        <v>489</v>
      </c>
      <c r="B308" s="8"/>
      <c r="C308" s="8"/>
      <c r="D308" s="8"/>
      <c r="E308" s="8"/>
      <c r="F308" s="16"/>
      <c r="G308" s="8"/>
      <c r="H308" s="8"/>
      <c r="I308" s="8"/>
      <c r="J308" s="8"/>
      <c r="K308" s="13"/>
      <c r="L308" s="13"/>
      <c r="M308" s="13"/>
      <c r="N308" s="13"/>
      <c r="O308" s="13"/>
      <c r="P308" s="13"/>
      <c r="Q308" s="13"/>
      <c r="R308" s="13"/>
      <c r="S308" s="13"/>
      <c r="T308" s="13"/>
      <c r="U308" s="13"/>
      <c r="V308" s="13"/>
      <c r="W308" s="13"/>
      <c r="X308" s="13"/>
      <c r="Y308" s="13"/>
      <c r="Z308" s="13"/>
      <c r="AA308" s="13"/>
      <c r="AB308" s="13"/>
    </row>
    <row r="309" spans="1:28" ht="22.5" customHeight="1">
      <c r="A309" s="16" t="s">
        <v>490</v>
      </c>
      <c r="B309" s="8"/>
      <c r="C309" s="8"/>
      <c r="D309" s="8"/>
      <c r="E309" s="8"/>
      <c r="F309" s="16"/>
      <c r="G309" s="8"/>
      <c r="H309" s="8"/>
      <c r="I309" s="8"/>
      <c r="J309" s="8"/>
      <c r="K309" s="13"/>
      <c r="L309" s="13"/>
      <c r="M309" s="13"/>
      <c r="N309" s="13"/>
      <c r="O309" s="13"/>
      <c r="P309" s="13"/>
      <c r="Q309" s="13"/>
      <c r="R309" s="13"/>
      <c r="S309" s="13"/>
      <c r="T309" s="13"/>
      <c r="U309" s="13"/>
      <c r="V309" s="13"/>
      <c r="W309" s="13"/>
      <c r="X309" s="13"/>
      <c r="Y309" s="13"/>
      <c r="Z309" s="13"/>
      <c r="AA309" s="13"/>
      <c r="AB309" s="13"/>
    </row>
    <row r="310" spans="1:28" ht="22.5" customHeight="1">
      <c r="A310" s="16" t="s">
        <v>491</v>
      </c>
      <c r="B310" s="8"/>
      <c r="C310" s="8"/>
      <c r="D310" s="8"/>
      <c r="E310" s="8"/>
      <c r="F310" s="16"/>
      <c r="G310" s="8"/>
      <c r="H310" s="8"/>
      <c r="I310" s="8"/>
      <c r="J310" s="8"/>
      <c r="K310" s="13"/>
      <c r="L310" s="13"/>
      <c r="M310" s="13"/>
      <c r="N310" s="13"/>
      <c r="O310" s="13"/>
      <c r="P310" s="13"/>
      <c r="Q310" s="13"/>
      <c r="R310" s="13"/>
      <c r="S310" s="13"/>
      <c r="T310" s="13"/>
      <c r="U310" s="13"/>
      <c r="V310" s="13"/>
      <c r="W310" s="13"/>
      <c r="X310" s="13"/>
      <c r="Y310" s="13"/>
      <c r="Z310" s="13"/>
      <c r="AA310" s="13"/>
      <c r="AB310" s="13"/>
    </row>
    <row r="311" spans="1:28" ht="22.5" customHeight="1">
      <c r="A311" s="16" t="s">
        <v>492</v>
      </c>
      <c r="B311" s="8"/>
      <c r="C311" s="8"/>
      <c r="D311" s="8"/>
      <c r="E311" s="8"/>
      <c r="F311" s="16"/>
      <c r="G311" s="8"/>
      <c r="H311" s="8"/>
      <c r="I311" s="8"/>
      <c r="J311" s="8"/>
      <c r="K311" s="13"/>
      <c r="L311" s="13"/>
      <c r="M311" s="13"/>
      <c r="N311" s="13"/>
      <c r="O311" s="13"/>
      <c r="P311" s="13"/>
      <c r="Q311" s="13"/>
      <c r="R311" s="13"/>
      <c r="S311" s="13"/>
      <c r="T311" s="13"/>
      <c r="U311" s="13"/>
      <c r="V311" s="13"/>
      <c r="W311" s="13"/>
      <c r="X311" s="13"/>
      <c r="Y311" s="13"/>
      <c r="Z311" s="13"/>
      <c r="AA311" s="13"/>
      <c r="AB311" s="13"/>
    </row>
    <row r="312" spans="1:28" ht="22.5" customHeight="1">
      <c r="A312" s="16" t="s">
        <v>493</v>
      </c>
      <c r="B312" s="8"/>
      <c r="C312" s="8"/>
      <c r="D312" s="8"/>
      <c r="E312" s="8"/>
      <c r="F312" s="16"/>
      <c r="G312" s="8"/>
      <c r="H312" s="8"/>
      <c r="I312" s="8"/>
      <c r="J312" s="8"/>
      <c r="K312" s="13"/>
      <c r="L312" s="13"/>
      <c r="M312" s="13"/>
      <c r="N312" s="13"/>
      <c r="O312" s="13"/>
      <c r="P312" s="13"/>
      <c r="Q312" s="13"/>
      <c r="R312" s="13"/>
      <c r="S312" s="13"/>
      <c r="T312" s="13"/>
      <c r="U312" s="13"/>
      <c r="V312" s="13"/>
      <c r="W312" s="13"/>
      <c r="X312" s="13"/>
      <c r="Y312" s="13"/>
      <c r="Z312" s="13"/>
      <c r="AA312" s="13"/>
      <c r="AB312" s="13"/>
    </row>
    <row r="313" spans="1:28" ht="22.5" customHeight="1">
      <c r="A313" s="16" t="s">
        <v>494</v>
      </c>
      <c r="B313" s="8"/>
      <c r="C313" s="8"/>
      <c r="D313" s="8"/>
      <c r="E313" s="8"/>
      <c r="F313" s="16"/>
      <c r="G313" s="8"/>
      <c r="H313" s="8"/>
      <c r="I313" s="8"/>
      <c r="J313" s="8"/>
      <c r="K313" s="13"/>
      <c r="L313" s="13"/>
      <c r="M313" s="13"/>
      <c r="N313" s="13"/>
      <c r="O313" s="13"/>
      <c r="P313" s="13"/>
      <c r="Q313" s="13"/>
      <c r="R313" s="13"/>
      <c r="S313" s="13"/>
      <c r="T313" s="13"/>
      <c r="U313" s="13"/>
      <c r="V313" s="13"/>
      <c r="W313" s="13"/>
      <c r="X313" s="13"/>
      <c r="Y313" s="13"/>
      <c r="Z313" s="13"/>
      <c r="AA313" s="13"/>
      <c r="AB313" s="13"/>
    </row>
    <row r="314" spans="1:28" ht="22.5" customHeight="1">
      <c r="A314" s="16" t="s">
        <v>495</v>
      </c>
      <c r="B314" s="8"/>
      <c r="C314" s="8"/>
      <c r="D314" s="8"/>
      <c r="E314" s="8"/>
      <c r="F314" s="16"/>
      <c r="G314" s="8"/>
      <c r="H314" s="8"/>
      <c r="I314" s="8"/>
      <c r="J314" s="8"/>
      <c r="K314" s="13"/>
      <c r="L314" s="13"/>
      <c r="M314" s="13"/>
      <c r="N314" s="13"/>
      <c r="O314" s="13"/>
      <c r="P314" s="13"/>
      <c r="Q314" s="13"/>
      <c r="R314" s="13"/>
      <c r="S314" s="13"/>
      <c r="T314" s="13"/>
      <c r="U314" s="13"/>
      <c r="V314" s="13"/>
      <c r="W314" s="13"/>
      <c r="X314" s="13"/>
      <c r="Y314" s="13"/>
      <c r="Z314" s="13"/>
      <c r="AA314" s="13"/>
      <c r="AB314" s="13"/>
    </row>
    <row r="315" spans="1:28" ht="22.5" customHeight="1">
      <c r="A315" s="16" t="s">
        <v>496</v>
      </c>
      <c r="B315" s="8"/>
      <c r="C315" s="8"/>
      <c r="D315" s="8"/>
      <c r="E315" s="8"/>
      <c r="F315" s="16"/>
      <c r="G315" s="8"/>
      <c r="H315" s="8"/>
      <c r="I315" s="8"/>
      <c r="J315" s="8"/>
      <c r="K315" s="13"/>
      <c r="L315" s="13"/>
      <c r="M315" s="13"/>
      <c r="N315" s="13"/>
      <c r="O315" s="13"/>
      <c r="P315" s="13"/>
      <c r="Q315" s="13"/>
      <c r="R315" s="13"/>
      <c r="S315" s="13"/>
      <c r="T315" s="13"/>
      <c r="U315" s="13"/>
      <c r="V315" s="13"/>
      <c r="W315" s="13"/>
      <c r="X315" s="13"/>
      <c r="Y315" s="13"/>
      <c r="Z315" s="13"/>
      <c r="AA315" s="13"/>
      <c r="AB315" s="13"/>
    </row>
    <row r="316" spans="1:28" ht="22.5" customHeight="1">
      <c r="A316" s="16" t="s">
        <v>497</v>
      </c>
      <c r="B316" s="8"/>
      <c r="C316" s="8"/>
      <c r="D316" s="8"/>
      <c r="E316" s="8"/>
      <c r="F316" s="16"/>
      <c r="G316" s="8"/>
      <c r="H316" s="8"/>
      <c r="I316" s="8"/>
      <c r="J316" s="8"/>
      <c r="K316" s="13"/>
      <c r="L316" s="13"/>
      <c r="M316" s="13"/>
      <c r="N316" s="13"/>
      <c r="O316" s="13"/>
      <c r="P316" s="13"/>
      <c r="Q316" s="13"/>
      <c r="R316" s="13"/>
      <c r="S316" s="13"/>
      <c r="T316" s="13"/>
      <c r="U316" s="13"/>
      <c r="V316" s="13"/>
      <c r="W316" s="13"/>
      <c r="X316" s="13"/>
      <c r="Y316" s="13"/>
      <c r="Z316" s="13"/>
      <c r="AA316" s="13"/>
      <c r="AB316" s="13"/>
    </row>
    <row r="317" spans="1:28" ht="22.5" customHeight="1">
      <c r="A317" s="16" t="s">
        <v>498</v>
      </c>
      <c r="B317" s="8"/>
      <c r="C317" s="8"/>
      <c r="D317" s="8"/>
      <c r="E317" s="8"/>
      <c r="F317" s="16"/>
      <c r="G317" s="8"/>
      <c r="H317" s="8"/>
      <c r="I317" s="8"/>
      <c r="J317" s="8"/>
      <c r="K317" s="13"/>
      <c r="L317" s="13"/>
      <c r="M317" s="13"/>
      <c r="N317" s="13"/>
      <c r="O317" s="13"/>
      <c r="P317" s="13"/>
      <c r="Q317" s="13"/>
      <c r="R317" s="13"/>
      <c r="S317" s="13"/>
      <c r="T317" s="13"/>
      <c r="U317" s="13"/>
      <c r="V317" s="13"/>
      <c r="W317" s="13"/>
      <c r="X317" s="13"/>
      <c r="Y317" s="13"/>
      <c r="Z317" s="13"/>
      <c r="AA317" s="13"/>
      <c r="AB317" s="13"/>
    </row>
    <row r="318" spans="1:28" ht="22.5" customHeight="1">
      <c r="A318" s="16" t="s">
        <v>499</v>
      </c>
      <c r="B318" s="8"/>
      <c r="C318" s="8"/>
      <c r="D318" s="8"/>
      <c r="E318" s="8"/>
      <c r="F318" s="16"/>
      <c r="G318" s="8"/>
      <c r="H318" s="8"/>
      <c r="I318" s="8"/>
      <c r="J318" s="8"/>
      <c r="K318" s="13"/>
      <c r="L318" s="13"/>
      <c r="M318" s="13"/>
      <c r="N318" s="13"/>
      <c r="O318" s="13"/>
      <c r="P318" s="13"/>
      <c r="Q318" s="13"/>
      <c r="R318" s="13"/>
      <c r="S318" s="13"/>
      <c r="T318" s="13"/>
      <c r="U318" s="13"/>
      <c r="V318" s="13"/>
      <c r="W318" s="13"/>
      <c r="X318" s="13"/>
      <c r="Y318" s="13"/>
      <c r="Z318" s="13"/>
      <c r="AA318" s="13"/>
      <c r="AB318" s="13"/>
    </row>
    <row r="319" spans="1:28" ht="22.5" customHeight="1">
      <c r="A319" s="16" t="s">
        <v>500</v>
      </c>
      <c r="B319" s="8"/>
      <c r="C319" s="8"/>
      <c r="D319" s="8"/>
      <c r="E319" s="8"/>
      <c r="F319" s="16"/>
      <c r="G319" s="8"/>
      <c r="H319" s="8"/>
      <c r="I319" s="8"/>
      <c r="J319" s="8"/>
      <c r="K319" s="13"/>
      <c r="L319" s="13"/>
      <c r="M319" s="13"/>
      <c r="N319" s="13"/>
      <c r="O319" s="13"/>
      <c r="P319" s="13"/>
      <c r="Q319" s="13"/>
      <c r="R319" s="13"/>
      <c r="S319" s="13"/>
      <c r="T319" s="13"/>
      <c r="U319" s="13"/>
      <c r="V319" s="13"/>
      <c r="W319" s="13"/>
      <c r="X319" s="13"/>
      <c r="Y319" s="13"/>
      <c r="Z319" s="13"/>
      <c r="AA319" s="13"/>
      <c r="AB319" s="13"/>
    </row>
    <row r="320" spans="1:28" ht="22.5" customHeight="1">
      <c r="A320" s="16" t="s">
        <v>501</v>
      </c>
      <c r="B320" s="8"/>
      <c r="C320" s="8"/>
      <c r="D320" s="8"/>
      <c r="E320" s="8"/>
      <c r="F320" s="16"/>
      <c r="G320" s="8"/>
      <c r="H320" s="8"/>
      <c r="I320" s="8"/>
      <c r="J320" s="8"/>
      <c r="K320" s="13"/>
      <c r="L320" s="13"/>
      <c r="M320" s="13"/>
      <c r="N320" s="13"/>
      <c r="O320" s="13"/>
      <c r="P320" s="13"/>
      <c r="Q320" s="13"/>
      <c r="R320" s="13"/>
      <c r="S320" s="13"/>
      <c r="T320" s="13"/>
      <c r="U320" s="13"/>
      <c r="V320" s="13"/>
      <c r="W320" s="13"/>
      <c r="X320" s="13"/>
      <c r="Y320" s="13"/>
      <c r="Z320" s="13"/>
      <c r="AA320" s="13"/>
      <c r="AB320" s="13"/>
    </row>
    <row r="321" spans="1:28" ht="22.5" customHeight="1">
      <c r="A321" s="16" t="s">
        <v>502</v>
      </c>
      <c r="B321" s="8"/>
      <c r="C321" s="8"/>
      <c r="D321" s="8"/>
      <c r="E321" s="8"/>
      <c r="F321" s="16"/>
      <c r="G321" s="8"/>
      <c r="H321" s="8"/>
      <c r="I321" s="8"/>
      <c r="J321" s="8"/>
      <c r="K321" s="13"/>
      <c r="L321" s="13"/>
      <c r="M321" s="13"/>
      <c r="N321" s="13"/>
      <c r="O321" s="13"/>
      <c r="P321" s="13"/>
      <c r="Q321" s="13"/>
      <c r="R321" s="13"/>
      <c r="S321" s="13"/>
      <c r="T321" s="13"/>
      <c r="U321" s="13"/>
      <c r="V321" s="13"/>
      <c r="W321" s="13"/>
      <c r="X321" s="13"/>
      <c r="Y321" s="13"/>
      <c r="Z321" s="13"/>
      <c r="AA321" s="13"/>
      <c r="AB321" s="13"/>
    </row>
    <row r="322" spans="1:28" ht="22.5" customHeight="1">
      <c r="A322" s="16" t="s">
        <v>503</v>
      </c>
      <c r="B322" s="8"/>
      <c r="C322" s="8"/>
      <c r="D322" s="8"/>
      <c r="E322" s="8"/>
      <c r="F322" s="16"/>
      <c r="G322" s="8"/>
      <c r="H322" s="8"/>
      <c r="I322" s="8"/>
      <c r="J322" s="8"/>
      <c r="K322" s="13"/>
      <c r="L322" s="13"/>
      <c r="M322" s="13"/>
      <c r="N322" s="13"/>
      <c r="O322" s="13"/>
      <c r="P322" s="13"/>
      <c r="Q322" s="13"/>
      <c r="R322" s="13"/>
      <c r="S322" s="13"/>
      <c r="T322" s="13"/>
      <c r="U322" s="13"/>
      <c r="V322" s="13"/>
      <c r="W322" s="13"/>
      <c r="X322" s="13"/>
      <c r="Y322" s="13"/>
      <c r="Z322" s="13"/>
      <c r="AA322" s="13"/>
      <c r="AB322" s="13"/>
    </row>
    <row r="323" spans="1:28" ht="22.5" customHeight="1">
      <c r="A323" s="16" t="s">
        <v>504</v>
      </c>
      <c r="B323" s="8"/>
      <c r="C323" s="8"/>
      <c r="D323" s="8"/>
      <c r="E323" s="8"/>
      <c r="F323" s="16"/>
      <c r="G323" s="8"/>
      <c r="H323" s="8"/>
      <c r="I323" s="8"/>
      <c r="J323" s="8"/>
      <c r="K323" s="13"/>
      <c r="L323" s="13"/>
      <c r="M323" s="13"/>
      <c r="N323" s="13"/>
      <c r="O323" s="13"/>
      <c r="P323" s="13"/>
      <c r="Q323" s="13"/>
      <c r="R323" s="13"/>
      <c r="S323" s="13"/>
      <c r="T323" s="13"/>
      <c r="U323" s="13"/>
      <c r="V323" s="13"/>
      <c r="W323" s="13"/>
      <c r="X323" s="13"/>
      <c r="Y323" s="13"/>
      <c r="Z323" s="13"/>
      <c r="AA323" s="13"/>
      <c r="AB323" s="13"/>
    </row>
    <row r="324" spans="1:28" ht="22.5" customHeight="1">
      <c r="A324" s="16" t="s">
        <v>505</v>
      </c>
      <c r="B324" s="8"/>
      <c r="C324" s="8"/>
      <c r="D324" s="8"/>
      <c r="E324" s="8"/>
      <c r="F324" s="16"/>
      <c r="G324" s="8"/>
      <c r="H324" s="8"/>
      <c r="I324" s="8"/>
      <c r="J324" s="8"/>
      <c r="K324" s="13"/>
      <c r="L324" s="13"/>
      <c r="M324" s="13"/>
      <c r="N324" s="13"/>
      <c r="O324" s="13"/>
      <c r="P324" s="13"/>
      <c r="Q324" s="13"/>
      <c r="R324" s="13"/>
      <c r="S324" s="13"/>
      <c r="T324" s="13"/>
      <c r="U324" s="13"/>
      <c r="V324" s="13"/>
      <c r="W324" s="13"/>
      <c r="X324" s="13"/>
      <c r="Y324" s="13"/>
      <c r="Z324" s="13"/>
      <c r="AA324" s="13"/>
      <c r="AB324" s="13"/>
    </row>
    <row r="325" spans="1:28" ht="22.5" customHeight="1">
      <c r="A325" s="16" t="s">
        <v>506</v>
      </c>
      <c r="B325" s="8"/>
      <c r="C325" s="8"/>
      <c r="D325" s="8"/>
      <c r="E325" s="8"/>
      <c r="F325" s="16"/>
      <c r="G325" s="8"/>
      <c r="H325" s="8"/>
      <c r="I325" s="8"/>
      <c r="J325" s="8"/>
      <c r="K325" s="13"/>
      <c r="L325" s="13"/>
      <c r="M325" s="13"/>
      <c r="N325" s="13"/>
      <c r="O325" s="13"/>
      <c r="P325" s="13"/>
      <c r="Q325" s="13"/>
      <c r="R325" s="13"/>
      <c r="S325" s="13"/>
      <c r="T325" s="13"/>
      <c r="U325" s="13"/>
      <c r="V325" s="13"/>
      <c r="W325" s="13"/>
      <c r="X325" s="13"/>
      <c r="Y325" s="13"/>
      <c r="Z325" s="13"/>
      <c r="AA325" s="13"/>
      <c r="AB325" s="13"/>
    </row>
    <row r="326" spans="1:28" ht="22.5" customHeight="1">
      <c r="A326" s="16" t="s">
        <v>507</v>
      </c>
      <c r="B326" s="8"/>
      <c r="C326" s="8"/>
      <c r="D326" s="8"/>
      <c r="E326" s="8"/>
      <c r="F326" s="16"/>
      <c r="G326" s="8"/>
      <c r="H326" s="8"/>
      <c r="I326" s="8"/>
      <c r="J326" s="8"/>
      <c r="K326" s="13"/>
      <c r="L326" s="13"/>
      <c r="M326" s="13"/>
      <c r="N326" s="13"/>
      <c r="O326" s="13"/>
      <c r="P326" s="13"/>
      <c r="Q326" s="13"/>
      <c r="R326" s="13"/>
      <c r="S326" s="13"/>
      <c r="T326" s="13"/>
      <c r="U326" s="13"/>
      <c r="V326" s="13"/>
      <c r="W326" s="13"/>
      <c r="X326" s="13"/>
      <c r="Y326" s="13"/>
      <c r="Z326" s="13"/>
      <c r="AA326" s="13"/>
      <c r="AB326" s="13"/>
    </row>
    <row r="327" spans="1:28" ht="22.5" customHeight="1">
      <c r="A327" s="16" t="s">
        <v>508</v>
      </c>
      <c r="B327" s="8"/>
      <c r="C327" s="8"/>
      <c r="D327" s="8"/>
      <c r="E327" s="8"/>
      <c r="F327" s="16"/>
      <c r="G327" s="8"/>
      <c r="H327" s="8"/>
      <c r="I327" s="8"/>
      <c r="J327" s="8"/>
      <c r="K327" s="13"/>
      <c r="L327" s="13"/>
      <c r="M327" s="13"/>
      <c r="N327" s="13"/>
      <c r="O327" s="13"/>
      <c r="P327" s="13"/>
      <c r="Q327" s="13"/>
      <c r="R327" s="13"/>
      <c r="S327" s="13"/>
      <c r="T327" s="13"/>
      <c r="U327" s="13"/>
      <c r="V327" s="13"/>
      <c r="W327" s="13"/>
      <c r="X327" s="13"/>
      <c r="Y327" s="13"/>
      <c r="Z327" s="13"/>
      <c r="AA327" s="13"/>
      <c r="AB327" s="13"/>
    </row>
    <row r="328" spans="1:28" ht="22.5" customHeight="1">
      <c r="A328" s="16" t="s">
        <v>509</v>
      </c>
      <c r="B328" s="8"/>
      <c r="C328" s="8"/>
      <c r="D328" s="8"/>
      <c r="E328" s="8"/>
      <c r="F328" s="16"/>
      <c r="G328" s="8"/>
      <c r="H328" s="8"/>
      <c r="I328" s="8"/>
      <c r="J328" s="8"/>
      <c r="K328" s="13"/>
      <c r="L328" s="13"/>
      <c r="M328" s="13"/>
      <c r="N328" s="13"/>
      <c r="O328" s="13"/>
      <c r="P328" s="13"/>
      <c r="Q328" s="13"/>
      <c r="R328" s="13"/>
      <c r="S328" s="13"/>
      <c r="T328" s="13"/>
      <c r="U328" s="13"/>
      <c r="V328" s="13"/>
      <c r="W328" s="13"/>
      <c r="X328" s="13"/>
      <c r="Y328" s="13"/>
      <c r="Z328" s="13"/>
      <c r="AA328" s="13"/>
      <c r="AB328" s="13"/>
    </row>
    <row r="329" spans="1:28" ht="22.5" customHeight="1">
      <c r="A329" s="16" t="s">
        <v>510</v>
      </c>
      <c r="B329" s="8"/>
      <c r="C329" s="8"/>
      <c r="D329" s="8"/>
      <c r="E329" s="8"/>
      <c r="F329" s="16"/>
      <c r="G329" s="8"/>
      <c r="H329" s="8"/>
      <c r="I329" s="8"/>
      <c r="J329" s="8"/>
      <c r="K329" s="13"/>
      <c r="L329" s="13"/>
      <c r="M329" s="13"/>
      <c r="N329" s="13"/>
      <c r="O329" s="13"/>
      <c r="P329" s="13"/>
      <c r="Q329" s="13"/>
      <c r="R329" s="13"/>
      <c r="S329" s="13"/>
      <c r="T329" s="13"/>
      <c r="U329" s="13"/>
      <c r="V329" s="13"/>
      <c r="W329" s="13"/>
      <c r="X329" s="13"/>
      <c r="Y329" s="13"/>
      <c r="Z329" s="13"/>
      <c r="AA329" s="13"/>
      <c r="AB329" s="13"/>
    </row>
    <row r="330" spans="1:28" ht="22.5" customHeight="1">
      <c r="A330" s="16" t="s">
        <v>511</v>
      </c>
      <c r="B330" s="8"/>
      <c r="C330" s="8"/>
      <c r="D330" s="8"/>
      <c r="E330" s="8"/>
      <c r="F330" s="16"/>
      <c r="G330" s="8"/>
      <c r="H330" s="8"/>
      <c r="I330" s="8"/>
      <c r="J330" s="8"/>
      <c r="K330" s="13"/>
      <c r="L330" s="13"/>
      <c r="M330" s="13"/>
      <c r="N330" s="13"/>
      <c r="O330" s="13"/>
      <c r="P330" s="13"/>
      <c r="Q330" s="13"/>
      <c r="R330" s="13"/>
      <c r="S330" s="13"/>
      <c r="T330" s="13"/>
      <c r="U330" s="13"/>
      <c r="V330" s="13"/>
      <c r="W330" s="13"/>
      <c r="X330" s="13"/>
      <c r="Y330" s="13"/>
      <c r="Z330" s="13"/>
      <c r="AA330" s="13"/>
      <c r="AB330" s="13"/>
    </row>
    <row r="331" spans="1:28" ht="22.5" customHeight="1">
      <c r="A331" s="16" t="s">
        <v>512</v>
      </c>
      <c r="B331" s="8"/>
      <c r="C331" s="8"/>
      <c r="D331" s="8"/>
      <c r="E331" s="8"/>
      <c r="F331" s="16"/>
      <c r="G331" s="8"/>
      <c r="H331" s="8"/>
      <c r="I331" s="8"/>
      <c r="J331" s="8"/>
      <c r="K331" s="13"/>
      <c r="L331" s="13"/>
      <c r="M331" s="13"/>
      <c r="N331" s="13"/>
      <c r="O331" s="13"/>
      <c r="P331" s="13"/>
      <c r="Q331" s="13"/>
      <c r="R331" s="13"/>
      <c r="S331" s="13"/>
      <c r="T331" s="13"/>
      <c r="U331" s="13"/>
      <c r="V331" s="13"/>
      <c r="W331" s="13"/>
      <c r="X331" s="13"/>
      <c r="Y331" s="13"/>
      <c r="Z331" s="13"/>
      <c r="AA331" s="13"/>
      <c r="AB331" s="13"/>
    </row>
    <row r="332" spans="1:28" ht="22.5" customHeight="1">
      <c r="A332" s="16" t="s">
        <v>513</v>
      </c>
      <c r="B332" s="8"/>
      <c r="C332" s="8"/>
      <c r="D332" s="8"/>
      <c r="E332" s="8"/>
      <c r="F332" s="16"/>
      <c r="G332" s="8"/>
      <c r="H332" s="8"/>
      <c r="I332" s="8"/>
      <c r="J332" s="8"/>
      <c r="K332" s="13"/>
      <c r="L332" s="13"/>
      <c r="M332" s="13"/>
      <c r="N332" s="13"/>
      <c r="O332" s="13"/>
      <c r="P332" s="13"/>
      <c r="Q332" s="13"/>
      <c r="R332" s="13"/>
      <c r="S332" s="13"/>
      <c r="T332" s="13"/>
      <c r="U332" s="13"/>
      <c r="V332" s="13"/>
      <c r="W332" s="13"/>
      <c r="X332" s="13"/>
      <c r="Y332" s="13"/>
      <c r="Z332" s="13"/>
      <c r="AA332" s="13"/>
      <c r="AB332" s="13"/>
    </row>
    <row r="333" spans="1:28" ht="22.5" customHeight="1">
      <c r="A333" s="16" t="s">
        <v>514</v>
      </c>
      <c r="B333" s="8"/>
      <c r="C333" s="8"/>
      <c r="D333" s="8"/>
      <c r="E333" s="8"/>
      <c r="F333" s="16"/>
      <c r="G333" s="8"/>
      <c r="H333" s="8"/>
      <c r="I333" s="8"/>
      <c r="J333" s="8"/>
      <c r="K333" s="13"/>
      <c r="L333" s="13"/>
      <c r="M333" s="13"/>
      <c r="N333" s="13"/>
      <c r="O333" s="13"/>
      <c r="P333" s="13"/>
      <c r="Q333" s="13"/>
      <c r="R333" s="13"/>
      <c r="S333" s="13"/>
      <c r="T333" s="13"/>
      <c r="U333" s="13"/>
      <c r="V333" s="13"/>
      <c r="W333" s="13"/>
      <c r="X333" s="13"/>
      <c r="Y333" s="13"/>
      <c r="Z333" s="13"/>
      <c r="AA333" s="13"/>
      <c r="AB333" s="13"/>
    </row>
    <row r="334" spans="1:28" ht="22.5" customHeight="1">
      <c r="A334" s="16" t="s">
        <v>515</v>
      </c>
      <c r="B334" s="8"/>
      <c r="C334" s="8"/>
      <c r="D334" s="8"/>
      <c r="E334" s="8"/>
      <c r="F334" s="16"/>
      <c r="G334" s="8"/>
      <c r="H334" s="8"/>
      <c r="I334" s="8"/>
      <c r="J334" s="8"/>
      <c r="K334" s="13"/>
      <c r="L334" s="13"/>
      <c r="M334" s="13"/>
      <c r="N334" s="13"/>
      <c r="O334" s="13"/>
      <c r="P334" s="13"/>
      <c r="Q334" s="13"/>
      <c r="R334" s="13"/>
      <c r="S334" s="13"/>
      <c r="T334" s="13"/>
      <c r="U334" s="13"/>
      <c r="V334" s="13"/>
      <c r="W334" s="13"/>
      <c r="X334" s="13"/>
      <c r="Y334" s="13"/>
      <c r="Z334" s="13"/>
      <c r="AA334" s="13"/>
      <c r="AB334" s="13"/>
    </row>
    <row r="335" spans="1:28" ht="22.5" customHeight="1">
      <c r="A335" s="16" t="s">
        <v>516</v>
      </c>
      <c r="B335" s="8"/>
      <c r="C335" s="8"/>
      <c r="D335" s="8"/>
      <c r="E335" s="8"/>
      <c r="F335" s="16"/>
      <c r="G335" s="8"/>
      <c r="H335" s="8"/>
      <c r="I335" s="8"/>
      <c r="J335" s="8"/>
      <c r="K335" s="13"/>
      <c r="L335" s="13"/>
      <c r="M335" s="13"/>
      <c r="N335" s="13"/>
      <c r="O335" s="13"/>
      <c r="P335" s="13"/>
      <c r="Q335" s="13"/>
      <c r="R335" s="13"/>
      <c r="S335" s="13"/>
      <c r="T335" s="13"/>
      <c r="U335" s="13"/>
      <c r="V335" s="13"/>
      <c r="W335" s="13"/>
      <c r="X335" s="13"/>
      <c r="Y335" s="13"/>
      <c r="Z335" s="13"/>
      <c r="AA335" s="13"/>
      <c r="AB335" s="13"/>
    </row>
    <row r="336" spans="1:28" ht="22.5" customHeight="1">
      <c r="A336" s="16" t="s">
        <v>517</v>
      </c>
      <c r="B336" s="8"/>
      <c r="C336" s="8"/>
      <c r="D336" s="8"/>
      <c r="E336" s="8"/>
      <c r="F336" s="16"/>
      <c r="G336" s="8"/>
      <c r="H336" s="8"/>
      <c r="I336" s="8"/>
      <c r="J336" s="8"/>
      <c r="K336" s="13"/>
      <c r="L336" s="13"/>
      <c r="M336" s="13"/>
      <c r="N336" s="13"/>
      <c r="O336" s="13"/>
      <c r="P336" s="13"/>
      <c r="Q336" s="13"/>
      <c r="R336" s="13"/>
      <c r="S336" s="13"/>
      <c r="T336" s="13"/>
      <c r="U336" s="13"/>
      <c r="V336" s="13"/>
      <c r="W336" s="13"/>
      <c r="X336" s="13"/>
      <c r="Y336" s="13"/>
      <c r="Z336" s="13"/>
      <c r="AA336" s="13"/>
      <c r="AB336" s="13"/>
    </row>
    <row r="337" spans="1:28" ht="22.5" customHeight="1">
      <c r="A337" s="16" t="s">
        <v>518</v>
      </c>
      <c r="B337" s="8"/>
      <c r="C337" s="8"/>
      <c r="D337" s="8"/>
      <c r="E337" s="8"/>
      <c r="F337" s="16"/>
      <c r="G337" s="8"/>
      <c r="H337" s="8"/>
      <c r="I337" s="8"/>
      <c r="J337" s="8"/>
      <c r="K337" s="13"/>
      <c r="L337" s="13"/>
      <c r="M337" s="13"/>
      <c r="N337" s="13"/>
      <c r="O337" s="13"/>
      <c r="P337" s="13"/>
      <c r="Q337" s="13"/>
      <c r="R337" s="13"/>
      <c r="S337" s="13"/>
      <c r="T337" s="13"/>
      <c r="U337" s="13"/>
      <c r="V337" s="13"/>
      <c r="W337" s="13"/>
      <c r="X337" s="13"/>
      <c r="Y337" s="13"/>
      <c r="Z337" s="13"/>
      <c r="AA337" s="13"/>
      <c r="AB337" s="13"/>
    </row>
    <row r="338" spans="1:28" ht="22.5" customHeight="1">
      <c r="A338" s="16" t="s">
        <v>519</v>
      </c>
      <c r="B338" s="8"/>
      <c r="C338" s="8"/>
      <c r="D338" s="8"/>
      <c r="E338" s="8"/>
      <c r="F338" s="16"/>
      <c r="G338" s="8"/>
      <c r="H338" s="8"/>
      <c r="I338" s="8"/>
      <c r="J338" s="8"/>
      <c r="K338" s="13"/>
      <c r="L338" s="13"/>
      <c r="M338" s="13"/>
      <c r="N338" s="13"/>
      <c r="O338" s="13"/>
      <c r="P338" s="13"/>
      <c r="Q338" s="13"/>
      <c r="R338" s="13"/>
      <c r="S338" s="13"/>
      <c r="T338" s="13"/>
      <c r="U338" s="13"/>
      <c r="V338" s="13"/>
      <c r="W338" s="13"/>
      <c r="X338" s="13"/>
      <c r="Y338" s="13"/>
      <c r="Z338" s="13"/>
      <c r="AA338" s="13"/>
      <c r="AB338" s="13"/>
    </row>
    <row r="339" spans="1:28" ht="22.5" customHeight="1">
      <c r="A339" s="16" t="s">
        <v>520</v>
      </c>
      <c r="B339" s="8"/>
      <c r="C339" s="8"/>
      <c r="D339" s="8"/>
      <c r="E339" s="8"/>
      <c r="F339" s="16"/>
      <c r="G339" s="8"/>
      <c r="H339" s="8"/>
      <c r="I339" s="8"/>
      <c r="J339" s="8"/>
      <c r="K339" s="13"/>
      <c r="L339" s="13"/>
      <c r="M339" s="13"/>
      <c r="N339" s="13"/>
      <c r="O339" s="13"/>
      <c r="P339" s="13"/>
      <c r="Q339" s="13"/>
      <c r="R339" s="13"/>
      <c r="S339" s="13"/>
      <c r="T339" s="13"/>
      <c r="U339" s="13"/>
      <c r="V339" s="13"/>
      <c r="W339" s="13"/>
      <c r="X339" s="13"/>
      <c r="Y339" s="13"/>
      <c r="Z339" s="13"/>
      <c r="AA339" s="13"/>
      <c r="AB339" s="13"/>
    </row>
    <row r="340" spans="1:28" ht="22.5" customHeight="1">
      <c r="A340" s="16" t="s">
        <v>521</v>
      </c>
      <c r="B340" s="8"/>
      <c r="C340" s="8"/>
      <c r="D340" s="8"/>
      <c r="E340" s="8"/>
      <c r="F340" s="16"/>
      <c r="G340" s="8"/>
      <c r="H340" s="8"/>
      <c r="I340" s="8"/>
      <c r="J340" s="8"/>
      <c r="K340" s="13"/>
      <c r="L340" s="13"/>
      <c r="M340" s="13"/>
      <c r="N340" s="13"/>
      <c r="O340" s="13"/>
      <c r="P340" s="13"/>
      <c r="Q340" s="13"/>
      <c r="R340" s="13"/>
      <c r="S340" s="13"/>
      <c r="T340" s="13"/>
      <c r="U340" s="13"/>
      <c r="V340" s="13"/>
      <c r="W340" s="13"/>
      <c r="X340" s="13"/>
      <c r="Y340" s="13"/>
      <c r="Z340" s="13"/>
      <c r="AA340" s="13"/>
      <c r="AB340" s="13"/>
    </row>
    <row r="341" spans="1:28" ht="22.5" customHeight="1">
      <c r="A341" s="16" t="s">
        <v>522</v>
      </c>
      <c r="B341" s="8"/>
      <c r="C341" s="8"/>
      <c r="D341" s="8"/>
      <c r="E341" s="8"/>
      <c r="F341" s="16"/>
      <c r="G341" s="8"/>
      <c r="H341" s="8"/>
      <c r="I341" s="8"/>
      <c r="J341" s="8"/>
      <c r="K341" s="13"/>
      <c r="L341" s="13"/>
      <c r="M341" s="13"/>
      <c r="N341" s="13"/>
      <c r="O341" s="13"/>
      <c r="P341" s="13"/>
      <c r="Q341" s="13"/>
      <c r="R341" s="13"/>
      <c r="S341" s="13"/>
      <c r="T341" s="13"/>
      <c r="U341" s="13"/>
      <c r="V341" s="13"/>
      <c r="W341" s="13"/>
      <c r="X341" s="13"/>
      <c r="Y341" s="13"/>
      <c r="Z341" s="13"/>
      <c r="AA341" s="13"/>
      <c r="AB341" s="13"/>
    </row>
    <row r="342" spans="1:28" ht="22.5" customHeight="1">
      <c r="A342" s="16" t="s">
        <v>523</v>
      </c>
      <c r="B342" s="8"/>
      <c r="C342" s="8"/>
      <c r="D342" s="8"/>
      <c r="E342" s="8"/>
      <c r="F342" s="16"/>
      <c r="G342" s="8"/>
      <c r="H342" s="8"/>
      <c r="I342" s="8"/>
      <c r="J342" s="8"/>
      <c r="K342" s="13"/>
      <c r="L342" s="13"/>
      <c r="M342" s="13"/>
      <c r="N342" s="13"/>
      <c r="O342" s="13"/>
      <c r="P342" s="13"/>
      <c r="Q342" s="13"/>
      <c r="R342" s="13"/>
      <c r="S342" s="13"/>
      <c r="T342" s="13"/>
      <c r="U342" s="13"/>
      <c r="V342" s="13"/>
      <c r="W342" s="13"/>
      <c r="X342" s="13"/>
      <c r="Y342" s="13"/>
      <c r="Z342" s="13"/>
      <c r="AA342" s="13"/>
      <c r="AB342" s="13"/>
    </row>
    <row r="343" spans="1:28" ht="22.5" customHeight="1">
      <c r="A343" s="16" t="s">
        <v>524</v>
      </c>
      <c r="B343" s="8"/>
      <c r="C343" s="8"/>
      <c r="D343" s="8"/>
      <c r="E343" s="8"/>
      <c r="F343" s="16"/>
      <c r="G343" s="8"/>
      <c r="H343" s="8"/>
      <c r="I343" s="8"/>
      <c r="J343" s="8"/>
      <c r="K343" s="13"/>
      <c r="L343" s="13"/>
      <c r="M343" s="13"/>
      <c r="N343" s="13"/>
      <c r="O343" s="13"/>
      <c r="P343" s="13"/>
      <c r="Q343" s="13"/>
      <c r="R343" s="13"/>
      <c r="S343" s="13"/>
      <c r="T343" s="13"/>
      <c r="U343" s="13"/>
      <c r="V343" s="13"/>
      <c r="W343" s="13"/>
      <c r="X343" s="13"/>
      <c r="Y343" s="13"/>
      <c r="Z343" s="13"/>
      <c r="AA343" s="13"/>
      <c r="AB343" s="13"/>
    </row>
    <row r="344" spans="1:28" ht="22.5" customHeight="1">
      <c r="A344" s="16" t="s">
        <v>525</v>
      </c>
      <c r="B344" s="8"/>
      <c r="C344" s="8"/>
      <c r="D344" s="8"/>
      <c r="E344" s="8"/>
      <c r="F344" s="16"/>
      <c r="G344" s="8"/>
      <c r="H344" s="8"/>
      <c r="I344" s="8"/>
      <c r="J344" s="8"/>
      <c r="K344" s="13"/>
      <c r="L344" s="13"/>
      <c r="M344" s="13"/>
      <c r="N344" s="13"/>
      <c r="O344" s="13"/>
      <c r="P344" s="13"/>
      <c r="Q344" s="13"/>
      <c r="R344" s="13"/>
      <c r="S344" s="13"/>
      <c r="T344" s="13"/>
      <c r="U344" s="13"/>
      <c r="V344" s="13"/>
      <c r="W344" s="13"/>
      <c r="X344" s="13"/>
      <c r="Y344" s="13"/>
      <c r="Z344" s="13"/>
      <c r="AA344" s="13"/>
      <c r="AB344" s="13"/>
    </row>
    <row r="345" spans="1:28" ht="22.5" customHeight="1">
      <c r="A345" s="16" t="s">
        <v>526</v>
      </c>
      <c r="B345" s="8"/>
      <c r="C345" s="8"/>
      <c r="D345" s="8"/>
      <c r="E345" s="8"/>
      <c r="F345" s="16"/>
      <c r="G345" s="8"/>
      <c r="H345" s="8"/>
      <c r="I345" s="8"/>
      <c r="J345" s="8"/>
      <c r="K345" s="13"/>
      <c r="L345" s="13"/>
      <c r="M345" s="13"/>
      <c r="N345" s="13"/>
      <c r="O345" s="13"/>
      <c r="P345" s="13"/>
      <c r="Q345" s="13"/>
      <c r="R345" s="13"/>
      <c r="S345" s="13"/>
      <c r="T345" s="13"/>
      <c r="U345" s="13"/>
      <c r="V345" s="13"/>
      <c r="W345" s="13"/>
      <c r="X345" s="13"/>
      <c r="Y345" s="13"/>
      <c r="Z345" s="13"/>
      <c r="AA345" s="13"/>
      <c r="AB345" s="13"/>
    </row>
    <row r="346" spans="1:28" ht="22.5" customHeight="1">
      <c r="A346" s="16" t="s">
        <v>527</v>
      </c>
      <c r="B346" s="8"/>
      <c r="C346" s="8"/>
      <c r="D346" s="8"/>
      <c r="E346" s="8"/>
      <c r="F346" s="16"/>
      <c r="G346" s="8"/>
      <c r="H346" s="8"/>
      <c r="I346" s="8"/>
      <c r="J346" s="8"/>
      <c r="K346" s="13"/>
      <c r="L346" s="13"/>
      <c r="M346" s="13"/>
      <c r="N346" s="13"/>
      <c r="O346" s="13"/>
      <c r="P346" s="13"/>
      <c r="Q346" s="13"/>
      <c r="R346" s="13"/>
      <c r="S346" s="13"/>
      <c r="T346" s="13"/>
      <c r="U346" s="13"/>
      <c r="V346" s="13"/>
      <c r="W346" s="13"/>
      <c r="X346" s="13"/>
      <c r="Y346" s="13"/>
      <c r="Z346" s="13"/>
      <c r="AA346" s="13"/>
      <c r="AB346" s="13"/>
    </row>
    <row r="347" spans="1:28" ht="22.5" customHeight="1">
      <c r="A347" s="16" t="s">
        <v>528</v>
      </c>
      <c r="B347" s="8"/>
      <c r="C347" s="8"/>
      <c r="D347" s="8"/>
      <c r="E347" s="8"/>
      <c r="F347" s="16"/>
      <c r="G347" s="8"/>
      <c r="H347" s="8"/>
      <c r="I347" s="8"/>
      <c r="J347" s="8"/>
      <c r="K347" s="13"/>
      <c r="L347" s="13"/>
      <c r="M347" s="13"/>
      <c r="N347" s="13"/>
      <c r="O347" s="13"/>
      <c r="P347" s="13"/>
      <c r="Q347" s="13"/>
      <c r="R347" s="13"/>
      <c r="S347" s="13"/>
      <c r="T347" s="13"/>
      <c r="U347" s="13"/>
      <c r="V347" s="13"/>
      <c r="W347" s="13"/>
      <c r="X347" s="13"/>
      <c r="Y347" s="13"/>
      <c r="Z347" s="13"/>
      <c r="AA347" s="13"/>
      <c r="AB347" s="13"/>
    </row>
    <row r="348" spans="1:28" ht="22.5" customHeight="1">
      <c r="A348" s="16" t="s">
        <v>529</v>
      </c>
      <c r="B348" s="8"/>
      <c r="C348" s="8"/>
      <c r="D348" s="8"/>
      <c r="E348" s="8"/>
      <c r="F348" s="16"/>
      <c r="G348" s="8"/>
      <c r="H348" s="8"/>
      <c r="I348" s="8"/>
      <c r="J348" s="8"/>
      <c r="K348" s="13"/>
      <c r="L348" s="13"/>
      <c r="M348" s="13"/>
      <c r="N348" s="13"/>
      <c r="O348" s="13"/>
      <c r="P348" s="13"/>
      <c r="Q348" s="13"/>
      <c r="R348" s="13"/>
      <c r="S348" s="13"/>
      <c r="T348" s="13"/>
      <c r="U348" s="13"/>
      <c r="V348" s="13"/>
      <c r="W348" s="13"/>
      <c r="X348" s="13"/>
      <c r="Y348" s="13"/>
      <c r="Z348" s="13"/>
      <c r="AA348" s="13"/>
      <c r="AB348" s="13"/>
    </row>
    <row r="349" spans="1:28" ht="22.5" customHeight="1">
      <c r="A349" s="16" t="s">
        <v>530</v>
      </c>
      <c r="B349" s="8"/>
      <c r="C349" s="8"/>
      <c r="D349" s="8"/>
      <c r="E349" s="8"/>
      <c r="F349" s="16"/>
      <c r="G349" s="8"/>
      <c r="H349" s="8"/>
      <c r="I349" s="8"/>
      <c r="J349" s="8"/>
      <c r="K349" s="13"/>
      <c r="L349" s="13"/>
      <c r="M349" s="13"/>
      <c r="N349" s="13"/>
      <c r="O349" s="13"/>
      <c r="P349" s="13"/>
      <c r="Q349" s="13"/>
      <c r="R349" s="13"/>
      <c r="S349" s="13"/>
      <c r="T349" s="13"/>
      <c r="U349" s="13"/>
      <c r="V349" s="13"/>
      <c r="W349" s="13"/>
      <c r="X349" s="13"/>
      <c r="Y349" s="13"/>
      <c r="Z349" s="13"/>
      <c r="AA349" s="13"/>
      <c r="AB349" s="13"/>
    </row>
    <row r="350" spans="1:28" ht="22.5" customHeight="1">
      <c r="A350" s="16" t="s">
        <v>531</v>
      </c>
      <c r="B350" s="8"/>
      <c r="C350" s="8"/>
      <c r="D350" s="8"/>
      <c r="E350" s="8"/>
      <c r="F350" s="16"/>
      <c r="G350" s="8"/>
      <c r="H350" s="8"/>
      <c r="I350" s="8"/>
      <c r="J350" s="8"/>
      <c r="K350" s="13"/>
      <c r="L350" s="13"/>
      <c r="M350" s="13"/>
      <c r="N350" s="13"/>
      <c r="O350" s="13"/>
      <c r="P350" s="13"/>
      <c r="Q350" s="13"/>
      <c r="R350" s="13"/>
      <c r="S350" s="13"/>
      <c r="T350" s="13"/>
      <c r="U350" s="13"/>
      <c r="V350" s="13"/>
      <c r="W350" s="13"/>
      <c r="X350" s="13"/>
      <c r="Y350" s="13"/>
      <c r="Z350" s="13"/>
      <c r="AA350" s="13"/>
      <c r="AB350" s="13"/>
    </row>
    <row r="351" spans="1:28" ht="22.5" customHeight="1">
      <c r="A351" s="16" t="s">
        <v>532</v>
      </c>
      <c r="B351" s="8"/>
      <c r="C351" s="8"/>
      <c r="D351" s="8"/>
      <c r="E351" s="8"/>
      <c r="F351" s="16"/>
      <c r="G351" s="8"/>
      <c r="H351" s="8"/>
      <c r="I351" s="8"/>
      <c r="J351" s="8"/>
      <c r="K351" s="13"/>
      <c r="L351" s="13"/>
      <c r="M351" s="13"/>
      <c r="N351" s="13"/>
      <c r="O351" s="13"/>
      <c r="P351" s="13"/>
      <c r="Q351" s="13"/>
      <c r="R351" s="13"/>
      <c r="S351" s="13"/>
      <c r="T351" s="13"/>
      <c r="U351" s="13"/>
      <c r="V351" s="13"/>
      <c r="W351" s="13"/>
      <c r="X351" s="13"/>
      <c r="Y351" s="13"/>
      <c r="Z351" s="13"/>
      <c r="AA351" s="13"/>
      <c r="AB351" s="13"/>
    </row>
    <row r="352" spans="1:28" ht="22.5" customHeight="1">
      <c r="A352" s="16" t="s">
        <v>533</v>
      </c>
      <c r="B352" s="8"/>
      <c r="C352" s="8"/>
      <c r="D352" s="8"/>
      <c r="E352" s="8"/>
      <c r="F352" s="16"/>
      <c r="G352" s="8"/>
      <c r="H352" s="8"/>
      <c r="I352" s="8"/>
      <c r="J352" s="8"/>
      <c r="K352" s="13"/>
      <c r="L352" s="13"/>
      <c r="M352" s="13"/>
      <c r="N352" s="13"/>
      <c r="O352" s="13"/>
      <c r="P352" s="13"/>
      <c r="Q352" s="13"/>
      <c r="R352" s="13"/>
      <c r="S352" s="13"/>
      <c r="T352" s="13"/>
      <c r="U352" s="13"/>
      <c r="V352" s="13"/>
      <c r="W352" s="13"/>
      <c r="X352" s="13"/>
      <c r="Y352" s="13"/>
      <c r="Z352" s="13"/>
      <c r="AA352" s="13"/>
      <c r="AB352" s="13"/>
    </row>
    <row r="353" spans="1:28" ht="22.5" customHeight="1">
      <c r="A353" s="16" t="s">
        <v>534</v>
      </c>
      <c r="B353" s="8"/>
      <c r="C353" s="8"/>
      <c r="D353" s="8"/>
      <c r="E353" s="8"/>
      <c r="F353" s="16"/>
      <c r="G353" s="8"/>
      <c r="H353" s="8"/>
      <c r="I353" s="8"/>
      <c r="J353" s="8"/>
      <c r="K353" s="13"/>
      <c r="L353" s="13"/>
      <c r="M353" s="13"/>
      <c r="N353" s="13"/>
      <c r="O353" s="13"/>
      <c r="P353" s="13"/>
      <c r="Q353" s="13"/>
      <c r="R353" s="13"/>
      <c r="S353" s="13"/>
      <c r="T353" s="13"/>
      <c r="U353" s="13"/>
      <c r="V353" s="13"/>
      <c r="W353" s="13"/>
      <c r="X353" s="13"/>
      <c r="Y353" s="13"/>
      <c r="Z353" s="13"/>
      <c r="AA353" s="13"/>
      <c r="AB353" s="13"/>
    </row>
    <row r="354" spans="1:28" ht="22.5" customHeight="1">
      <c r="A354" s="16" t="s">
        <v>535</v>
      </c>
      <c r="B354" s="8"/>
      <c r="C354" s="8"/>
      <c r="D354" s="8"/>
      <c r="E354" s="8"/>
      <c r="F354" s="16"/>
      <c r="G354" s="8"/>
      <c r="H354" s="8"/>
      <c r="I354" s="8"/>
      <c r="J354" s="8"/>
      <c r="K354" s="13"/>
      <c r="L354" s="13"/>
      <c r="M354" s="13"/>
      <c r="N354" s="13"/>
      <c r="O354" s="13"/>
      <c r="P354" s="13"/>
      <c r="Q354" s="13"/>
      <c r="R354" s="13"/>
      <c r="S354" s="13"/>
      <c r="T354" s="13"/>
      <c r="U354" s="13"/>
      <c r="V354" s="13"/>
      <c r="W354" s="13"/>
      <c r="X354" s="13"/>
      <c r="Y354" s="13"/>
      <c r="Z354" s="13"/>
      <c r="AA354" s="13"/>
      <c r="AB354" s="13"/>
    </row>
    <row r="355" spans="1:28" ht="22.5" customHeight="1">
      <c r="A355" s="16" t="s">
        <v>536</v>
      </c>
      <c r="B355" s="8"/>
      <c r="C355" s="8"/>
      <c r="D355" s="8"/>
      <c r="E355" s="8"/>
      <c r="F355" s="16"/>
      <c r="G355" s="8"/>
      <c r="H355" s="8"/>
      <c r="I355" s="8"/>
      <c r="J355" s="8"/>
      <c r="K355" s="13"/>
      <c r="L355" s="13"/>
      <c r="M355" s="13"/>
      <c r="N355" s="13"/>
      <c r="O355" s="13"/>
      <c r="P355" s="13"/>
      <c r="Q355" s="13"/>
      <c r="R355" s="13"/>
      <c r="S355" s="13"/>
      <c r="T355" s="13"/>
      <c r="U355" s="13"/>
      <c r="V355" s="13"/>
      <c r="W355" s="13"/>
      <c r="X355" s="13"/>
      <c r="Y355" s="13"/>
      <c r="Z355" s="13"/>
      <c r="AA355" s="13"/>
      <c r="AB355" s="13"/>
    </row>
    <row r="356" spans="1:28" ht="22.5" customHeight="1">
      <c r="A356" s="16" t="s">
        <v>537</v>
      </c>
      <c r="B356" s="8"/>
      <c r="C356" s="8"/>
      <c r="D356" s="8"/>
      <c r="E356" s="8"/>
      <c r="F356" s="16"/>
      <c r="G356" s="8"/>
      <c r="H356" s="8"/>
      <c r="I356" s="8"/>
      <c r="J356" s="8"/>
      <c r="K356" s="13"/>
      <c r="L356" s="13"/>
      <c r="M356" s="13"/>
      <c r="N356" s="13"/>
      <c r="O356" s="13"/>
      <c r="P356" s="13"/>
      <c r="Q356" s="13"/>
      <c r="R356" s="13"/>
      <c r="S356" s="13"/>
      <c r="T356" s="13"/>
      <c r="U356" s="13"/>
      <c r="V356" s="13"/>
      <c r="W356" s="13"/>
      <c r="X356" s="13"/>
      <c r="Y356" s="13"/>
      <c r="Z356" s="13"/>
      <c r="AA356" s="13"/>
      <c r="AB356" s="13"/>
    </row>
    <row r="357" spans="1:28" ht="22.5" customHeight="1">
      <c r="A357" s="16" t="s">
        <v>538</v>
      </c>
      <c r="B357" s="8"/>
      <c r="C357" s="8"/>
      <c r="D357" s="8"/>
      <c r="E357" s="8"/>
      <c r="F357" s="16"/>
      <c r="G357" s="8"/>
      <c r="H357" s="8"/>
      <c r="I357" s="8"/>
      <c r="J357" s="8"/>
      <c r="K357" s="13"/>
      <c r="L357" s="13"/>
      <c r="M357" s="13"/>
      <c r="N357" s="13"/>
      <c r="O357" s="13"/>
      <c r="P357" s="13"/>
      <c r="Q357" s="13"/>
      <c r="R357" s="13"/>
      <c r="S357" s="13"/>
      <c r="T357" s="13"/>
      <c r="U357" s="13"/>
      <c r="V357" s="13"/>
      <c r="W357" s="13"/>
      <c r="X357" s="13"/>
      <c r="Y357" s="13"/>
      <c r="Z357" s="13"/>
      <c r="AA357" s="13"/>
      <c r="AB357" s="13"/>
    </row>
    <row r="358" spans="1:28" ht="22.5" customHeight="1">
      <c r="A358" s="16" t="s">
        <v>539</v>
      </c>
      <c r="B358" s="8"/>
      <c r="C358" s="8"/>
      <c r="D358" s="8"/>
      <c r="E358" s="8"/>
      <c r="F358" s="16"/>
      <c r="G358" s="8"/>
      <c r="H358" s="8"/>
      <c r="I358" s="8"/>
      <c r="J358" s="8"/>
      <c r="K358" s="13"/>
      <c r="L358" s="13"/>
      <c r="M358" s="13"/>
      <c r="N358" s="13"/>
      <c r="O358" s="13"/>
      <c r="P358" s="13"/>
      <c r="Q358" s="13"/>
      <c r="R358" s="13"/>
      <c r="S358" s="13"/>
      <c r="T358" s="13"/>
      <c r="U358" s="13"/>
      <c r="V358" s="13"/>
      <c r="W358" s="13"/>
      <c r="X358" s="13"/>
      <c r="Y358" s="13"/>
      <c r="Z358" s="13"/>
      <c r="AA358" s="13"/>
      <c r="AB358" s="13"/>
    </row>
    <row r="359" spans="1:28" ht="22.5" customHeight="1">
      <c r="A359" s="16" t="s">
        <v>540</v>
      </c>
      <c r="B359" s="8"/>
      <c r="C359" s="8"/>
      <c r="D359" s="8"/>
      <c r="E359" s="8"/>
      <c r="F359" s="16"/>
      <c r="G359" s="8"/>
      <c r="H359" s="8"/>
      <c r="I359" s="8"/>
      <c r="J359" s="8"/>
      <c r="K359" s="13"/>
      <c r="L359" s="13"/>
      <c r="M359" s="13"/>
      <c r="N359" s="13"/>
      <c r="O359" s="13"/>
      <c r="P359" s="13"/>
      <c r="Q359" s="13"/>
      <c r="R359" s="13"/>
      <c r="S359" s="13"/>
      <c r="T359" s="13"/>
      <c r="U359" s="13"/>
      <c r="V359" s="13"/>
      <c r="W359" s="13"/>
      <c r="X359" s="13"/>
      <c r="Y359" s="13"/>
      <c r="Z359" s="13"/>
      <c r="AA359" s="13"/>
      <c r="AB359" s="13"/>
    </row>
    <row r="360" spans="1:28" ht="22.5" customHeight="1">
      <c r="A360" s="16" t="s">
        <v>541</v>
      </c>
      <c r="B360" s="8"/>
      <c r="C360" s="8"/>
      <c r="D360" s="8"/>
      <c r="E360" s="8"/>
      <c r="F360" s="16"/>
      <c r="G360" s="8"/>
      <c r="H360" s="8"/>
      <c r="I360" s="8"/>
      <c r="J360" s="8"/>
      <c r="K360" s="13"/>
      <c r="L360" s="13"/>
      <c r="M360" s="13"/>
      <c r="N360" s="13"/>
      <c r="O360" s="13"/>
      <c r="P360" s="13"/>
      <c r="Q360" s="13"/>
      <c r="R360" s="13"/>
      <c r="S360" s="13"/>
      <c r="T360" s="13"/>
      <c r="U360" s="13"/>
      <c r="V360" s="13"/>
      <c r="W360" s="13"/>
      <c r="X360" s="13"/>
      <c r="Y360" s="13"/>
      <c r="Z360" s="13"/>
      <c r="AA360" s="13"/>
      <c r="AB360" s="13"/>
    </row>
    <row r="361" spans="1:28" ht="22.5" customHeight="1">
      <c r="A361" s="16" t="s">
        <v>542</v>
      </c>
      <c r="B361" s="8"/>
      <c r="C361" s="8"/>
      <c r="D361" s="8"/>
      <c r="E361" s="8"/>
      <c r="F361" s="16"/>
      <c r="G361" s="8"/>
      <c r="H361" s="8"/>
      <c r="I361" s="8"/>
      <c r="J361" s="8"/>
      <c r="K361" s="13"/>
      <c r="L361" s="13"/>
      <c r="M361" s="13"/>
      <c r="N361" s="13"/>
      <c r="O361" s="13"/>
      <c r="P361" s="13"/>
      <c r="Q361" s="13"/>
      <c r="R361" s="13"/>
      <c r="S361" s="13"/>
      <c r="T361" s="13"/>
      <c r="U361" s="13"/>
      <c r="V361" s="13"/>
      <c r="W361" s="13"/>
      <c r="X361" s="13"/>
      <c r="Y361" s="13"/>
      <c r="Z361" s="13"/>
      <c r="AA361" s="13"/>
      <c r="AB361" s="13"/>
    </row>
    <row r="362" spans="1:28" ht="22.5" customHeight="1">
      <c r="A362" s="16" t="s">
        <v>543</v>
      </c>
      <c r="B362" s="8"/>
      <c r="C362" s="8"/>
      <c r="D362" s="8"/>
      <c r="E362" s="8"/>
      <c r="F362" s="16"/>
      <c r="G362" s="8"/>
      <c r="H362" s="8"/>
      <c r="I362" s="8"/>
      <c r="J362" s="8"/>
      <c r="K362" s="13"/>
      <c r="L362" s="13"/>
      <c r="M362" s="13"/>
      <c r="N362" s="13"/>
      <c r="O362" s="13"/>
      <c r="P362" s="13"/>
      <c r="Q362" s="13"/>
      <c r="R362" s="13"/>
      <c r="S362" s="13"/>
      <c r="T362" s="13"/>
      <c r="U362" s="13"/>
      <c r="V362" s="13"/>
      <c r="W362" s="13"/>
      <c r="X362" s="13"/>
      <c r="Y362" s="13"/>
      <c r="Z362" s="13"/>
      <c r="AA362" s="13"/>
      <c r="AB362" s="13"/>
    </row>
    <row r="363" spans="1:28" ht="22.5" customHeight="1">
      <c r="A363" s="16" t="s">
        <v>544</v>
      </c>
      <c r="B363" s="8"/>
      <c r="C363" s="8"/>
      <c r="D363" s="8"/>
      <c r="E363" s="8"/>
      <c r="F363" s="16"/>
      <c r="G363" s="8"/>
      <c r="H363" s="8"/>
      <c r="I363" s="8"/>
      <c r="J363" s="8"/>
      <c r="K363" s="13"/>
      <c r="L363" s="13"/>
      <c r="M363" s="13"/>
      <c r="N363" s="13"/>
      <c r="O363" s="13"/>
      <c r="P363" s="13"/>
      <c r="Q363" s="13"/>
      <c r="R363" s="13"/>
      <c r="S363" s="13"/>
      <c r="T363" s="13"/>
      <c r="U363" s="13"/>
      <c r="V363" s="13"/>
      <c r="W363" s="13"/>
      <c r="X363" s="13"/>
      <c r="Y363" s="13"/>
      <c r="Z363" s="13"/>
      <c r="AA363" s="13"/>
      <c r="AB363" s="13"/>
    </row>
    <row r="364" spans="1:28" ht="22.5" customHeight="1">
      <c r="A364" s="16" t="s">
        <v>545</v>
      </c>
      <c r="B364" s="8"/>
      <c r="C364" s="8"/>
      <c r="D364" s="8"/>
      <c r="E364" s="8"/>
      <c r="F364" s="16"/>
      <c r="G364" s="8"/>
      <c r="H364" s="8"/>
      <c r="I364" s="8"/>
      <c r="J364" s="8"/>
      <c r="K364" s="13"/>
      <c r="L364" s="13"/>
      <c r="M364" s="13"/>
      <c r="N364" s="13"/>
      <c r="O364" s="13"/>
      <c r="P364" s="13"/>
      <c r="Q364" s="13"/>
      <c r="R364" s="13"/>
      <c r="S364" s="13"/>
      <c r="T364" s="13"/>
      <c r="U364" s="13"/>
      <c r="V364" s="13"/>
      <c r="W364" s="13"/>
      <c r="X364" s="13"/>
      <c r="Y364" s="13"/>
      <c r="Z364" s="13"/>
      <c r="AA364" s="13"/>
      <c r="AB364" s="13"/>
    </row>
    <row r="365" spans="1:28" ht="22.5" customHeight="1">
      <c r="A365" s="16" t="s">
        <v>546</v>
      </c>
      <c r="B365" s="8"/>
      <c r="C365" s="8"/>
      <c r="D365" s="8"/>
      <c r="E365" s="8"/>
      <c r="F365" s="16"/>
      <c r="G365" s="8"/>
      <c r="H365" s="8"/>
      <c r="I365" s="8"/>
      <c r="J365" s="8"/>
      <c r="K365" s="13"/>
      <c r="L365" s="13"/>
      <c r="M365" s="13"/>
      <c r="N365" s="13"/>
      <c r="O365" s="13"/>
      <c r="P365" s="13"/>
      <c r="Q365" s="13"/>
      <c r="R365" s="13"/>
      <c r="S365" s="13"/>
      <c r="T365" s="13"/>
      <c r="U365" s="13"/>
      <c r="V365" s="13"/>
      <c r="W365" s="13"/>
      <c r="X365" s="13"/>
      <c r="Y365" s="13"/>
      <c r="Z365" s="13"/>
      <c r="AA365" s="13"/>
      <c r="AB365" s="13"/>
    </row>
    <row r="366" spans="1:28" ht="22.5" customHeight="1">
      <c r="A366" s="16" t="s">
        <v>547</v>
      </c>
      <c r="B366" s="8"/>
      <c r="C366" s="8"/>
      <c r="D366" s="8"/>
      <c r="E366" s="8"/>
      <c r="F366" s="16"/>
      <c r="G366" s="8"/>
      <c r="H366" s="8"/>
      <c r="I366" s="8"/>
      <c r="J366" s="8"/>
      <c r="K366" s="13"/>
      <c r="L366" s="13"/>
      <c r="M366" s="13"/>
      <c r="N366" s="13"/>
      <c r="O366" s="13"/>
      <c r="P366" s="13"/>
      <c r="Q366" s="13"/>
      <c r="R366" s="13"/>
      <c r="S366" s="13"/>
      <c r="T366" s="13"/>
      <c r="U366" s="13"/>
      <c r="V366" s="13"/>
      <c r="W366" s="13"/>
      <c r="X366" s="13"/>
      <c r="Y366" s="13"/>
      <c r="Z366" s="13"/>
      <c r="AA366" s="13"/>
      <c r="AB366" s="13"/>
    </row>
    <row r="367" spans="1:28" ht="22.5" customHeight="1">
      <c r="A367" s="16" t="s">
        <v>548</v>
      </c>
      <c r="B367" s="8"/>
      <c r="C367" s="8"/>
      <c r="D367" s="8"/>
      <c r="E367" s="8"/>
      <c r="F367" s="16"/>
      <c r="G367" s="8"/>
      <c r="H367" s="8"/>
      <c r="I367" s="8"/>
      <c r="J367" s="8"/>
      <c r="K367" s="13"/>
      <c r="L367" s="13"/>
      <c r="M367" s="13"/>
      <c r="N367" s="13"/>
      <c r="O367" s="13"/>
      <c r="P367" s="13"/>
      <c r="Q367" s="13"/>
      <c r="R367" s="13"/>
      <c r="S367" s="13"/>
      <c r="T367" s="13"/>
      <c r="U367" s="13"/>
      <c r="V367" s="13"/>
      <c r="W367" s="13"/>
      <c r="X367" s="13"/>
      <c r="Y367" s="13"/>
      <c r="Z367" s="13"/>
      <c r="AA367" s="13"/>
      <c r="AB367" s="13"/>
    </row>
    <row r="368" spans="1:28" ht="22.5" customHeight="1">
      <c r="A368" s="16" t="s">
        <v>549</v>
      </c>
      <c r="B368" s="8"/>
      <c r="C368" s="8"/>
      <c r="D368" s="8"/>
      <c r="E368" s="8"/>
      <c r="F368" s="16"/>
      <c r="G368" s="8"/>
      <c r="H368" s="8"/>
      <c r="I368" s="8"/>
      <c r="J368" s="8"/>
      <c r="K368" s="13"/>
      <c r="L368" s="13"/>
      <c r="M368" s="13"/>
      <c r="N368" s="13"/>
      <c r="O368" s="13"/>
      <c r="P368" s="13"/>
      <c r="Q368" s="13"/>
      <c r="R368" s="13"/>
      <c r="S368" s="13"/>
      <c r="T368" s="13"/>
      <c r="U368" s="13"/>
      <c r="V368" s="13"/>
      <c r="W368" s="13"/>
      <c r="X368" s="13"/>
      <c r="Y368" s="13"/>
      <c r="Z368" s="13"/>
      <c r="AA368" s="13"/>
      <c r="AB368" s="13"/>
    </row>
    <row r="369" spans="1:28" ht="22.5" customHeight="1">
      <c r="A369" s="16" t="s">
        <v>550</v>
      </c>
      <c r="B369" s="8"/>
      <c r="C369" s="8"/>
      <c r="D369" s="8"/>
      <c r="E369" s="8"/>
      <c r="F369" s="16"/>
      <c r="G369" s="8"/>
      <c r="H369" s="8"/>
      <c r="I369" s="8"/>
      <c r="J369" s="8"/>
      <c r="K369" s="13"/>
      <c r="L369" s="13"/>
      <c r="M369" s="13"/>
      <c r="N369" s="13"/>
      <c r="O369" s="13"/>
      <c r="P369" s="13"/>
      <c r="Q369" s="13"/>
      <c r="R369" s="13"/>
      <c r="S369" s="13"/>
      <c r="T369" s="13"/>
      <c r="U369" s="13"/>
      <c r="V369" s="13"/>
      <c r="W369" s="13"/>
      <c r="X369" s="13"/>
      <c r="Y369" s="13"/>
      <c r="Z369" s="13"/>
      <c r="AA369" s="13"/>
      <c r="AB369" s="13"/>
    </row>
    <row r="370" spans="1:28" ht="22.5" customHeight="1">
      <c r="A370" s="16" t="s">
        <v>551</v>
      </c>
      <c r="B370" s="8"/>
      <c r="C370" s="8"/>
      <c r="D370" s="8"/>
      <c r="E370" s="8"/>
      <c r="F370" s="16"/>
      <c r="G370" s="8"/>
      <c r="H370" s="8"/>
      <c r="I370" s="8"/>
      <c r="J370" s="8"/>
      <c r="K370" s="13"/>
      <c r="L370" s="13"/>
      <c r="M370" s="13"/>
      <c r="N370" s="13"/>
      <c r="O370" s="13"/>
      <c r="P370" s="13"/>
      <c r="Q370" s="13"/>
      <c r="R370" s="13"/>
      <c r="S370" s="13"/>
      <c r="T370" s="13"/>
      <c r="U370" s="13"/>
      <c r="V370" s="13"/>
      <c r="W370" s="13"/>
      <c r="X370" s="13"/>
      <c r="Y370" s="13"/>
      <c r="Z370" s="13"/>
      <c r="AA370" s="13"/>
      <c r="AB370" s="13"/>
    </row>
    <row r="371" spans="1:28" ht="22.5" customHeight="1">
      <c r="A371" s="16" t="s">
        <v>552</v>
      </c>
      <c r="B371" s="8"/>
      <c r="C371" s="8"/>
      <c r="D371" s="8"/>
      <c r="E371" s="8"/>
      <c r="F371" s="16"/>
      <c r="G371" s="8"/>
      <c r="H371" s="8"/>
      <c r="I371" s="8"/>
      <c r="J371" s="8"/>
      <c r="K371" s="13"/>
      <c r="L371" s="13"/>
      <c r="M371" s="13"/>
      <c r="N371" s="13"/>
      <c r="O371" s="13"/>
      <c r="P371" s="13"/>
      <c r="Q371" s="13"/>
      <c r="R371" s="13"/>
      <c r="S371" s="13"/>
      <c r="T371" s="13"/>
      <c r="U371" s="13"/>
      <c r="V371" s="13"/>
      <c r="W371" s="13"/>
      <c r="X371" s="13"/>
      <c r="Y371" s="13"/>
      <c r="Z371" s="13"/>
      <c r="AA371" s="13"/>
      <c r="AB371" s="13"/>
    </row>
    <row r="372" spans="1:28" ht="22.5" customHeight="1">
      <c r="A372" s="16" t="s">
        <v>553</v>
      </c>
      <c r="B372" s="8"/>
      <c r="C372" s="8"/>
      <c r="D372" s="8"/>
      <c r="E372" s="8"/>
      <c r="F372" s="16"/>
      <c r="G372" s="8"/>
      <c r="H372" s="8"/>
      <c r="I372" s="8"/>
      <c r="J372" s="8"/>
      <c r="K372" s="13"/>
      <c r="L372" s="13"/>
      <c r="M372" s="13"/>
      <c r="N372" s="13"/>
      <c r="O372" s="13"/>
      <c r="P372" s="13"/>
      <c r="Q372" s="13"/>
      <c r="R372" s="13"/>
      <c r="S372" s="13"/>
      <c r="T372" s="13"/>
      <c r="U372" s="13"/>
      <c r="V372" s="13"/>
      <c r="W372" s="13"/>
      <c r="X372" s="13"/>
      <c r="Y372" s="13"/>
      <c r="Z372" s="13"/>
      <c r="AA372" s="13"/>
      <c r="AB372" s="13"/>
    </row>
    <row r="373" spans="1:28" ht="22.5" customHeight="1">
      <c r="A373" s="16" t="s">
        <v>554</v>
      </c>
      <c r="B373" s="8"/>
      <c r="C373" s="8"/>
      <c r="D373" s="8"/>
      <c r="E373" s="8"/>
      <c r="F373" s="16"/>
      <c r="G373" s="8"/>
      <c r="H373" s="8"/>
      <c r="I373" s="8"/>
      <c r="J373" s="8"/>
      <c r="K373" s="13"/>
      <c r="L373" s="13"/>
      <c r="M373" s="13"/>
      <c r="N373" s="13"/>
      <c r="O373" s="13"/>
      <c r="P373" s="13"/>
      <c r="Q373" s="13"/>
      <c r="R373" s="13"/>
      <c r="S373" s="13"/>
      <c r="T373" s="13"/>
      <c r="U373" s="13"/>
      <c r="V373" s="13"/>
      <c r="W373" s="13"/>
      <c r="X373" s="13"/>
      <c r="Y373" s="13"/>
      <c r="Z373" s="13"/>
      <c r="AA373" s="13"/>
      <c r="AB373" s="13"/>
    </row>
    <row r="374" spans="1:28" ht="22.5" customHeight="1">
      <c r="A374" s="16" t="s">
        <v>555</v>
      </c>
      <c r="B374" s="8"/>
      <c r="C374" s="8"/>
      <c r="D374" s="8"/>
      <c r="E374" s="8"/>
      <c r="F374" s="16"/>
      <c r="G374" s="8"/>
      <c r="H374" s="8"/>
      <c r="I374" s="8"/>
      <c r="J374" s="8"/>
      <c r="K374" s="13"/>
      <c r="L374" s="13"/>
      <c r="M374" s="13"/>
      <c r="N374" s="13"/>
      <c r="O374" s="13"/>
      <c r="P374" s="13"/>
      <c r="Q374" s="13"/>
      <c r="R374" s="13"/>
      <c r="S374" s="13"/>
      <c r="T374" s="13"/>
      <c r="U374" s="13"/>
      <c r="V374" s="13"/>
      <c r="W374" s="13"/>
      <c r="X374" s="13"/>
      <c r="Y374" s="13"/>
      <c r="Z374" s="13"/>
      <c r="AA374" s="13"/>
      <c r="AB374" s="13"/>
    </row>
    <row r="375" spans="1:28" ht="22.5" customHeight="1">
      <c r="A375" s="16" t="s">
        <v>556</v>
      </c>
      <c r="B375" s="8"/>
      <c r="C375" s="8"/>
      <c r="D375" s="8"/>
      <c r="E375" s="8"/>
      <c r="F375" s="16"/>
      <c r="G375" s="8"/>
      <c r="H375" s="8"/>
      <c r="I375" s="8"/>
      <c r="J375" s="8"/>
      <c r="K375" s="13"/>
      <c r="L375" s="13"/>
      <c r="M375" s="13"/>
      <c r="N375" s="13"/>
      <c r="O375" s="13"/>
      <c r="P375" s="13"/>
      <c r="Q375" s="13"/>
      <c r="R375" s="13"/>
      <c r="S375" s="13"/>
      <c r="T375" s="13"/>
      <c r="U375" s="13"/>
      <c r="V375" s="13"/>
      <c r="W375" s="13"/>
      <c r="X375" s="13"/>
      <c r="Y375" s="13"/>
      <c r="Z375" s="13"/>
      <c r="AA375" s="13"/>
      <c r="AB375" s="13"/>
    </row>
    <row r="376" spans="1:28" ht="22.5" customHeight="1">
      <c r="A376" s="16" t="s">
        <v>557</v>
      </c>
      <c r="B376" s="8"/>
      <c r="C376" s="8"/>
      <c r="D376" s="8"/>
      <c r="E376" s="8"/>
      <c r="F376" s="16"/>
      <c r="G376" s="8"/>
      <c r="H376" s="8"/>
      <c r="I376" s="8"/>
      <c r="J376" s="8"/>
      <c r="K376" s="13"/>
      <c r="L376" s="13"/>
      <c r="M376" s="13"/>
      <c r="N376" s="13"/>
      <c r="O376" s="13"/>
      <c r="P376" s="13"/>
      <c r="Q376" s="13"/>
      <c r="R376" s="13"/>
      <c r="S376" s="13"/>
      <c r="T376" s="13"/>
      <c r="U376" s="13"/>
      <c r="V376" s="13"/>
      <c r="W376" s="13"/>
      <c r="X376" s="13"/>
      <c r="Y376" s="13"/>
      <c r="Z376" s="13"/>
      <c r="AA376" s="13"/>
      <c r="AB376" s="13"/>
    </row>
    <row r="377" spans="1:28" ht="22.5" customHeight="1">
      <c r="A377" s="16" t="s">
        <v>558</v>
      </c>
      <c r="B377" s="8"/>
      <c r="C377" s="8"/>
      <c r="D377" s="8"/>
      <c r="E377" s="8"/>
      <c r="F377" s="16"/>
      <c r="G377" s="8"/>
      <c r="H377" s="8"/>
      <c r="I377" s="8"/>
      <c r="J377" s="8"/>
      <c r="K377" s="13"/>
      <c r="L377" s="13"/>
      <c r="M377" s="13"/>
      <c r="N377" s="13"/>
      <c r="O377" s="13"/>
      <c r="P377" s="13"/>
      <c r="Q377" s="13"/>
      <c r="R377" s="13"/>
      <c r="S377" s="13"/>
      <c r="T377" s="13"/>
      <c r="U377" s="13"/>
      <c r="V377" s="13"/>
      <c r="W377" s="13"/>
      <c r="X377" s="13"/>
      <c r="Y377" s="13"/>
      <c r="Z377" s="13"/>
      <c r="AA377" s="13"/>
      <c r="AB377" s="13"/>
    </row>
    <row r="378" spans="1:28" ht="22.5" customHeight="1">
      <c r="A378" s="16" t="s">
        <v>559</v>
      </c>
      <c r="B378" s="8"/>
      <c r="C378" s="8"/>
      <c r="D378" s="8"/>
      <c r="E378" s="8"/>
      <c r="F378" s="16"/>
      <c r="G378" s="8"/>
      <c r="H378" s="8"/>
      <c r="I378" s="8"/>
      <c r="J378" s="8"/>
      <c r="K378" s="13"/>
      <c r="L378" s="13"/>
      <c r="M378" s="13"/>
      <c r="N378" s="13"/>
      <c r="O378" s="13"/>
      <c r="P378" s="13"/>
      <c r="Q378" s="13"/>
      <c r="R378" s="13"/>
      <c r="S378" s="13"/>
      <c r="T378" s="13"/>
      <c r="U378" s="13"/>
      <c r="V378" s="13"/>
      <c r="W378" s="13"/>
      <c r="X378" s="13"/>
      <c r="Y378" s="13"/>
      <c r="Z378" s="13"/>
      <c r="AA378" s="13"/>
      <c r="AB378" s="13"/>
    </row>
    <row r="379" spans="1:28" ht="22.5" customHeight="1">
      <c r="A379" s="16" t="s">
        <v>560</v>
      </c>
      <c r="B379" s="8"/>
      <c r="C379" s="8"/>
      <c r="D379" s="8"/>
      <c r="E379" s="8"/>
      <c r="F379" s="16"/>
      <c r="G379" s="8"/>
      <c r="H379" s="8"/>
      <c r="I379" s="8"/>
      <c r="J379" s="8"/>
      <c r="K379" s="13"/>
      <c r="L379" s="13"/>
      <c r="M379" s="13"/>
      <c r="N379" s="13"/>
      <c r="O379" s="13"/>
      <c r="P379" s="13"/>
      <c r="Q379" s="13"/>
      <c r="R379" s="13"/>
      <c r="S379" s="13"/>
      <c r="T379" s="13"/>
      <c r="U379" s="13"/>
      <c r="V379" s="13"/>
      <c r="W379" s="13"/>
      <c r="X379" s="13"/>
      <c r="Y379" s="13"/>
      <c r="Z379" s="13"/>
      <c r="AA379" s="13"/>
      <c r="AB379" s="13"/>
    </row>
    <row r="380" spans="1:28" ht="22.5" customHeight="1">
      <c r="A380" s="16" t="s">
        <v>561</v>
      </c>
      <c r="B380" s="8"/>
      <c r="C380" s="8"/>
      <c r="D380" s="8"/>
      <c r="E380" s="8"/>
      <c r="F380" s="16"/>
      <c r="G380" s="8"/>
      <c r="H380" s="8"/>
      <c r="I380" s="8"/>
      <c r="J380" s="8"/>
      <c r="K380" s="13"/>
      <c r="L380" s="13"/>
      <c r="M380" s="13"/>
      <c r="N380" s="13"/>
      <c r="O380" s="13"/>
      <c r="P380" s="13"/>
      <c r="Q380" s="13"/>
      <c r="R380" s="13"/>
      <c r="S380" s="13"/>
      <c r="T380" s="13"/>
      <c r="U380" s="13"/>
      <c r="V380" s="13"/>
      <c r="W380" s="13"/>
      <c r="X380" s="13"/>
      <c r="Y380" s="13"/>
      <c r="Z380" s="13"/>
      <c r="AA380" s="13"/>
      <c r="AB380" s="13"/>
    </row>
    <row r="381" spans="1:28" ht="22.5" customHeight="1">
      <c r="A381" s="16" t="s">
        <v>562</v>
      </c>
      <c r="B381" s="8"/>
      <c r="C381" s="8"/>
      <c r="D381" s="8"/>
      <c r="E381" s="8"/>
      <c r="F381" s="16"/>
      <c r="G381" s="8"/>
      <c r="H381" s="8"/>
      <c r="I381" s="8"/>
      <c r="J381" s="8"/>
      <c r="K381" s="13"/>
      <c r="L381" s="13"/>
      <c r="M381" s="13"/>
      <c r="N381" s="13"/>
      <c r="O381" s="13"/>
      <c r="P381" s="13"/>
      <c r="Q381" s="13"/>
      <c r="R381" s="13"/>
      <c r="S381" s="13"/>
      <c r="T381" s="13"/>
      <c r="U381" s="13"/>
      <c r="V381" s="13"/>
      <c r="W381" s="13"/>
      <c r="X381" s="13"/>
      <c r="Y381" s="13"/>
      <c r="Z381" s="13"/>
      <c r="AA381" s="13"/>
      <c r="AB381" s="13"/>
    </row>
    <row r="382" spans="1:28" ht="22.5" customHeight="1">
      <c r="A382" s="16" t="s">
        <v>563</v>
      </c>
      <c r="B382" s="8"/>
      <c r="C382" s="8"/>
      <c r="D382" s="8"/>
      <c r="E382" s="8"/>
      <c r="F382" s="16"/>
      <c r="G382" s="8"/>
      <c r="H382" s="8"/>
      <c r="I382" s="8"/>
      <c r="J382" s="8"/>
      <c r="K382" s="13"/>
      <c r="L382" s="13"/>
      <c r="M382" s="13"/>
      <c r="N382" s="13"/>
      <c r="O382" s="13"/>
      <c r="P382" s="13"/>
      <c r="Q382" s="13"/>
      <c r="R382" s="13"/>
      <c r="S382" s="13"/>
      <c r="T382" s="13"/>
      <c r="U382" s="13"/>
      <c r="V382" s="13"/>
      <c r="W382" s="13"/>
      <c r="X382" s="13"/>
      <c r="Y382" s="13"/>
      <c r="Z382" s="13"/>
      <c r="AA382" s="13"/>
      <c r="AB382" s="13"/>
    </row>
    <row r="383" spans="1:28" ht="22.5" customHeight="1">
      <c r="A383" s="16" t="s">
        <v>564</v>
      </c>
      <c r="B383" s="8"/>
      <c r="C383" s="8"/>
      <c r="D383" s="8"/>
      <c r="E383" s="8"/>
      <c r="F383" s="16"/>
      <c r="G383" s="8"/>
      <c r="H383" s="8"/>
      <c r="I383" s="8"/>
      <c r="J383" s="8"/>
      <c r="K383" s="13"/>
      <c r="L383" s="13"/>
      <c r="M383" s="13"/>
      <c r="N383" s="13"/>
      <c r="O383" s="13"/>
      <c r="P383" s="13"/>
      <c r="Q383" s="13"/>
      <c r="R383" s="13"/>
      <c r="S383" s="13"/>
      <c r="T383" s="13"/>
      <c r="U383" s="13"/>
      <c r="V383" s="13"/>
      <c r="W383" s="13"/>
      <c r="X383" s="13"/>
      <c r="Y383" s="13"/>
      <c r="Z383" s="13"/>
      <c r="AA383" s="13"/>
      <c r="AB383" s="13"/>
    </row>
    <row r="384" spans="1:28" ht="22.5" customHeight="1">
      <c r="A384" s="16" t="s">
        <v>565</v>
      </c>
      <c r="B384" s="8"/>
      <c r="C384" s="8"/>
      <c r="D384" s="8"/>
      <c r="E384" s="8"/>
      <c r="F384" s="16"/>
      <c r="G384" s="8"/>
      <c r="H384" s="8"/>
      <c r="I384" s="8"/>
      <c r="J384" s="8"/>
      <c r="K384" s="13"/>
      <c r="L384" s="13"/>
      <c r="M384" s="13"/>
      <c r="N384" s="13"/>
      <c r="O384" s="13"/>
      <c r="P384" s="13"/>
      <c r="Q384" s="13"/>
      <c r="R384" s="13"/>
      <c r="S384" s="13"/>
      <c r="T384" s="13"/>
      <c r="U384" s="13"/>
      <c r="V384" s="13"/>
      <c r="W384" s="13"/>
      <c r="X384" s="13"/>
      <c r="Y384" s="13"/>
      <c r="Z384" s="13"/>
      <c r="AA384" s="13"/>
      <c r="AB384" s="13"/>
    </row>
    <row r="385" spans="1:28" ht="22.5" customHeight="1">
      <c r="A385" s="16" t="s">
        <v>566</v>
      </c>
      <c r="B385" s="8"/>
      <c r="C385" s="8"/>
      <c r="D385" s="8"/>
      <c r="E385" s="8"/>
      <c r="F385" s="16"/>
      <c r="G385" s="8"/>
      <c r="H385" s="8"/>
      <c r="I385" s="8"/>
      <c r="J385" s="8"/>
      <c r="K385" s="13"/>
      <c r="L385" s="13"/>
      <c r="M385" s="13"/>
      <c r="N385" s="13"/>
      <c r="O385" s="13"/>
      <c r="P385" s="13"/>
      <c r="Q385" s="13"/>
      <c r="R385" s="13"/>
      <c r="S385" s="13"/>
      <c r="T385" s="13"/>
      <c r="U385" s="13"/>
      <c r="V385" s="13"/>
      <c r="W385" s="13"/>
      <c r="X385" s="13"/>
      <c r="Y385" s="13"/>
      <c r="Z385" s="13"/>
      <c r="AA385" s="13"/>
      <c r="AB385" s="13"/>
    </row>
    <row r="386" spans="1:28" ht="22.5" customHeight="1">
      <c r="A386" s="16" t="s">
        <v>567</v>
      </c>
      <c r="B386" s="8"/>
      <c r="C386" s="8"/>
      <c r="D386" s="8"/>
      <c r="E386" s="8"/>
      <c r="F386" s="16"/>
      <c r="G386" s="8"/>
      <c r="H386" s="8"/>
      <c r="I386" s="8"/>
      <c r="J386" s="8"/>
      <c r="K386" s="13"/>
      <c r="L386" s="13"/>
      <c r="M386" s="13"/>
      <c r="N386" s="13"/>
      <c r="O386" s="13"/>
      <c r="P386" s="13"/>
      <c r="Q386" s="13"/>
      <c r="R386" s="13"/>
      <c r="S386" s="13"/>
      <c r="T386" s="13"/>
      <c r="U386" s="13"/>
      <c r="V386" s="13"/>
      <c r="W386" s="13"/>
      <c r="X386" s="13"/>
      <c r="Y386" s="13"/>
      <c r="Z386" s="13"/>
      <c r="AA386" s="13"/>
      <c r="AB386" s="13"/>
    </row>
    <row r="387" spans="1:28" ht="22.5" customHeight="1">
      <c r="A387" s="16" t="s">
        <v>568</v>
      </c>
      <c r="B387" s="8"/>
      <c r="C387" s="8"/>
      <c r="D387" s="8"/>
      <c r="E387" s="8"/>
      <c r="F387" s="16"/>
      <c r="G387" s="8"/>
      <c r="H387" s="8"/>
      <c r="I387" s="8"/>
      <c r="J387" s="8"/>
      <c r="K387" s="13"/>
      <c r="L387" s="13"/>
      <c r="M387" s="13"/>
      <c r="N387" s="13"/>
      <c r="O387" s="13"/>
      <c r="P387" s="13"/>
      <c r="Q387" s="13"/>
      <c r="R387" s="13"/>
      <c r="S387" s="13"/>
      <c r="T387" s="13"/>
      <c r="U387" s="13"/>
      <c r="V387" s="13"/>
      <c r="W387" s="13"/>
      <c r="X387" s="13"/>
      <c r="Y387" s="13"/>
      <c r="Z387" s="13"/>
      <c r="AA387" s="13"/>
      <c r="AB387" s="13"/>
    </row>
    <row r="388" spans="1:28" ht="22.5" customHeight="1">
      <c r="A388" s="16" t="s">
        <v>569</v>
      </c>
      <c r="B388" s="8"/>
      <c r="C388" s="8"/>
      <c r="D388" s="8"/>
      <c r="E388" s="8"/>
      <c r="F388" s="16"/>
      <c r="G388" s="8"/>
      <c r="H388" s="8"/>
      <c r="I388" s="8"/>
      <c r="J388" s="8"/>
      <c r="K388" s="13"/>
      <c r="L388" s="13"/>
      <c r="M388" s="13"/>
      <c r="N388" s="13"/>
      <c r="O388" s="13"/>
      <c r="P388" s="13"/>
      <c r="Q388" s="13"/>
      <c r="R388" s="13"/>
      <c r="S388" s="13"/>
      <c r="T388" s="13"/>
      <c r="U388" s="13"/>
      <c r="V388" s="13"/>
      <c r="W388" s="13"/>
      <c r="X388" s="13"/>
      <c r="Y388" s="13"/>
      <c r="Z388" s="13"/>
      <c r="AA388" s="13"/>
      <c r="AB388" s="13"/>
    </row>
    <row r="389" spans="1:28" ht="22.5" customHeight="1">
      <c r="A389" s="16" t="s">
        <v>570</v>
      </c>
      <c r="B389" s="8"/>
      <c r="C389" s="8"/>
      <c r="D389" s="8"/>
      <c r="E389" s="8"/>
      <c r="F389" s="16"/>
      <c r="G389" s="8"/>
      <c r="H389" s="8"/>
      <c r="I389" s="8"/>
      <c r="J389" s="8"/>
      <c r="K389" s="13"/>
      <c r="L389" s="13"/>
      <c r="M389" s="13"/>
      <c r="N389" s="13"/>
      <c r="O389" s="13"/>
      <c r="P389" s="13"/>
      <c r="Q389" s="13"/>
      <c r="R389" s="13"/>
      <c r="S389" s="13"/>
      <c r="T389" s="13"/>
      <c r="U389" s="13"/>
      <c r="V389" s="13"/>
      <c r="W389" s="13"/>
      <c r="X389" s="13"/>
      <c r="Y389" s="13"/>
      <c r="Z389" s="13"/>
      <c r="AA389" s="13"/>
      <c r="AB389" s="13"/>
    </row>
    <row r="390" spans="1:28" ht="22.5" customHeight="1">
      <c r="A390" s="16" t="s">
        <v>571</v>
      </c>
      <c r="B390" s="8"/>
      <c r="C390" s="8"/>
      <c r="D390" s="8"/>
      <c r="E390" s="8"/>
      <c r="F390" s="16"/>
      <c r="G390" s="8"/>
      <c r="H390" s="8"/>
      <c r="I390" s="8"/>
      <c r="J390" s="8"/>
      <c r="K390" s="13"/>
      <c r="L390" s="13"/>
      <c r="M390" s="13"/>
      <c r="N390" s="13"/>
      <c r="O390" s="13"/>
      <c r="P390" s="13"/>
      <c r="Q390" s="13"/>
      <c r="R390" s="13"/>
      <c r="S390" s="13"/>
      <c r="T390" s="13"/>
      <c r="U390" s="13"/>
      <c r="V390" s="13"/>
      <c r="W390" s="13"/>
      <c r="X390" s="13"/>
      <c r="Y390" s="13"/>
      <c r="Z390" s="13"/>
      <c r="AA390" s="13"/>
      <c r="AB390" s="13"/>
    </row>
    <row r="391" spans="1:28" ht="22.5" customHeight="1">
      <c r="A391" s="16" t="s">
        <v>572</v>
      </c>
      <c r="B391" s="8"/>
      <c r="C391" s="8"/>
      <c r="D391" s="8"/>
      <c r="E391" s="8"/>
      <c r="F391" s="16"/>
      <c r="G391" s="8"/>
      <c r="H391" s="8"/>
      <c r="I391" s="8"/>
      <c r="J391" s="8"/>
      <c r="K391" s="13"/>
      <c r="L391" s="13"/>
      <c r="M391" s="13"/>
      <c r="N391" s="13"/>
      <c r="O391" s="13"/>
      <c r="P391" s="13"/>
      <c r="Q391" s="13"/>
      <c r="R391" s="13"/>
      <c r="S391" s="13"/>
      <c r="T391" s="13"/>
      <c r="U391" s="13"/>
      <c r="V391" s="13"/>
      <c r="W391" s="13"/>
      <c r="X391" s="13"/>
      <c r="Y391" s="13"/>
      <c r="Z391" s="13"/>
      <c r="AA391" s="13"/>
      <c r="AB391" s="13"/>
    </row>
    <row r="392" spans="1:28" ht="22.5" customHeight="1">
      <c r="A392" s="16" t="s">
        <v>573</v>
      </c>
      <c r="B392" s="8"/>
      <c r="C392" s="8"/>
      <c r="D392" s="8"/>
      <c r="E392" s="8"/>
      <c r="F392" s="16"/>
      <c r="G392" s="8"/>
      <c r="H392" s="8"/>
      <c r="I392" s="8"/>
      <c r="J392" s="8"/>
      <c r="K392" s="13"/>
      <c r="L392" s="13"/>
      <c r="M392" s="13"/>
      <c r="N392" s="13"/>
      <c r="O392" s="13"/>
      <c r="P392" s="13"/>
      <c r="Q392" s="13"/>
      <c r="R392" s="13"/>
      <c r="S392" s="13"/>
      <c r="T392" s="13"/>
      <c r="U392" s="13"/>
      <c r="V392" s="13"/>
      <c r="W392" s="13"/>
      <c r="X392" s="13"/>
      <c r="Y392" s="13"/>
      <c r="Z392" s="13"/>
      <c r="AA392" s="13"/>
      <c r="AB392" s="13"/>
    </row>
    <row r="393" spans="1:28" ht="22.5" customHeight="1">
      <c r="A393" s="16" t="s">
        <v>574</v>
      </c>
      <c r="B393" s="8"/>
      <c r="C393" s="8"/>
      <c r="D393" s="8"/>
      <c r="E393" s="8"/>
      <c r="F393" s="16"/>
      <c r="G393" s="8"/>
      <c r="H393" s="8"/>
      <c r="I393" s="8"/>
      <c r="J393" s="8"/>
      <c r="K393" s="13"/>
      <c r="L393" s="13"/>
      <c r="M393" s="13"/>
      <c r="N393" s="13"/>
      <c r="O393" s="13"/>
      <c r="P393" s="13"/>
      <c r="Q393" s="13"/>
      <c r="R393" s="13"/>
      <c r="S393" s="13"/>
      <c r="T393" s="13"/>
      <c r="U393" s="13"/>
      <c r="V393" s="13"/>
      <c r="W393" s="13"/>
      <c r="X393" s="13"/>
      <c r="Y393" s="13"/>
      <c r="Z393" s="13"/>
      <c r="AA393" s="13"/>
      <c r="AB393" s="13"/>
    </row>
    <row r="394" spans="1:28" ht="22.5" customHeight="1">
      <c r="A394" s="16" t="s">
        <v>575</v>
      </c>
      <c r="B394" s="8"/>
      <c r="C394" s="8"/>
      <c r="D394" s="8"/>
      <c r="E394" s="8"/>
      <c r="F394" s="16"/>
      <c r="G394" s="8"/>
      <c r="H394" s="8"/>
      <c r="I394" s="8"/>
      <c r="J394" s="8"/>
      <c r="K394" s="13"/>
      <c r="L394" s="13"/>
      <c r="M394" s="13"/>
      <c r="N394" s="13"/>
      <c r="O394" s="13"/>
      <c r="P394" s="13"/>
      <c r="Q394" s="13"/>
      <c r="R394" s="13"/>
      <c r="S394" s="13"/>
      <c r="T394" s="13"/>
      <c r="U394" s="13"/>
      <c r="V394" s="13"/>
      <c r="W394" s="13"/>
      <c r="X394" s="13"/>
      <c r="Y394" s="13"/>
      <c r="Z394" s="13"/>
      <c r="AA394" s="13"/>
      <c r="AB394" s="13"/>
    </row>
    <row r="395" spans="1:28" ht="22.5" customHeight="1">
      <c r="A395" s="16" t="s">
        <v>576</v>
      </c>
      <c r="B395" s="8"/>
      <c r="C395" s="8"/>
      <c r="D395" s="8"/>
      <c r="E395" s="8"/>
      <c r="F395" s="16"/>
      <c r="G395" s="8"/>
      <c r="H395" s="8"/>
      <c r="I395" s="8"/>
      <c r="J395" s="8"/>
      <c r="K395" s="13"/>
      <c r="L395" s="13"/>
      <c r="M395" s="13"/>
      <c r="N395" s="13"/>
      <c r="O395" s="13"/>
      <c r="P395" s="13"/>
      <c r="Q395" s="13"/>
      <c r="R395" s="13"/>
      <c r="S395" s="13"/>
      <c r="T395" s="13"/>
      <c r="U395" s="13"/>
      <c r="V395" s="13"/>
      <c r="W395" s="13"/>
      <c r="X395" s="13"/>
      <c r="Y395" s="13"/>
      <c r="Z395" s="13"/>
      <c r="AA395" s="13"/>
      <c r="AB395" s="13"/>
    </row>
    <row r="396" spans="1:28" ht="22.5" customHeight="1">
      <c r="A396" s="16" t="s">
        <v>577</v>
      </c>
      <c r="B396" s="8"/>
      <c r="C396" s="8"/>
      <c r="D396" s="8"/>
      <c r="E396" s="8"/>
      <c r="F396" s="16"/>
      <c r="G396" s="8"/>
      <c r="H396" s="8"/>
      <c r="I396" s="8"/>
      <c r="J396" s="8"/>
      <c r="K396" s="13"/>
      <c r="L396" s="13"/>
      <c r="M396" s="13"/>
      <c r="N396" s="13"/>
      <c r="O396" s="13"/>
      <c r="P396" s="13"/>
      <c r="Q396" s="13"/>
      <c r="R396" s="13"/>
      <c r="S396" s="13"/>
      <c r="T396" s="13"/>
      <c r="U396" s="13"/>
      <c r="V396" s="13"/>
      <c r="W396" s="13"/>
      <c r="X396" s="13"/>
      <c r="Y396" s="13"/>
      <c r="Z396" s="13"/>
      <c r="AA396" s="13"/>
      <c r="AB396" s="13"/>
    </row>
    <row r="397" spans="1:28" ht="22.5" customHeight="1">
      <c r="A397" s="16" t="s">
        <v>578</v>
      </c>
      <c r="B397" s="8"/>
      <c r="C397" s="8"/>
      <c r="D397" s="8"/>
      <c r="E397" s="8"/>
      <c r="F397" s="16"/>
      <c r="G397" s="8"/>
      <c r="H397" s="8"/>
      <c r="I397" s="8"/>
      <c r="J397" s="8"/>
      <c r="K397" s="13"/>
      <c r="L397" s="13"/>
      <c r="M397" s="13"/>
      <c r="N397" s="13"/>
      <c r="O397" s="13"/>
      <c r="P397" s="13"/>
      <c r="Q397" s="13"/>
      <c r="R397" s="13"/>
      <c r="S397" s="13"/>
      <c r="T397" s="13"/>
      <c r="U397" s="13"/>
      <c r="V397" s="13"/>
      <c r="W397" s="13"/>
      <c r="X397" s="13"/>
      <c r="Y397" s="13"/>
      <c r="Z397" s="13"/>
      <c r="AA397" s="13"/>
      <c r="AB397" s="13"/>
    </row>
    <row r="398" spans="1:28" ht="22.5" customHeight="1">
      <c r="A398" s="16" t="s">
        <v>579</v>
      </c>
      <c r="B398" s="8"/>
      <c r="C398" s="8"/>
      <c r="D398" s="8"/>
      <c r="E398" s="8"/>
      <c r="F398" s="16"/>
      <c r="G398" s="8"/>
      <c r="H398" s="8"/>
      <c r="I398" s="8"/>
      <c r="J398" s="8"/>
      <c r="K398" s="13"/>
      <c r="L398" s="13"/>
      <c r="M398" s="13"/>
      <c r="N398" s="13"/>
      <c r="O398" s="13"/>
      <c r="P398" s="13"/>
      <c r="Q398" s="13"/>
      <c r="R398" s="13"/>
      <c r="S398" s="13"/>
      <c r="T398" s="13"/>
      <c r="U398" s="13"/>
      <c r="V398" s="13"/>
      <c r="W398" s="13"/>
      <c r="X398" s="13"/>
      <c r="Y398" s="13"/>
      <c r="Z398" s="13"/>
      <c r="AA398" s="13"/>
      <c r="AB398" s="13"/>
    </row>
    <row r="399" spans="1:28" ht="22.5" customHeight="1">
      <c r="A399" s="16" t="s">
        <v>580</v>
      </c>
      <c r="B399" s="8"/>
      <c r="C399" s="8"/>
      <c r="D399" s="8"/>
      <c r="E399" s="8"/>
      <c r="F399" s="16"/>
      <c r="G399" s="8"/>
      <c r="H399" s="8"/>
      <c r="I399" s="8"/>
      <c r="J399" s="8"/>
      <c r="K399" s="13"/>
      <c r="L399" s="13"/>
      <c r="M399" s="13"/>
      <c r="N399" s="13"/>
      <c r="O399" s="13"/>
      <c r="P399" s="13"/>
      <c r="Q399" s="13"/>
      <c r="R399" s="13"/>
      <c r="S399" s="13"/>
      <c r="T399" s="13"/>
      <c r="U399" s="13"/>
      <c r="V399" s="13"/>
      <c r="W399" s="13"/>
      <c r="X399" s="13"/>
      <c r="Y399" s="13"/>
      <c r="Z399" s="13"/>
      <c r="AA399" s="13"/>
      <c r="AB399" s="13"/>
    </row>
    <row r="400" spans="1:28" ht="22.5" customHeight="1">
      <c r="A400" s="16" t="s">
        <v>581</v>
      </c>
      <c r="B400" s="8"/>
      <c r="C400" s="8"/>
      <c r="D400" s="8"/>
      <c r="E400" s="8"/>
      <c r="F400" s="16"/>
      <c r="G400" s="8"/>
      <c r="H400" s="8"/>
      <c r="I400" s="8"/>
      <c r="J400" s="8"/>
      <c r="K400" s="13"/>
      <c r="L400" s="13"/>
      <c r="M400" s="13"/>
      <c r="N400" s="13"/>
      <c r="O400" s="13"/>
      <c r="P400" s="13"/>
      <c r="Q400" s="13"/>
      <c r="R400" s="13"/>
      <c r="S400" s="13"/>
      <c r="T400" s="13"/>
      <c r="U400" s="13"/>
      <c r="V400" s="13"/>
      <c r="W400" s="13"/>
      <c r="X400" s="13"/>
      <c r="Y400" s="13"/>
      <c r="Z400" s="13"/>
      <c r="AA400" s="13"/>
      <c r="AB400" s="13"/>
    </row>
    <row r="401" spans="1:28" ht="22.5" customHeight="1">
      <c r="A401" s="16" t="s">
        <v>582</v>
      </c>
      <c r="B401" s="8"/>
      <c r="C401" s="8"/>
      <c r="D401" s="8"/>
      <c r="E401" s="8"/>
      <c r="F401" s="16"/>
      <c r="G401" s="8"/>
      <c r="H401" s="8"/>
      <c r="I401" s="8"/>
      <c r="J401" s="8"/>
      <c r="K401" s="13"/>
      <c r="L401" s="13"/>
      <c r="M401" s="13"/>
      <c r="N401" s="13"/>
      <c r="O401" s="13"/>
      <c r="P401" s="13"/>
      <c r="Q401" s="13"/>
      <c r="R401" s="13"/>
      <c r="S401" s="13"/>
      <c r="T401" s="13"/>
      <c r="U401" s="13"/>
      <c r="V401" s="13"/>
      <c r="W401" s="13"/>
      <c r="X401" s="13"/>
      <c r="Y401" s="13"/>
      <c r="Z401" s="13"/>
      <c r="AA401" s="13"/>
      <c r="AB401" s="13"/>
    </row>
    <row r="402" spans="1:28" ht="22.5" customHeight="1">
      <c r="A402" s="16" t="s">
        <v>583</v>
      </c>
      <c r="B402" s="8"/>
      <c r="C402" s="8"/>
      <c r="D402" s="8"/>
      <c r="E402" s="8"/>
      <c r="F402" s="16"/>
      <c r="G402" s="8"/>
      <c r="H402" s="8"/>
      <c r="I402" s="8"/>
      <c r="J402" s="8"/>
      <c r="K402" s="13"/>
      <c r="L402" s="13"/>
      <c r="M402" s="13"/>
      <c r="N402" s="13"/>
      <c r="O402" s="13"/>
      <c r="P402" s="13"/>
      <c r="Q402" s="13"/>
      <c r="R402" s="13"/>
      <c r="S402" s="13"/>
      <c r="T402" s="13"/>
      <c r="U402" s="13"/>
      <c r="V402" s="13"/>
      <c r="W402" s="13"/>
      <c r="X402" s="13"/>
      <c r="Y402" s="13"/>
      <c r="Z402" s="13"/>
      <c r="AA402" s="13"/>
      <c r="AB402" s="13"/>
    </row>
    <row r="403" spans="1:28" ht="22.5" customHeight="1">
      <c r="A403" s="16" t="s">
        <v>584</v>
      </c>
      <c r="B403" s="8"/>
      <c r="C403" s="8"/>
      <c r="D403" s="8"/>
      <c r="E403" s="8"/>
      <c r="F403" s="16"/>
      <c r="G403" s="8"/>
      <c r="H403" s="8"/>
      <c r="I403" s="8"/>
      <c r="J403" s="8"/>
      <c r="K403" s="13"/>
      <c r="L403" s="13"/>
      <c r="M403" s="13"/>
      <c r="N403" s="13"/>
      <c r="O403" s="13"/>
      <c r="P403" s="13"/>
      <c r="Q403" s="13"/>
      <c r="R403" s="13"/>
      <c r="S403" s="13"/>
      <c r="T403" s="13"/>
      <c r="U403" s="13"/>
      <c r="V403" s="13"/>
      <c r="W403" s="13"/>
      <c r="X403" s="13"/>
      <c r="Y403" s="13"/>
      <c r="Z403" s="13"/>
      <c r="AA403" s="13"/>
      <c r="AB403" s="13"/>
    </row>
    <row r="404" spans="1:28" ht="22.5" customHeight="1">
      <c r="A404" s="16" t="s">
        <v>585</v>
      </c>
      <c r="B404" s="8"/>
      <c r="C404" s="8"/>
      <c r="D404" s="8"/>
      <c r="E404" s="8"/>
      <c r="F404" s="16"/>
      <c r="G404" s="8"/>
      <c r="H404" s="8"/>
      <c r="I404" s="8"/>
      <c r="J404" s="8"/>
      <c r="K404" s="13"/>
      <c r="L404" s="13"/>
      <c r="M404" s="13"/>
      <c r="N404" s="13"/>
      <c r="O404" s="13"/>
      <c r="P404" s="13"/>
      <c r="Q404" s="13"/>
      <c r="R404" s="13"/>
      <c r="S404" s="13"/>
      <c r="T404" s="13"/>
      <c r="U404" s="13"/>
      <c r="V404" s="13"/>
      <c r="W404" s="13"/>
      <c r="X404" s="13"/>
      <c r="Y404" s="13"/>
      <c r="Z404" s="13"/>
      <c r="AA404" s="13"/>
      <c r="AB404" s="13"/>
    </row>
    <row r="405" spans="1:28" ht="22.5" customHeight="1">
      <c r="A405" s="16" t="s">
        <v>586</v>
      </c>
      <c r="B405" s="8"/>
      <c r="C405" s="8"/>
      <c r="D405" s="8"/>
      <c r="E405" s="8"/>
      <c r="F405" s="16"/>
      <c r="G405" s="8"/>
      <c r="H405" s="8"/>
      <c r="I405" s="8"/>
      <c r="J405" s="8"/>
      <c r="K405" s="13"/>
      <c r="L405" s="13"/>
      <c r="M405" s="13"/>
      <c r="N405" s="13"/>
      <c r="O405" s="13"/>
      <c r="P405" s="13"/>
      <c r="Q405" s="13"/>
      <c r="R405" s="13"/>
      <c r="S405" s="13"/>
      <c r="T405" s="13"/>
      <c r="U405" s="13"/>
      <c r="V405" s="13"/>
      <c r="W405" s="13"/>
      <c r="X405" s="13"/>
      <c r="Y405" s="13"/>
      <c r="Z405" s="13"/>
      <c r="AA405" s="13"/>
      <c r="AB405" s="13"/>
    </row>
    <row r="406" spans="1:28" ht="22.5" customHeight="1">
      <c r="A406" s="16" t="s">
        <v>587</v>
      </c>
      <c r="B406" s="8"/>
      <c r="C406" s="8"/>
      <c r="D406" s="8"/>
      <c r="E406" s="8"/>
      <c r="F406" s="16"/>
      <c r="G406" s="8"/>
      <c r="H406" s="8"/>
      <c r="I406" s="8"/>
      <c r="J406" s="8"/>
      <c r="K406" s="13"/>
      <c r="L406" s="13"/>
      <c r="M406" s="13"/>
      <c r="N406" s="13"/>
      <c r="O406" s="13"/>
      <c r="P406" s="13"/>
      <c r="Q406" s="13"/>
      <c r="R406" s="13"/>
      <c r="S406" s="13"/>
      <c r="T406" s="13"/>
      <c r="U406" s="13"/>
      <c r="V406" s="13"/>
      <c r="W406" s="13"/>
      <c r="X406" s="13"/>
      <c r="Y406" s="13"/>
      <c r="Z406" s="13"/>
      <c r="AA406" s="13"/>
      <c r="AB406" s="13"/>
    </row>
    <row r="407" spans="1:28" ht="22.5" customHeight="1">
      <c r="A407" s="34"/>
      <c r="B407" s="35"/>
      <c r="C407" s="35"/>
      <c r="D407" s="35"/>
      <c r="E407" s="35"/>
      <c r="F407" s="16"/>
      <c r="G407" s="35"/>
      <c r="H407" s="35"/>
      <c r="I407" s="35"/>
      <c r="J407" s="35"/>
      <c r="K407" s="13"/>
      <c r="L407" s="13"/>
      <c r="M407" s="13"/>
      <c r="N407" s="13"/>
      <c r="O407" s="13"/>
      <c r="P407" s="13"/>
      <c r="Q407" s="13"/>
      <c r="R407" s="13"/>
      <c r="S407" s="13"/>
      <c r="T407" s="13"/>
      <c r="U407" s="13"/>
      <c r="V407" s="13"/>
      <c r="W407" s="13"/>
      <c r="X407" s="13"/>
      <c r="Y407" s="13"/>
      <c r="Z407" s="13"/>
      <c r="AA407" s="13"/>
      <c r="AB407" s="13"/>
    </row>
    <row r="408" spans="1:28" ht="22.5" customHeight="1">
      <c r="A408" s="34"/>
      <c r="B408" s="35"/>
      <c r="C408" s="35"/>
      <c r="D408" s="35"/>
      <c r="E408" s="35"/>
      <c r="F408" s="16"/>
      <c r="G408" s="35"/>
      <c r="H408" s="35"/>
      <c r="I408" s="35"/>
      <c r="J408" s="35"/>
      <c r="K408" s="13"/>
      <c r="L408" s="13"/>
      <c r="M408" s="13"/>
      <c r="N408" s="13"/>
      <c r="O408" s="13"/>
      <c r="P408" s="13"/>
      <c r="Q408" s="13"/>
      <c r="R408" s="13"/>
      <c r="S408" s="13"/>
      <c r="T408" s="13"/>
      <c r="U408" s="13"/>
      <c r="V408" s="13"/>
      <c r="W408" s="13"/>
      <c r="X408" s="13"/>
      <c r="Y408" s="13"/>
      <c r="Z408" s="13"/>
      <c r="AA408" s="13"/>
      <c r="AB408" s="13"/>
    </row>
    <row r="409" spans="1:28" ht="22.5" customHeight="1">
      <c r="A409" s="34"/>
      <c r="B409" s="35"/>
      <c r="C409" s="35"/>
      <c r="D409" s="35"/>
      <c r="E409" s="35"/>
      <c r="F409" s="16"/>
      <c r="G409" s="35"/>
      <c r="H409" s="35"/>
      <c r="I409" s="35"/>
      <c r="J409" s="35"/>
      <c r="K409" s="13"/>
      <c r="L409" s="13"/>
      <c r="M409" s="13"/>
      <c r="N409" s="13"/>
      <c r="O409" s="13"/>
      <c r="P409" s="13"/>
      <c r="Q409" s="13"/>
      <c r="R409" s="13"/>
      <c r="S409" s="13"/>
      <c r="T409" s="13"/>
      <c r="U409" s="13"/>
      <c r="V409" s="13"/>
      <c r="W409" s="13"/>
      <c r="X409" s="13"/>
      <c r="Y409" s="13"/>
      <c r="Z409" s="13"/>
      <c r="AA409" s="13"/>
      <c r="AB409" s="13"/>
    </row>
    <row r="410" spans="1:28" ht="22.5" customHeight="1">
      <c r="A410" s="34"/>
      <c r="B410" s="35"/>
      <c r="C410" s="35"/>
      <c r="D410" s="35"/>
      <c r="E410" s="35"/>
      <c r="F410" s="16"/>
      <c r="G410" s="35"/>
      <c r="H410" s="35"/>
      <c r="I410" s="35"/>
      <c r="J410" s="35"/>
      <c r="K410" s="13"/>
      <c r="L410" s="13"/>
      <c r="M410" s="13"/>
      <c r="N410" s="13"/>
      <c r="O410" s="13"/>
      <c r="P410" s="13"/>
      <c r="Q410" s="13"/>
      <c r="R410" s="13"/>
      <c r="S410" s="13"/>
      <c r="T410" s="13"/>
      <c r="U410" s="13"/>
      <c r="V410" s="13"/>
      <c r="W410" s="13"/>
      <c r="X410" s="13"/>
      <c r="Y410" s="13"/>
      <c r="Z410" s="13"/>
      <c r="AA410" s="13"/>
      <c r="AB410" s="13"/>
    </row>
    <row r="411" spans="1:28" ht="22.5" customHeight="1">
      <c r="A411" s="34"/>
      <c r="B411" s="35"/>
      <c r="C411" s="35"/>
      <c r="D411" s="35"/>
      <c r="E411" s="35"/>
      <c r="F411" s="16"/>
      <c r="G411" s="35"/>
      <c r="H411" s="35"/>
      <c r="I411" s="35"/>
      <c r="J411" s="35"/>
      <c r="K411" s="13"/>
      <c r="L411" s="13"/>
      <c r="M411" s="13"/>
      <c r="N411" s="13"/>
      <c r="O411" s="13"/>
      <c r="P411" s="13"/>
      <c r="Q411" s="13"/>
      <c r="R411" s="13"/>
      <c r="S411" s="13"/>
      <c r="T411" s="13"/>
      <c r="U411" s="13"/>
      <c r="V411" s="13"/>
      <c r="W411" s="13"/>
      <c r="X411" s="13"/>
      <c r="Y411" s="13"/>
      <c r="Z411" s="13"/>
      <c r="AA411" s="13"/>
      <c r="AB411" s="13"/>
    </row>
    <row r="412" spans="1:28" ht="22.5" customHeight="1">
      <c r="A412" s="34"/>
      <c r="B412" s="35"/>
      <c r="C412" s="35"/>
      <c r="D412" s="35"/>
      <c r="E412" s="35"/>
      <c r="F412" s="16"/>
      <c r="G412" s="35"/>
      <c r="H412" s="35"/>
      <c r="I412" s="35"/>
      <c r="J412" s="35"/>
      <c r="K412" s="13"/>
      <c r="L412" s="13"/>
      <c r="M412" s="13"/>
      <c r="N412" s="13"/>
      <c r="O412" s="13"/>
      <c r="P412" s="13"/>
      <c r="Q412" s="13"/>
      <c r="R412" s="13"/>
      <c r="S412" s="13"/>
      <c r="T412" s="13"/>
      <c r="U412" s="13"/>
      <c r="V412" s="13"/>
      <c r="W412" s="13"/>
      <c r="X412" s="13"/>
      <c r="Y412" s="13"/>
      <c r="Z412" s="13"/>
      <c r="AA412" s="13"/>
      <c r="AB412" s="13"/>
    </row>
    <row r="413" spans="1:28" ht="22.5" customHeight="1">
      <c r="A413" s="34"/>
      <c r="B413" s="35"/>
      <c r="C413" s="35"/>
      <c r="D413" s="35"/>
      <c r="E413" s="35"/>
      <c r="F413" s="16"/>
      <c r="G413" s="35"/>
      <c r="H413" s="35"/>
      <c r="I413" s="35"/>
      <c r="J413" s="35"/>
    </row>
    <row r="414" spans="1:28" ht="22.5" customHeight="1">
      <c r="A414" s="34"/>
      <c r="B414" s="35"/>
      <c r="C414" s="35"/>
      <c r="D414" s="35"/>
      <c r="E414" s="35"/>
      <c r="F414" s="16"/>
      <c r="G414" s="35"/>
      <c r="H414" s="35"/>
      <c r="I414" s="35"/>
      <c r="J414" s="35"/>
    </row>
    <row r="415" spans="1:28" ht="22.5" customHeight="1">
      <c r="A415" s="34"/>
      <c r="B415" s="35"/>
      <c r="C415" s="35"/>
      <c r="D415" s="35"/>
      <c r="E415" s="35"/>
      <c r="F415" s="16"/>
      <c r="G415" s="35"/>
      <c r="H415" s="35"/>
      <c r="I415" s="35"/>
      <c r="J415" s="35"/>
    </row>
    <row r="416" spans="1:28" ht="22.5" customHeight="1">
      <c r="A416" s="34"/>
      <c r="B416" s="35"/>
      <c r="C416" s="35"/>
      <c r="D416" s="35"/>
      <c r="E416" s="35"/>
      <c r="F416" s="16"/>
      <c r="G416" s="35"/>
      <c r="H416" s="35"/>
      <c r="I416" s="35"/>
      <c r="J416" s="35"/>
    </row>
    <row r="417" spans="1:10" ht="22.5" customHeight="1">
      <c r="A417" s="34"/>
      <c r="B417" s="35"/>
      <c r="C417" s="35"/>
      <c r="D417" s="35"/>
      <c r="E417" s="35"/>
      <c r="F417" s="16"/>
      <c r="G417" s="35"/>
      <c r="H417" s="35"/>
      <c r="I417" s="35"/>
      <c r="J417" s="35"/>
    </row>
    <row r="418" spans="1:10" ht="22.5" customHeight="1">
      <c r="A418" s="34"/>
      <c r="B418" s="35"/>
      <c r="C418" s="35"/>
      <c r="D418" s="35"/>
      <c r="E418" s="35"/>
      <c r="F418" s="16"/>
      <c r="G418" s="35"/>
      <c r="H418" s="35"/>
      <c r="I418" s="35"/>
      <c r="J418" s="35"/>
    </row>
    <row r="419" spans="1:10" ht="22.5" customHeight="1">
      <c r="A419" s="34"/>
      <c r="B419" s="35"/>
      <c r="C419" s="35"/>
      <c r="D419" s="35"/>
      <c r="E419" s="35"/>
      <c r="F419" s="16"/>
      <c r="G419" s="35"/>
      <c r="H419" s="35"/>
      <c r="I419" s="35"/>
      <c r="J419" s="35"/>
    </row>
    <row r="420" spans="1:10" ht="22.5" customHeight="1">
      <c r="A420" s="34"/>
      <c r="B420" s="35"/>
      <c r="C420" s="35"/>
      <c r="D420" s="35"/>
      <c r="E420" s="35"/>
      <c r="F420" s="16"/>
      <c r="G420" s="35"/>
      <c r="H420" s="35"/>
      <c r="I420" s="35"/>
      <c r="J420" s="35"/>
    </row>
    <row r="421" spans="1:10" ht="22.5" customHeight="1">
      <c r="A421" s="34"/>
      <c r="B421" s="35"/>
      <c r="C421" s="35"/>
      <c r="D421" s="35"/>
      <c r="E421" s="35"/>
      <c r="F421" s="16"/>
      <c r="G421" s="35"/>
      <c r="H421" s="35"/>
      <c r="I421" s="35"/>
      <c r="J421" s="35"/>
    </row>
    <row r="422" spans="1:10" ht="22.5" customHeight="1">
      <c r="A422" s="34"/>
      <c r="B422" s="35"/>
      <c r="C422" s="35"/>
      <c r="D422" s="35"/>
      <c r="E422" s="35"/>
      <c r="F422" s="16"/>
      <c r="G422" s="35"/>
      <c r="H422" s="35"/>
      <c r="I422" s="35"/>
      <c r="J422" s="35"/>
    </row>
    <row r="423" spans="1:10" ht="22.5" customHeight="1">
      <c r="A423" s="34"/>
      <c r="B423" s="35"/>
      <c r="C423" s="35"/>
      <c r="D423" s="35"/>
      <c r="E423" s="35"/>
      <c r="F423" s="16"/>
      <c r="G423" s="35"/>
      <c r="H423" s="35"/>
      <c r="I423" s="35"/>
      <c r="J423" s="35"/>
    </row>
    <row r="424" spans="1:10" ht="22.5" customHeight="1">
      <c r="A424" s="34"/>
      <c r="B424" s="35"/>
      <c r="C424" s="35"/>
      <c r="D424" s="35"/>
      <c r="E424" s="35"/>
      <c r="F424" s="16"/>
      <c r="G424" s="35"/>
      <c r="H424" s="35"/>
      <c r="I424" s="35"/>
      <c r="J424" s="35"/>
    </row>
    <row r="425" spans="1:10" ht="22.5" customHeight="1">
      <c r="A425" s="34"/>
      <c r="B425" s="35"/>
      <c r="C425" s="35"/>
      <c r="D425" s="35"/>
      <c r="E425" s="35"/>
      <c r="F425" s="16"/>
      <c r="G425" s="35"/>
      <c r="H425" s="35"/>
      <c r="I425" s="35"/>
      <c r="J425" s="35"/>
    </row>
    <row r="426" spans="1:10" ht="22.5" customHeight="1">
      <c r="A426" s="34"/>
      <c r="B426" s="35"/>
      <c r="C426" s="35"/>
      <c r="D426" s="35"/>
      <c r="E426" s="35"/>
      <c r="F426" s="16"/>
      <c r="G426" s="35"/>
      <c r="H426" s="35"/>
      <c r="I426" s="35"/>
      <c r="J426" s="35"/>
    </row>
    <row r="427" spans="1:10" ht="22.5" customHeight="1">
      <c r="A427" s="34"/>
      <c r="B427" s="35"/>
      <c r="C427" s="35"/>
      <c r="D427" s="35"/>
      <c r="E427" s="35"/>
      <c r="F427" s="16"/>
      <c r="G427" s="35"/>
      <c r="H427" s="35"/>
      <c r="I427" s="35"/>
      <c r="J427" s="35"/>
    </row>
    <row r="428" spans="1:10" ht="22.5" customHeight="1">
      <c r="A428" s="34"/>
      <c r="B428" s="35"/>
      <c r="C428" s="35"/>
      <c r="D428" s="35"/>
      <c r="E428" s="35"/>
      <c r="F428" s="16"/>
      <c r="G428" s="35"/>
      <c r="H428" s="35"/>
      <c r="I428" s="35"/>
      <c r="J428" s="35"/>
    </row>
    <row r="429" spans="1:10" ht="22.5" customHeight="1">
      <c r="A429" s="34"/>
      <c r="B429" s="35"/>
      <c r="C429" s="35"/>
      <c r="D429" s="35"/>
      <c r="E429" s="35"/>
      <c r="F429" s="16"/>
      <c r="G429" s="35"/>
      <c r="H429" s="35"/>
      <c r="I429" s="35"/>
      <c r="J429" s="35"/>
    </row>
    <row r="430" spans="1:10" ht="22.5" customHeight="1">
      <c r="A430" s="34"/>
      <c r="B430" s="35"/>
      <c r="C430" s="35"/>
      <c r="D430" s="35"/>
      <c r="E430" s="35"/>
      <c r="F430" s="16"/>
      <c r="G430" s="35"/>
      <c r="H430" s="35"/>
      <c r="I430" s="35"/>
      <c r="J430" s="35"/>
    </row>
    <row r="431" spans="1:10" ht="22.5" customHeight="1">
      <c r="A431" s="34"/>
      <c r="B431" s="35"/>
      <c r="C431" s="35"/>
      <c r="D431" s="35"/>
      <c r="E431" s="35"/>
      <c r="F431" s="16"/>
      <c r="G431" s="35"/>
      <c r="H431" s="35"/>
      <c r="I431" s="35"/>
      <c r="J431" s="35"/>
    </row>
    <row r="432" spans="1:10" ht="22.5" customHeight="1">
      <c r="A432" s="34"/>
      <c r="B432" s="35"/>
      <c r="C432" s="35"/>
      <c r="D432" s="35"/>
      <c r="E432" s="35"/>
      <c r="F432" s="16"/>
      <c r="G432" s="35"/>
      <c r="H432" s="35"/>
      <c r="I432" s="35"/>
      <c r="J432" s="35"/>
    </row>
    <row r="433" spans="1:10" ht="22.5" customHeight="1">
      <c r="A433" s="34"/>
      <c r="B433" s="35"/>
      <c r="C433" s="35"/>
      <c r="D433" s="35"/>
      <c r="E433" s="35"/>
      <c r="F433" s="16"/>
      <c r="G433" s="35"/>
      <c r="H433" s="35"/>
      <c r="I433" s="35"/>
      <c r="J433" s="35"/>
    </row>
    <row r="434" spans="1:10" ht="22.5" customHeight="1">
      <c r="A434" s="34"/>
      <c r="B434" s="35"/>
      <c r="C434" s="35"/>
      <c r="D434" s="35"/>
      <c r="E434" s="35"/>
      <c r="F434" s="16"/>
      <c r="G434" s="35"/>
      <c r="H434" s="35"/>
      <c r="I434" s="35"/>
      <c r="J434" s="35"/>
    </row>
    <row r="435" spans="1:10" ht="22.5" customHeight="1">
      <c r="A435" s="34"/>
      <c r="B435" s="35"/>
      <c r="C435" s="35"/>
      <c r="D435" s="35"/>
      <c r="E435" s="35"/>
      <c r="F435" s="16"/>
      <c r="G435" s="35"/>
      <c r="H435" s="35"/>
      <c r="I435" s="35"/>
      <c r="J435" s="35"/>
    </row>
    <row r="436" spans="1:10" ht="22.5" customHeight="1">
      <c r="A436" s="34"/>
      <c r="B436" s="35"/>
      <c r="C436" s="35"/>
      <c r="D436" s="35"/>
      <c r="E436" s="35"/>
      <c r="F436" s="16"/>
      <c r="G436" s="35"/>
      <c r="H436" s="35"/>
      <c r="I436" s="35"/>
      <c r="J436" s="35"/>
    </row>
    <row r="437" spans="1:10" ht="22.5" customHeight="1">
      <c r="A437" s="34"/>
      <c r="B437" s="35"/>
      <c r="C437" s="35"/>
      <c r="D437" s="35"/>
      <c r="E437" s="35"/>
      <c r="F437" s="16"/>
      <c r="G437" s="35"/>
      <c r="H437" s="35"/>
      <c r="I437" s="35"/>
      <c r="J437" s="35"/>
    </row>
    <row r="438" spans="1:10" ht="22.5" customHeight="1">
      <c r="A438" s="34"/>
      <c r="B438" s="35"/>
      <c r="C438" s="35"/>
      <c r="D438" s="35"/>
      <c r="E438" s="35"/>
      <c r="F438" s="16"/>
      <c r="G438" s="35"/>
      <c r="H438" s="35"/>
      <c r="I438" s="35"/>
      <c r="J438" s="35"/>
    </row>
    <row r="439" spans="1:10" ht="22.5" customHeight="1">
      <c r="A439" s="34"/>
      <c r="B439" s="35"/>
      <c r="C439" s="35"/>
      <c r="D439" s="35"/>
      <c r="E439" s="35"/>
      <c r="F439" s="16"/>
      <c r="G439" s="35"/>
      <c r="H439" s="35"/>
      <c r="I439" s="35"/>
      <c r="J439" s="35"/>
    </row>
    <row r="440" spans="1:10" ht="22.5" customHeight="1">
      <c r="A440" s="34"/>
      <c r="B440" s="35"/>
      <c r="C440" s="35"/>
      <c r="D440" s="35"/>
      <c r="E440" s="35"/>
      <c r="F440" s="16"/>
      <c r="G440" s="35"/>
      <c r="H440" s="35"/>
      <c r="I440" s="35"/>
      <c r="J440" s="35"/>
    </row>
    <row r="441" spans="1:10" ht="22.5" customHeight="1">
      <c r="A441" s="34"/>
      <c r="B441" s="35"/>
      <c r="C441" s="35"/>
      <c r="D441" s="35"/>
      <c r="E441" s="35"/>
      <c r="F441" s="16"/>
      <c r="G441" s="35"/>
      <c r="H441" s="35"/>
      <c r="I441" s="35"/>
      <c r="J441" s="35"/>
    </row>
    <row r="442" spans="1:10" ht="22.5" customHeight="1">
      <c r="A442" s="34"/>
      <c r="B442" s="35"/>
      <c r="C442" s="35"/>
      <c r="D442" s="35"/>
      <c r="E442" s="35"/>
      <c r="F442" s="16"/>
      <c r="G442" s="35"/>
      <c r="H442" s="35"/>
      <c r="I442" s="35"/>
      <c r="J442" s="35"/>
    </row>
    <row r="443" spans="1:10" ht="22.5" customHeight="1">
      <c r="A443" s="34"/>
      <c r="B443" s="35"/>
      <c r="C443" s="35"/>
      <c r="D443" s="35"/>
      <c r="E443" s="35"/>
      <c r="F443" s="16"/>
      <c r="G443" s="35"/>
      <c r="H443" s="35"/>
      <c r="I443" s="35"/>
      <c r="J443" s="35"/>
    </row>
    <row r="444" spans="1:10" ht="22.5" customHeight="1">
      <c r="A444" s="34"/>
      <c r="B444" s="35"/>
      <c r="C444" s="35"/>
      <c r="D444" s="35"/>
      <c r="E444" s="35"/>
      <c r="F444" s="16"/>
      <c r="G444" s="35"/>
      <c r="H444" s="35"/>
      <c r="I444" s="35"/>
      <c r="J444" s="35"/>
    </row>
    <row r="445" spans="1:10" ht="22.5" customHeight="1">
      <c r="A445" s="34"/>
      <c r="B445" s="35"/>
      <c r="C445" s="35"/>
      <c r="D445" s="35"/>
      <c r="E445" s="35"/>
      <c r="F445" s="16"/>
      <c r="G445" s="35"/>
      <c r="H445" s="35"/>
      <c r="I445" s="35"/>
      <c r="J445" s="35"/>
    </row>
    <row r="446" spans="1:10" ht="22.5" customHeight="1">
      <c r="A446" s="34"/>
      <c r="B446" s="35"/>
      <c r="C446" s="35"/>
      <c r="D446" s="35"/>
      <c r="E446" s="35"/>
      <c r="F446" s="16"/>
      <c r="G446" s="35"/>
      <c r="H446" s="35"/>
      <c r="I446" s="35"/>
      <c r="J446" s="35"/>
    </row>
    <row r="447" spans="1:10" ht="22.5" customHeight="1">
      <c r="A447" s="34"/>
      <c r="B447" s="35"/>
      <c r="C447" s="35"/>
      <c r="D447" s="35"/>
      <c r="E447" s="35"/>
      <c r="F447" s="16"/>
      <c r="G447" s="35"/>
      <c r="H447" s="35"/>
      <c r="I447" s="35"/>
      <c r="J447" s="35"/>
    </row>
    <row r="448" spans="1:10" ht="22.5" customHeight="1">
      <c r="A448" s="34"/>
      <c r="B448" s="35"/>
      <c r="C448" s="35"/>
      <c r="D448" s="35"/>
      <c r="E448" s="35"/>
      <c r="F448" s="16"/>
      <c r="G448" s="35"/>
      <c r="H448" s="35"/>
      <c r="I448" s="35"/>
      <c r="J448" s="35"/>
    </row>
    <row r="449" spans="1:10" ht="22.5" customHeight="1">
      <c r="A449" s="34"/>
      <c r="B449" s="35"/>
      <c r="C449" s="35"/>
      <c r="D449" s="35"/>
      <c r="E449" s="35"/>
      <c r="F449" s="16"/>
      <c r="G449" s="35"/>
      <c r="H449" s="35"/>
      <c r="I449" s="35"/>
      <c r="J449" s="35"/>
    </row>
    <row r="450" spans="1:10" ht="22.5" customHeight="1">
      <c r="A450" s="34"/>
      <c r="B450" s="35"/>
      <c r="C450" s="35"/>
      <c r="D450" s="35"/>
      <c r="E450" s="35"/>
      <c r="F450" s="16"/>
      <c r="G450" s="35"/>
      <c r="H450" s="35"/>
      <c r="I450" s="35"/>
      <c r="J450" s="35"/>
    </row>
    <row r="451" spans="1:10" ht="22.5" customHeight="1">
      <c r="A451" s="34"/>
      <c r="B451" s="35"/>
      <c r="C451" s="35"/>
      <c r="D451" s="35"/>
      <c r="E451" s="35"/>
      <c r="F451" s="16"/>
      <c r="G451" s="35"/>
      <c r="H451" s="35"/>
      <c r="I451" s="35"/>
      <c r="J451" s="35"/>
    </row>
    <row r="452" spans="1:10" ht="22.5" customHeight="1">
      <c r="A452" s="34"/>
      <c r="B452" s="35"/>
      <c r="C452" s="35"/>
      <c r="D452" s="35"/>
      <c r="E452" s="35"/>
      <c r="F452" s="16"/>
      <c r="G452" s="35"/>
      <c r="H452" s="35"/>
      <c r="I452" s="35"/>
      <c r="J452" s="35"/>
    </row>
    <row r="453" spans="1:10" ht="22.5" customHeight="1">
      <c r="A453" s="34"/>
      <c r="B453" s="35"/>
      <c r="C453" s="35"/>
      <c r="D453" s="35"/>
      <c r="E453" s="35"/>
      <c r="F453" s="16"/>
      <c r="G453" s="35"/>
      <c r="H453" s="35"/>
      <c r="I453" s="35"/>
      <c r="J453" s="35"/>
    </row>
    <row r="454" spans="1:10" ht="22.5" customHeight="1">
      <c r="A454" s="34"/>
      <c r="B454" s="35"/>
      <c r="C454" s="35"/>
      <c r="D454" s="35"/>
      <c r="E454" s="35"/>
      <c r="F454" s="16"/>
      <c r="G454" s="35"/>
      <c r="H454" s="35"/>
      <c r="I454" s="35"/>
      <c r="J454" s="35"/>
    </row>
    <row r="455" spans="1:10" ht="22.5" customHeight="1">
      <c r="A455" s="34"/>
      <c r="B455" s="35"/>
      <c r="C455" s="35"/>
      <c r="D455" s="35"/>
      <c r="E455" s="35"/>
      <c r="F455" s="16"/>
      <c r="G455" s="35"/>
      <c r="H455" s="35"/>
      <c r="I455" s="35"/>
      <c r="J455" s="35"/>
    </row>
    <row r="456" spans="1:10" ht="22.5" customHeight="1">
      <c r="A456" s="34"/>
      <c r="B456" s="35"/>
      <c r="C456" s="35"/>
      <c r="D456" s="35"/>
      <c r="E456" s="35"/>
      <c r="F456" s="16"/>
      <c r="G456" s="35"/>
      <c r="H456" s="35"/>
      <c r="I456" s="35"/>
      <c r="J456" s="35"/>
    </row>
    <row r="457" spans="1:10" ht="22.5" customHeight="1">
      <c r="A457" s="34"/>
      <c r="B457" s="35"/>
      <c r="C457" s="35"/>
      <c r="D457" s="35"/>
      <c r="E457" s="35"/>
      <c r="F457" s="16"/>
      <c r="G457" s="35"/>
      <c r="H457" s="35"/>
      <c r="I457" s="35"/>
      <c r="J457" s="35"/>
    </row>
    <row r="458" spans="1:10" ht="22.5" customHeight="1">
      <c r="A458" s="34"/>
      <c r="B458" s="35"/>
      <c r="C458" s="35"/>
      <c r="D458" s="35"/>
      <c r="E458" s="35"/>
      <c r="F458" s="16"/>
      <c r="G458" s="35"/>
      <c r="H458" s="35"/>
      <c r="I458" s="35"/>
      <c r="J458" s="35"/>
    </row>
    <row r="459" spans="1:10" ht="22.5" customHeight="1">
      <c r="A459" s="34"/>
      <c r="B459" s="35"/>
      <c r="C459" s="35"/>
      <c r="D459" s="35"/>
      <c r="E459" s="35"/>
      <c r="F459" s="16"/>
      <c r="G459" s="35"/>
      <c r="H459" s="35"/>
      <c r="I459" s="35"/>
      <c r="J459" s="35"/>
    </row>
    <row r="460" spans="1:10" ht="22.5" customHeight="1">
      <c r="A460" s="34"/>
      <c r="B460" s="35"/>
      <c r="C460" s="35"/>
      <c r="D460" s="35"/>
      <c r="E460" s="35"/>
      <c r="F460" s="16"/>
      <c r="G460" s="35"/>
      <c r="H460" s="35"/>
      <c r="I460" s="35"/>
      <c r="J460" s="35"/>
    </row>
    <row r="461" spans="1:10" ht="22.5" customHeight="1">
      <c r="A461" s="34"/>
      <c r="B461" s="35"/>
      <c r="C461" s="35"/>
      <c r="D461" s="35"/>
      <c r="E461" s="35"/>
      <c r="F461" s="16"/>
      <c r="G461" s="35"/>
      <c r="H461" s="35"/>
      <c r="I461" s="35"/>
      <c r="J461" s="35"/>
    </row>
    <row r="462" spans="1:10" ht="22.5" customHeight="1">
      <c r="A462" s="34"/>
      <c r="B462" s="35"/>
      <c r="C462" s="35"/>
      <c r="D462" s="35"/>
      <c r="E462" s="35"/>
      <c r="F462" s="16"/>
      <c r="G462" s="35"/>
      <c r="H462" s="35"/>
      <c r="I462" s="35"/>
      <c r="J462" s="35"/>
    </row>
    <row r="463" spans="1:10" ht="22.5" customHeight="1">
      <c r="A463" s="34"/>
      <c r="B463" s="35"/>
      <c r="C463" s="35"/>
      <c r="D463" s="35"/>
      <c r="E463" s="35"/>
      <c r="F463" s="16"/>
      <c r="G463" s="35"/>
      <c r="H463" s="35"/>
      <c r="I463" s="35"/>
      <c r="J463" s="35"/>
    </row>
    <row r="464" spans="1:10" ht="22.5" customHeight="1">
      <c r="A464" s="34"/>
      <c r="B464" s="35"/>
      <c r="C464" s="35"/>
      <c r="D464" s="35"/>
      <c r="E464" s="35"/>
      <c r="F464" s="16"/>
      <c r="G464" s="35"/>
      <c r="H464" s="35"/>
      <c r="I464" s="35"/>
      <c r="J464" s="35"/>
    </row>
    <row r="465" spans="1:10" ht="22.5" customHeight="1">
      <c r="A465" s="34"/>
      <c r="B465" s="35"/>
      <c r="C465" s="35"/>
      <c r="D465" s="35"/>
      <c r="E465" s="35"/>
      <c r="F465" s="16"/>
      <c r="G465" s="35"/>
      <c r="H465" s="35"/>
      <c r="I465" s="35"/>
      <c r="J465" s="35"/>
    </row>
    <row r="466" spans="1:10" ht="22.5" customHeight="1">
      <c r="A466" s="34"/>
      <c r="B466" s="35"/>
      <c r="C466" s="35"/>
      <c r="D466" s="35"/>
      <c r="E466" s="35"/>
      <c r="F466" s="16"/>
      <c r="G466" s="35"/>
      <c r="H466" s="35"/>
      <c r="I466" s="35"/>
      <c r="J466" s="35"/>
    </row>
  </sheetData>
  <phoneticPr fontId="36"/>
  <dataValidations count="3">
    <dataValidation type="list" allowBlank="1" sqref="H2:H466" xr:uid="{00000000-0002-0000-0F00-000000000000}">
      <formula1>"リード,失注,提案,獲得,進行中,課題確認,アクション待ち,協業先"</formula1>
    </dataValidation>
    <dataValidation type="list" allowBlank="1" sqref="I2:I466" xr:uid="{00000000-0002-0000-0F00-000001000000}">
      <formula1>"底,高,中"</formula1>
    </dataValidation>
    <dataValidation allowBlank="1" showDropDown="1" sqref="A2:A466" xr:uid="{00000000-0002-0000-0F00-000002000000}"/>
  </dataValidations>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6" t="s">
        <v>1357</v>
      </c>
      <c r="C2" s="7" t="s">
        <v>1358</v>
      </c>
      <c r="D2" s="8"/>
      <c r="E2" s="9"/>
      <c r="F2" s="10"/>
      <c r="G2" s="8"/>
      <c r="H2" s="10"/>
      <c r="I2" s="11"/>
      <c r="J2" s="12"/>
      <c r="K2" s="13"/>
      <c r="L2" s="13"/>
      <c r="M2" s="13"/>
      <c r="N2" s="13"/>
      <c r="O2" s="13"/>
      <c r="P2" s="13"/>
      <c r="Q2" s="13"/>
      <c r="R2" s="13"/>
      <c r="S2" s="13"/>
      <c r="T2" s="13"/>
      <c r="U2" s="13"/>
      <c r="V2" s="13"/>
      <c r="W2" s="13"/>
      <c r="X2" s="13"/>
      <c r="Y2" s="13"/>
      <c r="Z2" s="13"/>
      <c r="AA2" s="13"/>
    </row>
    <row r="3" spans="1:27" ht="22.5" customHeight="1">
      <c r="A3" s="14" t="s">
        <v>184</v>
      </c>
      <c r="B3" s="15"/>
      <c r="C3" s="15"/>
      <c r="D3" s="8"/>
      <c r="E3" s="16"/>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18"/>
      <c r="C4" s="18"/>
      <c r="D4" s="8"/>
      <c r="E4" s="16"/>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18"/>
      <c r="C5" s="18"/>
      <c r="D5" s="8"/>
      <c r="E5" s="16"/>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18"/>
      <c r="C6" s="18"/>
      <c r="D6" s="8"/>
      <c r="E6" s="16"/>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18"/>
      <c r="C7" s="15"/>
      <c r="D7" s="8"/>
      <c r="E7" s="16"/>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18"/>
      <c r="C8" s="7"/>
      <c r="D8" s="8"/>
      <c r="E8" s="16"/>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15"/>
      <c r="C9" s="15"/>
      <c r="D9" s="8"/>
      <c r="E9" s="16"/>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7"/>
      <c r="C10" s="7"/>
      <c r="D10" s="8"/>
      <c r="E10" s="16"/>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15"/>
      <c r="C11" s="15"/>
      <c r="D11" s="8"/>
      <c r="E11" s="16"/>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7"/>
      <c r="C12" s="7"/>
      <c r="D12" s="8"/>
      <c r="E12" s="16"/>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15"/>
      <c r="C13" s="15"/>
      <c r="D13" s="8"/>
      <c r="E13" s="16"/>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7"/>
      <c r="C14" s="7"/>
      <c r="D14" s="8"/>
      <c r="E14" s="16"/>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15"/>
      <c r="C15" s="15"/>
      <c r="D15" s="8"/>
      <c r="E15" s="16"/>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7"/>
      <c r="C16" s="7"/>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15"/>
      <c r="C17" s="15"/>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7"/>
      <c r="C18" s="7"/>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15"/>
      <c r="C19" s="15"/>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7"/>
      <c r="C20" s="7"/>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15"/>
      <c r="C21" s="15"/>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7"/>
      <c r="C22" s="7"/>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15"/>
      <c r="C23" s="15"/>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7"/>
      <c r="C24" s="7"/>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15"/>
      <c r="C25" s="15"/>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7"/>
      <c r="C26" s="7"/>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15"/>
      <c r="C27" s="15"/>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7"/>
      <c r="C28" s="19"/>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15"/>
      <c r="C29" s="20"/>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19"/>
      <c r="C30" s="7"/>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15"/>
      <c r="C31" s="15"/>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7"/>
      <c r="C32" s="7"/>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15"/>
      <c r="C33" s="15"/>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7"/>
      <c r="C34" s="7"/>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20"/>
      <c r="C35" s="15"/>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7"/>
      <c r="C36" s="7"/>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15"/>
      <c r="C37" s="20"/>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7"/>
      <c r="C38" s="7"/>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15"/>
      <c r="C39" s="15"/>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7"/>
      <c r="C40" s="7"/>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2"/>
      <c r="C41" s="22"/>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7"/>
      <c r="C42" s="28"/>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30"/>
      <c r="C43" s="31"/>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32"/>
      <c r="C44" s="33"/>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30"/>
      <c r="C45" s="31"/>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32"/>
      <c r="C46" s="32"/>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30"/>
      <c r="C47" s="30"/>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32"/>
      <c r="C48" s="32"/>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30"/>
      <c r="C49" s="30"/>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32"/>
      <c r="C50" s="32"/>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30"/>
      <c r="C51" s="30"/>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32"/>
      <c r="C52" s="32"/>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30"/>
      <c r="C53" s="30"/>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32"/>
      <c r="C54" s="32"/>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30"/>
      <c r="C55" s="30"/>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32"/>
      <c r="C56" s="32"/>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30"/>
      <c r="C57" s="30"/>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32"/>
      <c r="C58" s="32"/>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30"/>
      <c r="C59" s="30"/>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32"/>
      <c r="C60" s="32"/>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30"/>
      <c r="C61" s="30"/>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32"/>
      <c r="C62" s="32"/>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30"/>
      <c r="C63" s="30"/>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32"/>
      <c r="C64" s="32"/>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30"/>
      <c r="C65" s="30"/>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32"/>
      <c r="C66" s="32"/>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30"/>
      <c r="C67" s="30"/>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32"/>
      <c r="C68" s="32"/>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30"/>
      <c r="C69" s="30"/>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32"/>
      <c r="C70" s="32"/>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30"/>
      <c r="C71" s="30"/>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32"/>
      <c r="C72" s="32"/>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30"/>
      <c r="C73" s="30"/>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32"/>
      <c r="C74" s="32"/>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30"/>
      <c r="C75" s="30"/>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32"/>
      <c r="C76" s="32"/>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30"/>
      <c r="C77" s="30"/>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32"/>
      <c r="C78" s="32"/>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30"/>
      <c r="C79" s="30"/>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32"/>
      <c r="C80" s="32"/>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30"/>
      <c r="C81" s="30"/>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32"/>
      <c r="C82" s="32"/>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1000-000000000000}">
      <formula1>"リード,失注,提案,獲得,進行中,課題確認,アクション待ち,協業先"</formula1>
    </dataValidation>
    <dataValidation type="list" allowBlank="1" sqref="H2:H466" xr:uid="{00000000-0002-0000-1000-000001000000}">
      <formula1>"底,高,中"</formula1>
    </dataValidation>
    <dataValidation allowBlank="1" showDropDown="1" sqref="A2:A466" xr:uid="{00000000-0002-0000-1000-000002000000}"/>
  </dataValidations>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Y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38.1640625" customWidth="1"/>
    <col min="2" max="3" width="21.1640625" customWidth="1"/>
    <col min="4" max="4" width="26.5" customWidth="1"/>
    <col min="5" max="5" width="20.33203125" customWidth="1"/>
    <col min="6" max="6" width="25.1640625" customWidth="1"/>
    <col min="7" max="7" width="22.1640625" customWidth="1"/>
  </cols>
  <sheetData>
    <row r="1" spans="1:25" ht="22.5" customHeight="1">
      <c r="A1" s="4" t="s">
        <v>1359</v>
      </c>
      <c r="B1" s="4" t="s">
        <v>1360</v>
      </c>
      <c r="C1" s="3" t="s">
        <v>1361</v>
      </c>
      <c r="D1" s="3" t="s">
        <v>1362</v>
      </c>
      <c r="E1" s="3" t="s">
        <v>1363</v>
      </c>
      <c r="F1" s="4" t="s">
        <v>1364</v>
      </c>
      <c r="G1" s="3" t="s">
        <v>1365</v>
      </c>
    </row>
    <row r="2" spans="1:25" ht="22.5" customHeight="1">
      <c r="A2" s="10" t="s">
        <v>1359</v>
      </c>
      <c r="B2" s="10">
        <f ca="1">COUNTA(C2:G2)</f>
        <v>1</v>
      </c>
      <c r="C2" s="10" t="str">
        <f ca="1">IFERROR(__xludf.DUMMYFUNCTION("iferror(transpose(filter('小中 貴晃'!B:B,'小中 貴晃'!G:G=""提案"")),""なし"")"),"なし")</f>
        <v>なし</v>
      </c>
      <c r="D2" s="10"/>
      <c r="E2" s="9"/>
      <c r="F2" s="10"/>
      <c r="G2" s="11"/>
      <c r="H2" s="12"/>
      <c r="I2" s="13"/>
      <c r="J2" s="13"/>
      <c r="K2" s="13"/>
      <c r="L2" s="13"/>
      <c r="M2" s="13"/>
      <c r="N2" s="13"/>
      <c r="O2" s="13"/>
      <c r="P2" s="13"/>
      <c r="Q2" s="13"/>
      <c r="R2" s="13"/>
      <c r="S2" s="13"/>
      <c r="T2" s="13"/>
      <c r="U2" s="13"/>
      <c r="V2" s="13"/>
      <c r="W2" s="13"/>
      <c r="X2" s="13"/>
      <c r="Y2" s="13"/>
    </row>
    <row r="3" spans="1:25" ht="22.5" customHeight="1">
      <c r="A3" s="8" t="s">
        <v>2</v>
      </c>
      <c r="B3" s="8">
        <f ca="1">COUNTA(C3:G3)</f>
        <v>1</v>
      </c>
      <c r="C3" s="8" t="str">
        <f ca="1">IFERROR(__xludf.DUMMYFUNCTION("iferror(transpose(filter('小中 貴晃'!B:B,'小中 貴晃'!G:G=""リード"")),""なし"")"),"なし")</f>
        <v>なし</v>
      </c>
      <c r="D3" s="8"/>
      <c r="E3" s="16"/>
      <c r="F3" s="8"/>
      <c r="G3" s="17"/>
      <c r="H3" s="12"/>
      <c r="I3" s="13"/>
      <c r="J3" s="13"/>
      <c r="K3" s="13"/>
      <c r="L3" s="13"/>
      <c r="M3" s="13"/>
      <c r="N3" s="13"/>
      <c r="O3" s="13"/>
      <c r="P3" s="13"/>
      <c r="Q3" s="13"/>
      <c r="R3" s="13"/>
      <c r="S3" s="13"/>
      <c r="T3" s="13"/>
      <c r="U3" s="13"/>
      <c r="V3" s="13"/>
      <c r="W3" s="13"/>
      <c r="X3" s="13"/>
      <c r="Y3" s="13"/>
    </row>
    <row r="4" spans="1:25" ht="22.5" customHeight="1">
      <c r="A4" s="8" t="s">
        <v>6</v>
      </c>
      <c r="B4" s="8">
        <f ca="1">COUNTA(C4:G4)</f>
        <v>1</v>
      </c>
      <c r="C4" s="8" t="str">
        <f ca="1">IFERROR(__xludf.DUMMYFUNCTION("iferror(transpose(filter('小中 貴晃'!B:B,'小中 貴晃'!G:G=""進行中"")),""なし"")"),"なし")</f>
        <v>なし</v>
      </c>
      <c r="D4" s="8"/>
      <c r="E4" s="16"/>
      <c r="F4" s="8"/>
      <c r="G4" s="17"/>
      <c r="H4" s="12"/>
      <c r="I4" s="13"/>
      <c r="J4" s="13"/>
      <c r="K4" s="13"/>
      <c r="L4" s="13"/>
      <c r="M4" s="13"/>
      <c r="N4" s="13"/>
      <c r="O4" s="13"/>
      <c r="P4" s="13"/>
      <c r="Q4" s="13"/>
      <c r="R4" s="13"/>
      <c r="S4" s="13"/>
      <c r="T4" s="13"/>
      <c r="U4" s="13"/>
      <c r="V4" s="13"/>
      <c r="W4" s="13"/>
      <c r="X4" s="13"/>
      <c r="Y4" s="13"/>
    </row>
    <row r="5" spans="1:25" ht="22.5" customHeight="1">
      <c r="A5" s="8" t="s">
        <v>7</v>
      </c>
      <c r="B5" s="8">
        <f ca="1">COUNTA(C5:G5)</f>
        <v>1</v>
      </c>
      <c r="C5" s="8" t="str">
        <f ca="1">IFERROR(__xludf.DUMMYFUNCTION("iferror(transpose(filter('小中 貴晃'!B:B,'小中 貴晃'!G:G=""課題確認"")),""なし"")"),"なし")</f>
        <v>なし</v>
      </c>
      <c r="D5" s="8"/>
      <c r="E5" s="16"/>
      <c r="F5" s="8"/>
      <c r="G5" s="17"/>
      <c r="H5" s="12"/>
      <c r="I5" s="13"/>
      <c r="J5" s="13"/>
      <c r="K5" s="13"/>
      <c r="L5" s="13"/>
      <c r="M5" s="13"/>
      <c r="N5" s="13"/>
      <c r="O5" s="13"/>
      <c r="P5" s="13"/>
      <c r="Q5" s="13"/>
      <c r="R5" s="13"/>
      <c r="S5" s="13"/>
      <c r="T5" s="13"/>
      <c r="U5" s="13"/>
      <c r="V5" s="13"/>
      <c r="W5" s="13"/>
      <c r="X5" s="13"/>
      <c r="Y5" s="13"/>
    </row>
    <row r="6" spans="1:25" ht="22.5" customHeight="1">
      <c r="A6" s="8" t="s">
        <v>8</v>
      </c>
      <c r="B6" s="8">
        <f ca="1">COUNTA(C6:G6)</f>
        <v>1</v>
      </c>
      <c r="C6" s="8" t="str">
        <f ca="1">IFERROR(__xludf.DUMMYFUNCTION("iferror(transpose(filter('小中 貴晃'!B:B,'小中 貴晃'!G:G=""アクション待ち"")),""なし"")"),"なし")</f>
        <v>なし</v>
      </c>
      <c r="D6" s="8"/>
      <c r="E6" s="16"/>
      <c r="F6" s="8"/>
      <c r="G6" s="17"/>
      <c r="H6" s="12"/>
      <c r="I6" s="13"/>
      <c r="J6" s="13"/>
      <c r="K6" s="13"/>
      <c r="L6" s="13"/>
      <c r="M6" s="13"/>
      <c r="N6" s="13"/>
      <c r="O6" s="13"/>
      <c r="P6" s="13"/>
      <c r="Q6" s="13"/>
      <c r="R6" s="13"/>
      <c r="S6" s="13"/>
      <c r="T6" s="13"/>
      <c r="U6" s="13"/>
      <c r="V6" s="13"/>
      <c r="W6" s="13"/>
      <c r="X6" s="13"/>
      <c r="Y6" s="13"/>
    </row>
    <row r="7" spans="1:25" ht="22.5" customHeight="1">
      <c r="A7" s="8"/>
      <c r="B7" s="8"/>
      <c r="C7" s="8"/>
      <c r="D7" s="8"/>
      <c r="E7" s="16"/>
      <c r="F7" s="8"/>
      <c r="G7" s="17"/>
      <c r="H7" s="12"/>
      <c r="I7" s="13"/>
      <c r="J7" s="13"/>
      <c r="K7" s="13"/>
      <c r="L7" s="13"/>
      <c r="M7" s="13"/>
      <c r="N7" s="13"/>
      <c r="O7" s="13"/>
      <c r="P7" s="13"/>
      <c r="Q7" s="13"/>
      <c r="R7" s="13"/>
      <c r="S7" s="13"/>
      <c r="T7" s="13"/>
      <c r="U7" s="13"/>
      <c r="V7" s="13"/>
      <c r="W7" s="13"/>
      <c r="X7" s="13"/>
      <c r="Y7" s="13"/>
    </row>
    <row r="8" spans="1:25" ht="22.5" customHeight="1">
      <c r="A8" s="8"/>
      <c r="B8" s="8"/>
      <c r="C8" s="8"/>
      <c r="D8" s="8"/>
      <c r="E8" s="16"/>
      <c r="F8" s="8"/>
      <c r="G8" s="17"/>
      <c r="H8" s="12"/>
      <c r="I8" s="13"/>
      <c r="J8" s="13"/>
      <c r="K8" s="13"/>
      <c r="L8" s="13"/>
      <c r="M8" s="13"/>
      <c r="N8" s="13"/>
      <c r="O8" s="13"/>
      <c r="P8" s="13"/>
      <c r="Q8" s="13"/>
      <c r="R8" s="13"/>
      <c r="S8" s="13"/>
      <c r="T8" s="13"/>
      <c r="U8" s="13"/>
      <c r="V8" s="13"/>
      <c r="W8" s="13"/>
      <c r="X8" s="13"/>
      <c r="Y8" s="13"/>
    </row>
    <row r="9" spans="1:25" ht="22.5" customHeight="1">
      <c r="A9" s="8" t="s">
        <v>1366</v>
      </c>
      <c r="B9" s="8"/>
      <c r="C9" s="8"/>
      <c r="D9" s="8"/>
      <c r="E9" s="16"/>
      <c r="F9" s="8"/>
      <c r="G9" s="17"/>
      <c r="H9" s="12"/>
      <c r="I9" s="13"/>
      <c r="J9" s="13"/>
      <c r="K9" s="13"/>
      <c r="L9" s="13"/>
      <c r="M9" s="13"/>
      <c r="N9" s="13"/>
      <c r="O9" s="13"/>
      <c r="P9" s="13"/>
      <c r="Q9" s="13"/>
      <c r="R9" s="13"/>
      <c r="S9" s="13"/>
      <c r="T9" s="13"/>
      <c r="U9" s="13"/>
      <c r="V9" s="13"/>
      <c r="W9" s="13"/>
      <c r="X9" s="13"/>
      <c r="Y9" s="13"/>
    </row>
    <row r="10" spans="1:25" ht="22.5" customHeight="1">
      <c r="A10" s="63" t="s">
        <v>1367</v>
      </c>
      <c r="B10" s="8"/>
      <c r="C10" s="8"/>
      <c r="D10" s="8"/>
      <c r="E10" s="16"/>
      <c r="F10" s="8"/>
      <c r="G10" s="17"/>
      <c r="H10" s="12"/>
      <c r="I10" s="13"/>
      <c r="J10" s="13"/>
      <c r="K10" s="13"/>
      <c r="L10" s="13"/>
      <c r="M10" s="13"/>
      <c r="N10" s="13"/>
      <c r="O10" s="13"/>
      <c r="P10" s="13"/>
      <c r="Q10" s="13"/>
      <c r="R10" s="13"/>
      <c r="S10" s="13"/>
      <c r="T10" s="13"/>
      <c r="U10" s="13"/>
      <c r="V10" s="13"/>
      <c r="W10" s="13"/>
      <c r="X10" s="13"/>
      <c r="Y10" s="13"/>
    </row>
    <row r="11" spans="1:25" ht="22.5" customHeight="1">
      <c r="A11" s="8"/>
      <c r="B11" s="8"/>
      <c r="C11" s="8"/>
      <c r="D11" s="8"/>
      <c r="E11" s="16"/>
      <c r="F11" s="8"/>
      <c r="G11" s="17"/>
      <c r="H11" s="12"/>
      <c r="I11" s="13"/>
      <c r="J11" s="13"/>
      <c r="K11" s="13"/>
      <c r="L11" s="13"/>
      <c r="M11" s="13"/>
      <c r="N11" s="13"/>
      <c r="O11" s="13"/>
      <c r="P11" s="13"/>
      <c r="Q11" s="13"/>
      <c r="R11" s="13"/>
      <c r="S11" s="13"/>
      <c r="T11" s="13"/>
      <c r="U11" s="13"/>
      <c r="V11" s="13"/>
      <c r="W11" s="13"/>
      <c r="X11" s="13"/>
      <c r="Y11" s="13"/>
    </row>
    <row r="12" spans="1:25" ht="22.5" customHeight="1">
      <c r="A12" s="8"/>
      <c r="B12" s="8"/>
      <c r="C12" s="8"/>
      <c r="D12" s="8"/>
      <c r="E12" s="16"/>
      <c r="F12" s="8"/>
      <c r="G12" s="17"/>
      <c r="H12" s="12"/>
      <c r="I12" s="13"/>
      <c r="J12" s="13"/>
      <c r="K12" s="13"/>
      <c r="L12" s="13"/>
      <c r="M12" s="13"/>
      <c r="N12" s="13"/>
      <c r="O12" s="13"/>
      <c r="P12" s="13"/>
      <c r="Q12" s="13"/>
      <c r="R12" s="13"/>
      <c r="S12" s="13"/>
      <c r="T12" s="13"/>
      <c r="U12" s="13"/>
      <c r="V12" s="13"/>
      <c r="W12" s="13"/>
      <c r="X12" s="13"/>
      <c r="Y12" s="13"/>
    </row>
    <row r="13" spans="1:25" ht="22.5" customHeight="1">
      <c r="A13" s="8"/>
      <c r="B13" s="8"/>
      <c r="C13" s="8"/>
      <c r="D13" s="8"/>
      <c r="E13" s="16"/>
      <c r="F13" s="8"/>
      <c r="G13" s="17"/>
      <c r="H13" s="12"/>
      <c r="I13" s="13"/>
      <c r="J13" s="13"/>
      <c r="K13" s="13"/>
      <c r="L13" s="13"/>
      <c r="M13" s="13"/>
      <c r="N13" s="13"/>
      <c r="O13" s="13"/>
      <c r="P13" s="13"/>
      <c r="Q13" s="13"/>
      <c r="R13" s="13"/>
      <c r="S13" s="13"/>
      <c r="T13" s="13"/>
      <c r="U13" s="13"/>
      <c r="V13" s="13"/>
      <c r="W13" s="13"/>
      <c r="X13" s="13"/>
      <c r="Y13" s="13"/>
    </row>
    <row r="14" spans="1:25" ht="22.5" customHeight="1">
      <c r="A14" s="8"/>
      <c r="B14" s="8"/>
      <c r="C14" s="8"/>
      <c r="D14" s="8"/>
      <c r="E14" s="16"/>
      <c r="F14" s="8"/>
      <c r="G14" s="17"/>
      <c r="H14" s="12"/>
      <c r="I14" s="13"/>
      <c r="J14" s="13"/>
      <c r="K14" s="13"/>
      <c r="L14" s="13"/>
      <c r="M14" s="13"/>
      <c r="N14" s="13"/>
      <c r="O14" s="13"/>
      <c r="P14" s="13"/>
      <c r="Q14" s="13"/>
      <c r="R14" s="13"/>
      <c r="S14" s="13"/>
      <c r="T14" s="13"/>
      <c r="U14" s="13"/>
      <c r="V14" s="13"/>
      <c r="W14" s="13"/>
      <c r="X14" s="13"/>
      <c r="Y14" s="13"/>
    </row>
    <row r="15" spans="1:25" ht="22.5" customHeight="1">
      <c r="A15" s="8"/>
      <c r="B15" s="8"/>
      <c r="C15" s="8"/>
      <c r="D15" s="8"/>
      <c r="E15" s="16"/>
      <c r="F15" s="8"/>
      <c r="G15" s="17"/>
      <c r="H15" s="12"/>
      <c r="I15" s="13"/>
      <c r="J15" s="13"/>
      <c r="K15" s="13"/>
      <c r="L15" s="13"/>
      <c r="M15" s="13"/>
      <c r="N15" s="13"/>
      <c r="O15" s="13"/>
      <c r="P15" s="13"/>
      <c r="Q15" s="13"/>
      <c r="R15" s="13"/>
      <c r="S15" s="13"/>
      <c r="T15" s="13"/>
      <c r="U15" s="13"/>
      <c r="V15" s="13"/>
      <c r="W15" s="13"/>
      <c r="X15" s="13"/>
      <c r="Y15" s="13"/>
    </row>
    <row r="16" spans="1:25" ht="22.5" customHeight="1">
      <c r="A16" s="8"/>
      <c r="B16" s="8"/>
      <c r="C16" s="8"/>
      <c r="D16" s="8"/>
      <c r="E16" s="16"/>
      <c r="F16" s="8"/>
      <c r="G16" s="17"/>
      <c r="H16" s="12"/>
      <c r="I16" s="13"/>
      <c r="J16" s="13"/>
      <c r="K16" s="13"/>
      <c r="L16" s="13"/>
      <c r="M16" s="13"/>
      <c r="N16" s="13"/>
      <c r="O16" s="13"/>
      <c r="P16" s="13"/>
      <c r="Q16" s="13"/>
      <c r="R16" s="13"/>
      <c r="S16" s="13"/>
      <c r="T16" s="13"/>
      <c r="U16" s="13"/>
      <c r="V16" s="13"/>
      <c r="W16" s="13"/>
      <c r="X16" s="13"/>
      <c r="Y16" s="13"/>
    </row>
    <row r="17" spans="1:25" ht="22.5" customHeight="1">
      <c r="A17" s="8"/>
      <c r="B17" s="8"/>
      <c r="C17" s="8"/>
      <c r="D17" s="8"/>
      <c r="E17" s="16"/>
      <c r="F17" s="8"/>
      <c r="G17" s="17"/>
      <c r="H17" s="12"/>
      <c r="I17" s="13"/>
      <c r="J17" s="13"/>
      <c r="K17" s="13"/>
      <c r="L17" s="13"/>
      <c r="M17" s="13"/>
      <c r="N17" s="13"/>
      <c r="O17" s="13"/>
      <c r="P17" s="13"/>
      <c r="Q17" s="13"/>
      <c r="R17" s="13"/>
      <c r="S17" s="13"/>
      <c r="T17" s="13"/>
      <c r="U17" s="13"/>
      <c r="V17" s="13"/>
      <c r="W17" s="13"/>
      <c r="X17" s="13"/>
      <c r="Y17" s="13"/>
    </row>
    <row r="18" spans="1:25" ht="22.5" customHeight="1">
      <c r="A18" s="8"/>
      <c r="B18" s="8"/>
      <c r="C18" s="8"/>
      <c r="D18" s="8"/>
      <c r="E18" s="16"/>
      <c r="F18" s="8"/>
      <c r="G18" s="17"/>
      <c r="H18" s="12"/>
      <c r="I18" s="13"/>
      <c r="J18" s="13"/>
      <c r="K18" s="13"/>
      <c r="L18" s="13"/>
      <c r="M18" s="13"/>
      <c r="N18" s="13"/>
      <c r="O18" s="13"/>
      <c r="P18" s="13"/>
      <c r="Q18" s="13"/>
      <c r="R18" s="13"/>
      <c r="S18" s="13"/>
      <c r="T18" s="13"/>
      <c r="U18" s="13"/>
      <c r="V18" s="13"/>
      <c r="W18" s="13"/>
      <c r="X18" s="13"/>
      <c r="Y18" s="13"/>
    </row>
    <row r="19" spans="1:25" ht="22.5" customHeight="1">
      <c r="A19" s="8"/>
      <c r="B19" s="8"/>
      <c r="C19" s="8"/>
      <c r="D19" s="8"/>
      <c r="E19" s="16"/>
      <c r="F19" s="8"/>
      <c r="G19" s="17"/>
      <c r="H19" s="12"/>
      <c r="I19" s="13"/>
      <c r="J19" s="13"/>
      <c r="K19" s="13"/>
      <c r="L19" s="13"/>
      <c r="M19" s="13"/>
      <c r="N19" s="13"/>
      <c r="O19" s="13"/>
      <c r="P19" s="13"/>
      <c r="Q19" s="13"/>
      <c r="R19" s="13"/>
      <c r="S19" s="13"/>
      <c r="T19" s="13"/>
      <c r="U19" s="13"/>
      <c r="V19" s="13"/>
      <c r="W19" s="13"/>
      <c r="X19" s="13"/>
      <c r="Y19" s="13"/>
    </row>
    <row r="20" spans="1:25" ht="22.5" customHeight="1">
      <c r="A20" s="8"/>
      <c r="B20" s="8"/>
      <c r="C20" s="8"/>
      <c r="D20" s="8"/>
      <c r="E20" s="16"/>
      <c r="F20" s="8"/>
      <c r="G20" s="17"/>
      <c r="H20" s="12"/>
      <c r="I20" s="13"/>
      <c r="J20" s="13"/>
      <c r="K20" s="13"/>
      <c r="L20" s="13"/>
      <c r="M20" s="13"/>
      <c r="N20" s="13"/>
      <c r="O20" s="13"/>
      <c r="P20" s="13"/>
      <c r="Q20" s="13"/>
      <c r="R20" s="13"/>
      <c r="S20" s="13"/>
      <c r="T20" s="13"/>
      <c r="U20" s="13"/>
      <c r="V20" s="13"/>
      <c r="W20" s="13"/>
      <c r="X20" s="13"/>
      <c r="Y20" s="13"/>
    </row>
    <row r="21" spans="1:25" ht="22.5" customHeight="1">
      <c r="A21" s="8"/>
      <c r="B21" s="8"/>
      <c r="C21" s="8"/>
      <c r="D21" s="8"/>
      <c r="E21" s="16"/>
      <c r="F21" s="8"/>
      <c r="G21" s="17"/>
      <c r="H21" s="12"/>
      <c r="I21" s="13"/>
      <c r="J21" s="13"/>
      <c r="K21" s="13"/>
      <c r="L21" s="13"/>
      <c r="M21" s="13"/>
      <c r="N21" s="13"/>
      <c r="O21" s="13"/>
      <c r="P21" s="13"/>
      <c r="Q21" s="13"/>
      <c r="R21" s="13"/>
      <c r="S21" s="13"/>
      <c r="T21" s="13"/>
      <c r="U21" s="13"/>
      <c r="V21" s="13"/>
      <c r="W21" s="13"/>
      <c r="X21" s="13"/>
      <c r="Y21" s="13"/>
    </row>
    <row r="22" spans="1:25" ht="22.5" customHeight="1">
      <c r="A22" s="8"/>
      <c r="B22" s="8"/>
      <c r="C22" s="8"/>
      <c r="D22" s="8"/>
      <c r="E22" s="16"/>
      <c r="F22" s="8"/>
      <c r="G22" s="17"/>
      <c r="H22" s="12"/>
      <c r="I22" s="13"/>
      <c r="J22" s="13"/>
      <c r="K22" s="13"/>
      <c r="L22" s="13"/>
      <c r="M22" s="13"/>
      <c r="N22" s="13"/>
      <c r="O22" s="13"/>
      <c r="P22" s="13"/>
      <c r="Q22" s="13"/>
      <c r="R22" s="13"/>
      <c r="S22" s="13"/>
      <c r="T22" s="13"/>
      <c r="U22" s="13"/>
      <c r="V22" s="13"/>
      <c r="W22" s="13"/>
      <c r="X22" s="13"/>
      <c r="Y22" s="13"/>
    </row>
    <row r="23" spans="1:25" ht="22.5" customHeight="1">
      <c r="A23" s="8"/>
      <c r="B23" s="8"/>
      <c r="C23" s="8"/>
      <c r="D23" s="8"/>
      <c r="E23" s="16"/>
      <c r="F23" s="8"/>
      <c r="G23" s="17"/>
      <c r="H23" s="12"/>
      <c r="I23" s="13"/>
      <c r="J23" s="13"/>
      <c r="K23" s="13"/>
      <c r="L23" s="13"/>
      <c r="M23" s="13"/>
      <c r="N23" s="13"/>
      <c r="O23" s="13"/>
      <c r="P23" s="13"/>
      <c r="Q23" s="13"/>
      <c r="R23" s="13"/>
      <c r="S23" s="13"/>
      <c r="T23" s="13"/>
      <c r="U23" s="13"/>
      <c r="V23" s="13"/>
      <c r="W23" s="13"/>
      <c r="X23" s="13"/>
      <c r="Y23" s="13"/>
    </row>
    <row r="24" spans="1:25" ht="22.5" customHeight="1">
      <c r="A24" s="8"/>
      <c r="B24" s="8"/>
      <c r="C24" s="8"/>
      <c r="D24" s="8"/>
      <c r="E24" s="16"/>
      <c r="F24" s="8"/>
      <c r="G24" s="17"/>
      <c r="H24" s="12"/>
      <c r="I24" s="13"/>
      <c r="J24" s="13"/>
      <c r="K24" s="13"/>
      <c r="L24" s="13"/>
      <c r="M24" s="13"/>
      <c r="N24" s="13"/>
      <c r="O24" s="13"/>
      <c r="P24" s="13"/>
      <c r="Q24" s="13"/>
      <c r="R24" s="13"/>
      <c r="S24" s="13"/>
      <c r="T24" s="13"/>
      <c r="U24" s="13"/>
      <c r="V24" s="13"/>
      <c r="W24" s="13"/>
      <c r="X24" s="13"/>
      <c r="Y24" s="13"/>
    </row>
    <row r="25" spans="1:25" ht="22.5" customHeight="1">
      <c r="A25" s="8"/>
      <c r="B25" s="8"/>
      <c r="C25" s="8"/>
      <c r="D25" s="8"/>
      <c r="E25" s="16"/>
      <c r="F25" s="8"/>
      <c r="G25" s="17"/>
      <c r="H25" s="12"/>
      <c r="I25" s="13"/>
      <c r="J25" s="13"/>
      <c r="K25" s="13"/>
      <c r="L25" s="13"/>
      <c r="M25" s="13"/>
      <c r="N25" s="13"/>
      <c r="O25" s="13"/>
      <c r="P25" s="13"/>
      <c r="Q25" s="13"/>
      <c r="R25" s="13"/>
      <c r="S25" s="13"/>
      <c r="T25" s="13"/>
      <c r="U25" s="13"/>
      <c r="V25" s="13"/>
      <c r="W25" s="13"/>
      <c r="X25" s="13"/>
      <c r="Y25" s="13"/>
    </row>
    <row r="26" spans="1:25" ht="22.5" customHeight="1">
      <c r="A26" s="8"/>
      <c r="B26" s="8"/>
      <c r="C26" s="8"/>
      <c r="D26" s="8"/>
      <c r="E26" s="16"/>
      <c r="F26" s="8"/>
      <c r="G26" s="17"/>
      <c r="H26" s="12"/>
      <c r="I26" s="13"/>
      <c r="J26" s="13"/>
      <c r="K26" s="13"/>
      <c r="L26" s="13"/>
      <c r="M26" s="13"/>
      <c r="N26" s="13"/>
      <c r="O26" s="13"/>
      <c r="P26" s="13"/>
      <c r="Q26" s="13"/>
      <c r="R26" s="13"/>
      <c r="S26" s="13"/>
      <c r="T26" s="13"/>
      <c r="U26" s="13"/>
      <c r="V26" s="13"/>
      <c r="W26" s="13"/>
      <c r="X26" s="13"/>
      <c r="Y26" s="13"/>
    </row>
    <row r="27" spans="1:25" ht="22.5" customHeight="1">
      <c r="A27" s="8"/>
      <c r="B27" s="8"/>
      <c r="C27" s="8"/>
      <c r="D27" s="8"/>
      <c r="E27" s="16"/>
      <c r="F27" s="8"/>
      <c r="G27" s="17"/>
      <c r="H27" s="12"/>
      <c r="I27" s="13"/>
      <c r="J27" s="13"/>
      <c r="K27" s="13"/>
      <c r="L27" s="13"/>
      <c r="M27" s="13"/>
      <c r="N27" s="13"/>
      <c r="O27" s="13"/>
      <c r="P27" s="13"/>
      <c r="Q27" s="13"/>
      <c r="R27" s="13"/>
      <c r="S27" s="13"/>
      <c r="T27" s="13"/>
      <c r="U27" s="13"/>
      <c r="V27" s="13"/>
      <c r="W27" s="13"/>
      <c r="X27" s="13"/>
      <c r="Y27" s="13"/>
    </row>
    <row r="28" spans="1:25" ht="22.5" customHeight="1">
      <c r="A28" s="8"/>
      <c r="B28" s="8"/>
      <c r="C28" s="8"/>
      <c r="D28" s="8"/>
      <c r="E28" s="16"/>
      <c r="F28" s="8"/>
      <c r="G28" s="17"/>
      <c r="H28" s="12"/>
      <c r="I28" s="13"/>
      <c r="J28" s="13"/>
      <c r="K28" s="13"/>
      <c r="L28" s="13"/>
      <c r="M28" s="13"/>
      <c r="N28" s="13"/>
      <c r="O28" s="13"/>
      <c r="P28" s="13"/>
      <c r="Q28" s="13"/>
      <c r="R28" s="13"/>
      <c r="S28" s="13"/>
      <c r="T28" s="13"/>
      <c r="U28" s="13"/>
      <c r="V28" s="13"/>
      <c r="W28" s="13"/>
      <c r="X28" s="13"/>
      <c r="Y28" s="13"/>
    </row>
    <row r="29" spans="1:25" ht="22.5" customHeight="1">
      <c r="A29" s="8"/>
      <c r="B29" s="8"/>
      <c r="C29" s="8"/>
      <c r="D29" s="8"/>
      <c r="E29" s="16"/>
      <c r="F29" s="8"/>
      <c r="G29" s="17"/>
      <c r="H29" s="12"/>
      <c r="I29" s="13"/>
      <c r="J29" s="13"/>
      <c r="K29" s="13"/>
      <c r="L29" s="13"/>
      <c r="M29" s="13"/>
      <c r="N29" s="13"/>
      <c r="O29" s="13"/>
      <c r="P29" s="13"/>
      <c r="Q29" s="13"/>
      <c r="R29" s="13"/>
      <c r="S29" s="13"/>
      <c r="T29" s="13"/>
      <c r="U29" s="13"/>
      <c r="V29" s="13"/>
      <c r="W29" s="13"/>
      <c r="X29" s="13"/>
      <c r="Y29" s="13"/>
    </row>
    <row r="30" spans="1:25" ht="22.5" customHeight="1">
      <c r="A30" s="8"/>
      <c r="B30" s="8"/>
      <c r="C30" s="8"/>
      <c r="D30" s="8"/>
      <c r="E30" s="16"/>
      <c r="F30" s="8"/>
      <c r="G30" s="17"/>
      <c r="H30" s="12"/>
      <c r="I30" s="13"/>
      <c r="J30" s="13"/>
      <c r="K30" s="13"/>
      <c r="L30" s="13"/>
      <c r="M30" s="13"/>
      <c r="N30" s="13"/>
      <c r="O30" s="13"/>
      <c r="P30" s="13"/>
      <c r="Q30" s="13"/>
      <c r="R30" s="13"/>
      <c r="S30" s="13"/>
      <c r="T30" s="13"/>
      <c r="U30" s="13"/>
      <c r="V30" s="13"/>
      <c r="W30" s="13"/>
      <c r="X30" s="13"/>
      <c r="Y30" s="13"/>
    </row>
    <row r="31" spans="1:25" ht="22.5" customHeight="1">
      <c r="A31" s="8"/>
      <c r="B31" s="8"/>
      <c r="C31" s="8"/>
      <c r="D31" s="8"/>
      <c r="E31" s="16"/>
      <c r="F31" s="8"/>
      <c r="G31" s="17"/>
      <c r="H31" s="12"/>
      <c r="I31" s="13"/>
      <c r="J31" s="13"/>
      <c r="K31" s="13"/>
      <c r="L31" s="13"/>
      <c r="M31" s="13"/>
      <c r="N31" s="13"/>
      <c r="O31" s="13"/>
      <c r="P31" s="13"/>
      <c r="Q31" s="13"/>
      <c r="R31" s="13"/>
      <c r="S31" s="13"/>
      <c r="T31" s="13"/>
      <c r="U31" s="13"/>
      <c r="V31" s="13"/>
      <c r="W31" s="13"/>
      <c r="X31" s="13"/>
      <c r="Y31" s="13"/>
    </row>
    <row r="32" spans="1:25" ht="22.5" customHeight="1">
      <c r="A32" s="8"/>
      <c r="B32" s="8"/>
      <c r="C32" s="8"/>
      <c r="D32" s="8"/>
      <c r="E32" s="16"/>
      <c r="F32" s="8"/>
      <c r="G32" s="17"/>
      <c r="H32" s="12"/>
      <c r="I32" s="13"/>
      <c r="J32" s="13"/>
      <c r="K32" s="13"/>
      <c r="L32" s="13"/>
      <c r="M32" s="13"/>
      <c r="N32" s="13"/>
      <c r="O32" s="13"/>
      <c r="P32" s="13"/>
      <c r="Q32" s="13"/>
      <c r="R32" s="13"/>
      <c r="S32" s="13"/>
      <c r="T32" s="13"/>
      <c r="U32" s="13"/>
      <c r="V32" s="13"/>
      <c r="W32" s="13"/>
      <c r="X32" s="13"/>
      <c r="Y32" s="13"/>
    </row>
    <row r="33" spans="1:25" ht="22.5" customHeight="1">
      <c r="A33" s="8"/>
      <c r="B33" s="8"/>
      <c r="C33" s="8"/>
      <c r="D33" s="8"/>
      <c r="E33" s="16"/>
      <c r="F33" s="8"/>
      <c r="G33" s="17"/>
      <c r="H33" s="12"/>
      <c r="I33" s="13"/>
      <c r="J33" s="13"/>
      <c r="K33" s="13"/>
      <c r="L33" s="13"/>
      <c r="M33" s="13"/>
      <c r="N33" s="13"/>
      <c r="O33" s="13"/>
      <c r="P33" s="13"/>
      <c r="Q33" s="13"/>
      <c r="R33" s="13"/>
      <c r="S33" s="13"/>
      <c r="T33" s="13"/>
      <c r="U33" s="13"/>
      <c r="V33" s="13"/>
      <c r="W33" s="13"/>
      <c r="X33" s="13"/>
      <c r="Y33" s="13"/>
    </row>
    <row r="34" spans="1:25" ht="22.5" customHeight="1">
      <c r="A34" s="8"/>
      <c r="B34" s="8"/>
      <c r="C34" s="8"/>
      <c r="D34" s="8"/>
      <c r="E34" s="16"/>
      <c r="F34" s="8"/>
      <c r="G34" s="17"/>
      <c r="H34" s="12"/>
      <c r="I34" s="13"/>
      <c r="J34" s="13"/>
      <c r="K34" s="13"/>
      <c r="L34" s="13"/>
      <c r="M34" s="13"/>
      <c r="N34" s="13"/>
      <c r="O34" s="13"/>
      <c r="P34" s="13"/>
      <c r="Q34" s="13"/>
      <c r="R34" s="13"/>
      <c r="S34" s="13"/>
      <c r="T34" s="13"/>
      <c r="U34" s="13"/>
      <c r="V34" s="13"/>
      <c r="W34" s="13"/>
      <c r="X34" s="13"/>
      <c r="Y34" s="13"/>
    </row>
    <row r="35" spans="1:25" ht="22.5" customHeight="1">
      <c r="A35" s="8"/>
      <c r="B35" s="8"/>
      <c r="C35" s="8"/>
      <c r="D35" s="8"/>
      <c r="E35" s="16"/>
      <c r="F35" s="8"/>
      <c r="G35" s="17"/>
      <c r="H35" s="12"/>
      <c r="I35" s="13"/>
      <c r="J35" s="13"/>
      <c r="K35" s="13"/>
      <c r="L35" s="13"/>
      <c r="M35" s="13"/>
      <c r="N35" s="13"/>
      <c r="O35" s="13"/>
      <c r="P35" s="13"/>
      <c r="Q35" s="13"/>
      <c r="R35" s="13"/>
      <c r="S35" s="13"/>
      <c r="T35" s="13"/>
      <c r="U35" s="13"/>
      <c r="V35" s="13"/>
      <c r="W35" s="13"/>
      <c r="X35" s="13"/>
      <c r="Y35" s="13"/>
    </row>
    <row r="36" spans="1:25" ht="22.5" customHeight="1">
      <c r="A36" s="8"/>
      <c r="B36" s="8"/>
      <c r="C36" s="8"/>
      <c r="D36" s="8"/>
      <c r="E36" s="16"/>
      <c r="F36" s="8"/>
      <c r="G36" s="17"/>
      <c r="H36" s="12"/>
      <c r="I36" s="13"/>
      <c r="J36" s="13"/>
      <c r="K36" s="13"/>
      <c r="L36" s="13"/>
      <c r="M36" s="13"/>
      <c r="N36" s="13"/>
      <c r="O36" s="13"/>
      <c r="P36" s="13"/>
      <c r="Q36" s="13"/>
      <c r="R36" s="13"/>
      <c r="S36" s="13"/>
      <c r="T36" s="13"/>
      <c r="U36" s="13"/>
      <c r="V36" s="13"/>
      <c r="W36" s="13"/>
      <c r="X36" s="13"/>
      <c r="Y36" s="13"/>
    </row>
    <row r="37" spans="1:25" ht="22.5" customHeight="1">
      <c r="A37" s="8"/>
      <c r="B37" s="8"/>
      <c r="C37" s="8"/>
      <c r="D37" s="8"/>
      <c r="E37" s="16"/>
      <c r="F37" s="8"/>
      <c r="G37" s="17"/>
      <c r="H37" s="12"/>
      <c r="I37" s="13"/>
      <c r="J37" s="13"/>
      <c r="K37" s="13"/>
      <c r="L37" s="13"/>
      <c r="M37" s="13"/>
      <c r="N37" s="13"/>
      <c r="O37" s="13"/>
      <c r="P37" s="13"/>
      <c r="Q37" s="13"/>
      <c r="R37" s="13"/>
      <c r="S37" s="13"/>
      <c r="T37" s="13"/>
      <c r="U37" s="13"/>
      <c r="V37" s="13"/>
      <c r="W37" s="13"/>
      <c r="X37" s="13"/>
      <c r="Y37" s="13"/>
    </row>
    <row r="38" spans="1:25" ht="22.5" customHeight="1">
      <c r="A38" s="8"/>
      <c r="B38" s="8"/>
      <c r="C38" s="8"/>
      <c r="D38" s="8"/>
      <c r="E38" s="16"/>
      <c r="F38" s="8"/>
      <c r="G38" s="17"/>
      <c r="H38" s="12"/>
      <c r="I38" s="13"/>
      <c r="J38" s="13"/>
      <c r="K38" s="13"/>
      <c r="L38" s="13"/>
      <c r="M38" s="13"/>
      <c r="N38" s="13"/>
      <c r="O38" s="13"/>
      <c r="P38" s="13"/>
      <c r="Q38" s="13"/>
      <c r="R38" s="13"/>
      <c r="S38" s="13"/>
      <c r="T38" s="13"/>
      <c r="U38" s="13"/>
      <c r="V38" s="13"/>
      <c r="W38" s="13"/>
      <c r="X38" s="13"/>
      <c r="Y38" s="13"/>
    </row>
    <row r="39" spans="1:25" ht="22.5" customHeight="1">
      <c r="A39" s="8"/>
      <c r="B39" s="8"/>
      <c r="C39" s="8"/>
      <c r="D39" s="8"/>
      <c r="E39" s="16"/>
      <c r="F39" s="8"/>
      <c r="G39" s="17"/>
      <c r="H39" s="12"/>
      <c r="I39" s="13"/>
      <c r="J39" s="13"/>
      <c r="K39" s="13"/>
      <c r="L39" s="13"/>
      <c r="M39" s="13"/>
      <c r="N39" s="13"/>
      <c r="O39" s="13"/>
      <c r="P39" s="13"/>
      <c r="Q39" s="13"/>
      <c r="R39" s="13"/>
      <c r="S39" s="13"/>
      <c r="T39" s="13"/>
      <c r="U39" s="13"/>
      <c r="V39" s="13"/>
      <c r="W39" s="13"/>
      <c r="X39" s="13"/>
      <c r="Y39" s="13"/>
    </row>
    <row r="40" spans="1:25" ht="22.5" customHeight="1">
      <c r="A40" s="8"/>
      <c r="B40" s="8"/>
      <c r="C40" s="8"/>
      <c r="D40" s="8"/>
      <c r="E40" s="16"/>
      <c r="F40" s="8"/>
      <c r="G40" s="17"/>
      <c r="H40" s="12"/>
      <c r="I40" s="13"/>
      <c r="J40" s="13"/>
      <c r="K40" s="13"/>
      <c r="L40" s="13"/>
      <c r="M40" s="13"/>
      <c r="N40" s="13"/>
      <c r="O40" s="13"/>
      <c r="P40" s="13"/>
      <c r="Q40" s="13"/>
      <c r="R40" s="13"/>
      <c r="S40" s="13"/>
      <c r="T40" s="13"/>
      <c r="U40" s="13"/>
      <c r="V40" s="13"/>
      <c r="W40" s="13"/>
      <c r="X40" s="13"/>
      <c r="Y40" s="13"/>
    </row>
    <row r="41" spans="1:25" ht="22.5" customHeight="1">
      <c r="A41" s="23"/>
      <c r="B41" s="23"/>
      <c r="C41" s="23"/>
      <c r="D41" s="23"/>
      <c r="E41" s="24"/>
      <c r="F41" s="23"/>
      <c r="G41" s="25"/>
      <c r="H41" s="12"/>
      <c r="I41" s="13"/>
      <c r="J41" s="13"/>
      <c r="K41" s="13"/>
      <c r="L41" s="13"/>
      <c r="M41" s="13"/>
      <c r="N41" s="13"/>
      <c r="O41" s="13"/>
      <c r="P41" s="13"/>
      <c r="Q41" s="13"/>
      <c r="R41" s="13"/>
      <c r="S41" s="13"/>
      <c r="T41" s="13"/>
      <c r="U41" s="13"/>
      <c r="V41" s="13"/>
      <c r="W41" s="13"/>
      <c r="X41" s="13"/>
      <c r="Y41" s="13"/>
    </row>
    <row r="42" spans="1:25" ht="22.5" customHeight="1">
      <c r="A42" s="29"/>
      <c r="B42" s="29"/>
      <c r="C42" s="29"/>
      <c r="D42" s="29"/>
      <c r="E42" s="26"/>
      <c r="F42" s="29"/>
      <c r="G42" s="29"/>
      <c r="H42" s="13"/>
      <c r="I42" s="13"/>
      <c r="J42" s="13"/>
      <c r="K42" s="13"/>
      <c r="L42" s="13"/>
      <c r="M42" s="13"/>
      <c r="N42" s="13"/>
      <c r="O42" s="13"/>
      <c r="P42" s="13"/>
      <c r="Q42" s="13"/>
      <c r="R42" s="13"/>
      <c r="S42" s="13"/>
      <c r="T42" s="13"/>
      <c r="U42" s="13"/>
      <c r="V42" s="13"/>
      <c r="W42" s="13"/>
      <c r="X42" s="13"/>
      <c r="Y42" s="13"/>
    </row>
    <row r="43" spans="1:25" ht="22.5" customHeight="1">
      <c r="A43" s="8"/>
      <c r="B43" s="8"/>
      <c r="C43" s="8"/>
      <c r="D43" s="8"/>
      <c r="E43" s="16"/>
      <c r="F43" s="8"/>
      <c r="G43" s="8"/>
      <c r="H43" s="13"/>
      <c r="I43" s="13"/>
      <c r="J43" s="13"/>
      <c r="K43" s="13"/>
      <c r="L43" s="13"/>
      <c r="M43" s="13"/>
      <c r="N43" s="13"/>
      <c r="O43" s="13"/>
      <c r="P43" s="13"/>
      <c r="Q43" s="13"/>
      <c r="R43" s="13"/>
      <c r="S43" s="13"/>
      <c r="T43" s="13"/>
      <c r="U43" s="13"/>
      <c r="V43" s="13"/>
      <c r="W43" s="13"/>
      <c r="X43" s="13"/>
      <c r="Y43" s="13"/>
    </row>
    <row r="44" spans="1:25" ht="22.5" customHeight="1">
      <c r="A44" s="8"/>
      <c r="B44" s="8"/>
      <c r="C44" s="8"/>
      <c r="D44" s="8"/>
      <c r="E44" s="16"/>
      <c r="F44" s="8"/>
      <c r="G44" s="8"/>
      <c r="H44" s="13"/>
      <c r="I44" s="13"/>
      <c r="J44" s="13"/>
      <c r="K44" s="13"/>
      <c r="L44" s="13"/>
      <c r="M44" s="13"/>
      <c r="N44" s="13"/>
      <c r="O44" s="13"/>
      <c r="P44" s="13"/>
      <c r="Q44" s="13"/>
      <c r="R44" s="13"/>
      <c r="S44" s="13"/>
      <c r="T44" s="13"/>
      <c r="U44" s="13"/>
      <c r="V44" s="13"/>
      <c r="W44" s="13"/>
      <c r="X44" s="13"/>
      <c r="Y44" s="13"/>
    </row>
    <row r="45" spans="1:25" ht="22.5" customHeight="1">
      <c r="A45" s="8"/>
      <c r="B45" s="8"/>
      <c r="C45" s="8"/>
      <c r="D45" s="8"/>
      <c r="E45" s="16"/>
      <c r="F45" s="8"/>
      <c r="G45" s="8"/>
      <c r="H45" s="13"/>
      <c r="I45" s="13"/>
      <c r="J45" s="13"/>
      <c r="K45" s="13"/>
      <c r="L45" s="13"/>
      <c r="M45" s="13"/>
      <c r="N45" s="13"/>
      <c r="O45" s="13"/>
      <c r="P45" s="13"/>
      <c r="Q45" s="13"/>
      <c r="R45" s="13"/>
      <c r="S45" s="13"/>
      <c r="T45" s="13"/>
      <c r="U45" s="13"/>
      <c r="V45" s="13"/>
      <c r="W45" s="13"/>
      <c r="X45" s="13"/>
      <c r="Y45" s="13"/>
    </row>
    <row r="46" spans="1:25" ht="22.5" customHeight="1">
      <c r="A46" s="8"/>
      <c r="B46" s="8"/>
      <c r="C46" s="8"/>
      <c r="D46" s="8"/>
      <c r="E46" s="16"/>
      <c r="F46" s="8"/>
      <c r="G46" s="8"/>
      <c r="H46" s="13"/>
      <c r="I46" s="13"/>
      <c r="J46" s="13"/>
      <c r="K46" s="13"/>
      <c r="L46" s="13"/>
      <c r="M46" s="13"/>
      <c r="N46" s="13"/>
      <c r="O46" s="13"/>
      <c r="P46" s="13"/>
      <c r="Q46" s="13"/>
      <c r="R46" s="13"/>
      <c r="S46" s="13"/>
      <c r="T46" s="13"/>
      <c r="U46" s="13"/>
      <c r="V46" s="13"/>
      <c r="W46" s="13"/>
      <c r="X46" s="13"/>
      <c r="Y46" s="13"/>
    </row>
    <row r="47" spans="1:25" ht="22.5" customHeight="1">
      <c r="A47" s="8"/>
      <c r="B47" s="8"/>
      <c r="C47" s="8"/>
      <c r="D47" s="8"/>
      <c r="E47" s="16"/>
      <c r="F47" s="8"/>
      <c r="G47" s="8"/>
      <c r="H47" s="13"/>
      <c r="I47" s="13"/>
      <c r="J47" s="13"/>
      <c r="K47" s="13"/>
      <c r="L47" s="13"/>
      <c r="M47" s="13"/>
      <c r="N47" s="13"/>
      <c r="O47" s="13"/>
      <c r="P47" s="13"/>
      <c r="Q47" s="13"/>
      <c r="R47" s="13"/>
      <c r="S47" s="13"/>
      <c r="T47" s="13"/>
      <c r="U47" s="13"/>
      <c r="V47" s="13"/>
      <c r="W47" s="13"/>
      <c r="X47" s="13"/>
      <c r="Y47" s="13"/>
    </row>
    <row r="48" spans="1:25" ht="22.5" customHeight="1">
      <c r="A48" s="8"/>
      <c r="B48" s="8"/>
      <c r="C48" s="8"/>
      <c r="D48" s="8"/>
      <c r="E48" s="16"/>
      <c r="F48" s="8"/>
      <c r="G48" s="8"/>
      <c r="H48" s="13"/>
      <c r="I48" s="13"/>
      <c r="J48" s="13"/>
      <c r="K48" s="13"/>
      <c r="L48" s="13"/>
      <c r="M48" s="13"/>
      <c r="N48" s="13"/>
      <c r="O48" s="13"/>
      <c r="P48" s="13"/>
      <c r="Q48" s="13"/>
      <c r="R48" s="13"/>
      <c r="S48" s="13"/>
      <c r="T48" s="13"/>
      <c r="U48" s="13"/>
      <c r="V48" s="13"/>
      <c r="W48" s="13"/>
      <c r="X48" s="13"/>
      <c r="Y48" s="13"/>
    </row>
    <row r="49" spans="1:25" ht="22.5" customHeight="1">
      <c r="A49" s="8"/>
      <c r="B49" s="8"/>
      <c r="C49" s="8"/>
      <c r="D49" s="8"/>
      <c r="E49" s="16"/>
      <c r="F49" s="8"/>
      <c r="G49" s="8"/>
      <c r="H49" s="13"/>
      <c r="I49" s="13"/>
      <c r="J49" s="13"/>
      <c r="K49" s="13"/>
      <c r="L49" s="13"/>
      <c r="M49" s="13"/>
      <c r="N49" s="13"/>
      <c r="O49" s="13"/>
      <c r="P49" s="13"/>
      <c r="Q49" s="13"/>
      <c r="R49" s="13"/>
      <c r="S49" s="13"/>
      <c r="T49" s="13"/>
      <c r="U49" s="13"/>
      <c r="V49" s="13"/>
      <c r="W49" s="13"/>
      <c r="X49" s="13"/>
      <c r="Y49" s="13"/>
    </row>
    <row r="50" spans="1:25" ht="22.5" customHeight="1">
      <c r="A50" s="8"/>
      <c r="B50" s="8"/>
      <c r="C50" s="8"/>
      <c r="D50" s="8"/>
      <c r="E50" s="16"/>
      <c r="F50" s="8"/>
      <c r="G50" s="8"/>
      <c r="H50" s="13"/>
      <c r="I50" s="13"/>
      <c r="J50" s="13"/>
      <c r="K50" s="13"/>
      <c r="L50" s="13"/>
      <c r="M50" s="13"/>
      <c r="N50" s="13"/>
      <c r="O50" s="13"/>
      <c r="P50" s="13"/>
      <c r="Q50" s="13"/>
      <c r="R50" s="13"/>
      <c r="S50" s="13"/>
      <c r="T50" s="13"/>
      <c r="U50" s="13"/>
      <c r="V50" s="13"/>
      <c r="W50" s="13"/>
      <c r="X50" s="13"/>
      <c r="Y50" s="13"/>
    </row>
    <row r="51" spans="1:25" ht="22.5" customHeight="1">
      <c r="A51" s="8"/>
      <c r="B51" s="8"/>
      <c r="C51" s="8"/>
      <c r="D51" s="8"/>
      <c r="E51" s="16"/>
      <c r="F51" s="8"/>
      <c r="G51" s="8"/>
      <c r="H51" s="13"/>
      <c r="I51" s="13"/>
      <c r="J51" s="13"/>
      <c r="K51" s="13"/>
      <c r="L51" s="13"/>
      <c r="M51" s="13"/>
      <c r="N51" s="13"/>
      <c r="O51" s="13"/>
      <c r="P51" s="13"/>
      <c r="Q51" s="13"/>
      <c r="R51" s="13"/>
      <c r="S51" s="13"/>
      <c r="T51" s="13"/>
      <c r="U51" s="13"/>
      <c r="V51" s="13"/>
      <c r="W51" s="13"/>
      <c r="X51" s="13"/>
      <c r="Y51" s="13"/>
    </row>
    <row r="52" spans="1:25" ht="22.5" customHeight="1">
      <c r="A52" s="8"/>
      <c r="B52" s="8"/>
      <c r="C52" s="8"/>
      <c r="D52" s="8"/>
      <c r="E52" s="16"/>
      <c r="F52" s="8"/>
      <c r="G52" s="8"/>
      <c r="H52" s="13"/>
      <c r="I52" s="13"/>
      <c r="J52" s="13"/>
      <c r="K52" s="13"/>
      <c r="L52" s="13"/>
      <c r="M52" s="13"/>
      <c r="N52" s="13"/>
      <c r="O52" s="13"/>
      <c r="P52" s="13"/>
      <c r="Q52" s="13"/>
      <c r="R52" s="13"/>
      <c r="S52" s="13"/>
      <c r="T52" s="13"/>
      <c r="U52" s="13"/>
      <c r="V52" s="13"/>
      <c r="W52" s="13"/>
      <c r="X52" s="13"/>
      <c r="Y52" s="13"/>
    </row>
    <row r="53" spans="1:25" ht="22.5" customHeight="1">
      <c r="A53" s="8"/>
      <c r="B53" s="8"/>
      <c r="C53" s="8"/>
      <c r="D53" s="8"/>
      <c r="E53" s="16"/>
      <c r="F53" s="8"/>
      <c r="G53" s="8"/>
      <c r="H53" s="13"/>
      <c r="I53" s="13"/>
      <c r="J53" s="13"/>
      <c r="K53" s="13"/>
      <c r="L53" s="13"/>
      <c r="M53" s="13"/>
      <c r="N53" s="13"/>
      <c r="O53" s="13"/>
      <c r="P53" s="13"/>
      <c r="Q53" s="13"/>
      <c r="R53" s="13"/>
      <c r="S53" s="13"/>
      <c r="T53" s="13"/>
      <c r="U53" s="13"/>
      <c r="V53" s="13"/>
      <c r="W53" s="13"/>
      <c r="X53" s="13"/>
      <c r="Y53" s="13"/>
    </row>
    <row r="54" spans="1:25" ht="22.5" customHeight="1">
      <c r="A54" s="8"/>
      <c r="B54" s="8"/>
      <c r="C54" s="8"/>
      <c r="D54" s="8"/>
      <c r="E54" s="16"/>
      <c r="F54" s="8"/>
      <c r="G54" s="8"/>
      <c r="H54" s="13"/>
      <c r="I54" s="13"/>
      <c r="J54" s="13"/>
      <c r="K54" s="13"/>
      <c r="L54" s="13"/>
      <c r="M54" s="13"/>
      <c r="N54" s="13"/>
      <c r="O54" s="13"/>
      <c r="P54" s="13"/>
      <c r="Q54" s="13"/>
      <c r="R54" s="13"/>
      <c r="S54" s="13"/>
      <c r="T54" s="13"/>
      <c r="U54" s="13"/>
      <c r="V54" s="13"/>
      <c r="W54" s="13"/>
      <c r="X54" s="13"/>
      <c r="Y54" s="13"/>
    </row>
    <row r="55" spans="1:25" ht="22.5" customHeight="1">
      <c r="A55" s="8"/>
      <c r="B55" s="8"/>
      <c r="C55" s="8"/>
      <c r="D55" s="8"/>
      <c r="E55" s="16"/>
      <c r="F55" s="8"/>
      <c r="G55" s="8"/>
      <c r="H55" s="13"/>
      <c r="I55" s="13"/>
      <c r="J55" s="13"/>
      <c r="K55" s="13"/>
      <c r="L55" s="13"/>
      <c r="M55" s="13"/>
      <c r="N55" s="13"/>
      <c r="O55" s="13"/>
      <c r="P55" s="13"/>
      <c r="Q55" s="13"/>
      <c r="R55" s="13"/>
      <c r="S55" s="13"/>
      <c r="T55" s="13"/>
      <c r="U55" s="13"/>
      <c r="V55" s="13"/>
      <c r="W55" s="13"/>
      <c r="X55" s="13"/>
      <c r="Y55" s="13"/>
    </row>
    <row r="56" spans="1:25" ht="22.5" customHeight="1">
      <c r="A56" s="8"/>
      <c r="B56" s="8"/>
      <c r="C56" s="8"/>
      <c r="D56" s="8"/>
      <c r="E56" s="16"/>
      <c r="F56" s="8"/>
      <c r="G56" s="8"/>
      <c r="H56" s="13"/>
      <c r="I56" s="13"/>
      <c r="J56" s="13"/>
      <c r="K56" s="13"/>
      <c r="L56" s="13"/>
      <c r="M56" s="13"/>
      <c r="N56" s="13"/>
      <c r="O56" s="13"/>
      <c r="P56" s="13"/>
      <c r="Q56" s="13"/>
      <c r="R56" s="13"/>
      <c r="S56" s="13"/>
      <c r="T56" s="13"/>
      <c r="U56" s="13"/>
      <c r="V56" s="13"/>
      <c r="W56" s="13"/>
      <c r="X56" s="13"/>
      <c r="Y56" s="13"/>
    </row>
    <row r="57" spans="1:25" ht="22.5" customHeight="1">
      <c r="A57" s="8"/>
      <c r="B57" s="8"/>
      <c r="C57" s="8"/>
      <c r="D57" s="8"/>
      <c r="E57" s="16"/>
      <c r="F57" s="8"/>
      <c r="G57" s="8"/>
      <c r="H57" s="13"/>
      <c r="I57" s="13"/>
      <c r="J57" s="13"/>
      <c r="K57" s="13"/>
      <c r="L57" s="13"/>
      <c r="M57" s="13"/>
      <c r="N57" s="13"/>
      <c r="O57" s="13"/>
      <c r="P57" s="13"/>
      <c r="Q57" s="13"/>
      <c r="R57" s="13"/>
      <c r="S57" s="13"/>
      <c r="T57" s="13"/>
      <c r="U57" s="13"/>
      <c r="V57" s="13"/>
      <c r="W57" s="13"/>
      <c r="X57" s="13"/>
      <c r="Y57" s="13"/>
    </row>
    <row r="58" spans="1:25" ht="22.5" customHeight="1">
      <c r="A58" s="8"/>
      <c r="B58" s="8"/>
      <c r="C58" s="8"/>
      <c r="D58" s="8"/>
      <c r="E58" s="16"/>
      <c r="F58" s="8"/>
      <c r="G58" s="8"/>
      <c r="H58" s="13"/>
      <c r="I58" s="13"/>
      <c r="J58" s="13"/>
      <c r="K58" s="13"/>
      <c r="L58" s="13"/>
      <c r="M58" s="13"/>
      <c r="N58" s="13"/>
      <c r="O58" s="13"/>
      <c r="P58" s="13"/>
      <c r="Q58" s="13"/>
      <c r="R58" s="13"/>
      <c r="S58" s="13"/>
      <c r="T58" s="13"/>
      <c r="U58" s="13"/>
      <c r="V58" s="13"/>
      <c r="W58" s="13"/>
      <c r="X58" s="13"/>
      <c r="Y58" s="13"/>
    </row>
    <row r="59" spans="1:25" ht="22.5" customHeight="1">
      <c r="A59" s="8"/>
      <c r="B59" s="8"/>
      <c r="C59" s="8"/>
      <c r="D59" s="8"/>
      <c r="E59" s="16"/>
      <c r="F59" s="8"/>
      <c r="G59" s="8"/>
      <c r="H59" s="13"/>
      <c r="I59" s="13"/>
      <c r="J59" s="13"/>
      <c r="K59" s="13"/>
      <c r="L59" s="13"/>
      <c r="M59" s="13"/>
      <c r="N59" s="13"/>
      <c r="O59" s="13"/>
      <c r="P59" s="13"/>
      <c r="Q59" s="13"/>
      <c r="R59" s="13"/>
      <c r="S59" s="13"/>
      <c r="T59" s="13"/>
      <c r="U59" s="13"/>
      <c r="V59" s="13"/>
      <c r="W59" s="13"/>
      <c r="X59" s="13"/>
      <c r="Y59" s="13"/>
    </row>
    <row r="60" spans="1:25" ht="22.5" customHeight="1">
      <c r="A60" s="8"/>
      <c r="B60" s="8"/>
      <c r="C60" s="8"/>
      <c r="D60" s="8"/>
      <c r="E60" s="16"/>
      <c r="F60" s="8"/>
      <c r="G60" s="8"/>
      <c r="H60" s="13"/>
      <c r="I60" s="13"/>
      <c r="J60" s="13"/>
      <c r="K60" s="13"/>
      <c r="L60" s="13"/>
      <c r="M60" s="13"/>
      <c r="N60" s="13"/>
      <c r="O60" s="13"/>
      <c r="P60" s="13"/>
      <c r="Q60" s="13"/>
      <c r="R60" s="13"/>
      <c r="S60" s="13"/>
      <c r="T60" s="13"/>
      <c r="U60" s="13"/>
      <c r="V60" s="13"/>
      <c r="W60" s="13"/>
      <c r="X60" s="13"/>
      <c r="Y60" s="13"/>
    </row>
    <row r="61" spans="1:25" ht="22.5" customHeight="1">
      <c r="A61" s="8"/>
      <c r="B61" s="8"/>
      <c r="C61" s="8"/>
      <c r="D61" s="8"/>
      <c r="E61" s="16"/>
      <c r="F61" s="8"/>
      <c r="G61" s="8"/>
      <c r="H61" s="13"/>
      <c r="I61" s="13"/>
      <c r="J61" s="13"/>
      <c r="K61" s="13"/>
      <c r="L61" s="13"/>
      <c r="M61" s="13"/>
      <c r="N61" s="13"/>
      <c r="O61" s="13"/>
      <c r="P61" s="13"/>
      <c r="Q61" s="13"/>
      <c r="R61" s="13"/>
      <c r="S61" s="13"/>
      <c r="T61" s="13"/>
      <c r="U61" s="13"/>
      <c r="V61" s="13"/>
      <c r="W61" s="13"/>
      <c r="X61" s="13"/>
      <c r="Y61" s="13"/>
    </row>
    <row r="62" spans="1:25" ht="22.5" customHeight="1">
      <c r="A62" s="8"/>
      <c r="B62" s="8"/>
      <c r="C62" s="8"/>
      <c r="D62" s="8"/>
      <c r="E62" s="16"/>
      <c r="F62" s="8"/>
      <c r="G62" s="8"/>
      <c r="H62" s="13"/>
      <c r="I62" s="13"/>
      <c r="J62" s="13"/>
      <c r="K62" s="13"/>
      <c r="L62" s="13"/>
      <c r="M62" s="13"/>
      <c r="N62" s="13"/>
      <c r="O62" s="13"/>
      <c r="P62" s="13"/>
      <c r="Q62" s="13"/>
      <c r="R62" s="13"/>
      <c r="S62" s="13"/>
      <c r="T62" s="13"/>
      <c r="U62" s="13"/>
      <c r="V62" s="13"/>
      <c r="W62" s="13"/>
      <c r="X62" s="13"/>
      <c r="Y62" s="13"/>
    </row>
    <row r="63" spans="1:25" ht="22.5" customHeight="1">
      <c r="A63" s="8"/>
      <c r="B63" s="8"/>
      <c r="C63" s="8"/>
      <c r="D63" s="8"/>
      <c r="E63" s="16"/>
      <c r="F63" s="8"/>
      <c r="G63" s="8"/>
      <c r="H63" s="13"/>
      <c r="I63" s="13"/>
      <c r="J63" s="13"/>
      <c r="K63" s="13"/>
      <c r="L63" s="13"/>
      <c r="M63" s="13"/>
      <c r="N63" s="13"/>
      <c r="O63" s="13"/>
      <c r="P63" s="13"/>
      <c r="Q63" s="13"/>
      <c r="R63" s="13"/>
      <c r="S63" s="13"/>
      <c r="T63" s="13"/>
      <c r="U63" s="13"/>
      <c r="V63" s="13"/>
      <c r="W63" s="13"/>
      <c r="X63" s="13"/>
      <c r="Y63" s="13"/>
    </row>
    <row r="64" spans="1:25" ht="22.5" customHeight="1">
      <c r="A64" s="8"/>
      <c r="B64" s="8"/>
      <c r="C64" s="8"/>
      <c r="D64" s="8"/>
      <c r="E64" s="16"/>
      <c r="F64" s="8"/>
      <c r="G64" s="8"/>
      <c r="H64" s="13"/>
      <c r="I64" s="13"/>
      <c r="J64" s="13"/>
      <c r="K64" s="13"/>
      <c r="L64" s="13"/>
      <c r="M64" s="13"/>
      <c r="N64" s="13"/>
      <c r="O64" s="13"/>
      <c r="P64" s="13"/>
      <c r="Q64" s="13"/>
      <c r="R64" s="13"/>
      <c r="S64" s="13"/>
      <c r="T64" s="13"/>
      <c r="U64" s="13"/>
      <c r="V64" s="13"/>
      <c r="W64" s="13"/>
      <c r="X64" s="13"/>
      <c r="Y64" s="13"/>
    </row>
    <row r="65" spans="1:25" ht="22.5" customHeight="1">
      <c r="A65" s="8"/>
      <c r="B65" s="8"/>
      <c r="C65" s="8"/>
      <c r="D65" s="8"/>
      <c r="E65" s="16"/>
      <c r="F65" s="8"/>
      <c r="G65" s="8"/>
      <c r="H65" s="13"/>
      <c r="I65" s="13"/>
      <c r="J65" s="13"/>
      <c r="K65" s="13"/>
      <c r="L65" s="13"/>
      <c r="M65" s="13"/>
      <c r="N65" s="13"/>
      <c r="O65" s="13"/>
      <c r="P65" s="13"/>
      <c r="Q65" s="13"/>
      <c r="R65" s="13"/>
      <c r="S65" s="13"/>
      <c r="T65" s="13"/>
      <c r="U65" s="13"/>
      <c r="V65" s="13"/>
      <c r="W65" s="13"/>
      <c r="X65" s="13"/>
      <c r="Y65" s="13"/>
    </row>
    <row r="66" spans="1:25" ht="22.5" customHeight="1">
      <c r="A66" s="8"/>
      <c r="B66" s="8"/>
      <c r="C66" s="8"/>
      <c r="D66" s="8"/>
      <c r="E66" s="16"/>
      <c r="F66" s="8"/>
      <c r="G66" s="8"/>
      <c r="H66" s="13"/>
      <c r="I66" s="13"/>
      <c r="J66" s="13"/>
      <c r="K66" s="13"/>
      <c r="L66" s="13"/>
      <c r="M66" s="13"/>
      <c r="N66" s="13"/>
      <c r="O66" s="13"/>
      <c r="P66" s="13"/>
      <c r="Q66" s="13"/>
      <c r="R66" s="13"/>
      <c r="S66" s="13"/>
      <c r="T66" s="13"/>
      <c r="U66" s="13"/>
      <c r="V66" s="13"/>
      <c r="W66" s="13"/>
      <c r="X66" s="13"/>
      <c r="Y66" s="13"/>
    </row>
    <row r="67" spans="1:25" ht="22.5" customHeight="1">
      <c r="A67" s="8"/>
      <c r="B67" s="8"/>
      <c r="C67" s="8"/>
      <c r="D67" s="8"/>
      <c r="E67" s="16"/>
      <c r="F67" s="8"/>
      <c r="G67" s="8"/>
      <c r="H67" s="13"/>
      <c r="I67" s="13"/>
      <c r="J67" s="13"/>
      <c r="K67" s="13"/>
      <c r="L67" s="13"/>
      <c r="M67" s="13"/>
      <c r="N67" s="13"/>
      <c r="O67" s="13"/>
      <c r="P67" s="13"/>
      <c r="Q67" s="13"/>
      <c r="R67" s="13"/>
      <c r="S67" s="13"/>
      <c r="T67" s="13"/>
      <c r="U67" s="13"/>
      <c r="V67" s="13"/>
      <c r="W67" s="13"/>
      <c r="X67" s="13"/>
      <c r="Y67" s="13"/>
    </row>
    <row r="68" spans="1:25" ht="22.5" customHeight="1">
      <c r="A68" s="8"/>
      <c r="B68" s="8"/>
      <c r="C68" s="8"/>
      <c r="D68" s="8"/>
      <c r="E68" s="16"/>
      <c r="F68" s="8"/>
      <c r="G68" s="8"/>
      <c r="H68" s="13"/>
      <c r="I68" s="13"/>
      <c r="J68" s="13"/>
      <c r="K68" s="13"/>
      <c r="L68" s="13"/>
      <c r="M68" s="13"/>
      <c r="N68" s="13"/>
      <c r="O68" s="13"/>
      <c r="P68" s="13"/>
      <c r="Q68" s="13"/>
      <c r="R68" s="13"/>
      <c r="S68" s="13"/>
      <c r="T68" s="13"/>
      <c r="U68" s="13"/>
      <c r="V68" s="13"/>
      <c r="W68" s="13"/>
      <c r="X68" s="13"/>
      <c r="Y68" s="13"/>
    </row>
    <row r="69" spans="1:25" ht="22.5" customHeight="1">
      <c r="A69" s="8"/>
      <c r="B69" s="8"/>
      <c r="C69" s="8"/>
      <c r="D69" s="8"/>
      <c r="E69" s="16"/>
      <c r="F69" s="8"/>
      <c r="G69" s="8"/>
      <c r="H69" s="13"/>
      <c r="I69" s="13"/>
      <c r="J69" s="13"/>
      <c r="K69" s="13"/>
      <c r="L69" s="13"/>
      <c r="M69" s="13"/>
      <c r="N69" s="13"/>
      <c r="O69" s="13"/>
      <c r="P69" s="13"/>
      <c r="Q69" s="13"/>
      <c r="R69" s="13"/>
      <c r="S69" s="13"/>
      <c r="T69" s="13"/>
      <c r="U69" s="13"/>
      <c r="V69" s="13"/>
      <c r="W69" s="13"/>
      <c r="X69" s="13"/>
      <c r="Y69" s="13"/>
    </row>
    <row r="70" spans="1:25" ht="22.5" customHeight="1">
      <c r="A70" s="8"/>
      <c r="B70" s="8"/>
      <c r="C70" s="8"/>
      <c r="D70" s="8"/>
      <c r="E70" s="16"/>
      <c r="F70" s="8"/>
      <c r="G70" s="8"/>
      <c r="H70" s="13"/>
      <c r="I70" s="13"/>
      <c r="J70" s="13"/>
      <c r="K70" s="13"/>
      <c r="L70" s="13"/>
      <c r="M70" s="13"/>
      <c r="N70" s="13"/>
      <c r="O70" s="13"/>
      <c r="P70" s="13"/>
      <c r="Q70" s="13"/>
      <c r="R70" s="13"/>
      <c r="S70" s="13"/>
      <c r="T70" s="13"/>
      <c r="U70" s="13"/>
      <c r="V70" s="13"/>
      <c r="W70" s="13"/>
      <c r="X70" s="13"/>
      <c r="Y70" s="13"/>
    </row>
    <row r="71" spans="1:25" ht="22.5" customHeight="1">
      <c r="A71" s="8"/>
      <c r="B71" s="8"/>
      <c r="C71" s="8"/>
      <c r="D71" s="8"/>
      <c r="E71" s="16"/>
      <c r="F71" s="8"/>
      <c r="G71" s="8"/>
      <c r="H71" s="13"/>
      <c r="I71" s="13"/>
      <c r="J71" s="13"/>
      <c r="K71" s="13"/>
      <c r="L71" s="13"/>
      <c r="M71" s="13"/>
      <c r="N71" s="13"/>
      <c r="O71" s="13"/>
      <c r="P71" s="13"/>
      <c r="Q71" s="13"/>
      <c r="R71" s="13"/>
      <c r="S71" s="13"/>
      <c r="T71" s="13"/>
      <c r="U71" s="13"/>
      <c r="V71" s="13"/>
      <c r="W71" s="13"/>
      <c r="X71" s="13"/>
      <c r="Y71" s="13"/>
    </row>
    <row r="72" spans="1:25" ht="22.5" customHeight="1">
      <c r="A72" s="8"/>
      <c r="B72" s="8"/>
      <c r="C72" s="8"/>
      <c r="D72" s="8"/>
      <c r="E72" s="16"/>
      <c r="F72" s="8"/>
      <c r="G72" s="8"/>
      <c r="H72" s="13"/>
      <c r="I72" s="13"/>
      <c r="J72" s="13"/>
      <c r="K72" s="13"/>
      <c r="L72" s="13"/>
      <c r="M72" s="13"/>
      <c r="N72" s="13"/>
      <c r="O72" s="13"/>
      <c r="P72" s="13"/>
      <c r="Q72" s="13"/>
      <c r="R72" s="13"/>
      <c r="S72" s="13"/>
      <c r="T72" s="13"/>
      <c r="U72" s="13"/>
      <c r="V72" s="13"/>
      <c r="W72" s="13"/>
      <c r="X72" s="13"/>
      <c r="Y72" s="13"/>
    </row>
    <row r="73" spans="1:25" ht="22.5" customHeight="1">
      <c r="A73" s="8"/>
      <c r="B73" s="8"/>
      <c r="C73" s="8"/>
      <c r="D73" s="8"/>
      <c r="E73" s="16"/>
      <c r="F73" s="8"/>
      <c r="G73" s="8"/>
      <c r="H73" s="13"/>
      <c r="I73" s="13"/>
      <c r="J73" s="13"/>
      <c r="K73" s="13"/>
      <c r="L73" s="13"/>
      <c r="M73" s="13"/>
      <c r="N73" s="13"/>
      <c r="O73" s="13"/>
      <c r="P73" s="13"/>
      <c r="Q73" s="13"/>
      <c r="R73" s="13"/>
      <c r="S73" s="13"/>
      <c r="T73" s="13"/>
      <c r="U73" s="13"/>
      <c r="V73" s="13"/>
      <c r="W73" s="13"/>
      <c r="X73" s="13"/>
      <c r="Y73" s="13"/>
    </row>
    <row r="74" spans="1:25" ht="22.5" customHeight="1">
      <c r="A74" s="8"/>
      <c r="B74" s="8"/>
      <c r="C74" s="8"/>
      <c r="D74" s="8"/>
      <c r="E74" s="16"/>
      <c r="F74" s="8"/>
      <c r="G74" s="8"/>
      <c r="H74" s="13"/>
      <c r="I74" s="13"/>
      <c r="J74" s="13"/>
      <c r="K74" s="13"/>
      <c r="L74" s="13"/>
      <c r="M74" s="13"/>
      <c r="N74" s="13"/>
      <c r="O74" s="13"/>
      <c r="P74" s="13"/>
      <c r="Q74" s="13"/>
      <c r="R74" s="13"/>
      <c r="S74" s="13"/>
      <c r="T74" s="13"/>
      <c r="U74" s="13"/>
      <c r="V74" s="13"/>
      <c r="W74" s="13"/>
      <c r="X74" s="13"/>
      <c r="Y74" s="13"/>
    </row>
    <row r="75" spans="1:25" ht="22.5" customHeight="1">
      <c r="A75" s="8"/>
      <c r="B75" s="8"/>
      <c r="C75" s="8"/>
      <c r="D75" s="8"/>
      <c r="E75" s="16"/>
      <c r="F75" s="8"/>
      <c r="G75" s="8"/>
      <c r="H75" s="13"/>
      <c r="I75" s="13"/>
      <c r="J75" s="13"/>
      <c r="K75" s="13"/>
      <c r="L75" s="13"/>
      <c r="M75" s="13"/>
      <c r="N75" s="13"/>
      <c r="O75" s="13"/>
      <c r="P75" s="13"/>
      <c r="Q75" s="13"/>
      <c r="R75" s="13"/>
      <c r="S75" s="13"/>
      <c r="T75" s="13"/>
      <c r="U75" s="13"/>
      <c r="V75" s="13"/>
      <c r="W75" s="13"/>
      <c r="X75" s="13"/>
      <c r="Y75" s="13"/>
    </row>
    <row r="76" spans="1:25" ht="22.5" customHeight="1">
      <c r="A76" s="8"/>
      <c r="B76" s="8"/>
      <c r="C76" s="8"/>
      <c r="D76" s="8"/>
      <c r="E76" s="16"/>
      <c r="F76" s="8"/>
      <c r="G76" s="8"/>
      <c r="H76" s="13"/>
      <c r="I76" s="13"/>
      <c r="J76" s="13"/>
      <c r="K76" s="13"/>
      <c r="L76" s="13"/>
      <c r="M76" s="13"/>
      <c r="N76" s="13"/>
      <c r="O76" s="13"/>
      <c r="P76" s="13"/>
      <c r="Q76" s="13"/>
      <c r="R76" s="13"/>
      <c r="S76" s="13"/>
      <c r="T76" s="13"/>
      <c r="U76" s="13"/>
      <c r="V76" s="13"/>
      <c r="W76" s="13"/>
      <c r="X76" s="13"/>
      <c r="Y76" s="13"/>
    </row>
    <row r="77" spans="1:25" ht="22.5" customHeight="1">
      <c r="A77" s="8"/>
      <c r="B77" s="8"/>
      <c r="C77" s="8"/>
      <c r="D77" s="8"/>
      <c r="E77" s="16"/>
      <c r="F77" s="8"/>
      <c r="G77" s="8"/>
      <c r="H77" s="13"/>
      <c r="I77" s="13"/>
      <c r="J77" s="13"/>
      <c r="K77" s="13"/>
      <c r="L77" s="13"/>
      <c r="M77" s="13"/>
      <c r="N77" s="13"/>
      <c r="O77" s="13"/>
      <c r="P77" s="13"/>
      <c r="Q77" s="13"/>
      <c r="R77" s="13"/>
      <c r="S77" s="13"/>
      <c r="T77" s="13"/>
      <c r="U77" s="13"/>
      <c r="V77" s="13"/>
      <c r="W77" s="13"/>
      <c r="X77" s="13"/>
      <c r="Y77" s="13"/>
    </row>
    <row r="78" spans="1:25" ht="22.5" customHeight="1">
      <c r="A78" s="8"/>
      <c r="B78" s="8"/>
      <c r="C78" s="8"/>
      <c r="D78" s="8"/>
      <c r="E78" s="16"/>
      <c r="F78" s="8"/>
      <c r="G78" s="8"/>
      <c r="H78" s="13"/>
      <c r="I78" s="13"/>
      <c r="J78" s="13"/>
      <c r="K78" s="13"/>
      <c r="L78" s="13"/>
      <c r="M78" s="13"/>
      <c r="N78" s="13"/>
      <c r="O78" s="13"/>
      <c r="P78" s="13"/>
      <c r="Q78" s="13"/>
      <c r="R78" s="13"/>
      <c r="S78" s="13"/>
      <c r="T78" s="13"/>
      <c r="U78" s="13"/>
      <c r="V78" s="13"/>
      <c r="W78" s="13"/>
      <c r="X78" s="13"/>
      <c r="Y78" s="13"/>
    </row>
    <row r="79" spans="1:25" ht="22.5" customHeight="1">
      <c r="A79" s="8"/>
      <c r="B79" s="8"/>
      <c r="C79" s="8"/>
      <c r="D79" s="8"/>
      <c r="E79" s="16"/>
      <c r="F79" s="8"/>
      <c r="G79" s="8"/>
      <c r="H79" s="13"/>
      <c r="I79" s="13"/>
      <c r="J79" s="13"/>
      <c r="K79" s="13"/>
      <c r="L79" s="13"/>
      <c r="M79" s="13"/>
      <c r="N79" s="13"/>
      <c r="O79" s="13"/>
      <c r="P79" s="13"/>
      <c r="Q79" s="13"/>
      <c r="R79" s="13"/>
      <c r="S79" s="13"/>
      <c r="T79" s="13"/>
      <c r="U79" s="13"/>
      <c r="V79" s="13"/>
      <c r="W79" s="13"/>
      <c r="X79" s="13"/>
      <c r="Y79" s="13"/>
    </row>
    <row r="80" spans="1:25" ht="22.5" customHeight="1">
      <c r="A80" s="8"/>
      <c r="B80" s="8"/>
      <c r="C80" s="8"/>
      <c r="D80" s="8"/>
      <c r="E80" s="16"/>
      <c r="F80" s="8"/>
      <c r="G80" s="8"/>
      <c r="H80" s="13"/>
      <c r="I80" s="13"/>
      <c r="J80" s="13"/>
      <c r="K80" s="13"/>
      <c r="L80" s="13"/>
      <c r="M80" s="13"/>
      <c r="N80" s="13"/>
      <c r="O80" s="13"/>
      <c r="P80" s="13"/>
      <c r="Q80" s="13"/>
      <c r="R80" s="13"/>
      <c r="S80" s="13"/>
      <c r="T80" s="13"/>
      <c r="U80" s="13"/>
      <c r="V80" s="13"/>
      <c r="W80" s="13"/>
      <c r="X80" s="13"/>
      <c r="Y80" s="13"/>
    </row>
    <row r="81" spans="1:25" ht="22.5" customHeight="1">
      <c r="A81" s="8"/>
      <c r="B81" s="8"/>
      <c r="C81" s="8"/>
      <c r="D81" s="8"/>
      <c r="E81" s="16"/>
      <c r="F81" s="8"/>
      <c r="G81" s="8"/>
      <c r="H81" s="13"/>
      <c r="I81" s="13"/>
      <c r="J81" s="13"/>
      <c r="K81" s="13"/>
      <c r="L81" s="13"/>
      <c r="M81" s="13"/>
      <c r="N81" s="13"/>
      <c r="O81" s="13"/>
      <c r="P81" s="13"/>
      <c r="Q81" s="13"/>
      <c r="R81" s="13"/>
      <c r="S81" s="13"/>
      <c r="T81" s="13"/>
      <c r="U81" s="13"/>
      <c r="V81" s="13"/>
      <c r="W81" s="13"/>
      <c r="X81" s="13"/>
      <c r="Y81" s="13"/>
    </row>
    <row r="82" spans="1:25" ht="22.5" customHeight="1">
      <c r="A82" s="8"/>
      <c r="B82" s="8"/>
      <c r="C82" s="8"/>
      <c r="D82" s="8"/>
      <c r="E82" s="16"/>
      <c r="F82" s="8"/>
      <c r="G82" s="8"/>
      <c r="H82" s="13"/>
      <c r="I82" s="13"/>
      <c r="J82" s="13"/>
      <c r="K82" s="13"/>
      <c r="L82" s="13"/>
      <c r="M82" s="13"/>
      <c r="N82" s="13"/>
      <c r="O82" s="13"/>
      <c r="P82" s="13"/>
      <c r="Q82" s="13"/>
      <c r="R82" s="13"/>
      <c r="S82" s="13"/>
      <c r="T82" s="13"/>
      <c r="U82" s="13"/>
      <c r="V82" s="13"/>
      <c r="W82" s="13"/>
      <c r="X82" s="13"/>
      <c r="Y82" s="13"/>
    </row>
    <row r="83" spans="1:25" ht="22.5" customHeight="1">
      <c r="A83" s="8"/>
      <c r="B83" s="8"/>
      <c r="C83" s="8"/>
      <c r="D83" s="8"/>
      <c r="E83" s="16"/>
      <c r="F83" s="8"/>
      <c r="G83" s="8"/>
      <c r="H83" s="13"/>
      <c r="I83" s="13"/>
      <c r="J83" s="13"/>
      <c r="K83" s="13"/>
      <c r="L83" s="13"/>
      <c r="M83" s="13"/>
      <c r="N83" s="13"/>
      <c r="O83" s="13"/>
      <c r="P83" s="13"/>
      <c r="Q83" s="13"/>
      <c r="R83" s="13"/>
      <c r="S83" s="13"/>
      <c r="T83" s="13"/>
      <c r="U83" s="13"/>
      <c r="V83" s="13"/>
      <c r="W83" s="13"/>
      <c r="X83" s="13"/>
      <c r="Y83" s="13"/>
    </row>
    <row r="84" spans="1:25" ht="22.5" customHeight="1">
      <c r="A84" s="8"/>
      <c r="B84" s="8"/>
      <c r="C84" s="8"/>
      <c r="D84" s="8"/>
      <c r="E84" s="16"/>
      <c r="F84" s="8"/>
      <c r="G84" s="8"/>
      <c r="H84" s="13"/>
      <c r="I84" s="13"/>
      <c r="J84" s="13"/>
      <c r="K84" s="13"/>
      <c r="L84" s="13"/>
      <c r="M84" s="13"/>
      <c r="N84" s="13"/>
      <c r="O84" s="13"/>
      <c r="P84" s="13"/>
      <c r="Q84" s="13"/>
      <c r="R84" s="13"/>
      <c r="S84" s="13"/>
      <c r="T84" s="13"/>
      <c r="U84" s="13"/>
      <c r="V84" s="13"/>
      <c r="W84" s="13"/>
      <c r="X84" s="13"/>
      <c r="Y84" s="13"/>
    </row>
    <row r="85" spans="1:25" ht="22.5" customHeight="1">
      <c r="A85" s="8"/>
      <c r="B85" s="8"/>
      <c r="C85" s="8"/>
      <c r="D85" s="8"/>
      <c r="E85" s="16"/>
      <c r="F85" s="8"/>
      <c r="G85" s="8"/>
      <c r="H85" s="13"/>
      <c r="I85" s="13"/>
      <c r="J85" s="13"/>
      <c r="K85" s="13"/>
      <c r="L85" s="13"/>
      <c r="M85" s="13"/>
      <c r="N85" s="13"/>
      <c r="O85" s="13"/>
      <c r="P85" s="13"/>
      <c r="Q85" s="13"/>
      <c r="R85" s="13"/>
      <c r="S85" s="13"/>
      <c r="T85" s="13"/>
      <c r="U85" s="13"/>
      <c r="V85" s="13"/>
      <c r="W85" s="13"/>
      <c r="X85" s="13"/>
      <c r="Y85" s="13"/>
    </row>
    <row r="86" spans="1:25" ht="22.5" customHeight="1">
      <c r="A86" s="8"/>
      <c r="B86" s="8"/>
      <c r="C86" s="8"/>
      <c r="D86" s="8"/>
      <c r="E86" s="16"/>
      <c r="F86" s="8"/>
      <c r="G86" s="8"/>
      <c r="H86" s="13"/>
      <c r="I86" s="13"/>
      <c r="J86" s="13"/>
      <c r="K86" s="13"/>
      <c r="L86" s="13"/>
      <c r="M86" s="13"/>
      <c r="N86" s="13"/>
      <c r="O86" s="13"/>
      <c r="P86" s="13"/>
      <c r="Q86" s="13"/>
      <c r="R86" s="13"/>
      <c r="S86" s="13"/>
      <c r="T86" s="13"/>
      <c r="U86" s="13"/>
      <c r="V86" s="13"/>
      <c r="W86" s="13"/>
      <c r="X86" s="13"/>
      <c r="Y86" s="13"/>
    </row>
    <row r="87" spans="1:25" ht="22.5" customHeight="1">
      <c r="A87" s="8"/>
      <c r="B87" s="8"/>
      <c r="C87" s="8"/>
      <c r="D87" s="8"/>
      <c r="E87" s="16"/>
      <c r="F87" s="8"/>
      <c r="G87" s="8"/>
      <c r="H87" s="13"/>
      <c r="I87" s="13"/>
      <c r="J87" s="13"/>
      <c r="K87" s="13"/>
      <c r="L87" s="13"/>
      <c r="M87" s="13"/>
      <c r="N87" s="13"/>
      <c r="O87" s="13"/>
      <c r="P87" s="13"/>
      <c r="Q87" s="13"/>
      <c r="R87" s="13"/>
      <c r="S87" s="13"/>
      <c r="T87" s="13"/>
      <c r="U87" s="13"/>
      <c r="V87" s="13"/>
      <c r="W87" s="13"/>
      <c r="X87" s="13"/>
      <c r="Y87" s="13"/>
    </row>
    <row r="88" spans="1:25" ht="22.5" customHeight="1">
      <c r="A88" s="8"/>
      <c r="B88" s="8"/>
      <c r="C88" s="8"/>
      <c r="D88" s="8"/>
      <c r="E88" s="16"/>
      <c r="F88" s="8"/>
      <c r="G88" s="8"/>
      <c r="H88" s="13"/>
      <c r="I88" s="13"/>
      <c r="J88" s="13"/>
      <c r="K88" s="13"/>
      <c r="L88" s="13"/>
      <c r="M88" s="13"/>
      <c r="N88" s="13"/>
      <c r="O88" s="13"/>
      <c r="P88" s="13"/>
      <c r="Q88" s="13"/>
      <c r="R88" s="13"/>
      <c r="S88" s="13"/>
      <c r="T88" s="13"/>
      <c r="U88" s="13"/>
      <c r="V88" s="13"/>
      <c r="W88" s="13"/>
      <c r="X88" s="13"/>
      <c r="Y88" s="13"/>
    </row>
    <row r="89" spans="1:25" ht="22.5" customHeight="1">
      <c r="A89" s="8"/>
      <c r="B89" s="8"/>
      <c r="C89" s="8"/>
      <c r="D89" s="8"/>
      <c r="E89" s="16"/>
      <c r="F89" s="8"/>
      <c r="G89" s="8"/>
      <c r="H89" s="13"/>
      <c r="I89" s="13"/>
      <c r="J89" s="13"/>
      <c r="K89" s="13"/>
      <c r="L89" s="13"/>
      <c r="M89" s="13"/>
      <c r="N89" s="13"/>
      <c r="O89" s="13"/>
      <c r="P89" s="13"/>
      <c r="Q89" s="13"/>
      <c r="R89" s="13"/>
      <c r="S89" s="13"/>
      <c r="T89" s="13"/>
      <c r="U89" s="13"/>
      <c r="V89" s="13"/>
      <c r="W89" s="13"/>
      <c r="X89" s="13"/>
      <c r="Y89" s="13"/>
    </row>
    <row r="90" spans="1:25" ht="22.5" customHeight="1">
      <c r="A90" s="8"/>
      <c r="B90" s="8"/>
      <c r="C90" s="8"/>
      <c r="D90" s="8"/>
      <c r="E90" s="16"/>
      <c r="F90" s="8"/>
      <c r="G90" s="8"/>
      <c r="H90" s="13"/>
      <c r="I90" s="13"/>
      <c r="J90" s="13"/>
      <c r="K90" s="13"/>
      <c r="L90" s="13"/>
      <c r="M90" s="13"/>
      <c r="N90" s="13"/>
      <c r="O90" s="13"/>
      <c r="P90" s="13"/>
      <c r="Q90" s="13"/>
      <c r="R90" s="13"/>
      <c r="S90" s="13"/>
      <c r="T90" s="13"/>
      <c r="U90" s="13"/>
      <c r="V90" s="13"/>
      <c r="W90" s="13"/>
      <c r="X90" s="13"/>
      <c r="Y90" s="13"/>
    </row>
    <row r="91" spans="1:25" ht="22.5" customHeight="1">
      <c r="A91" s="8"/>
      <c r="B91" s="8"/>
      <c r="C91" s="8"/>
      <c r="D91" s="8"/>
      <c r="E91" s="16"/>
      <c r="F91" s="8"/>
      <c r="G91" s="8"/>
      <c r="H91" s="13"/>
      <c r="I91" s="13"/>
      <c r="J91" s="13"/>
      <c r="K91" s="13"/>
      <c r="L91" s="13"/>
      <c r="M91" s="13"/>
      <c r="N91" s="13"/>
      <c r="O91" s="13"/>
      <c r="P91" s="13"/>
      <c r="Q91" s="13"/>
      <c r="R91" s="13"/>
      <c r="S91" s="13"/>
      <c r="T91" s="13"/>
      <c r="U91" s="13"/>
      <c r="V91" s="13"/>
      <c r="W91" s="13"/>
      <c r="X91" s="13"/>
      <c r="Y91" s="13"/>
    </row>
    <row r="92" spans="1:25" ht="22.5" customHeight="1">
      <c r="A92" s="8"/>
      <c r="B92" s="8"/>
      <c r="C92" s="8"/>
      <c r="D92" s="8"/>
      <c r="E92" s="16"/>
      <c r="F92" s="8"/>
      <c r="G92" s="8"/>
      <c r="H92" s="13"/>
      <c r="I92" s="13"/>
      <c r="J92" s="13"/>
      <c r="K92" s="13"/>
      <c r="L92" s="13"/>
      <c r="M92" s="13"/>
      <c r="N92" s="13"/>
      <c r="O92" s="13"/>
      <c r="P92" s="13"/>
      <c r="Q92" s="13"/>
      <c r="R92" s="13"/>
      <c r="S92" s="13"/>
      <c r="T92" s="13"/>
      <c r="U92" s="13"/>
      <c r="V92" s="13"/>
      <c r="W92" s="13"/>
      <c r="X92" s="13"/>
      <c r="Y92" s="13"/>
    </row>
    <row r="93" spans="1:25" ht="22.5" customHeight="1">
      <c r="A93" s="8"/>
      <c r="B93" s="8"/>
      <c r="C93" s="8"/>
      <c r="D93" s="8"/>
      <c r="E93" s="16"/>
      <c r="F93" s="8"/>
      <c r="G93" s="8"/>
      <c r="H93" s="13"/>
      <c r="I93" s="13"/>
      <c r="J93" s="13"/>
      <c r="K93" s="13"/>
      <c r="L93" s="13"/>
      <c r="M93" s="13"/>
      <c r="N93" s="13"/>
      <c r="O93" s="13"/>
      <c r="P93" s="13"/>
      <c r="Q93" s="13"/>
      <c r="R93" s="13"/>
      <c r="S93" s="13"/>
      <c r="T93" s="13"/>
      <c r="U93" s="13"/>
      <c r="V93" s="13"/>
      <c r="W93" s="13"/>
      <c r="X93" s="13"/>
      <c r="Y93" s="13"/>
    </row>
    <row r="94" spans="1:25" ht="22.5" customHeight="1">
      <c r="A94" s="8"/>
      <c r="B94" s="8"/>
      <c r="C94" s="8"/>
      <c r="D94" s="8"/>
      <c r="E94" s="16"/>
      <c r="F94" s="8"/>
      <c r="G94" s="8"/>
      <c r="H94" s="13"/>
      <c r="I94" s="13"/>
      <c r="J94" s="13"/>
      <c r="K94" s="13"/>
      <c r="L94" s="13"/>
      <c r="M94" s="13"/>
      <c r="N94" s="13"/>
      <c r="O94" s="13"/>
      <c r="P94" s="13"/>
      <c r="Q94" s="13"/>
      <c r="R94" s="13"/>
      <c r="S94" s="13"/>
      <c r="T94" s="13"/>
      <c r="U94" s="13"/>
      <c r="V94" s="13"/>
      <c r="W94" s="13"/>
      <c r="X94" s="13"/>
      <c r="Y94" s="13"/>
    </row>
    <row r="95" spans="1:25" ht="22.5" customHeight="1">
      <c r="A95" s="8"/>
      <c r="B95" s="8"/>
      <c r="C95" s="8"/>
      <c r="D95" s="8"/>
      <c r="E95" s="16"/>
      <c r="F95" s="8"/>
      <c r="G95" s="8"/>
      <c r="H95" s="13"/>
      <c r="I95" s="13"/>
      <c r="J95" s="13"/>
      <c r="K95" s="13"/>
      <c r="L95" s="13"/>
      <c r="M95" s="13"/>
      <c r="N95" s="13"/>
      <c r="O95" s="13"/>
      <c r="P95" s="13"/>
      <c r="Q95" s="13"/>
      <c r="R95" s="13"/>
      <c r="S95" s="13"/>
      <c r="T95" s="13"/>
      <c r="U95" s="13"/>
      <c r="V95" s="13"/>
      <c r="W95" s="13"/>
      <c r="X95" s="13"/>
      <c r="Y95" s="13"/>
    </row>
    <row r="96" spans="1:25" ht="22.5" customHeight="1">
      <c r="A96" s="8"/>
      <c r="B96" s="8"/>
      <c r="C96" s="8"/>
      <c r="D96" s="8"/>
      <c r="E96" s="16"/>
      <c r="F96" s="8"/>
      <c r="G96" s="8"/>
      <c r="H96" s="13"/>
      <c r="I96" s="13"/>
      <c r="J96" s="13"/>
      <c r="K96" s="13"/>
      <c r="L96" s="13"/>
      <c r="M96" s="13"/>
      <c r="N96" s="13"/>
      <c r="O96" s="13"/>
      <c r="P96" s="13"/>
      <c r="Q96" s="13"/>
      <c r="R96" s="13"/>
      <c r="S96" s="13"/>
      <c r="T96" s="13"/>
      <c r="U96" s="13"/>
      <c r="V96" s="13"/>
      <c r="W96" s="13"/>
      <c r="X96" s="13"/>
      <c r="Y96" s="13"/>
    </row>
    <row r="97" spans="1:25" ht="22.5" customHeight="1">
      <c r="A97" s="8"/>
      <c r="B97" s="8"/>
      <c r="C97" s="8"/>
      <c r="D97" s="8"/>
      <c r="E97" s="16"/>
      <c r="F97" s="8"/>
      <c r="G97" s="8"/>
      <c r="H97" s="13"/>
      <c r="I97" s="13"/>
      <c r="J97" s="13"/>
      <c r="K97" s="13"/>
      <c r="L97" s="13"/>
      <c r="M97" s="13"/>
      <c r="N97" s="13"/>
      <c r="O97" s="13"/>
      <c r="P97" s="13"/>
      <c r="Q97" s="13"/>
      <c r="R97" s="13"/>
      <c r="S97" s="13"/>
      <c r="T97" s="13"/>
      <c r="U97" s="13"/>
      <c r="V97" s="13"/>
      <c r="W97" s="13"/>
      <c r="X97" s="13"/>
      <c r="Y97" s="13"/>
    </row>
    <row r="98" spans="1:25" ht="22.5" customHeight="1">
      <c r="A98" s="8"/>
      <c r="B98" s="8"/>
      <c r="C98" s="8"/>
      <c r="D98" s="8"/>
      <c r="E98" s="16"/>
      <c r="F98" s="8"/>
      <c r="G98" s="8"/>
      <c r="H98" s="13"/>
      <c r="I98" s="13"/>
      <c r="J98" s="13"/>
      <c r="K98" s="13"/>
      <c r="L98" s="13"/>
      <c r="M98" s="13"/>
      <c r="N98" s="13"/>
      <c r="O98" s="13"/>
      <c r="P98" s="13"/>
      <c r="Q98" s="13"/>
      <c r="R98" s="13"/>
      <c r="S98" s="13"/>
      <c r="T98" s="13"/>
      <c r="U98" s="13"/>
      <c r="V98" s="13"/>
      <c r="W98" s="13"/>
      <c r="X98" s="13"/>
      <c r="Y98" s="13"/>
    </row>
    <row r="99" spans="1:25" ht="22.5" customHeight="1">
      <c r="A99" s="8"/>
      <c r="B99" s="8"/>
      <c r="C99" s="8"/>
      <c r="D99" s="8"/>
      <c r="E99" s="16"/>
      <c r="F99" s="8"/>
      <c r="G99" s="8"/>
      <c r="H99" s="13"/>
      <c r="I99" s="13"/>
      <c r="J99" s="13"/>
      <c r="K99" s="13"/>
      <c r="L99" s="13"/>
      <c r="M99" s="13"/>
      <c r="N99" s="13"/>
      <c r="O99" s="13"/>
      <c r="P99" s="13"/>
      <c r="Q99" s="13"/>
      <c r="R99" s="13"/>
      <c r="S99" s="13"/>
      <c r="T99" s="13"/>
      <c r="U99" s="13"/>
      <c r="V99" s="13"/>
      <c r="W99" s="13"/>
      <c r="X99" s="13"/>
      <c r="Y99" s="13"/>
    </row>
    <row r="100" spans="1:25" ht="22.5" customHeight="1">
      <c r="A100" s="8"/>
      <c r="B100" s="8"/>
      <c r="C100" s="8"/>
      <c r="D100" s="8"/>
      <c r="E100" s="16"/>
      <c r="F100" s="8"/>
      <c r="G100" s="8"/>
      <c r="H100" s="13"/>
      <c r="I100" s="13"/>
      <c r="J100" s="13"/>
      <c r="K100" s="13"/>
      <c r="L100" s="13"/>
      <c r="M100" s="13"/>
      <c r="N100" s="13"/>
      <c r="O100" s="13"/>
      <c r="P100" s="13"/>
      <c r="Q100" s="13"/>
      <c r="R100" s="13"/>
      <c r="S100" s="13"/>
      <c r="T100" s="13"/>
      <c r="U100" s="13"/>
      <c r="V100" s="13"/>
      <c r="W100" s="13"/>
      <c r="X100" s="13"/>
      <c r="Y100" s="13"/>
    </row>
    <row r="101" spans="1:25" ht="22.5" customHeight="1">
      <c r="A101" s="8"/>
      <c r="B101" s="8"/>
      <c r="C101" s="8"/>
      <c r="D101" s="8"/>
      <c r="E101" s="16"/>
      <c r="F101" s="8"/>
      <c r="G101" s="8"/>
      <c r="H101" s="13"/>
      <c r="I101" s="13"/>
      <c r="J101" s="13"/>
      <c r="K101" s="13"/>
      <c r="L101" s="13"/>
      <c r="M101" s="13"/>
      <c r="N101" s="13"/>
      <c r="O101" s="13"/>
      <c r="P101" s="13"/>
      <c r="Q101" s="13"/>
      <c r="R101" s="13"/>
      <c r="S101" s="13"/>
      <c r="T101" s="13"/>
      <c r="U101" s="13"/>
      <c r="V101" s="13"/>
      <c r="W101" s="13"/>
      <c r="X101" s="13"/>
      <c r="Y101" s="13"/>
    </row>
    <row r="102" spans="1:25" ht="22.5" customHeight="1">
      <c r="A102" s="8"/>
      <c r="B102" s="8"/>
      <c r="C102" s="8"/>
      <c r="D102" s="8"/>
      <c r="E102" s="16"/>
      <c r="F102" s="8"/>
      <c r="G102" s="8"/>
      <c r="H102" s="13"/>
      <c r="I102" s="13"/>
      <c r="J102" s="13"/>
      <c r="K102" s="13"/>
      <c r="L102" s="13"/>
      <c r="M102" s="13"/>
      <c r="N102" s="13"/>
      <c r="O102" s="13"/>
      <c r="P102" s="13"/>
      <c r="Q102" s="13"/>
      <c r="R102" s="13"/>
      <c r="S102" s="13"/>
      <c r="T102" s="13"/>
      <c r="U102" s="13"/>
      <c r="V102" s="13"/>
      <c r="W102" s="13"/>
      <c r="X102" s="13"/>
      <c r="Y102" s="13"/>
    </row>
    <row r="103" spans="1:25" ht="22.5" customHeight="1">
      <c r="A103" s="8"/>
      <c r="B103" s="8"/>
      <c r="C103" s="8"/>
      <c r="D103" s="8"/>
      <c r="E103" s="16"/>
      <c r="F103" s="8"/>
      <c r="G103" s="8"/>
      <c r="H103" s="13"/>
      <c r="I103" s="13"/>
      <c r="J103" s="13"/>
      <c r="K103" s="13"/>
      <c r="L103" s="13"/>
      <c r="M103" s="13"/>
      <c r="N103" s="13"/>
      <c r="O103" s="13"/>
      <c r="P103" s="13"/>
      <c r="Q103" s="13"/>
      <c r="R103" s="13"/>
      <c r="S103" s="13"/>
      <c r="T103" s="13"/>
      <c r="U103" s="13"/>
      <c r="V103" s="13"/>
      <c r="W103" s="13"/>
      <c r="X103" s="13"/>
      <c r="Y103" s="13"/>
    </row>
    <row r="104" spans="1:25" ht="22.5" customHeight="1">
      <c r="A104" s="8"/>
      <c r="B104" s="8"/>
      <c r="C104" s="8"/>
      <c r="D104" s="8"/>
      <c r="E104" s="16"/>
      <c r="F104" s="8"/>
      <c r="G104" s="8"/>
      <c r="H104" s="13"/>
      <c r="I104" s="13"/>
      <c r="J104" s="13"/>
      <c r="K104" s="13"/>
      <c r="L104" s="13"/>
      <c r="M104" s="13"/>
      <c r="N104" s="13"/>
      <c r="O104" s="13"/>
      <c r="P104" s="13"/>
      <c r="Q104" s="13"/>
      <c r="R104" s="13"/>
      <c r="S104" s="13"/>
      <c r="T104" s="13"/>
      <c r="U104" s="13"/>
      <c r="V104" s="13"/>
      <c r="W104" s="13"/>
      <c r="X104" s="13"/>
      <c r="Y104" s="13"/>
    </row>
    <row r="105" spans="1:25" ht="22.5" customHeight="1">
      <c r="A105" s="8"/>
      <c r="B105" s="8"/>
      <c r="C105" s="8"/>
      <c r="D105" s="8"/>
      <c r="E105" s="16"/>
      <c r="F105" s="8"/>
      <c r="G105" s="8"/>
      <c r="H105" s="13"/>
      <c r="I105" s="13"/>
      <c r="J105" s="13"/>
      <c r="K105" s="13"/>
      <c r="L105" s="13"/>
      <c r="M105" s="13"/>
      <c r="N105" s="13"/>
      <c r="O105" s="13"/>
      <c r="P105" s="13"/>
      <c r="Q105" s="13"/>
      <c r="R105" s="13"/>
      <c r="S105" s="13"/>
      <c r="T105" s="13"/>
      <c r="U105" s="13"/>
      <c r="V105" s="13"/>
      <c r="W105" s="13"/>
      <c r="X105" s="13"/>
      <c r="Y105" s="13"/>
    </row>
    <row r="106" spans="1:25" ht="22.5" customHeight="1">
      <c r="A106" s="8"/>
      <c r="B106" s="8"/>
      <c r="C106" s="8"/>
      <c r="D106" s="8"/>
      <c r="E106" s="16"/>
      <c r="F106" s="8"/>
      <c r="G106" s="8"/>
      <c r="H106" s="13"/>
      <c r="I106" s="13"/>
      <c r="J106" s="13"/>
      <c r="K106" s="13"/>
      <c r="L106" s="13"/>
      <c r="M106" s="13"/>
      <c r="N106" s="13"/>
      <c r="O106" s="13"/>
      <c r="P106" s="13"/>
      <c r="Q106" s="13"/>
      <c r="R106" s="13"/>
      <c r="S106" s="13"/>
      <c r="T106" s="13"/>
      <c r="U106" s="13"/>
      <c r="V106" s="13"/>
      <c r="W106" s="13"/>
      <c r="X106" s="13"/>
      <c r="Y106" s="13"/>
    </row>
    <row r="107" spans="1:25" ht="22.5" customHeight="1">
      <c r="A107" s="8"/>
      <c r="B107" s="8"/>
      <c r="C107" s="8"/>
      <c r="D107" s="8"/>
      <c r="E107" s="16"/>
      <c r="F107" s="8"/>
      <c r="G107" s="8"/>
      <c r="H107" s="13"/>
      <c r="I107" s="13"/>
      <c r="J107" s="13"/>
      <c r="K107" s="13"/>
      <c r="L107" s="13"/>
      <c r="M107" s="13"/>
      <c r="N107" s="13"/>
      <c r="O107" s="13"/>
      <c r="P107" s="13"/>
      <c r="Q107" s="13"/>
      <c r="R107" s="13"/>
      <c r="S107" s="13"/>
      <c r="T107" s="13"/>
      <c r="U107" s="13"/>
      <c r="V107" s="13"/>
      <c r="W107" s="13"/>
      <c r="X107" s="13"/>
      <c r="Y107" s="13"/>
    </row>
    <row r="108" spans="1:25" ht="22.5" customHeight="1">
      <c r="A108" s="8"/>
      <c r="B108" s="8"/>
      <c r="C108" s="8"/>
      <c r="D108" s="8"/>
      <c r="E108" s="16"/>
      <c r="F108" s="8"/>
      <c r="G108" s="8"/>
      <c r="H108" s="13"/>
      <c r="I108" s="13"/>
      <c r="J108" s="13"/>
      <c r="K108" s="13"/>
      <c r="L108" s="13"/>
      <c r="M108" s="13"/>
      <c r="N108" s="13"/>
      <c r="O108" s="13"/>
      <c r="P108" s="13"/>
      <c r="Q108" s="13"/>
      <c r="R108" s="13"/>
      <c r="S108" s="13"/>
      <c r="T108" s="13"/>
      <c r="U108" s="13"/>
      <c r="V108" s="13"/>
      <c r="W108" s="13"/>
      <c r="X108" s="13"/>
      <c r="Y108" s="13"/>
    </row>
    <row r="109" spans="1:25" ht="22.5" customHeight="1">
      <c r="A109" s="8"/>
      <c r="B109" s="8"/>
      <c r="C109" s="8"/>
      <c r="D109" s="8"/>
      <c r="E109" s="16"/>
      <c r="F109" s="8"/>
      <c r="G109" s="8"/>
      <c r="H109" s="13"/>
      <c r="I109" s="13"/>
      <c r="J109" s="13"/>
      <c r="K109" s="13"/>
      <c r="L109" s="13"/>
      <c r="M109" s="13"/>
      <c r="N109" s="13"/>
      <c r="O109" s="13"/>
      <c r="P109" s="13"/>
      <c r="Q109" s="13"/>
      <c r="R109" s="13"/>
      <c r="S109" s="13"/>
      <c r="T109" s="13"/>
      <c r="U109" s="13"/>
      <c r="V109" s="13"/>
      <c r="W109" s="13"/>
      <c r="X109" s="13"/>
      <c r="Y109" s="13"/>
    </row>
    <row r="110" spans="1:25" ht="22.5" customHeight="1">
      <c r="A110" s="8"/>
      <c r="B110" s="8"/>
      <c r="C110" s="8"/>
      <c r="D110" s="8"/>
      <c r="E110" s="16"/>
      <c r="F110" s="8"/>
      <c r="G110" s="8"/>
      <c r="H110" s="13"/>
      <c r="I110" s="13"/>
      <c r="J110" s="13"/>
      <c r="K110" s="13"/>
      <c r="L110" s="13"/>
      <c r="M110" s="13"/>
      <c r="N110" s="13"/>
      <c r="O110" s="13"/>
      <c r="P110" s="13"/>
      <c r="Q110" s="13"/>
      <c r="R110" s="13"/>
      <c r="S110" s="13"/>
      <c r="T110" s="13"/>
      <c r="U110" s="13"/>
      <c r="V110" s="13"/>
      <c r="W110" s="13"/>
      <c r="X110" s="13"/>
      <c r="Y110" s="13"/>
    </row>
    <row r="111" spans="1:25" ht="22.5" customHeight="1">
      <c r="A111" s="8"/>
      <c r="B111" s="8"/>
      <c r="C111" s="8"/>
      <c r="D111" s="8"/>
      <c r="E111" s="16"/>
      <c r="F111" s="8"/>
      <c r="G111" s="8"/>
      <c r="H111" s="13"/>
      <c r="I111" s="13"/>
      <c r="J111" s="13"/>
      <c r="K111" s="13"/>
      <c r="L111" s="13"/>
      <c r="M111" s="13"/>
      <c r="N111" s="13"/>
      <c r="O111" s="13"/>
      <c r="P111" s="13"/>
      <c r="Q111" s="13"/>
      <c r="R111" s="13"/>
      <c r="S111" s="13"/>
      <c r="T111" s="13"/>
      <c r="U111" s="13"/>
      <c r="V111" s="13"/>
      <c r="W111" s="13"/>
      <c r="X111" s="13"/>
      <c r="Y111" s="13"/>
    </row>
    <row r="112" spans="1:25" ht="22.5" customHeight="1">
      <c r="A112" s="8"/>
      <c r="B112" s="8"/>
      <c r="C112" s="8"/>
      <c r="D112" s="8"/>
      <c r="E112" s="16"/>
      <c r="F112" s="8"/>
      <c r="G112" s="8"/>
      <c r="H112" s="13"/>
      <c r="I112" s="13"/>
      <c r="J112" s="13"/>
      <c r="K112" s="13"/>
      <c r="L112" s="13"/>
      <c r="M112" s="13"/>
      <c r="N112" s="13"/>
      <c r="O112" s="13"/>
      <c r="P112" s="13"/>
      <c r="Q112" s="13"/>
      <c r="R112" s="13"/>
      <c r="S112" s="13"/>
      <c r="T112" s="13"/>
      <c r="U112" s="13"/>
      <c r="V112" s="13"/>
      <c r="W112" s="13"/>
      <c r="X112" s="13"/>
      <c r="Y112" s="13"/>
    </row>
    <row r="113" spans="1:25" ht="22.5" customHeight="1">
      <c r="A113" s="8"/>
      <c r="B113" s="8"/>
      <c r="C113" s="8"/>
      <c r="D113" s="8"/>
      <c r="E113" s="16"/>
      <c r="F113" s="8"/>
      <c r="G113" s="8"/>
      <c r="H113" s="13"/>
      <c r="I113" s="13"/>
      <c r="J113" s="13"/>
      <c r="K113" s="13"/>
      <c r="L113" s="13"/>
      <c r="M113" s="13"/>
      <c r="N113" s="13"/>
      <c r="O113" s="13"/>
      <c r="P113" s="13"/>
      <c r="Q113" s="13"/>
      <c r="R113" s="13"/>
      <c r="S113" s="13"/>
      <c r="T113" s="13"/>
      <c r="U113" s="13"/>
      <c r="V113" s="13"/>
      <c r="W113" s="13"/>
      <c r="X113" s="13"/>
      <c r="Y113" s="13"/>
    </row>
    <row r="114" spans="1:25" ht="22.5" customHeight="1">
      <c r="A114" s="8"/>
      <c r="B114" s="8"/>
      <c r="C114" s="8"/>
      <c r="D114" s="8"/>
      <c r="E114" s="16"/>
      <c r="F114" s="8"/>
      <c r="G114" s="8"/>
      <c r="H114" s="13"/>
      <c r="I114" s="13"/>
      <c r="J114" s="13"/>
      <c r="K114" s="13"/>
      <c r="L114" s="13"/>
      <c r="M114" s="13"/>
      <c r="N114" s="13"/>
      <c r="O114" s="13"/>
      <c r="P114" s="13"/>
      <c r="Q114" s="13"/>
      <c r="R114" s="13"/>
      <c r="S114" s="13"/>
      <c r="T114" s="13"/>
      <c r="U114" s="13"/>
      <c r="V114" s="13"/>
      <c r="W114" s="13"/>
      <c r="X114" s="13"/>
      <c r="Y114" s="13"/>
    </row>
    <row r="115" spans="1:25" ht="22.5" customHeight="1">
      <c r="A115" s="8"/>
      <c r="B115" s="8"/>
      <c r="C115" s="8"/>
      <c r="D115" s="8"/>
      <c r="E115" s="16"/>
      <c r="F115" s="8"/>
      <c r="G115" s="8"/>
      <c r="H115" s="13"/>
      <c r="I115" s="13"/>
      <c r="J115" s="13"/>
      <c r="K115" s="13"/>
      <c r="L115" s="13"/>
      <c r="M115" s="13"/>
      <c r="N115" s="13"/>
      <c r="O115" s="13"/>
      <c r="P115" s="13"/>
      <c r="Q115" s="13"/>
      <c r="R115" s="13"/>
      <c r="S115" s="13"/>
      <c r="T115" s="13"/>
      <c r="U115" s="13"/>
      <c r="V115" s="13"/>
      <c r="W115" s="13"/>
      <c r="X115" s="13"/>
      <c r="Y115" s="13"/>
    </row>
    <row r="116" spans="1:25" ht="22.5" customHeight="1">
      <c r="A116" s="8"/>
      <c r="B116" s="8"/>
      <c r="C116" s="8"/>
      <c r="D116" s="8"/>
      <c r="E116" s="16"/>
      <c r="F116" s="8"/>
      <c r="G116" s="8"/>
      <c r="H116" s="13"/>
      <c r="I116" s="13"/>
      <c r="J116" s="13"/>
      <c r="K116" s="13"/>
      <c r="L116" s="13"/>
      <c r="M116" s="13"/>
      <c r="N116" s="13"/>
      <c r="O116" s="13"/>
      <c r="P116" s="13"/>
      <c r="Q116" s="13"/>
      <c r="R116" s="13"/>
      <c r="S116" s="13"/>
      <c r="T116" s="13"/>
      <c r="U116" s="13"/>
      <c r="V116" s="13"/>
      <c r="W116" s="13"/>
      <c r="X116" s="13"/>
      <c r="Y116" s="13"/>
    </row>
    <row r="117" spans="1:25" ht="22.5" customHeight="1">
      <c r="A117" s="8"/>
      <c r="B117" s="8"/>
      <c r="C117" s="8"/>
      <c r="D117" s="8"/>
      <c r="E117" s="16"/>
      <c r="F117" s="8"/>
      <c r="G117" s="8"/>
      <c r="H117" s="13"/>
      <c r="I117" s="13"/>
      <c r="J117" s="13"/>
      <c r="K117" s="13"/>
      <c r="L117" s="13"/>
      <c r="M117" s="13"/>
      <c r="N117" s="13"/>
      <c r="O117" s="13"/>
      <c r="P117" s="13"/>
      <c r="Q117" s="13"/>
      <c r="R117" s="13"/>
      <c r="S117" s="13"/>
      <c r="T117" s="13"/>
      <c r="U117" s="13"/>
      <c r="V117" s="13"/>
      <c r="W117" s="13"/>
      <c r="X117" s="13"/>
      <c r="Y117" s="13"/>
    </row>
    <row r="118" spans="1:25" ht="22.5" customHeight="1">
      <c r="A118" s="8"/>
      <c r="B118" s="8"/>
      <c r="C118" s="8"/>
      <c r="D118" s="8"/>
      <c r="E118" s="16"/>
      <c r="F118" s="8"/>
      <c r="G118" s="8"/>
      <c r="H118" s="13"/>
      <c r="I118" s="13"/>
      <c r="J118" s="13"/>
      <c r="K118" s="13"/>
      <c r="L118" s="13"/>
      <c r="M118" s="13"/>
      <c r="N118" s="13"/>
      <c r="O118" s="13"/>
      <c r="P118" s="13"/>
      <c r="Q118" s="13"/>
      <c r="R118" s="13"/>
      <c r="S118" s="13"/>
      <c r="T118" s="13"/>
      <c r="U118" s="13"/>
      <c r="V118" s="13"/>
      <c r="W118" s="13"/>
      <c r="X118" s="13"/>
      <c r="Y118" s="13"/>
    </row>
    <row r="119" spans="1:25" ht="22.5" customHeight="1">
      <c r="A119" s="8"/>
      <c r="B119" s="8"/>
      <c r="C119" s="8"/>
      <c r="D119" s="8"/>
      <c r="E119" s="16"/>
      <c r="F119" s="8"/>
      <c r="G119" s="8"/>
      <c r="H119" s="13"/>
      <c r="I119" s="13"/>
      <c r="J119" s="13"/>
      <c r="K119" s="13"/>
      <c r="L119" s="13"/>
      <c r="M119" s="13"/>
      <c r="N119" s="13"/>
      <c r="O119" s="13"/>
      <c r="P119" s="13"/>
      <c r="Q119" s="13"/>
      <c r="R119" s="13"/>
      <c r="S119" s="13"/>
      <c r="T119" s="13"/>
      <c r="U119" s="13"/>
      <c r="V119" s="13"/>
      <c r="W119" s="13"/>
      <c r="X119" s="13"/>
      <c r="Y119" s="13"/>
    </row>
    <row r="120" spans="1:25" ht="22.5" customHeight="1">
      <c r="A120" s="8"/>
      <c r="B120" s="8"/>
      <c r="C120" s="8"/>
      <c r="D120" s="8"/>
      <c r="E120" s="16"/>
      <c r="F120" s="8"/>
      <c r="G120" s="8"/>
      <c r="H120" s="13"/>
      <c r="I120" s="13"/>
      <c r="J120" s="13"/>
      <c r="K120" s="13"/>
      <c r="L120" s="13"/>
      <c r="M120" s="13"/>
      <c r="N120" s="13"/>
      <c r="O120" s="13"/>
      <c r="P120" s="13"/>
      <c r="Q120" s="13"/>
      <c r="R120" s="13"/>
      <c r="S120" s="13"/>
      <c r="T120" s="13"/>
      <c r="U120" s="13"/>
      <c r="V120" s="13"/>
      <c r="W120" s="13"/>
      <c r="X120" s="13"/>
      <c r="Y120" s="13"/>
    </row>
    <row r="121" spans="1:25" ht="22.5" customHeight="1">
      <c r="A121" s="8"/>
      <c r="B121" s="8"/>
      <c r="C121" s="8"/>
      <c r="D121" s="8"/>
      <c r="E121" s="16"/>
      <c r="F121" s="8"/>
      <c r="G121" s="8"/>
      <c r="H121" s="13"/>
      <c r="I121" s="13"/>
      <c r="J121" s="13"/>
      <c r="K121" s="13"/>
      <c r="L121" s="13"/>
      <c r="M121" s="13"/>
      <c r="N121" s="13"/>
      <c r="O121" s="13"/>
      <c r="P121" s="13"/>
      <c r="Q121" s="13"/>
      <c r="R121" s="13"/>
      <c r="S121" s="13"/>
      <c r="T121" s="13"/>
      <c r="U121" s="13"/>
      <c r="V121" s="13"/>
      <c r="W121" s="13"/>
      <c r="X121" s="13"/>
      <c r="Y121" s="13"/>
    </row>
    <row r="122" spans="1:25" ht="22.5" customHeight="1">
      <c r="A122" s="8"/>
      <c r="B122" s="8"/>
      <c r="C122" s="8"/>
      <c r="D122" s="8"/>
      <c r="E122" s="16"/>
      <c r="F122" s="8"/>
      <c r="G122" s="8"/>
      <c r="H122" s="13"/>
      <c r="I122" s="13"/>
      <c r="J122" s="13"/>
      <c r="K122" s="13"/>
      <c r="L122" s="13"/>
      <c r="M122" s="13"/>
      <c r="N122" s="13"/>
      <c r="O122" s="13"/>
      <c r="P122" s="13"/>
      <c r="Q122" s="13"/>
      <c r="R122" s="13"/>
      <c r="S122" s="13"/>
      <c r="T122" s="13"/>
      <c r="U122" s="13"/>
      <c r="V122" s="13"/>
      <c r="W122" s="13"/>
      <c r="X122" s="13"/>
      <c r="Y122" s="13"/>
    </row>
    <row r="123" spans="1:25" ht="22.5" customHeight="1">
      <c r="A123" s="8"/>
      <c r="B123" s="8"/>
      <c r="C123" s="8"/>
      <c r="D123" s="8"/>
      <c r="E123" s="16"/>
      <c r="F123" s="8"/>
      <c r="G123" s="8"/>
      <c r="H123" s="13"/>
      <c r="I123" s="13"/>
      <c r="J123" s="13"/>
      <c r="K123" s="13"/>
      <c r="L123" s="13"/>
      <c r="M123" s="13"/>
      <c r="N123" s="13"/>
      <c r="O123" s="13"/>
      <c r="P123" s="13"/>
      <c r="Q123" s="13"/>
      <c r="R123" s="13"/>
      <c r="S123" s="13"/>
      <c r="T123" s="13"/>
      <c r="U123" s="13"/>
      <c r="V123" s="13"/>
      <c r="W123" s="13"/>
      <c r="X123" s="13"/>
      <c r="Y123" s="13"/>
    </row>
    <row r="124" spans="1:25" ht="22.5" customHeight="1">
      <c r="A124" s="8"/>
      <c r="B124" s="8"/>
      <c r="C124" s="8"/>
      <c r="D124" s="8"/>
      <c r="E124" s="16"/>
      <c r="F124" s="8"/>
      <c r="G124" s="8"/>
      <c r="H124" s="13"/>
      <c r="I124" s="13"/>
      <c r="J124" s="13"/>
      <c r="K124" s="13"/>
      <c r="L124" s="13"/>
      <c r="M124" s="13"/>
      <c r="N124" s="13"/>
      <c r="O124" s="13"/>
      <c r="P124" s="13"/>
      <c r="Q124" s="13"/>
      <c r="R124" s="13"/>
      <c r="S124" s="13"/>
      <c r="T124" s="13"/>
      <c r="U124" s="13"/>
      <c r="V124" s="13"/>
      <c r="W124" s="13"/>
      <c r="X124" s="13"/>
      <c r="Y124" s="13"/>
    </row>
    <row r="125" spans="1:25" ht="22.5" customHeight="1">
      <c r="A125" s="8"/>
      <c r="B125" s="8"/>
      <c r="C125" s="8"/>
      <c r="D125" s="8"/>
      <c r="E125" s="16"/>
      <c r="F125" s="8"/>
      <c r="G125" s="8"/>
      <c r="H125" s="13"/>
      <c r="I125" s="13"/>
      <c r="J125" s="13"/>
      <c r="K125" s="13"/>
      <c r="L125" s="13"/>
      <c r="M125" s="13"/>
      <c r="N125" s="13"/>
      <c r="O125" s="13"/>
      <c r="P125" s="13"/>
      <c r="Q125" s="13"/>
      <c r="R125" s="13"/>
      <c r="S125" s="13"/>
      <c r="T125" s="13"/>
      <c r="U125" s="13"/>
      <c r="V125" s="13"/>
      <c r="W125" s="13"/>
      <c r="X125" s="13"/>
      <c r="Y125" s="13"/>
    </row>
    <row r="126" spans="1:25" ht="22.5" customHeight="1">
      <c r="A126" s="8"/>
      <c r="B126" s="8"/>
      <c r="C126" s="8"/>
      <c r="D126" s="8"/>
      <c r="E126" s="16"/>
      <c r="F126" s="8"/>
      <c r="G126" s="8"/>
      <c r="H126" s="13"/>
      <c r="I126" s="13"/>
      <c r="J126" s="13"/>
      <c r="K126" s="13"/>
      <c r="L126" s="13"/>
      <c r="M126" s="13"/>
      <c r="N126" s="13"/>
      <c r="O126" s="13"/>
      <c r="P126" s="13"/>
      <c r="Q126" s="13"/>
      <c r="R126" s="13"/>
      <c r="S126" s="13"/>
      <c r="T126" s="13"/>
      <c r="U126" s="13"/>
      <c r="V126" s="13"/>
      <c r="W126" s="13"/>
      <c r="X126" s="13"/>
      <c r="Y126" s="13"/>
    </row>
    <row r="127" spans="1:25" ht="22.5" customHeight="1">
      <c r="A127" s="8"/>
      <c r="B127" s="8"/>
      <c r="C127" s="8"/>
      <c r="D127" s="8"/>
      <c r="E127" s="16"/>
      <c r="F127" s="8"/>
      <c r="G127" s="8"/>
      <c r="H127" s="13"/>
      <c r="I127" s="13"/>
      <c r="J127" s="13"/>
      <c r="K127" s="13"/>
      <c r="L127" s="13"/>
      <c r="M127" s="13"/>
      <c r="N127" s="13"/>
      <c r="O127" s="13"/>
      <c r="P127" s="13"/>
      <c r="Q127" s="13"/>
      <c r="R127" s="13"/>
      <c r="S127" s="13"/>
      <c r="T127" s="13"/>
      <c r="U127" s="13"/>
      <c r="V127" s="13"/>
      <c r="W127" s="13"/>
      <c r="X127" s="13"/>
      <c r="Y127" s="13"/>
    </row>
    <row r="128" spans="1:25" ht="22.5" customHeight="1">
      <c r="A128" s="8"/>
      <c r="B128" s="8"/>
      <c r="C128" s="8"/>
      <c r="D128" s="8"/>
      <c r="E128" s="16"/>
      <c r="F128" s="8"/>
      <c r="G128" s="8"/>
      <c r="H128" s="13"/>
      <c r="I128" s="13"/>
      <c r="J128" s="13"/>
      <c r="K128" s="13"/>
      <c r="L128" s="13"/>
      <c r="M128" s="13"/>
      <c r="N128" s="13"/>
      <c r="O128" s="13"/>
      <c r="P128" s="13"/>
      <c r="Q128" s="13"/>
      <c r="R128" s="13"/>
      <c r="S128" s="13"/>
      <c r="T128" s="13"/>
      <c r="U128" s="13"/>
      <c r="V128" s="13"/>
      <c r="W128" s="13"/>
      <c r="X128" s="13"/>
      <c r="Y128" s="13"/>
    </row>
    <row r="129" spans="1:25" ht="22.5" customHeight="1">
      <c r="A129" s="8"/>
      <c r="B129" s="8"/>
      <c r="C129" s="8"/>
      <c r="D129" s="8"/>
      <c r="E129" s="16"/>
      <c r="F129" s="8"/>
      <c r="G129" s="8"/>
      <c r="H129" s="13"/>
      <c r="I129" s="13"/>
      <c r="J129" s="13"/>
      <c r="K129" s="13"/>
      <c r="L129" s="13"/>
      <c r="M129" s="13"/>
      <c r="N129" s="13"/>
      <c r="O129" s="13"/>
      <c r="P129" s="13"/>
      <c r="Q129" s="13"/>
      <c r="R129" s="13"/>
      <c r="S129" s="13"/>
      <c r="T129" s="13"/>
      <c r="U129" s="13"/>
      <c r="V129" s="13"/>
      <c r="W129" s="13"/>
      <c r="X129" s="13"/>
      <c r="Y129" s="13"/>
    </row>
    <row r="130" spans="1:25" ht="22.5" customHeight="1">
      <c r="A130" s="8"/>
      <c r="B130" s="8"/>
      <c r="C130" s="8"/>
      <c r="D130" s="8"/>
      <c r="E130" s="16"/>
      <c r="F130" s="8"/>
      <c r="G130" s="8"/>
      <c r="H130" s="13"/>
      <c r="I130" s="13"/>
      <c r="J130" s="13"/>
      <c r="K130" s="13"/>
      <c r="L130" s="13"/>
      <c r="M130" s="13"/>
      <c r="N130" s="13"/>
      <c r="O130" s="13"/>
      <c r="P130" s="13"/>
      <c r="Q130" s="13"/>
      <c r="R130" s="13"/>
      <c r="S130" s="13"/>
      <c r="T130" s="13"/>
      <c r="U130" s="13"/>
      <c r="V130" s="13"/>
      <c r="W130" s="13"/>
      <c r="X130" s="13"/>
      <c r="Y130" s="13"/>
    </row>
    <row r="131" spans="1:25" ht="22.5" customHeight="1">
      <c r="A131" s="8"/>
      <c r="B131" s="8"/>
      <c r="C131" s="8"/>
      <c r="D131" s="8"/>
      <c r="E131" s="16"/>
      <c r="F131" s="8"/>
      <c r="G131" s="8"/>
      <c r="H131" s="13"/>
      <c r="I131" s="13"/>
      <c r="J131" s="13"/>
      <c r="K131" s="13"/>
      <c r="L131" s="13"/>
      <c r="M131" s="13"/>
      <c r="N131" s="13"/>
      <c r="O131" s="13"/>
      <c r="P131" s="13"/>
      <c r="Q131" s="13"/>
      <c r="R131" s="13"/>
      <c r="S131" s="13"/>
      <c r="T131" s="13"/>
      <c r="U131" s="13"/>
      <c r="V131" s="13"/>
      <c r="W131" s="13"/>
      <c r="X131" s="13"/>
      <c r="Y131" s="13"/>
    </row>
    <row r="132" spans="1:25" ht="22.5" customHeight="1">
      <c r="A132" s="8"/>
      <c r="B132" s="8"/>
      <c r="C132" s="8"/>
      <c r="D132" s="8"/>
      <c r="E132" s="16"/>
      <c r="F132" s="8"/>
      <c r="G132" s="8"/>
      <c r="H132" s="13"/>
      <c r="I132" s="13"/>
      <c r="J132" s="13"/>
      <c r="K132" s="13"/>
      <c r="L132" s="13"/>
      <c r="M132" s="13"/>
      <c r="N132" s="13"/>
      <c r="O132" s="13"/>
      <c r="P132" s="13"/>
      <c r="Q132" s="13"/>
      <c r="R132" s="13"/>
      <c r="S132" s="13"/>
      <c r="T132" s="13"/>
      <c r="U132" s="13"/>
      <c r="V132" s="13"/>
      <c r="W132" s="13"/>
      <c r="X132" s="13"/>
      <c r="Y132" s="13"/>
    </row>
    <row r="133" spans="1:25" ht="22.5" customHeight="1">
      <c r="A133" s="8"/>
      <c r="B133" s="8"/>
      <c r="C133" s="8"/>
      <c r="D133" s="8"/>
      <c r="E133" s="16"/>
      <c r="F133" s="8"/>
      <c r="G133" s="8"/>
      <c r="H133" s="13"/>
      <c r="I133" s="13"/>
      <c r="J133" s="13"/>
      <c r="K133" s="13"/>
      <c r="L133" s="13"/>
      <c r="M133" s="13"/>
      <c r="N133" s="13"/>
      <c r="O133" s="13"/>
      <c r="P133" s="13"/>
      <c r="Q133" s="13"/>
      <c r="R133" s="13"/>
      <c r="S133" s="13"/>
      <c r="T133" s="13"/>
      <c r="U133" s="13"/>
      <c r="V133" s="13"/>
      <c r="W133" s="13"/>
      <c r="X133" s="13"/>
      <c r="Y133" s="13"/>
    </row>
    <row r="134" spans="1:25" ht="22.5" customHeight="1">
      <c r="A134" s="8"/>
      <c r="B134" s="8"/>
      <c r="C134" s="8"/>
      <c r="D134" s="8"/>
      <c r="E134" s="16"/>
      <c r="F134" s="8"/>
      <c r="G134" s="8"/>
      <c r="H134" s="13"/>
      <c r="I134" s="13"/>
      <c r="J134" s="13"/>
      <c r="K134" s="13"/>
      <c r="L134" s="13"/>
      <c r="M134" s="13"/>
      <c r="N134" s="13"/>
      <c r="O134" s="13"/>
      <c r="P134" s="13"/>
      <c r="Q134" s="13"/>
      <c r="R134" s="13"/>
      <c r="S134" s="13"/>
      <c r="T134" s="13"/>
      <c r="U134" s="13"/>
      <c r="V134" s="13"/>
      <c r="W134" s="13"/>
      <c r="X134" s="13"/>
      <c r="Y134" s="13"/>
    </row>
    <row r="135" spans="1:25" ht="22.5" customHeight="1">
      <c r="A135" s="8"/>
      <c r="B135" s="8"/>
      <c r="C135" s="8"/>
      <c r="D135" s="8"/>
      <c r="E135" s="16"/>
      <c r="F135" s="8"/>
      <c r="G135" s="8"/>
      <c r="H135" s="13"/>
      <c r="I135" s="13"/>
      <c r="J135" s="13"/>
      <c r="K135" s="13"/>
      <c r="L135" s="13"/>
      <c r="M135" s="13"/>
      <c r="N135" s="13"/>
      <c r="O135" s="13"/>
      <c r="P135" s="13"/>
      <c r="Q135" s="13"/>
      <c r="R135" s="13"/>
      <c r="S135" s="13"/>
      <c r="T135" s="13"/>
      <c r="U135" s="13"/>
      <c r="V135" s="13"/>
      <c r="W135" s="13"/>
      <c r="X135" s="13"/>
      <c r="Y135" s="13"/>
    </row>
    <row r="136" spans="1:25" ht="22.5" customHeight="1">
      <c r="A136" s="8"/>
      <c r="B136" s="8"/>
      <c r="C136" s="8"/>
      <c r="D136" s="8"/>
      <c r="E136" s="16"/>
      <c r="F136" s="8"/>
      <c r="G136" s="8"/>
      <c r="H136" s="13"/>
      <c r="I136" s="13"/>
      <c r="J136" s="13"/>
      <c r="K136" s="13"/>
      <c r="L136" s="13"/>
      <c r="M136" s="13"/>
      <c r="N136" s="13"/>
      <c r="O136" s="13"/>
      <c r="P136" s="13"/>
      <c r="Q136" s="13"/>
      <c r="R136" s="13"/>
      <c r="S136" s="13"/>
      <c r="T136" s="13"/>
      <c r="U136" s="13"/>
      <c r="V136" s="13"/>
      <c r="W136" s="13"/>
      <c r="X136" s="13"/>
      <c r="Y136" s="13"/>
    </row>
    <row r="137" spans="1:25" ht="22.5" customHeight="1">
      <c r="A137" s="8"/>
      <c r="B137" s="8"/>
      <c r="C137" s="8"/>
      <c r="D137" s="8"/>
      <c r="E137" s="16"/>
      <c r="F137" s="8"/>
      <c r="G137" s="8"/>
      <c r="H137" s="13"/>
      <c r="I137" s="13"/>
      <c r="J137" s="13"/>
      <c r="K137" s="13"/>
      <c r="L137" s="13"/>
      <c r="M137" s="13"/>
      <c r="N137" s="13"/>
      <c r="O137" s="13"/>
      <c r="P137" s="13"/>
      <c r="Q137" s="13"/>
      <c r="R137" s="13"/>
      <c r="S137" s="13"/>
      <c r="T137" s="13"/>
      <c r="U137" s="13"/>
      <c r="V137" s="13"/>
      <c r="W137" s="13"/>
      <c r="X137" s="13"/>
      <c r="Y137" s="13"/>
    </row>
    <row r="138" spans="1:25" ht="22.5" customHeight="1">
      <c r="A138" s="8"/>
      <c r="B138" s="8"/>
      <c r="C138" s="8"/>
      <c r="D138" s="8"/>
      <c r="E138" s="16"/>
      <c r="F138" s="8"/>
      <c r="G138" s="8"/>
      <c r="H138" s="13"/>
      <c r="I138" s="13"/>
      <c r="J138" s="13"/>
      <c r="K138" s="13"/>
      <c r="L138" s="13"/>
      <c r="M138" s="13"/>
      <c r="N138" s="13"/>
      <c r="O138" s="13"/>
      <c r="P138" s="13"/>
      <c r="Q138" s="13"/>
      <c r="R138" s="13"/>
      <c r="S138" s="13"/>
      <c r="T138" s="13"/>
      <c r="U138" s="13"/>
      <c r="V138" s="13"/>
      <c r="W138" s="13"/>
      <c r="X138" s="13"/>
      <c r="Y138" s="13"/>
    </row>
    <row r="139" spans="1:25" ht="22.5" customHeight="1">
      <c r="A139" s="8"/>
      <c r="B139" s="8"/>
      <c r="C139" s="8"/>
      <c r="D139" s="8"/>
      <c r="E139" s="16"/>
      <c r="F139" s="8"/>
      <c r="G139" s="8"/>
      <c r="H139" s="13"/>
      <c r="I139" s="13"/>
      <c r="J139" s="13"/>
      <c r="K139" s="13"/>
      <c r="L139" s="13"/>
      <c r="M139" s="13"/>
      <c r="N139" s="13"/>
      <c r="O139" s="13"/>
      <c r="P139" s="13"/>
      <c r="Q139" s="13"/>
      <c r="R139" s="13"/>
      <c r="S139" s="13"/>
      <c r="T139" s="13"/>
      <c r="U139" s="13"/>
      <c r="V139" s="13"/>
      <c r="W139" s="13"/>
      <c r="X139" s="13"/>
      <c r="Y139" s="13"/>
    </row>
    <row r="140" spans="1:25" ht="22.5" customHeight="1">
      <c r="A140" s="8"/>
      <c r="B140" s="8"/>
      <c r="C140" s="8"/>
      <c r="D140" s="8"/>
      <c r="E140" s="16"/>
      <c r="F140" s="8"/>
      <c r="G140" s="8"/>
      <c r="H140" s="13"/>
      <c r="I140" s="13"/>
      <c r="J140" s="13"/>
      <c r="K140" s="13"/>
      <c r="L140" s="13"/>
      <c r="M140" s="13"/>
      <c r="N140" s="13"/>
      <c r="O140" s="13"/>
      <c r="P140" s="13"/>
      <c r="Q140" s="13"/>
      <c r="R140" s="13"/>
      <c r="S140" s="13"/>
      <c r="T140" s="13"/>
      <c r="U140" s="13"/>
      <c r="V140" s="13"/>
      <c r="W140" s="13"/>
      <c r="X140" s="13"/>
      <c r="Y140" s="13"/>
    </row>
    <row r="141" spans="1:25" ht="22.5" customHeight="1">
      <c r="A141" s="8"/>
      <c r="B141" s="8"/>
      <c r="C141" s="8"/>
      <c r="D141" s="8"/>
      <c r="E141" s="16"/>
      <c r="F141" s="8"/>
      <c r="G141" s="8"/>
      <c r="H141" s="13"/>
      <c r="I141" s="13"/>
      <c r="J141" s="13"/>
      <c r="K141" s="13"/>
      <c r="L141" s="13"/>
      <c r="M141" s="13"/>
      <c r="N141" s="13"/>
      <c r="O141" s="13"/>
      <c r="P141" s="13"/>
      <c r="Q141" s="13"/>
      <c r="R141" s="13"/>
      <c r="S141" s="13"/>
      <c r="T141" s="13"/>
      <c r="U141" s="13"/>
      <c r="V141" s="13"/>
      <c r="W141" s="13"/>
      <c r="X141" s="13"/>
      <c r="Y141" s="13"/>
    </row>
    <row r="142" spans="1:25" ht="22.5" customHeight="1">
      <c r="A142" s="8"/>
      <c r="B142" s="8"/>
      <c r="C142" s="8"/>
      <c r="D142" s="8"/>
      <c r="E142" s="16"/>
      <c r="F142" s="8"/>
      <c r="G142" s="8"/>
      <c r="H142" s="13"/>
      <c r="I142" s="13"/>
      <c r="J142" s="13"/>
      <c r="K142" s="13"/>
      <c r="L142" s="13"/>
      <c r="M142" s="13"/>
      <c r="N142" s="13"/>
      <c r="O142" s="13"/>
      <c r="P142" s="13"/>
      <c r="Q142" s="13"/>
      <c r="R142" s="13"/>
      <c r="S142" s="13"/>
      <c r="T142" s="13"/>
      <c r="U142" s="13"/>
      <c r="V142" s="13"/>
      <c r="W142" s="13"/>
      <c r="X142" s="13"/>
      <c r="Y142" s="13"/>
    </row>
    <row r="143" spans="1:25" ht="22.5" customHeight="1">
      <c r="A143" s="8"/>
      <c r="B143" s="8"/>
      <c r="C143" s="8"/>
      <c r="D143" s="8"/>
      <c r="E143" s="16"/>
      <c r="F143" s="8"/>
      <c r="G143" s="8"/>
      <c r="H143" s="13"/>
      <c r="I143" s="13"/>
      <c r="J143" s="13"/>
      <c r="K143" s="13"/>
      <c r="L143" s="13"/>
      <c r="M143" s="13"/>
      <c r="N143" s="13"/>
      <c r="O143" s="13"/>
      <c r="P143" s="13"/>
      <c r="Q143" s="13"/>
      <c r="R143" s="13"/>
      <c r="S143" s="13"/>
      <c r="T143" s="13"/>
      <c r="U143" s="13"/>
      <c r="V143" s="13"/>
      <c r="W143" s="13"/>
      <c r="X143" s="13"/>
      <c r="Y143" s="13"/>
    </row>
    <row r="144" spans="1:25" ht="22.5" customHeight="1">
      <c r="A144" s="8"/>
      <c r="B144" s="8"/>
      <c r="C144" s="8"/>
      <c r="D144" s="8"/>
      <c r="E144" s="16"/>
      <c r="F144" s="8"/>
      <c r="G144" s="8"/>
      <c r="H144" s="13"/>
      <c r="I144" s="13"/>
      <c r="J144" s="13"/>
      <c r="K144" s="13"/>
      <c r="L144" s="13"/>
      <c r="M144" s="13"/>
      <c r="N144" s="13"/>
      <c r="O144" s="13"/>
      <c r="P144" s="13"/>
      <c r="Q144" s="13"/>
      <c r="R144" s="13"/>
      <c r="S144" s="13"/>
      <c r="T144" s="13"/>
      <c r="U144" s="13"/>
      <c r="V144" s="13"/>
      <c r="W144" s="13"/>
      <c r="X144" s="13"/>
      <c r="Y144" s="13"/>
    </row>
    <row r="145" spans="1:25" ht="22.5" customHeight="1">
      <c r="A145" s="8"/>
      <c r="B145" s="8"/>
      <c r="C145" s="8"/>
      <c r="D145" s="8"/>
      <c r="E145" s="16"/>
      <c r="F145" s="8"/>
      <c r="G145" s="8"/>
      <c r="H145" s="13"/>
      <c r="I145" s="13"/>
      <c r="J145" s="13"/>
      <c r="K145" s="13"/>
      <c r="L145" s="13"/>
      <c r="M145" s="13"/>
      <c r="N145" s="13"/>
      <c r="O145" s="13"/>
      <c r="P145" s="13"/>
      <c r="Q145" s="13"/>
      <c r="R145" s="13"/>
      <c r="S145" s="13"/>
      <c r="T145" s="13"/>
      <c r="U145" s="13"/>
      <c r="V145" s="13"/>
      <c r="W145" s="13"/>
      <c r="X145" s="13"/>
      <c r="Y145" s="13"/>
    </row>
    <row r="146" spans="1:25" ht="22.5" customHeight="1">
      <c r="A146" s="8"/>
      <c r="B146" s="8"/>
      <c r="C146" s="8"/>
      <c r="D146" s="8"/>
      <c r="E146" s="16"/>
      <c r="F146" s="8"/>
      <c r="G146" s="8"/>
      <c r="H146" s="13"/>
      <c r="I146" s="13"/>
      <c r="J146" s="13"/>
      <c r="K146" s="13"/>
      <c r="L146" s="13"/>
      <c r="M146" s="13"/>
      <c r="N146" s="13"/>
      <c r="O146" s="13"/>
      <c r="P146" s="13"/>
      <c r="Q146" s="13"/>
      <c r="R146" s="13"/>
      <c r="S146" s="13"/>
      <c r="T146" s="13"/>
      <c r="U146" s="13"/>
      <c r="V146" s="13"/>
      <c r="W146" s="13"/>
      <c r="X146" s="13"/>
      <c r="Y146" s="13"/>
    </row>
    <row r="147" spans="1:25" ht="22.5" customHeight="1">
      <c r="A147" s="8"/>
      <c r="B147" s="8"/>
      <c r="C147" s="8"/>
      <c r="D147" s="8"/>
      <c r="E147" s="16"/>
      <c r="F147" s="8"/>
      <c r="G147" s="8"/>
      <c r="H147" s="13"/>
      <c r="I147" s="13"/>
      <c r="J147" s="13"/>
      <c r="K147" s="13"/>
      <c r="L147" s="13"/>
      <c r="M147" s="13"/>
      <c r="N147" s="13"/>
      <c r="O147" s="13"/>
      <c r="P147" s="13"/>
      <c r="Q147" s="13"/>
      <c r="R147" s="13"/>
      <c r="S147" s="13"/>
      <c r="T147" s="13"/>
      <c r="U147" s="13"/>
      <c r="V147" s="13"/>
      <c r="W147" s="13"/>
      <c r="X147" s="13"/>
      <c r="Y147" s="13"/>
    </row>
    <row r="148" spans="1:25" ht="22.5" customHeight="1">
      <c r="A148" s="8"/>
      <c r="B148" s="8"/>
      <c r="C148" s="8"/>
      <c r="D148" s="8"/>
      <c r="E148" s="16"/>
      <c r="F148" s="8"/>
      <c r="G148" s="8"/>
      <c r="H148" s="13"/>
      <c r="I148" s="13"/>
      <c r="J148" s="13"/>
      <c r="K148" s="13"/>
      <c r="L148" s="13"/>
      <c r="M148" s="13"/>
      <c r="N148" s="13"/>
      <c r="O148" s="13"/>
      <c r="P148" s="13"/>
      <c r="Q148" s="13"/>
      <c r="R148" s="13"/>
      <c r="S148" s="13"/>
      <c r="T148" s="13"/>
      <c r="U148" s="13"/>
      <c r="V148" s="13"/>
      <c r="W148" s="13"/>
      <c r="X148" s="13"/>
      <c r="Y148" s="13"/>
    </row>
    <row r="149" spans="1:25" ht="22.5" customHeight="1">
      <c r="A149" s="8"/>
      <c r="B149" s="8"/>
      <c r="C149" s="8"/>
      <c r="D149" s="8"/>
      <c r="E149" s="16"/>
      <c r="F149" s="8"/>
      <c r="G149" s="8"/>
      <c r="H149" s="13"/>
      <c r="I149" s="13"/>
      <c r="J149" s="13"/>
      <c r="K149" s="13"/>
      <c r="L149" s="13"/>
      <c r="M149" s="13"/>
      <c r="N149" s="13"/>
      <c r="O149" s="13"/>
      <c r="P149" s="13"/>
      <c r="Q149" s="13"/>
      <c r="R149" s="13"/>
      <c r="S149" s="13"/>
      <c r="T149" s="13"/>
      <c r="U149" s="13"/>
      <c r="V149" s="13"/>
      <c r="W149" s="13"/>
      <c r="X149" s="13"/>
      <c r="Y149" s="13"/>
    </row>
    <row r="150" spans="1:25" ht="22.5" customHeight="1">
      <c r="A150" s="8"/>
      <c r="B150" s="8"/>
      <c r="C150" s="8"/>
      <c r="D150" s="8"/>
      <c r="E150" s="16"/>
      <c r="F150" s="8"/>
      <c r="G150" s="8"/>
      <c r="H150" s="13"/>
      <c r="I150" s="13"/>
      <c r="J150" s="13"/>
      <c r="K150" s="13"/>
      <c r="L150" s="13"/>
      <c r="M150" s="13"/>
      <c r="N150" s="13"/>
      <c r="O150" s="13"/>
      <c r="P150" s="13"/>
      <c r="Q150" s="13"/>
      <c r="R150" s="13"/>
      <c r="S150" s="13"/>
      <c r="T150" s="13"/>
      <c r="U150" s="13"/>
      <c r="V150" s="13"/>
      <c r="W150" s="13"/>
      <c r="X150" s="13"/>
      <c r="Y150" s="13"/>
    </row>
    <row r="151" spans="1:25" ht="22.5" customHeight="1">
      <c r="A151" s="8"/>
      <c r="B151" s="8"/>
      <c r="C151" s="8"/>
      <c r="D151" s="8"/>
      <c r="E151" s="16"/>
      <c r="F151" s="8"/>
      <c r="G151" s="8"/>
      <c r="H151" s="13"/>
      <c r="I151" s="13"/>
      <c r="J151" s="13"/>
      <c r="K151" s="13"/>
      <c r="L151" s="13"/>
      <c r="M151" s="13"/>
      <c r="N151" s="13"/>
      <c r="O151" s="13"/>
      <c r="P151" s="13"/>
      <c r="Q151" s="13"/>
      <c r="R151" s="13"/>
      <c r="S151" s="13"/>
      <c r="T151" s="13"/>
      <c r="U151" s="13"/>
      <c r="V151" s="13"/>
      <c r="W151" s="13"/>
      <c r="X151" s="13"/>
      <c r="Y151" s="13"/>
    </row>
    <row r="152" spans="1:25" ht="22.5" customHeight="1">
      <c r="A152" s="8"/>
      <c r="B152" s="8"/>
      <c r="C152" s="8"/>
      <c r="D152" s="8"/>
      <c r="E152" s="16"/>
      <c r="F152" s="8"/>
      <c r="G152" s="8"/>
      <c r="H152" s="13"/>
      <c r="I152" s="13"/>
      <c r="J152" s="13"/>
      <c r="K152" s="13"/>
      <c r="L152" s="13"/>
      <c r="M152" s="13"/>
      <c r="N152" s="13"/>
      <c r="O152" s="13"/>
      <c r="P152" s="13"/>
      <c r="Q152" s="13"/>
      <c r="R152" s="13"/>
      <c r="S152" s="13"/>
      <c r="T152" s="13"/>
      <c r="U152" s="13"/>
      <c r="V152" s="13"/>
      <c r="W152" s="13"/>
      <c r="X152" s="13"/>
      <c r="Y152" s="13"/>
    </row>
    <row r="153" spans="1:25" ht="22.5" customHeight="1">
      <c r="A153" s="8"/>
      <c r="B153" s="8"/>
      <c r="C153" s="8"/>
      <c r="D153" s="8"/>
      <c r="E153" s="16"/>
      <c r="F153" s="8"/>
      <c r="G153" s="8"/>
      <c r="H153" s="13"/>
      <c r="I153" s="13"/>
      <c r="J153" s="13"/>
      <c r="K153" s="13"/>
      <c r="L153" s="13"/>
      <c r="M153" s="13"/>
      <c r="N153" s="13"/>
      <c r="O153" s="13"/>
      <c r="P153" s="13"/>
      <c r="Q153" s="13"/>
      <c r="R153" s="13"/>
      <c r="S153" s="13"/>
      <c r="T153" s="13"/>
      <c r="U153" s="13"/>
      <c r="V153" s="13"/>
      <c r="W153" s="13"/>
      <c r="X153" s="13"/>
      <c r="Y153" s="13"/>
    </row>
    <row r="154" spans="1:25" ht="22.5" customHeight="1">
      <c r="A154" s="8"/>
      <c r="B154" s="8"/>
      <c r="C154" s="8"/>
      <c r="D154" s="8"/>
      <c r="E154" s="16"/>
      <c r="F154" s="8"/>
      <c r="G154" s="8"/>
      <c r="H154" s="13"/>
      <c r="I154" s="13"/>
      <c r="J154" s="13"/>
      <c r="K154" s="13"/>
      <c r="L154" s="13"/>
      <c r="M154" s="13"/>
      <c r="N154" s="13"/>
      <c r="O154" s="13"/>
      <c r="P154" s="13"/>
      <c r="Q154" s="13"/>
      <c r="R154" s="13"/>
      <c r="S154" s="13"/>
      <c r="T154" s="13"/>
      <c r="U154" s="13"/>
      <c r="V154" s="13"/>
      <c r="W154" s="13"/>
      <c r="X154" s="13"/>
      <c r="Y154" s="13"/>
    </row>
    <row r="155" spans="1:25" ht="22.5" customHeight="1">
      <c r="A155" s="8"/>
      <c r="B155" s="8"/>
      <c r="C155" s="8"/>
      <c r="D155" s="8"/>
      <c r="E155" s="16"/>
      <c r="F155" s="8"/>
      <c r="G155" s="8"/>
      <c r="H155" s="13"/>
      <c r="I155" s="13"/>
      <c r="J155" s="13"/>
      <c r="K155" s="13"/>
      <c r="L155" s="13"/>
      <c r="M155" s="13"/>
      <c r="N155" s="13"/>
      <c r="O155" s="13"/>
      <c r="P155" s="13"/>
      <c r="Q155" s="13"/>
      <c r="R155" s="13"/>
      <c r="S155" s="13"/>
      <c r="T155" s="13"/>
      <c r="U155" s="13"/>
      <c r="V155" s="13"/>
      <c r="W155" s="13"/>
      <c r="X155" s="13"/>
      <c r="Y155" s="13"/>
    </row>
    <row r="156" spans="1:25" ht="22.5" customHeight="1">
      <c r="A156" s="8"/>
      <c r="B156" s="8"/>
      <c r="C156" s="8"/>
      <c r="D156" s="8"/>
      <c r="E156" s="16"/>
      <c r="F156" s="8"/>
      <c r="G156" s="8"/>
      <c r="H156" s="13"/>
      <c r="I156" s="13"/>
      <c r="J156" s="13"/>
      <c r="K156" s="13"/>
      <c r="L156" s="13"/>
      <c r="M156" s="13"/>
      <c r="N156" s="13"/>
      <c r="O156" s="13"/>
      <c r="P156" s="13"/>
      <c r="Q156" s="13"/>
      <c r="R156" s="13"/>
      <c r="S156" s="13"/>
      <c r="T156" s="13"/>
      <c r="U156" s="13"/>
      <c r="V156" s="13"/>
      <c r="W156" s="13"/>
      <c r="X156" s="13"/>
      <c r="Y156" s="13"/>
    </row>
    <row r="157" spans="1:25" ht="22.5" customHeight="1">
      <c r="A157" s="8"/>
      <c r="B157" s="8"/>
      <c r="C157" s="8"/>
      <c r="D157" s="8"/>
      <c r="E157" s="16"/>
      <c r="F157" s="8"/>
      <c r="G157" s="8"/>
      <c r="H157" s="13"/>
      <c r="I157" s="13"/>
      <c r="J157" s="13"/>
      <c r="K157" s="13"/>
      <c r="L157" s="13"/>
      <c r="M157" s="13"/>
      <c r="N157" s="13"/>
      <c r="O157" s="13"/>
      <c r="P157" s="13"/>
      <c r="Q157" s="13"/>
      <c r="R157" s="13"/>
      <c r="S157" s="13"/>
      <c r="T157" s="13"/>
      <c r="U157" s="13"/>
      <c r="V157" s="13"/>
      <c r="W157" s="13"/>
      <c r="X157" s="13"/>
      <c r="Y157" s="13"/>
    </row>
    <row r="158" spans="1:25" ht="22.5" customHeight="1">
      <c r="A158" s="8"/>
      <c r="B158" s="8"/>
      <c r="C158" s="8"/>
      <c r="D158" s="8"/>
      <c r="E158" s="16"/>
      <c r="F158" s="8"/>
      <c r="G158" s="8"/>
      <c r="H158" s="13"/>
      <c r="I158" s="13"/>
      <c r="J158" s="13"/>
      <c r="K158" s="13"/>
      <c r="L158" s="13"/>
      <c r="M158" s="13"/>
      <c r="N158" s="13"/>
      <c r="O158" s="13"/>
      <c r="P158" s="13"/>
      <c r="Q158" s="13"/>
      <c r="R158" s="13"/>
      <c r="S158" s="13"/>
      <c r="T158" s="13"/>
      <c r="U158" s="13"/>
      <c r="V158" s="13"/>
      <c r="W158" s="13"/>
      <c r="X158" s="13"/>
      <c r="Y158" s="13"/>
    </row>
    <row r="159" spans="1:25" ht="22.5" customHeight="1">
      <c r="A159" s="8"/>
      <c r="B159" s="8"/>
      <c r="C159" s="8"/>
      <c r="D159" s="8"/>
      <c r="E159" s="16"/>
      <c r="F159" s="8"/>
      <c r="G159" s="8"/>
      <c r="H159" s="13"/>
      <c r="I159" s="13"/>
      <c r="J159" s="13"/>
      <c r="K159" s="13"/>
      <c r="L159" s="13"/>
      <c r="M159" s="13"/>
      <c r="N159" s="13"/>
      <c r="O159" s="13"/>
      <c r="P159" s="13"/>
      <c r="Q159" s="13"/>
      <c r="R159" s="13"/>
      <c r="S159" s="13"/>
      <c r="T159" s="13"/>
      <c r="U159" s="13"/>
      <c r="V159" s="13"/>
      <c r="W159" s="13"/>
      <c r="X159" s="13"/>
      <c r="Y159" s="13"/>
    </row>
    <row r="160" spans="1:25" ht="22.5" customHeight="1">
      <c r="A160" s="8"/>
      <c r="B160" s="8"/>
      <c r="C160" s="8"/>
      <c r="D160" s="8"/>
      <c r="E160" s="16"/>
      <c r="F160" s="8"/>
      <c r="G160" s="8"/>
      <c r="H160" s="13"/>
      <c r="I160" s="13"/>
      <c r="J160" s="13"/>
      <c r="K160" s="13"/>
      <c r="L160" s="13"/>
      <c r="M160" s="13"/>
      <c r="N160" s="13"/>
      <c r="O160" s="13"/>
      <c r="P160" s="13"/>
      <c r="Q160" s="13"/>
      <c r="R160" s="13"/>
      <c r="S160" s="13"/>
      <c r="T160" s="13"/>
      <c r="U160" s="13"/>
      <c r="V160" s="13"/>
      <c r="W160" s="13"/>
      <c r="X160" s="13"/>
      <c r="Y160" s="13"/>
    </row>
    <row r="161" spans="1:25" ht="22.5" customHeight="1">
      <c r="A161" s="8"/>
      <c r="B161" s="8"/>
      <c r="C161" s="8"/>
      <c r="D161" s="8"/>
      <c r="E161" s="16"/>
      <c r="F161" s="8"/>
      <c r="G161" s="8"/>
      <c r="H161" s="13"/>
      <c r="I161" s="13"/>
      <c r="J161" s="13"/>
      <c r="K161" s="13"/>
      <c r="L161" s="13"/>
      <c r="M161" s="13"/>
      <c r="N161" s="13"/>
      <c r="O161" s="13"/>
      <c r="P161" s="13"/>
      <c r="Q161" s="13"/>
      <c r="R161" s="13"/>
      <c r="S161" s="13"/>
      <c r="T161" s="13"/>
      <c r="U161" s="13"/>
      <c r="V161" s="13"/>
      <c r="W161" s="13"/>
      <c r="X161" s="13"/>
      <c r="Y161" s="13"/>
    </row>
    <row r="162" spans="1:25" ht="22.5" customHeight="1">
      <c r="A162" s="8"/>
      <c r="B162" s="8"/>
      <c r="C162" s="8"/>
      <c r="D162" s="8"/>
      <c r="E162" s="16"/>
      <c r="F162" s="8"/>
      <c r="G162" s="8"/>
      <c r="H162" s="13"/>
      <c r="I162" s="13"/>
      <c r="J162" s="13"/>
      <c r="K162" s="13"/>
      <c r="L162" s="13"/>
      <c r="M162" s="13"/>
      <c r="N162" s="13"/>
      <c r="O162" s="13"/>
      <c r="P162" s="13"/>
      <c r="Q162" s="13"/>
      <c r="R162" s="13"/>
      <c r="S162" s="13"/>
      <c r="T162" s="13"/>
      <c r="U162" s="13"/>
      <c r="V162" s="13"/>
      <c r="W162" s="13"/>
      <c r="X162" s="13"/>
      <c r="Y162" s="13"/>
    </row>
    <row r="163" spans="1:25" ht="22.5" customHeight="1">
      <c r="A163" s="8"/>
      <c r="B163" s="8"/>
      <c r="C163" s="8"/>
      <c r="D163" s="8"/>
      <c r="E163" s="16"/>
      <c r="F163" s="8"/>
      <c r="G163" s="8"/>
      <c r="H163" s="13"/>
      <c r="I163" s="13"/>
      <c r="J163" s="13"/>
      <c r="K163" s="13"/>
      <c r="L163" s="13"/>
      <c r="M163" s="13"/>
      <c r="N163" s="13"/>
      <c r="O163" s="13"/>
      <c r="P163" s="13"/>
      <c r="Q163" s="13"/>
      <c r="R163" s="13"/>
      <c r="S163" s="13"/>
      <c r="T163" s="13"/>
      <c r="U163" s="13"/>
      <c r="V163" s="13"/>
      <c r="W163" s="13"/>
      <c r="X163" s="13"/>
      <c r="Y163" s="13"/>
    </row>
    <row r="164" spans="1:25" ht="22.5" customHeight="1">
      <c r="A164" s="8"/>
      <c r="B164" s="8"/>
      <c r="C164" s="8"/>
      <c r="D164" s="8"/>
      <c r="E164" s="16"/>
      <c r="F164" s="8"/>
      <c r="G164" s="8"/>
      <c r="H164" s="13"/>
      <c r="I164" s="13"/>
      <c r="J164" s="13"/>
      <c r="K164" s="13"/>
      <c r="L164" s="13"/>
      <c r="M164" s="13"/>
      <c r="N164" s="13"/>
      <c r="O164" s="13"/>
      <c r="P164" s="13"/>
      <c r="Q164" s="13"/>
      <c r="R164" s="13"/>
      <c r="S164" s="13"/>
      <c r="T164" s="13"/>
      <c r="U164" s="13"/>
      <c r="V164" s="13"/>
      <c r="W164" s="13"/>
      <c r="X164" s="13"/>
      <c r="Y164" s="13"/>
    </row>
    <row r="165" spans="1:25" ht="22.5" customHeight="1">
      <c r="A165" s="8"/>
      <c r="B165" s="8"/>
      <c r="C165" s="8"/>
      <c r="D165" s="8"/>
      <c r="E165" s="16"/>
      <c r="F165" s="8"/>
      <c r="G165" s="8"/>
      <c r="H165" s="13"/>
      <c r="I165" s="13"/>
      <c r="J165" s="13"/>
      <c r="K165" s="13"/>
      <c r="L165" s="13"/>
      <c r="M165" s="13"/>
      <c r="N165" s="13"/>
      <c r="O165" s="13"/>
      <c r="P165" s="13"/>
      <c r="Q165" s="13"/>
      <c r="R165" s="13"/>
      <c r="S165" s="13"/>
      <c r="T165" s="13"/>
      <c r="U165" s="13"/>
      <c r="V165" s="13"/>
      <c r="W165" s="13"/>
      <c r="X165" s="13"/>
      <c r="Y165" s="13"/>
    </row>
    <row r="166" spans="1:25" ht="22.5" customHeight="1">
      <c r="A166" s="8"/>
      <c r="B166" s="8"/>
      <c r="C166" s="8"/>
      <c r="D166" s="8"/>
      <c r="E166" s="16"/>
      <c r="F166" s="8"/>
      <c r="G166" s="8"/>
      <c r="H166" s="13"/>
      <c r="I166" s="13"/>
      <c r="J166" s="13"/>
      <c r="K166" s="13"/>
      <c r="L166" s="13"/>
      <c r="M166" s="13"/>
      <c r="N166" s="13"/>
      <c r="O166" s="13"/>
      <c r="P166" s="13"/>
      <c r="Q166" s="13"/>
      <c r="R166" s="13"/>
      <c r="S166" s="13"/>
      <c r="T166" s="13"/>
      <c r="U166" s="13"/>
      <c r="V166" s="13"/>
      <c r="W166" s="13"/>
      <c r="X166" s="13"/>
      <c r="Y166" s="13"/>
    </row>
    <row r="167" spans="1:25" ht="22.5" customHeight="1">
      <c r="A167" s="8"/>
      <c r="B167" s="8"/>
      <c r="C167" s="8"/>
      <c r="D167" s="8"/>
      <c r="E167" s="16"/>
      <c r="F167" s="8"/>
      <c r="G167" s="8"/>
      <c r="H167" s="13"/>
      <c r="I167" s="13"/>
      <c r="J167" s="13"/>
      <c r="K167" s="13"/>
      <c r="L167" s="13"/>
      <c r="M167" s="13"/>
      <c r="N167" s="13"/>
      <c r="O167" s="13"/>
      <c r="P167" s="13"/>
      <c r="Q167" s="13"/>
      <c r="R167" s="13"/>
      <c r="S167" s="13"/>
      <c r="T167" s="13"/>
      <c r="U167" s="13"/>
      <c r="V167" s="13"/>
      <c r="W167" s="13"/>
      <c r="X167" s="13"/>
      <c r="Y167" s="13"/>
    </row>
    <row r="168" spans="1:25" ht="22.5" customHeight="1">
      <c r="A168" s="8"/>
      <c r="B168" s="8"/>
      <c r="C168" s="8"/>
      <c r="D168" s="8"/>
      <c r="E168" s="16"/>
      <c r="F168" s="8"/>
      <c r="G168" s="8"/>
      <c r="H168" s="13"/>
      <c r="I168" s="13"/>
      <c r="J168" s="13"/>
      <c r="K168" s="13"/>
      <c r="L168" s="13"/>
      <c r="M168" s="13"/>
      <c r="N168" s="13"/>
      <c r="O168" s="13"/>
      <c r="P168" s="13"/>
      <c r="Q168" s="13"/>
      <c r="R168" s="13"/>
      <c r="S168" s="13"/>
      <c r="T168" s="13"/>
      <c r="U168" s="13"/>
      <c r="V168" s="13"/>
      <c r="W168" s="13"/>
      <c r="X168" s="13"/>
      <c r="Y168" s="13"/>
    </row>
    <row r="169" spans="1:25" ht="22.5" customHeight="1">
      <c r="A169" s="8"/>
      <c r="B169" s="8"/>
      <c r="C169" s="8"/>
      <c r="D169" s="8"/>
      <c r="E169" s="16"/>
      <c r="F169" s="8"/>
      <c r="G169" s="8"/>
      <c r="H169" s="13"/>
      <c r="I169" s="13"/>
      <c r="J169" s="13"/>
      <c r="K169" s="13"/>
      <c r="L169" s="13"/>
      <c r="M169" s="13"/>
      <c r="N169" s="13"/>
      <c r="O169" s="13"/>
      <c r="P169" s="13"/>
      <c r="Q169" s="13"/>
      <c r="R169" s="13"/>
      <c r="S169" s="13"/>
      <c r="T169" s="13"/>
      <c r="U169" s="13"/>
      <c r="V169" s="13"/>
      <c r="W169" s="13"/>
      <c r="X169" s="13"/>
      <c r="Y169" s="13"/>
    </row>
    <row r="170" spans="1:25" ht="22.5" customHeight="1">
      <c r="A170" s="8"/>
      <c r="B170" s="8"/>
      <c r="C170" s="8"/>
      <c r="D170" s="8"/>
      <c r="E170" s="16"/>
      <c r="F170" s="8"/>
      <c r="G170" s="8"/>
      <c r="H170" s="13"/>
      <c r="I170" s="13"/>
      <c r="J170" s="13"/>
      <c r="K170" s="13"/>
      <c r="L170" s="13"/>
      <c r="M170" s="13"/>
      <c r="N170" s="13"/>
      <c r="O170" s="13"/>
      <c r="P170" s="13"/>
      <c r="Q170" s="13"/>
      <c r="R170" s="13"/>
      <c r="S170" s="13"/>
      <c r="T170" s="13"/>
      <c r="U170" s="13"/>
      <c r="V170" s="13"/>
      <c r="W170" s="13"/>
      <c r="X170" s="13"/>
      <c r="Y170" s="13"/>
    </row>
    <row r="171" spans="1:25" ht="22.5" customHeight="1">
      <c r="A171" s="8"/>
      <c r="B171" s="8"/>
      <c r="C171" s="8"/>
      <c r="D171" s="8"/>
      <c r="E171" s="16"/>
      <c r="F171" s="8"/>
      <c r="G171" s="8"/>
      <c r="H171" s="13"/>
      <c r="I171" s="13"/>
      <c r="J171" s="13"/>
      <c r="K171" s="13"/>
      <c r="L171" s="13"/>
      <c r="M171" s="13"/>
      <c r="N171" s="13"/>
      <c r="O171" s="13"/>
      <c r="P171" s="13"/>
      <c r="Q171" s="13"/>
      <c r="R171" s="13"/>
      <c r="S171" s="13"/>
      <c r="T171" s="13"/>
      <c r="U171" s="13"/>
      <c r="V171" s="13"/>
      <c r="W171" s="13"/>
      <c r="X171" s="13"/>
      <c r="Y171" s="13"/>
    </row>
    <row r="172" spans="1:25" ht="22.5" customHeight="1">
      <c r="A172" s="8"/>
      <c r="B172" s="8"/>
      <c r="C172" s="8"/>
      <c r="D172" s="8"/>
      <c r="E172" s="16"/>
      <c r="F172" s="8"/>
      <c r="G172" s="8"/>
      <c r="H172" s="13"/>
      <c r="I172" s="13"/>
      <c r="J172" s="13"/>
      <c r="K172" s="13"/>
      <c r="L172" s="13"/>
      <c r="M172" s="13"/>
      <c r="N172" s="13"/>
      <c r="O172" s="13"/>
      <c r="P172" s="13"/>
      <c r="Q172" s="13"/>
      <c r="R172" s="13"/>
      <c r="S172" s="13"/>
      <c r="T172" s="13"/>
      <c r="U172" s="13"/>
      <c r="V172" s="13"/>
      <c r="W172" s="13"/>
      <c r="X172" s="13"/>
      <c r="Y172" s="13"/>
    </row>
    <row r="173" spans="1:25" ht="22.5" customHeight="1">
      <c r="A173" s="8"/>
      <c r="B173" s="8"/>
      <c r="C173" s="8"/>
      <c r="D173" s="8"/>
      <c r="E173" s="16"/>
      <c r="F173" s="8"/>
      <c r="G173" s="8"/>
      <c r="H173" s="13"/>
      <c r="I173" s="13"/>
      <c r="J173" s="13"/>
      <c r="K173" s="13"/>
      <c r="L173" s="13"/>
      <c r="M173" s="13"/>
      <c r="N173" s="13"/>
      <c r="O173" s="13"/>
      <c r="P173" s="13"/>
      <c r="Q173" s="13"/>
      <c r="R173" s="13"/>
      <c r="S173" s="13"/>
      <c r="T173" s="13"/>
      <c r="U173" s="13"/>
      <c r="V173" s="13"/>
      <c r="W173" s="13"/>
      <c r="X173" s="13"/>
      <c r="Y173" s="13"/>
    </row>
    <row r="174" spans="1:25" ht="22.5" customHeight="1">
      <c r="A174" s="8"/>
      <c r="B174" s="8"/>
      <c r="C174" s="8"/>
      <c r="D174" s="8"/>
      <c r="E174" s="16"/>
      <c r="F174" s="8"/>
      <c r="G174" s="8"/>
      <c r="H174" s="13"/>
      <c r="I174" s="13"/>
      <c r="J174" s="13"/>
      <c r="K174" s="13"/>
      <c r="L174" s="13"/>
      <c r="M174" s="13"/>
      <c r="N174" s="13"/>
      <c r="O174" s="13"/>
      <c r="P174" s="13"/>
      <c r="Q174" s="13"/>
      <c r="R174" s="13"/>
      <c r="S174" s="13"/>
      <c r="T174" s="13"/>
      <c r="U174" s="13"/>
      <c r="V174" s="13"/>
      <c r="W174" s="13"/>
      <c r="X174" s="13"/>
      <c r="Y174" s="13"/>
    </row>
    <row r="175" spans="1:25" ht="22.5" customHeight="1">
      <c r="A175" s="8"/>
      <c r="B175" s="8"/>
      <c r="C175" s="8"/>
      <c r="D175" s="8"/>
      <c r="E175" s="16"/>
      <c r="F175" s="8"/>
      <c r="G175" s="8"/>
      <c r="H175" s="13"/>
      <c r="I175" s="13"/>
      <c r="J175" s="13"/>
      <c r="K175" s="13"/>
      <c r="L175" s="13"/>
      <c r="M175" s="13"/>
      <c r="N175" s="13"/>
      <c r="O175" s="13"/>
      <c r="P175" s="13"/>
      <c r="Q175" s="13"/>
      <c r="R175" s="13"/>
      <c r="S175" s="13"/>
      <c r="T175" s="13"/>
      <c r="U175" s="13"/>
      <c r="V175" s="13"/>
      <c r="W175" s="13"/>
      <c r="X175" s="13"/>
      <c r="Y175" s="13"/>
    </row>
    <row r="176" spans="1:25" ht="22.5" customHeight="1">
      <c r="A176" s="8"/>
      <c r="B176" s="8"/>
      <c r="C176" s="8"/>
      <c r="D176" s="8"/>
      <c r="E176" s="16"/>
      <c r="F176" s="8"/>
      <c r="G176" s="8"/>
      <c r="H176" s="13"/>
      <c r="I176" s="13"/>
      <c r="J176" s="13"/>
      <c r="K176" s="13"/>
      <c r="L176" s="13"/>
      <c r="M176" s="13"/>
      <c r="N176" s="13"/>
      <c r="O176" s="13"/>
      <c r="P176" s="13"/>
      <c r="Q176" s="13"/>
      <c r="R176" s="13"/>
      <c r="S176" s="13"/>
      <c r="T176" s="13"/>
      <c r="U176" s="13"/>
      <c r="V176" s="13"/>
      <c r="W176" s="13"/>
      <c r="X176" s="13"/>
      <c r="Y176" s="13"/>
    </row>
    <row r="177" spans="1:25" ht="22.5" customHeight="1">
      <c r="A177" s="8"/>
      <c r="B177" s="8"/>
      <c r="C177" s="8"/>
      <c r="D177" s="8"/>
      <c r="E177" s="16"/>
      <c r="F177" s="8"/>
      <c r="G177" s="8"/>
      <c r="H177" s="13"/>
      <c r="I177" s="13"/>
      <c r="J177" s="13"/>
      <c r="K177" s="13"/>
      <c r="L177" s="13"/>
      <c r="M177" s="13"/>
      <c r="N177" s="13"/>
      <c r="O177" s="13"/>
      <c r="P177" s="13"/>
      <c r="Q177" s="13"/>
      <c r="R177" s="13"/>
      <c r="S177" s="13"/>
      <c r="T177" s="13"/>
      <c r="U177" s="13"/>
      <c r="V177" s="13"/>
      <c r="W177" s="13"/>
      <c r="X177" s="13"/>
      <c r="Y177" s="13"/>
    </row>
    <row r="178" spans="1:25" ht="22.5" customHeight="1">
      <c r="A178" s="8"/>
      <c r="B178" s="8"/>
      <c r="C178" s="8"/>
      <c r="D178" s="8"/>
      <c r="E178" s="16"/>
      <c r="F178" s="8"/>
      <c r="G178" s="8"/>
      <c r="H178" s="13"/>
      <c r="I178" s="13"/>
      <c r="J178" s="13"/>
      <c r="K178" s="13"/>
      <c r="L178" s="13"/>
      <c r="M178" s="13"/>
      <c r="N178" s="13"/>
      <c r="O178" s="13"/>
      <c r="P178" s="13"/>
      <c r="Q178" s="13"/>
      <c r="R178" s="13"/>
      <c r="S178" s="13"/>
      <c r="T178" s="13"/>
      <c r="U178" s="13"/>
      <c r="V178" s="13"/>
      <c r="W178" s="13"/>
      <c r="X178" s="13"/>
      <c r="Y178" s="13"/>
    </row>
    <row r="179" spans="1:25" ht="22.5" customHeight="1">
      <c r="A179" s="8"/>
      <c r="B179" s="8"/>
      <c r="C179" s="8"/>
      <c r="D179" s="8"/>
      <c r="E179" s="16"/>
      <c r="F179" s="8"/>
      <c r="G179" s="8"/>
      <c r="H179" s="13"/>
      <c r="I179" s="13"/>
      <c r="J179" s="13"/>
      <c r="K179" s="13"/>
      <c r="L179" s="13"/>
      <c r="M179" s="13"/>
      <c r="N179" s="13"/>
      <c r="O179" s="13"/>
      <c r="P179" s="13"/>
      <c r="Q179" s="13"/>
      <c r="R179" s="13"/>
      <c r="S179" s="13"/>
      <c r="T179" s="13"/>
      <c r="U179" s="13"/>
      <c r="V179" s="13"/>
      <c r="W179" s="13"/>
      <c r="X179" s="13"/>
      <c r="Y179" s="13"/>
    </row>
    <row r="180" spans="1:25" ht="22.5" customHeight="1">
      <c r="A180" s="8"/>
      <c r="B180" s="8"/>
      <c r="C180" s="8"/>
      <c r="D180" s="8"/>
      <c r="E180" s="16"/>
      <c r="F180" s="8"/>
      <c r="G180" s="8"/>
      <c r="H180" s="13"/>
      <c r="I180" s="13"/>
      <c r="J180" s="13"/>
      <c r="K180" s="13"/>
      <c r="L180" s="13"/>
      <c r="M180" s="13"/>
      <c r="N180" s="13"/>
      <c r="O180" s="13"/>
      <c r="P180" s="13"/>
      <c r="Q180" s="13"/>
      <c r="R180" s="13"/>
      <c r="S180" s="13"/>
      <c r="T180" s="13"/>
      <c r="U180" s="13"/>
      <c r="V180" s="13"/>
      <c r="W180" s="13"/>
      <c r="X180" s="13"/>
      <c r="Y180" s="13"/>
    </row>
    <row r="181" spans="1:25" ht="22.5" customHeight="1">
      <c r="A181" s="8"/>
      <c r="B181" s="8"/>
      <c r="C181" s="8"/>
      <c r="D181" s="8"/>
      <c r="E181" s="16"/>
      <c r="F181" s="8"/>
      <c r="G181" s="8"/>
      <c r="H181" s="13"/>
      <c r="I181" s="13"/>
      <c r="J181" s="13"/>
      <c r="K181" s="13"/>
      <c r="L181" s="13"/>
      <c r="M181" s="13"/>
      <c r="N181" s="13"/>
      <c r="O181" s="13"/>
      <c r="P181" s="13"/>
      <c r="Q181" s="13"/>
      <c r="R181" s="13"/>
      <c r="S181" s="13"/>
      <c r="T181" s="13"/>
      <c r="U181" s="13"/>
      <c r="V181" s="13"/>
      <c r="W181" s="13"/>
      <c r="X181" s="13"/>
      <c r="Y181" s="13"/>
    </row>
    <row r="182" spans="1:25" ht="22.5" customHeight="1">
      <c r="A182" s="8"/>
      <c r="B182" s="8"/>
      <c r="C182" s="8"/>
      <c r="D182" s="8"/>
      <c r="E182" s="16"/>
      <c r="F182" s="8"/>
      <c r="G182" s="8"/>
      <c r="H182" s="13"/>
      <c r="I182" s="13"/>
      <c r="J182" s="13"/>
      <c r="K182" s="13"/>
      <c r="L182" s="13"/>
      <c r="M182" s="13"/>
      <c r="N182" s="13"/>
      <c r="O182" s="13"/>
      <c r="P182" s="13"/>
      <c r="Q182" s="13"/>
      <c r="R182" s="13"/>
      <c r="S182" s="13"/>
      <c r="T182" s="13"/>
      <c r="U182" s="13"/>
      <c r="V182" s="13"/>
      <c r="W182" s="13"/>
      <c r="X182" s="13"/>
      <c r="Y182" s="13"/>
    </row>
    <row r="183" spans="1:25" ht="22.5" customHeight="1">
      <c r="A183" s="8"/>
      <c r="B183" s="8"/>
      <c r="C183" s="8"/>
      <c r="D183" s="8"/>
      <c r="E183" s="16"/>
      <c r="F183" s="8"/>
      <c r="G183" s="8"/>
      <c r="H183" s="13"/>
      <c r="I183" s="13"/>
      <c r="J183" s="13"/>
      <c r="K183" s="13"/>
      <c r="L183" s="13"/>
      <c r="M183" s="13"/>
      <c r="N183" s="13"/>
      <c r="O183" s="13"/>
      <c r="P183" s="13"/>
      <c r="Q183" s="13"/>
      <c r="R183" s="13"/>
      <c r="S183" s="13"/>
      <c r="T183" s="13"/>
      <c r="U183" s="13"/>
      <c r="V183" s="13"/>
      <c r="W183" s="13"/>
      <c r="X183" s="13"/>
      <c r="Y183" s="13"/>
    </row>
    <row r="184" spans="1:25" ht="22.5" customHeight="1">
      <c r="A184" s="8"/>
      <c r="B184" s="8"/>
      <c r="C184" s="8"/>
      <c r="D184" s="8"/>
      <c r="E184" s="16"/>
      <c r="F184" s="8"/>
      <c r="G184" s="8"/>
      <c r="H184" s="13"/>
      <c r="I184" s="13"/>
      <c r="J184" s="13"/>
      <c r="K184" s="13"/>
      <c r="L184" s="13"/>
      <c r="M184" s="13"/>
      <c r="N184" s="13"/>
      <c r="O184" s="13"/>
      <c r="P184" s="13"/>
      <c r="Q184" s="13"/>
      <c r="R184" s="13"/>
      <c r="S184" s="13"/>
      <c r="T184" s="13"/>
      <c r="U184" s="13"/>
      <c r="V184" s="13"/>
      <c r="W184" s="13"/>
      <c r="X184" s="13"/>
      <c r="Y184" s="13"/>
    </row>
    <row r="185" spans="1:25" ht="22.5" customHeight="1">
      <c r="A185" s="8"/>
      <c r="B185" s="8"/>
      <c r="C185" s="8"/>
      <c r="D185" s="8"/>
      <c r="E185" s="16"/>
      <c r="F185" s="8"/>
      <c r="G185" s="8"/>
      <c r="H185" s="13"/>
      <c r="I185" s="13"/>
      <c r="J185" s="13"/>
      <c r="K185" s="13"/>
      <c r="L185" s="13"/>
      <c r="M185" s="13"/>
      <c r="N185" s="13"/>
      <c r="O185" s="13"/>
      <c r="P185" s="13"/>
      <c r="Q185" s="13"/>
      <c r="R185" s="13"/>
      <c r="S185" s="13"/>
      <c r="T185" s="13"/>
      <c r="U185" s="13"/>
      <c r="V185" s="13"/>
      <c r="W185" s="13"/>
      <c r="X185" s="13"/>
      <c r="Y185" s="13"/>
    </row>
    <row r="186" spans="1:25" ht="22.5" customHeight="1">
      <c r="A186" s="8"/>
      <c r="B186" s="8"/>
      <c r="C186" s="8"/>
      <c r="D186" s="8"/>
      <c r="E186" s="16"/>
      <c r="F186" s="8"/>
      <c r="G186" s="8"/>
      <c r="H186" s="13"/>
      <c r="I186" s="13"/>
      <c r="J186" s="13"/>
      <c r="K186" s="13"/>
      <c r="L186" s="13"/>
      <c r="M186" s="13"/>
      <c r="N186" s="13"/>
      <c r="O186" s="13"/>
      <c r="P186" s="13"/>
      <c r="Q186" s="13"/>
      <c r="R186" s="13"/>
      <c r="S186" s="13"/>
      <c r="T186" s="13"/>
      <c r="U186" s="13"/>
      <c r="V186" s="13"/>
      <c r="W186" s="13"/>
      <c r="X186" s="13"/>
      <c r="Y186" s="13"/>
    </row>
    <row r="187" spans="1:25" ht="22.5" customHeight="1">
      <c r="A187" s="8"/>
      <c r="B187" s="8"/>
      <c r="C187" s="8"/>
      <c r="D187" s="8"/>
      <c r="E187" s="16"/>
      <c r="F187" s="8"/>
      <c r="G187" s="8"/>
      <c r="H187" s="13"/>
      <c r="I187" s="13"/>
      <c r="J187" s="13"/>
      <c r="K187" s="13"/>
      <c r="L187" s="13"/>
      <c r="M187" s="13"/>
      <c r="N187" s="13"/>
      <c r="O187" s="13"/>
      <c r="P187" s="13"/>
      <c r="Q187" s="13"/>
      <c r="R187" s="13"/>
      <c r="S187" s="13"/>
      <c r="T187" s="13"/>
      <c r="U187" s="13"/>
      <c r="V187" s="13"/>
      <c r="W187" s="13"/>
      <c r="X187" s="13"/>
      <c r="Y187" s="13"/>
    </row>
    <row r="188" spans="1:25" ht="22.5" customHeight="1">
      <c r="A188" s="8"/>
      <c r="B188" s="8"/>
      <c r="C188" s="8"/>
      <c r="D188" s="8"/>
      <c r="E188" s="16"/>
      <c r="F188" s="8"/>
      <c r="G188" s="8"/>
      <c r="H188" s="13"/>
      <c r="I188" s="13"/>
      <c r="J188" s="13"/>
      <c r="K188" s="13"/>
      <c r="L188" s="13"/>
      <c r="M188" s="13"/>
      <c r="N188" s="13"/>
      <c r="O188" s="13"/>
      <c r="P188" s="13"/>
      <c r="Q188" s="13"/>
      <c r="R188" s="13"/>
      <c r="S188" s="13"/>
      <c r="T188" s="13"/>
      <c r="U188" s="13"/>
      <c r="V188" s="13"/>
      <c r="W188" s="13"/>
      <c r="X188" s="13"/>
      <c r="Y188" s="13"/>
    </row>
    <row r="189" spans="1:25" ht="22.5" customHeight="1">
      <c r="A189" s="8"/>
      <c r="B189" s="8"/>
      <c r="C189" s="8"/>
      <c r="D189" s="8"/>
      <c r="E189" s="16"/>
      <c r="F189" s="8"/>
      <c r="G189" s="8"/>
      <c r="H189" s="13"/>
      <c r="I189" s="13"/>
      <c r="J189" s="13"/>
      <c r="K189" s="13"/>
      <c r="L189" s="13"/>
      <c r="M189" s="13"/>
      <c r="N189" s="13"/>
      <c r="O189" s="13"/>
      <c r="P189" s="13"/>
      <c r="Q189" s="13"/>
      <c r="R189" s="13"/>
      <c r="S189" s="13"/>
      <c r="T189" s="13"/>
      <c r="U189" s="13"/>
      <c r="V189" s="13"/>
      <c r="W189" s="13"/>
      <c r="X189" s="13"/>
      <c r="Y189" s="13"/>
    </row>
    <row r="190" spans="1:25" ht="22.5" customHeight="1">
      <c r="A190" s="8"/>
      <c r="B190" s="8"/>
      <c r="C190" s="8"/>
      <c r="D190" s="8"/>
      <c r="E190" s="16"/>
      <c r="F190" s="8"/>
      <c r="G190" s="8"/>
      <c r="H190" s="13"/>
      <c r="I190" s="13"/>
      <c r="J190" s="13"/>
      <c r="K190" s="13"/>
      <c r="L190" s="13"/>
      <c r="M190" s="13"/>
      <c r="N190" s="13"/>
      <c r="O190" s="13"/>
      <c r="P190" s="13"/>
      <c r="Q190" s="13"/>
      <c r="R190" s="13"/>
      <c r="S190" s="13"/>
      <c r="T190" s="13"/>
      <c r="U190" s="13"/>
      <c r="V190" s="13"/>
      <c r="W190" s="13"/>
      <c r="X190" s="13"/>
      <c r="Y190" s="13"/>
    </row>
    <row r="191" spans="1:25" ht="22.5" customHeight="1">
      <c r="A191" s="8"/>
      <c r="B191" s="8"/>
      <c r="C191" s="8"/>
      <c r="D191" s="8"/>
      <c r="E191" s="16"/>
      <c r="F191" s="8"/>
      <c r="G191" s="8"/>
      <c r="H191" s="13"/>
      <c r="I191" s="13"/>
      <c r="J191" s="13"/>
      <c r="K191" s="13"/>
      <c r="L191" s="13"/>
      <c r="M191" s="13"/>
      <c r="N191" s="13"/>
      <c r="O191" s="13"/>
      <c r="P191" s="13"/>
      <c r="Q191" s="13"/>
      <c r="R191" s="13"/>
      <c r="S191" s="13"/>
      <c r="T191" s="13"/>
      <c r="U191" s="13"/>
      <c r="V191" s="13"/>
      <c r="W191" s="13"/>
      <c r="X191" s="13"/>
      <c r="Y191" s="13"/>
    </row>
    <row r="192" spans="1:25" ht="22.5" customHeight="1">
      <c r="A192" s="8"/>
      <c r="B192" s="8"/>
      <c r="C192" s="8"/>
      <c r="D192" s="8"/>
      <c r="E192" s="16"/>
      <c r="F192" s="8"/>
      <c r="G192" s="8"/>
      <c r="H192" s="13"/>
      <c r="I192" s="13"/>
      <c r="J192" s="13"/>
      <c r="K192" s="13"/>
      <c r="L192" s="13"/>
      <c r="M192" s="13"/>
      <c r="N192" s="13"/>
      <c r="O192" s="13"/>
      <c r="P192" s="13"/>
      <c r="Q192" s="13"/>
      <c r="R192" s="13"/>
      <c r="S192" s="13"/>
      <c r="T192" s="13"/>
      <c r="U192" s="13"/>
      <c r="V192" s="13"/>
      <c r="W192" s="13"/>
      <c r="X192" s="13"/>
      <c r="Y192" s="13"/>
    </row>
    <row r="193" spans="1:25" ht="22.5" customHeight="1">
      <c r="A193" s="8"/>
      <c r="B193" s="8"/>
      <c r="C193" s="8"/>
      <c r="D193" s="8"/>
      <c r="E193" s="16"/>
      <c r="F193" s="8"/>
      <c r="G193" s="8"/>
      <c r="H193" s="13"/>
      <c r="I193" s="13"/>
      <c r="J193" s="13"/>
      <c r="K193" s="13"/>
      <c r="L193" s="13"/>
      <c r="M193" s="13"/>
      <c r="N193" s="13"/>
      <c r="O193" s="13"/>
      <c r="P193" s="13"/>
      <c r="Q193" s="13"/>
      <c r="R193" s="13"/>
      <c r="S193" s="13"/>
      <c r="T193" s="13"/>
      <c r="U193" s="13"/>
      <c r="V193" s="13"/>
      <c r="W193" s="13"/>
      <c r="X193" s="13"/>
      <c r="Y193" s="13"/>
    </row>
    <row r="194" spans="1:25" ht="22.5" customHeight="1">
      <c r="A194" s="8"/>
      <c r="B194" s="8"/>
      <c r="C194" s="8"/>
      <c r="D194" s="8"/>
      <c r="E194" s="16"/>
      <c r="F194" s="8"/>
      <c r="G194" s="8"/>
      <c r="H194" s="13"/>
      <c r="I194" s="13"/>
      <c r="J194" s="13"/>
      <c r="K194" s="13"/>
      <c r="L194" s="13"/>
      <c r="M194" s="13"/>
      <c r="N194" s="13"/>
      <c r="O194" s="13"/>
      <c r="P194" s="13"/>
      <c r="Q194" s="13"/>
      <c r="R194" s="13"/>
      <c r="S194" s="13"/>
      <c r="T194" s="13"/>
      <c r="U194" s="13"/>
      <c r="V194" s="13"/>
      <c r="W194" s="13"/>
      <c r="X194" s="13"/>
      <c r="Y194" s="13"/>
    </row>
    <row r="195" spans="1:25" ht="22.5" customHeight="1">
      <c r="A195" s="8"/>
      <c r="B195" s="8"/>
      <c r="C195" s="8"/>
      <c r="D195" s="8"/>
      <c r="E195" s="16"/>
      <c r="F195" s="8"/>
      <c r="G195" s="8"/>
      <c r="H195" s="13"/>
      <c r="I195" s="13"/>
      <c r="J195" s="13"/>
      <c r="K195" s="13"/>
      <c r="L195" s="13"/>
      <c r="M195" s="13"/>
      <c r="N195" s="13"/>
      <c r="O195" s="13"/>
      <c r="P195" s="13"/>
      <c r="Q195" s="13"/>
      <c r="R195" s="13"/>
      <c r="S195" s="13"/>
      <c r="T195" s="13"/>
      <c r="U195" s="13"/>
      <c r="V195" s="13"/>
      <c r="W195" s="13"/>
      <c r="X195" s="13"/>
      <c r="Y195" s="13"/>
    </row>
    <row r="196" spans="1:25" ht="22.5" customHeight="1">
      <c r="A196" s="8"/>
      <c r="B196" s="8"/>
      <c r="C196" s="8"/>
      <c r="D196" s="8"/>
      <c r="E196" s="16"/>
      <c r="F196" s="8"/>
      <c r="G196" s="8"/>
      <c r="H196" s="13"/>
      <c r="I196" s="13"/>
      <c r="J196" s="13"/>
      <c r="K196" s="13"/>
      <c r="L196" s="13"/>
      <c r="M196" s="13"/>
      <c r="N196" s="13"/>
      <c r="O196" s="13"/>
      <c r="P196" s="13"/>
      <c r="Q196" s="13"/>
      <c r="R196" s="13"/>
      <c r="S196" s="13"/>
      <c r="T196" s="13"/>
      <c r="U196" s="13"/>
      <c r="V196" s="13"/>
      <c r="W196" s="13"/>
      <c r="X196" s="13"/>
      <c r="Y196" s="13"/>
    </row>
    <row r="197" spans="1:25" ht="22.5" customHeight="1">
      <c r="A197" s="8"/>
      <c r="B197" s="8"/>
      <c r="C197" s="8"/>
      <c r="D197" s="8"/>
      <c r="E197" s="16"/>
      <c r="F197" s="8"/>
      <c r="G197" s="8"/>
      <c r="H197" s="13"/>
      <c r="I197" s="13"/>
      <c r="J197" s="13"/>
      <c r="K197" s="13"/>
      <c r="L197" s="13"/>
      <c r="M197" s="13"/>
      <c r="N197" s="13"/>
      <c r="O197" s="13"/>
      <c r="P197" s="13"/>
      <c r="Q197" s="13"/>
      <c r="R197" s="13"/>
      <c r="S197" s="13"/>
      <c r="T197" s="13"/>
      <c r="U197" s="13"/>
      <c r="V197" s="13"/>
      <c r="W197" s="13"/>
      <c r="X197" s="13"/>
      <c r="Y197" s="13"/>
    </row>
    <row r="198" spans="1:25" ht="22.5" customHeight="1">
      <c r="A198" s="8"/>
      <c r="B198" s="8"/>
      <c r="C198" s="8"/>
      <c r="D198" s="8"/>
      <c r="E198" s="16"/>
      <c r="F198" s="8"/>
      <c r="G198" s="8"/>
      <c r="H198" s="13"/>
      <c r="I198" s="13"/>
      <c r="J198" s="13"/>
      <c r="K198" s="13"/>
      <c r="L198" s="13"/>
      <c r="M198" s="13"/>
      <c r="N198" s="13"/>
      <c r="O198" s="13"/>
      <c r="P198" s="13"/>
      <c r="Q198" s="13"/>
      <c r="R198" s="13"/>
      <c r="S198" s="13"/>
      <c r="T198" s="13"/>
      <c r="U198" s="13"/>
      <c r="V198" s="13"/>
      <c r="W198" s="13"/>
      <c r="X198" s="13"/>
      <c r="Y198" s="13"/>
    </row>
    <row r="199" spans="1:25" ht="22.5" customHeight="1">
      <c r="A199" s="8"/>
      <c r="B199" s="8"/>
      <c r="C199" s="8"/>
      <c r="D199" s="8"/>
      <c r="E199" s="16"/>
      <c r="F199" s="8"/>
      <c r="G199" s="8"/>
      <c r="H199" s="13"/>
      <c r="I199" s="13"/>
      <c r="J199" s="13"/>
      <c r="K199" s="13"/>
      <c r="L199" s="13"/>
      <c r="M199" s="13"/>
      <c r="N199" s="13"/>
      <c r="O199" s="13"/>
      <c r="P199" s="13"/>
      <c r="Q199" s="13"/>
      <c r="R199" s="13"/>
      <c r="S199" s="13"/>
      <c r="T199" s="13"/>
      <c r="U199" s="13"/>
      <c r="V199" s="13"/>
      <c r="W199" s="13"/>
      <c r="X199" s="13"/>
      <c r="Y199" s="13"/>
    </row>
    <row r="200" spans="1:25" ht="22.5" customHeight="1">
      <c r="A200" s="8"/>
      <c r="B200" s="8"/>
      <c r="C200" s="8"/>
      <c r="D200" s="8"/>
      <c r="E200" s="16"/>
      <c r="F200" s="8"/>
      <c r="G200" s="8"/>
      <c r="H200" s="13"/>
      <c r="I200" s="13"/>
      <c r="J200" s="13"/>
      <c r="K200" s="13"/>
      <c r="L200" s="13"/>
      <c r="M200" s="13"/>
      <c r="N200" s="13"/>
      <c r="O200" s="13"/>
      <c r="P200" s="13"/>
      <c r="Q200" s="13"/>
      <c r="R200" s="13"/>
      <c r="S200" s="13"/>
      <c r="T200" s="13"/>
      <c r="U200" s="13"/>
      <c r="V200" s="13"/>
      <c r="W200" s="13"/>
      <c r="X200" s="13"/>
      <c r="Y200" s="13"/>
    </row>
    <row r="201" spans="1:25" ht="22.5" customHeight="1">
      <c r="A201" s="8"/>
      <c r="B201" s="8"/>
      <c r="C201" s="8"/>
      <c r="D201" s="8"/>
      <c r="E201" s="16"/>
      <c r="F201" s="8"/>
      <c r="G201" s="8"/>
      <c r="H201" s="13"/>
      <c r="I201" s="13"/>
      <c r="J201" s="13"/>
      <c r="K201" s="13"/>
      <c r="L201" s="13"/>
      <c r="M201" s="13"/>
      <c r="N201" s="13"/>
      <c r="O201" s="13"/>
      <c r="P201" s="13"/>
      <c r="Q201" s="13"/>
      <c r="R201" s="13"/>
      <c r="S201" s="13"/>
      <c r="T201" s="13"/>
      <c r="U201" s="13"/>
      <c r="V201" s="13"/>
      <c r="W201" s="13"/>
      <c r="X201" s="13"/>
      <c r="Y201" s="13"/>
    </row>
    <row r="202" spans="1:25" ht="22.5" customHeight="1">
      <c r="A202" s="8"/>
      <c r="B202" s="8"/>
      <c r="C202" s="8"/>
      <c r="D202" s="8"/>
      <c r="E202" s="16"/>
      <c r="F202" s="8"/>
      <c r="G202" s="8"/>
      <c r="H202" s="13"/>
      <c r="I202" s="13"/>
      <c r="J202" s="13"/>
      <c r="K202" s="13"/>
      <c r="L202" s="13"/>
      <c r="M202" s="13"/>
      <c r="N202" s="13"/>
      <c r="O202" s="13"/>
      <c r="P202" s="13"/>
      <c r="Q202" s="13"/>
      <c r="R202" s="13"/>
      <c r="S202" s="13"/>
      <c r="T202" s="13"/>
      <c r="U202" s="13"/>
      <c r="V202" s="13"/>
      <c r="W202" s="13"/>
      <c r="X202" s="13"/>
      <c r="Y202" s="13"/>
    </row>
    <row r="203" spans="1:25" ht="22.5" customHeight="1">
      <c r="A203" s="8"/>
      <c r="B203" s="8"/>
      <c r="C203" s="8"/>
      <c r="D203" s="8"/>
      <c r="E203" s="16"/>
      <c r="F203" s="8"/>
      <c r="G203" s="8"/>
      <c r="H203" s="13"/>
      <c r="I203" s="13"/>
      <c r="J203" s="13"/>
      <c r="K203" s="13"/>
      <c r="L203" s="13"/>
      <c r="M203" s="13"/>
      <c r="N203" s="13"/>
      <c r="O203" s="13"/>
      <c r="P203" s="13"/>
      <c r="Q203" s="13"/>
      <c r="R203" s="13"/>
      <c r="S203" s="13"/>
      <c r="T203" s="13"/>
      <c r="U203" s="13"/>
      <c r="V203" s="13"/>
      <c r="W203" s="13"/>
      <c r="X203" s="13"/>
      <c r="Y203" s="13"/>
    </row>
    <row r="204" spans="1:25" ht="22.5" customHeight="1">
      <c r="A204" s="8"/>
      <c r="B204" s="8"/>
      <c r="C204" s="8"/>
      <c r="D204" s="8"/>
      <c r="E204" s="16"/>
      <c r="F204" s="8"/>
      <c r="G204" s="8"/>
      <c r="H204" s="13"/>
      <c r="I204" s="13"/>
      <c r="J204" s="13"/>
      <c r="K204" s="13"/>
      <c r="L204" s="13"/>
      <c r="M204" s="13"/>
      <c r="N204" s="13"/>
      <c r="O204" s="13"/>
      <c r="P204" s="13"/>
      <c r="Q204" s="13"/>
      <c r="R204" s="13"/>
      <c r="S204" s="13"/>
      <c r="T204" s="13"/>
      <c r="U204" s="13"/>
      <c r="V204" s="13"/>
      <c r="W204" s="13"/>
      <c r="X204" s="13"/>
      <c r="Y204" s="13"/>
    </row>
    <row r="205" spans="1:25" ht="22.5" customHeight="1">
      <c r="A205" s="8"/>
      <c r="B205" s="8"/>
      <c r="C205" s="8"/>
      <c r="D205" s="8"/>
      <c r="E205" s="16"/>
      <c r="F205" s="8"/>
      <c r="G205" s="8"/>
      <c r="H205" s="13"/>
      <c r="I205" s="13"/>
      <c r="J205" s="13"/>
      <c r="K205" s="13"/>
      <c r="L205" s="13"/>
      <c r="M205" s="13"/>
      <c r="N205" s="13"/>
      <c r="O205" s="13"/>
      <c r="P205" s="13"/>
      <c r="Q205" s="13"/>
      <c r="R205" s="13"/>
      <c r="S205" s="13"/>
      <c r="T205" s="13"/>
      <c r="U205" s="13"/>
      <c r="V205" s="13"/>
      <c r="W205" s="13"/>
      <c r="X205" s="13"/>
      <c r="Y205" s="13"/>
    </row>
    <row r="206" spans="1:25" ht="22.5" customHeight="1">
      <c r="A206" s="8"/>
      <c r="B206" s="8"/>
      <c r="C206" s="8"/>
      <c r="D206" s="8"/>
      <c r="E206" s="16"/>
      <c r="F206" s="8"/>
      <c r="G206" s="8"/>
      <c r="H206" s="13"/>
      <c r="I206" s="13"/>
      <c r="J206" s="13"/>
      <c r="K206" s="13"/>
      <c r="L206" s="13"/>
      <c r="M206" s="13"/>
      <c r="N206" s="13"/>
      <c r="O206" s="13"/>
      <c r="P206" s="13"/>
      <c r="Q206" s="13"/>
      <c r="R206" s="13"/>
      <c r="S206" s="13"/>
      <c r="T206" s="13"/>
      <c r="U206" s="13"/>
      <c r="V206" s="13"/>
      <c r="W206" s="13"/>
      <c r="X206" s="13"/>
      <c r="Y206" s="13"/>
    </row>
    <row r="207" spans="1:25" ht="22.5" customHeight="1">
      <c r="A207" s="8"/>
      <c r="B207" s="8"/>
      <c r="C207" s="8"/>
      <c r="D207" s="8"/>
      <c r="E207" s="16"/>
      <c r="F207" s="8"/>
      <c r="G207" s="8"/>
      <c r="H207" s="13"/>
      <c r="I207" s="13"/>
      <c r="J207" s="13"/>
      <c r="K207" s="13"/>
      <c r="L207" s="13"/>
      <c r="M207" s="13"/>
      <c r="N207" s="13"/>
      <c r="O207" s="13"/>
      <c r="P207" s="13"/>
      <c r="Q207" s="13"/>
      <c r="R207" s="13"/>
      <c r="S207" s="13"/>
      <c r="T207" s="13"/>
      <c r="U207" s="13"/>
      <c r="V207" s="13"/>
      <c r="W207" s="13"/>
      <c r="X207" s="13"/>
      <c r="Y207" s="13"/>
    </row>
    <row r="208" spans="1:25" ht="22.5" customHeight="1">
      <c r="A208" s="8"/>
      <c r="B208" s="8"/>
      <c r="C208" s="8"/>
      <c r="D208" s="8"/>
      <c r="E208" s="16"/>
      <c r="F208" s="8"/>
      <c r="G208" s="8"/>
      <c r="H208" s="13"/>
      <c r="I208" s="13"/>
      <c r="J208" s="13"/>
      <c r="K208" s="13"/>
      <c r="L208" s="13"/>
      <c r="M208" s="13"/>
      <c r="N208" s="13"/>
      <c r="O208" s="13"/>
      <c r="P208" s="13"/>
      <c r="Q208" s="13"/>
      <c r="R208" s="13"/>
      <c r="S208" s="13"/>
      <c r="T208" s="13"/>
      <c r="U208" s="13"/>
      <c r="V208" s="13"/>
      <c r="W208" s="13"/>
      <c r="X208" s="13"/>
      <c r="Y208" s="13"/>
    </row>
    <row r="209" spans="1:25" ht="22.5" customHeight="1">
      <c r="A209" s="8"/>
      <c r="B209" s="8"/>
      <c r="C209" s="8"/>
      <c r="D209" s="8"/>
      <c r="E209" s="16"/>
      <c r="F209" s="8"/>
      <c r="G209" s="8"/>
      <c r="H209" s="13"/>
      <c r="I209" s="13"/>
      <c r="J209" s="13"/>
      <c r="K209" s="13"/>
      <c r="L209" s="13"/>
      <c r="M209" s="13"/>
      <c r="N209" s="13"/>
      <c r="O209" s="13"/>
      <c r="P209" s="13"/>
      <c r="Q209" s="13"/>
      <c r="R209" s="13"/>
      <c r="S209" s="13"/>
      <c r="T209" s="13"/>
      <c r="U209" s="13"/>
      <c r="V209" s="13"/>
      <c r="W209" s="13"/>
      <c r="X209" s="13"/>
      <c r="Y209" s="13"/>
    </row>
    <row r="210" spans="1:25" ht="22.5" customHeight="1">
      <c r="A210" s="8"/>
      <c r="B210" s="8"/>
      <c r="C210" s="8"/>
      <c r="D210" s="8"/>
      <c r="E210" s="16"/>
      <c r="F210" s="8"/>
      <c r="G210" s="8"/>
      <c r="H210" s="13"/>
      <c r="I210" s="13"/>
      <c r="J210" s="13"/>
      <c r="K210" s="13"/>
      <c r="L210" s="13"/>
      <c r="M210" s="13"/>
      <c r="N210" s="13"/>
      <c r="O210" s="13"/>
      <c r="P210" s="13"/>
      <c r="Q210" s="13"/>
      <c r="R210" s="13"/>
      <c r="S210" s="13"/>
      <c r="T210" s="13"/>
      <c r="U210" s="13"/>
      <c r="V210" s="13"/>
      <c r="W210" s="13"/>
      <c r="X210" s="13"/>
      <c r="Y210" s="13"/>
    </row>
    <row r="211" spans="1:25" ht="22.5" customHeight="1">
      <c r="A211" s="8"/>
      <c r="B211" s="8"/>
      <c r="C211" s="8"/>
      <c r="D211" s="8"/>
      <c r="E211" s="16"/>
      <c r="F211" s="8"/>
      <c r="G211" s="8"/>
      <c r="H211" s="13"/>
      <c r="I211" s="13"/>
      <c r="J211" s="13"/>
      <c r="K211" s="13"/>
      <c r="L211" s="13"/>
      <c r="M211" s="13"/>
      <c r="N211" s="13"/>
      <c r="O211" s="13"/>
      <c r="P211" s="13"/>
      <c r="Q211" s="13"/>
      <c r="R211" s="13"/>
      <c r="S211" s="13"/>
      <c r="T211" s="13"/>
      <c r="U211" s="13"/>
      <c r="V211" s="13"/>
      <c r="W211" s="13"/>
      <c r="X211" s="13"/>
      <c r="Y211" s="13"/>
    </row>
    <row r="212" spans="1:25" ht="22.5" customHeight="1">
      <c r="A212" s="8"/>
      <c r="B212" s="8"/>
      <c r="C212" s="8"/>
      <c r="D212" s="8"/>
      <c r="E212" s="16"/>
      <c r="F212" s="8"/>
      <c r="G212" s="8"/>
      <c r="H212" s="13"/>
      <c r="I212" s="13"/>
      <c r="J212" s="13"/>
      <c r="K212" s="13"/>
      <c r="L212" s="13"/>
      <c r="M212" s="13"/>
      <c r="N212" s="13"/>
      <c r="O212" s="13"/>
      <c r="P212" s="13"/>
      <c r="Q212" s="13"/>
      <c r="R212" s="13"/>
      <c r="S212" s="13"/>
      <c r="T212" s="13"/>
      <c r="U212" s="13"/>
      <c r="V212" s="13"/>
      <c r="W212" s="13"/>
      <c r="X212" s="13"/>
      <c r="Y212" s="13"/>
    </row>
    <row r="213" spans="1:25" ht="22.5" customHeight="1">
      <c r="A213" s="8"/>
      <c r="B213" s="8"/>
      <c r="C213" s="8"/>
      <c r="D213" s="8"/>
      <c r="E213" s="16"/>
      <c r="F213" s="8"/>
      <c r="G213" s="8"/>
      <c r="H213" s="13"/>
      <c r="I213" s="13"/>
      <c r="J213" s="13"/>
      <c r="K213" s="13"/>
      <c r="L213" s="13"/>
      <c r="M213" s="13"/>
      <c r="N213" s="13"/>
      <c r="O213" s="13"/>
      <c r="P213" s="13"/>
      <c r="Q213" s="13"/>
      <c r="R213" s="13"/>
      <c r="S213" s="13"/>
      <c r="T213" s="13"/>
      <c r="U213" s="13"/>
      <c r="V213" s="13"/>
      <c r="W213" s="13"/>
      <c r="X213" s="13"/>
      <c r="Y213" s="13"/>
    </row>
    <row r="214" spans="1:25" ht="22.5" customHeight="1">
      <c r="A214" s="8"/>
      <c r="B214" s="8"/>
      <c r="C214" s="8"/>
      <c r="D214" s="8"/>
      <c r="E214" s="16"/>
      <c r="F214" s="8"/>
      <c r="G214" s="8"/>
      <c r="H214" s="13"/>
      <c r="I214" s="13"/>
      <c r="J214" s="13"/>
      <c r="K214" s="13"/>
      <c r="L214" s="13"/>
      <c r="M214" s="13"/>
      <c r="N214" s="13"/>
      <c r="O214" s="13"/>
      <c r="P214" s="13"/>
      <c r="Q214" s="13"/>
      <c r="R214" s="13"/>
      <c r="S214" s="13"/>
      <c r="T214" s="13"/>
      <c r="U214" s="13"/>
      <c r="V214" s="13"/>
      <c r="W214" s="13"/>
      <c r="X214" s="13"/>
      <c r="Y214" s="13"/>
    </row>
    <row r="215" spans="1:25" ht="22.5" customHeight="1">
      <c r="A215" s="8"/>
      <c r="B215" s="8"/>
      <c r="C215" s="8"/>
      <c r="D215" s="8"/>
      <c r="E215" s="16"/>
      <c r="F215" s="8"/>
      <c r="G215" s="8"/>
      <c r="H215" s="13"/>
      <c r="I215" s="13"/>
      <c r="J215" s="13"/>
      <c r="K215" s="13"/>
      <c r="L215" s="13"/>
      <c r="M215" s="13"/>
      <c r="N215" s="13"/>
      <c r="O215" s="13"/>
      <c r="P215" s="13"/>
      <c r="Q215" s="13"/>
      <c r="R215" s="13"/>
      <c r="S215" s="13"/>
      <c r="T215" s="13"/>
      <c r="U215" s="13"/>
      <c r="V215" s="13"/>
      <c r="W215" s="13"/>
      <c r="X215" s="13"/>
      <c r="Y215" s="13"/>
    </row>
    <row r="216" spans="1:25" ht="22.5" customHeight="1">
      <c r="A216" s="8"/>
      <c r="B216" s="8"/>
      <c r="C216" s="8"/>
      <c r="D216" s="8"/>
      <c r="E216" s="16"/>
      <c r="F216" s="8"/>
      <c r="G216" s="8"/>
      <c r="H216" s="13"/>
      <c r="I216" s="13"/>
      <c r="J216" s="13"/>
      <c r="K216" s="13"/>
      <c r="L216" s="13"/>
      <c r="M216" s="13"/>
      <c r="N216" s="13"/>
      <c r="O216" s="13"/>
      <c r="P216" s="13"/>
      <c r="Q216" s="13"/>
      <c r="R216" s="13"/>
      <c r="S216" s="13"/>
      <c r="T216" s="13"/>
      <c r="U216" s="13"/>
      <c r="V216" s="13"/>
      <c r="W216" s="13"/>
      <c r="X216" s="13"/>
      <c r="Y216" s="13"/>
    </row>
    <row r="217" spans="1:25" ht="22.5" customHeight="1">
      <c r="A217" s="8"/>
      <c r="B217" s="8"/>
      <c r="C217" s="8"/>
      <c r="D217" s="8"/>
      <c r="E217" s="16"/>
      <c r="F217" s="8"/>
      <c r="G217" s="8"/>
      <c r="H217" s="13"/>
      <c r="I217" s="13"/>
      <c r="J217" s="13"/>
      <c r="K217" s="13"/>
      <c r="L217" s="13"/>
      <c r="M217" s="13"/>
      <c r="N217" s="13"/>
      <c r="O217" s="13"/>
      <c r="P217" s="13"/>
      <c r="Q217" s="13"/>
      <c r="R217" s="13"/>
      <c r="S217" s="13"/>
      <c r="T217" s="13"/>
      <c r="U217" s="13"/>
      <c r="V217" s="13"/>
      <c r="W217" s="13"/>
      <c r="X217" s="13"/>
      <c r="Y217" s="13"/>
    </row>
    <row r="218" spans="1:25" ht="22.5" customHeight="1">
      <c r="A218" s="8"/>
      <c r="B218" s="8"/>
      <c r="C218" s="8"/>
      <c r="D218" s="8"/>
      <c r="E218" s="16"/>
      <c r="F218" s="8"/>
      <c r="G218" s="8"/>
      <c r="H218" s="13"/>
      <c r="I218" s="13"/>
      <c r="J218" s="13"/>
      <c r="K218" s="13"/>
      <c r="L218" s="13"/>
      <c r="M218" s="13"/>
      <c r="N218" s="13"/>
      <c r="O218" s="13"/>
      <c r="P218" s="13"/>
      <c r="Q218" s="13"/>
      <c r="R218" s="13"/>
      <c r="S218" s="13"/>
      <c r="T218" s="13"/>
      <c r="U218" s="13"/>
      <c r="V218" s="13"/>
      <c r="W218" s="13"/>
      <c r="X218" s="13"/>
      <c r="Y218" s="13"/>
    </row>
    <row r="219" spans="1:25" ht="22.5" customHeight="1">
      <c r="A219" s="8"/>
      <c r="B219" s="8"/>
      <c r="C219" s="8"/>
      <c r="D219" s="8"/>
      <c r="E219" s="16"/>
      <c r="F219" s="8"/>
      <c r="G219" s="8"/>
      <c r="H219" s="13"/>
      <c r="I219" s="13"/>
      <c r="J219" s="13"/>
      <c r="K219" s="13"/>
      <c r="L219" s="13"/>
      <c r="M219" s="13"/>
      <c r="N219" s="13"/>
      <c r="O219" s="13"/>
      <c r="P219" s="13"/>
      <c r="Q219" s="13"/>
      <c r="R219" s="13"/>
      <c r="S219" s="13"/>
      <c r="T219" s="13"/>
      <c r="U219" s="13"/>
      <c r="V219" s="13"/>
      <c r="W219" s="13"/>
      <c r="X219" s="13"/>
      <c r="Y219" s="13"/>
    </row>
    <row r="220" spans="1:25" ht="22.5" customHeight="1">
      <c r="A220" s="8"/>
      <c r="B220" s="8"/>
      <c r="C220" s="8"/>
      <c r="D220" s="8"/>
      <c r="E220" s="16"/>
      <c r="F220" s="8"/>
      <c r="G220" s="8"/>
      <c r="H220" s="13"/>
      <c r="I220" s="13"/>
      <c r="J220" s="13"/>
      <c r="K220" s="13"/>
      <c r="L220" s="13"/>
      <c r="M220" s="13"/>
      <c r="N220" s="13"/>
      <c r="O220" s="13"/>
      <c r="P220" s="13"/>
      <c r="Q220" s="13"/>
      <c r="R220" s="13"/>
      <c r="S220" s="13"/>
      <c r="T220" s="13"/>
      <c r="U220" s="13"/>
      <c r="V220" s="13"/>
      <c r="W220" s="13"/>
      <c r="X220" s="13"/>
      <c r="Y220" s="13"/>
    </row>
    <row r="221" spans="1:25" ht="22.5" customHeight="1">
      <c r="A221" s="8"/>
      <c r="B221" s="8"/>
      <c r="C221" s="8"/>
      <c r="D221" s="8"/>
      <c r="E221" s="16"/>
      <c r="F221" s="8"/>
      <c r="G221" s="8"/>
      <c r="H221" s="13"/>
      <c r="I221" s="13"/>
      <c r="J221" s="13"/>
      <c r="K221" s="13"/>
      <c r="L221" s="13"/>
      <c r="M221" s="13"/>
      <c r="N221" s="13"/>
      <c r="O221" s="13"/>
      <c r="P221" s="13"/>
      <c r="Q221" s="13"/>
      <c r="R221" s="13"/>
      <c r="S221" s="13"/>
      <c r="T221" s="13"/>
      <c r="U221" s="13"/>
      <c r="V221" s="13"/>
      <c r="W221" s="13"/>
      <c r="X221" s="13"/>
      <c r="Y221" s="13"/>
    </row>
    <row r="222" spans="1:25" ht="22.5" customHeight="1">
      <c r="A222" s="8"/>
      <c r="B222" s="8"/>
      <c r="C222" s="8"/>
      <c r="D222" s="8"/>
      <c r="E222" s="16"/>
      <c r="F222" s="8"/>
      <c r="G222" s="8"/>
      <c r="H222" s="13"/>
      <c r="I222" s="13"/>
      <c r="J222" s="13"/>
      <c r="K222" s="13"/>
      <c r="L222" s="13"/>
      <c r="M222" s="13"/>
      <c r="N222" s="13"/>
      <c r="O222" s="13"/>
      <c r="P222" s="13"/>
      <c r="Q222" s="13"/>
      <c r="R222" s="13"/>
      <c r="S222" s="13"/>
      <c r="T222" s="13"/>
      <c r="U222" s="13"/>
      <c r="V222" s="13"/>
      <c r="W222" s="13"/>
      <c r="X222" s="13"/>
      <c r="Y222" s="13"/>
    </row>
    <row r="223" spans="1:25" ht="22.5" customHeight="1">
      <c r="A223" s="8"/>
      <c r="B223" s="8"/>
      <c r="C223" s="8"/>
      <c r="D223" s="8"/>
      <c r="E223" s="16"/>
      <c r="F223" s="8"/>
      <c r="G223" s="8"/>
      <c r="H223" s="13"/>
      <c r="I223" s="13"/>
      <c r="J223" s="13"/>
      <c r="K223" s="13"/>
      <c r="L223" s="13"/>
      <c r="M223" s="13"/>
      <c r="N223" s="13"/>
      <c r="O223" s="13"/>
      <c r="P223" s="13"/>
      <c r="Q223" s="13"/>
      <c r="R223" s="13"/>
      <c r="S223" s="13"/>
      <c r="T223" s="13"/>
      <c r="U223" s="13"/>
      <c r="V223" s="13"/>
      <c r="W223" s="13"/>
      <c r="X223" s="13"/>
      <c r="Y223" s="13"/>
    </row>
    <row r="224" spans="1:25" ht="22.5" customHeight="1">
      <c r="A224" s="8"/>
      <c r="B224" s="8"/>
      <c r="C224" s="8"/>
      <c r="D224" s="8"/>
      <c r="E224" s="16"/>
      <c r="F224" s="8"/>
      <c r="G224" s="8"/>
      <c r="H224" s="13"/>
      <c r="I224" s="13"/>
      <c r="J224" s="13"/>
      <c r="K224" s="13"/>
      <c r="L224" s="13"/>
      <c r="M224" s="13"/>
      <c r="N224" s="13"/>
      <c r="O224" s="13"/>
      <c r="P224" s="13"/>
      <c r="Q224" s="13"/>
      <c r="R224" s="13"/>
      <c r="S224" s="13"/>
      <c r="T224" s="13"/>
      <c r="U224" s="13"/>
      <c r="V224" s="13"/>
      <c r="W224" s="13"/>
      <c r="X224" s="13"/>
      <c r="Y224" s="13"/>
    </row>
    <row r="225" spans="1:25" ht="22.5" customHeight="1">
      <c r="A225" s="8"/>
      <c r="B225" s="8"/>
      <c r="C225" s="8"/>
      <c r="D225" s="8"/>
      <c r="E225" s="16"/>
      <c r="F225" s="8"/>
      <c r="G225" s="8"/>
      <c r="H225" s="13"/>
      <c r="I225" s="13"/>
      <c r="J225" s="13"/>
      <c r="K225" s="13"/>
      <c r="L225" s="13"/>
      <c r="M225" s="13"/>
      <c r="N225" s="13"/>
      <c r="O225" s="13"/>
      <c r="P225" s="13"/>
      <c r="Q225" s="13"/>
      <c r="R225" s="13"/>
      <c r="S225" s="13"/>
      <c r="T225" s="13"/>
      <c r="U225" s="13"/>
      <c r="V225" s="13"/>
      <c r="W225" s="13"/>
      <c r="X225" s="13"/>
      <c r="Y225" s="13"/>
    </row>
    <row r="226" spans="1:25" ht="22.5" customHeight="1">
      <c r="A226" s="8"/>
      <c r="B226" s="8"/>
      <c r="C226" s="8"/>
      <c r="D226" s="8"/>
      <c r="E226" s="16"/>
      <c r="F226" s="8"/>
      <c r="G226" s="8"/>
      <c r="H226" s="13"/>
      <c r="I226" s="13"/>
      <c r="J226" s="13"/>
      <c r="K226" s="13"/>
      <c r="L226" s="13"/>
      <c r="M226" s="13"/>
      <c r="N226" s="13"/>
      <c r="O226" s="13"/>
      <c r="P226" s="13"/>
      <c r="Q226" s="13"/>
      <c r="R226" s="13"/>
      <c r="S226" s="13"/>
      <c r="T226" s="13"/>
      <c r="U226" s="13"/>
      <c r="V226" s="13"/>
      <c r="W226" s="13"/>
      <c r="X226" s="13"/>
      <c r="Y226" s="13"/>
    </row>
    <row r="227" spans="1:25" ht="22.5" customHeight="1">
      <c r="A227" s="8"/>
      <c r="B227" s="8"/>
      <c r="C227" s="8"/>
      <c r="D227" s="8"/>
      <c r="E227" s="16"/>
      <c r="F227" s="8"/>
      <c r="G227" s="8"/>
      <c r="H227" s="13"/>
      <c r="I227" s="13"/>
      <c r="J227" s="13"/>
      <c r="K227" s="13"/>
      <c r="L227" s="13"/>
      <c r="M227" s="13"/>
      <c r="N227" s="13"/>
      <c r="O227" s="13"/>
      <c r="P227" s="13"/>
      <c r="Q227" s="13"/>
      <c r="R227" s="13"/>
      <c r="S227" s="13"/>
      <c r="T227" s="13"/>
      <c r="U227" s="13"/>
      <c r="V227" s="13"/>
      <c r="W227" s="13"/>
      <c r="X227" s="13"/>
      <c r="Y227" s="13"/>
    </row>
    <row r="228" spans="1:25" ht="22.5" customHeight="1">
      <c r="A228" s="8"/>
      <c r="B228" s="8"/>
      <c r="C228" s="8"/>
      <c r="D228" s="8"/>
      <c r="E228" s="16"/>
      <c r="F228" s="8"/>
      <c r="G228" s="8"/>
      <c r="H228" s="13"/>
      <c r="I228" s="13"/>
      <c r="J228" s="13"/>
      <c r="K228" s="13"/>
      <c r="L228" s="13"/>
      <c r="M228" s="13"/>
      <c r="N228" s="13"/>
      <c r="O228" s="13"/>
      <c r="P228" s="13"/>
      <c r="Q228" s="13"/>
      <c r="R228" s="13"/>
      <c r="S228" s="13"/>
      <c r="T228" s="13"/>
      <c r="U228" s="13"/>
      <c r="V228" s="13"/>
      <c r="W228" s="13"/>
      <c r="X228" s="13"/>
      <c r="Y228" s="13"/>
    </row>
    <row r="229" spans="1:25" ht="22.5" customHeight="1">
      <c r="A229" s="8"/>
      <c r="B229" s="8"/>
      <c r="C229" s="8"/>
      <c r="D229" s="8"/>
      <c r="E229" s="16"/>
      <c r="F229" s="8"/>
      <c r="G229" s="8"/>
      <c r="H229" s="13"/>
      <c r="I229" s="13"/>
      <c r="J229" s="13"/>
      <c r="K229" s="13"/>
      <c r="L229" s="13"/>
      <c r="M229" s="13"/>
      <c r="N229" s="13"/>
      <c r="O229" s="13"/>
      <c r="P229" s="13"/>
      <c r="Q229" s="13"/>
      <c r="R229" s="13"/>
      <c r="S229" s="13"/>
      <c r="T229" s="13"/>
      <c r="U229" s="13"/>
      <c r="V229" s="13"/>
      <c r="W229" s="13"/>
      <c r="X229" s="13"/>
      <c r="Y229" s="13"/>
    </row>
    <row r="230" spans="1:25" ht="22.5" customHeight="1">
      <c r="A230" s="8"/>
      <c r="B230" s="8"/>
      <c r="C230" s="8"/>
      <c r="D230" s="8"/>
      <c r="E230" s="16"/>
      <c r="F230" s="8"/>
      <c r="G230" s="8"/>
      <c r="H230" s="13"/>
      <c r="I230" s="13"/>
      <c r="J230" s="13"/>
      <c r="K230" s="13"/>
      <c r="L230" s="13"/>
      <c r="M230" s="13"/>
      <c r="N230" s="13"/>
      <c r="O230" s="13"/>
      <c r="P230" s="13"/>
      <c r="Q230" s="13"/>
      <c r="R230" s="13"/>
      <c r="S230" s="13"/>
      <c r="T230" s="13"/>
      <c r="U230" s="13"/>
      <c r="V230" s="13"/>
      <c r="W230" s="13"/>
      <c r="X230" s="13"/>
      <c r="Y230" s="13"/>
    </row>
    <row r="231" spans="1:25" ht="22.5" customHeight="1">
      <c r="A231" s="8"/>
      <c r="B231" s="8"/>
      <c r="C231" s="8"/>
      <c r="D231" s="8"/>
      <c r="E231" s="16"/>
      <c r="F231" s="8"/>
      <c r="G231" s="8"/>
      <c r="H231" s="13"/>
      <c r="I231" s="13"/>
      <c r="J231" s="13"/>
      <c r="K231" s="13"/>
      <c r="L231" s="13"/>
      <c r="M231" s="13"/>
      <c r="N231" s="13"/>
      <c r="O231" s="13"/>
      <c r="P231" s="13"/>
      <c r="Q231" s="13"/>
      <c r="R231" s="13"/>
      <c r="S231" s="13"/>
      <c r="T231" s="13"/>
      <c r="U231" s="13"/>
      <c r="V231" s="13"/>
      <c r="W231" s="13"/>
      <c r="X231" s="13"/>
      <c r="Y231" s="13"/>
    </row>
    <row r="232" spans="1:25" ht="22.5" customHeight="1">
      <c r="A232" s="8"/>
      <c r="B232" s="8"/>
      <c r="C232" s="8"/>
      <c r="D232" s="8"/>
      <c r="E232" s="16"/>
      <c r="F232" s="8"/>
      <c r="G232" s="8"/>
      <c r="H232" s="13"/>
      <c r="I232" s="13"/>
      <c r="J232" s="13"/>
      <c r="K232" s="13"/>
      <c r="L232" s="13"/>
      <c r="M232" s="13"/>
      <c r="N232" s="13"/>
      <c r="O232" s="13"/>
      <c r="P232" s="13"/>
      <c r="Q232" s="13"/>
      <c r="R232" s="13"/>
      <c r="S232" s="13"/>
      <c r="T232" s="13"/>
      <c r="U232" s="13"/>
      <c r="V232" s="13"/>
      <c r="W232" s="13"/>
      <c r="X232" s="13"/>
      <c r="Y232" s="13"/>
    </row>
    <row r="233" spans="1:25" ht="22.5" customHeight="1">
      <c r="A233" s="8"/>
      <c r="B233" s="8"/>
      <c r="C233" s="8"/>
      <c r="D233" s="8"/>
      <c r="E233" s="16"/>
      <c r="F233" s="8"/>
      <c r="G233" s="8"/>
      <c r="H233" s="13"/>
      <c r="I233" s="13"/>
      <c r="J233" s="13"/>
      <c r="K233" s="13"/>
      <c r="L233" s="13"/>
      <c r="M233" s="13"/>
      <c r="N233" s="13"/>
      <c r="O233" s="13"/>
      <c r="P233" s="13"/>
      <c r="Q233" s="13"/>
      <c r="R233" s="13"/>
      <c r="S233" s="13"/>
      <c r="T233" s="13"/>
      <c r="U233" s="13"/>
      <c r="V233" s="13"/>
      <c r="W233" s="13"/>
      <c r="X233" s="13"/>
      <c r="Y233" s="13"/>
    </row>
    <row r="234" spans="1:25" ht="22.5" customHeight="1">
      <c r="A234" s="8"/>
      <c r="B234" s="8"/>
      <c r="C234" s="8"/>
      <c r="D234" s="8"/>
      <c r="E234" s="16"/>
      <c r="F234" s="8"/>
      <c r="G234" s="8"/>
      <c r="H234" s="13"/>
      <c r="I234" s="13"/>
      <c r="J234" s="13"/>
      <c r="K234" s="13"/>
      <c r="L234" s="13"/>
      <c r="M234" s="13"/>
      <c r="N234" s="13"/>
      <c r="O234" s="13"/>
      <c r="P234" s="13"/>
      <c r="Q234" s="13"/>
      <c r="R234" s="13"/>
      <c r="S234" s="13"/>
      <c r="T234" s="13"/>
      <c r="U234" s="13"/>
      <c r="V234" s="13"/>
      <c r="W234" s="13"/>
      <c r="X234" s="13"/>
      <c r="Y234" s="13"/>
    </row>
    <row r="235" spans="1:25" ht="22.5" customHeight="1">
      <c r="A235" s="8"/>
      <c r="B235" s="8"/>
      <c r="C235" s="8"/>
      <c r="D235" s="8"/>
      <c r="E235" s="16"/>
      <c r="F235" s="8"/>
      <c r="G235" s="8"/>
      <c r="H235" s="13"/>
      <c r="I235" s="13"/>
      <c r="J235" s="13"/>
      <c r="K235" s="13"/>
      <c r="L235" s="13"/>
      <c r="M235" s="13"/>
      <c r="N235" s="13"/>
      <c r="O235" s="13"/>
      <c r="P235" s="13"/>
      <c r="Q235" s="13"/>
      <c r="R235" s="13"/>
      <c r="S235" s="13"/>
      <c r="T235" s="13"/>
      <c r="U235" s="13"/>
      <c r="V235" s="13"/>
      <c r="W235" s="13"/>
      <c r="X235" s="13"/>
      <c r="Y235" s="13"/>
    </row>
    <row r="236" spans="1:25" ht="22.5" customHeight="1">
      <c r="A236" s="8"/>
      <c r="B236" s="8"/>
      <c r="C236" s="8"/>
      <c r="D236" s="8"/>
      <c r="E236" s="16"/>
      <c r="F236" s="8"/>
      <c r="G236" s="8"/>
      <c r="H236" s="13"/>
      <c r="I236" s="13"/>
      <c r="J236" s="13"/>
      <c r="K236" s="13"/>
      <c r="L236" s="13"/>
      <c r="M236" s="13"/>
      <c r="N236" s="13"/>
      <c r="O236" s="13"/>
      <c r="P236" s="13"/>
      <c r="Q236" s="13"/>
      <c r="R236" s="13"/>
      <c r="S236" s="13"/>
      <c r="T236" s="13"/>
      <c r="U236" s="13"/>
      <c r="V236" s="13"/>
      <c r="W236" s="13"/>
      <c r="X236" s="13"/>
      <c r="Y236" s="13"/>
    </row>
    <row r="237" spans="1:25" ht="22.5" customHeight="1">
      <c r="A237" s="8"/>
      <c r="B237" s="8"/>
      <c r="C237" s="8"/>
      <c r="D237" s="8"/>
      <c r="E237" s="16"/>
      <c r="F237" s="8"/>
      <c r="G237" s="8"/>
      <c r="H237" s="13"/>
      <c r="I237" s="13"/>
      <c r="J237" s="13"/>
      <c r="K237" s="13"/>
      <c r="L237" s="13"/>
      <c r="M237" s="13"/>
      <c r="N237" s="13"/>
      <c r="O237" s="13"/>
      <c r="P237" s="13"/>
      <c r="Q237" s="13"/>
      <c r="R237" s="13"/>
      <c r="S237" s="13"/>
      <c r="T237" s="13"/>
      <c r="U237" s="13"/>
      <c r="V237" s="13"/>
      <c r="W237" s="13"/>
      <c r="X237" s="13"/>
      <c r="Y237" s="13"/>
    </row>
    <row r="238" spans="1:25" ht="22.5" customHeight="1">
      <c r="A238" s="8"/>
      <c r="B238" s="8"/>
      <c r="C238" s="8"/>
      <c r="D238" s="8"/>
      <c r="E238" s="16"/>
      <c r="F238" s="8"/>
      <c r="G238" s="8"/>
      <c r="H238" s="13"/>
      <c r="I238" s="13"/>
      <c r="J238" s="13"/>
      <c r="K238" s="13"/>
      <c r="L238" s="13"/>
      <c r="M238" s="13"/>
      <c r="N238" s="13"/>
      <c r="O238" s="13"/>
      <c r="P238" s="13"/>
      <c r="Q238" s="13"/>
      <c r="R238" s="13"/>
      <c r="S238" s="13"/>
      <c r="T238" s="13"/>
      <c r="U238" s="13"/>
      <c r="V238" s="13"/>
      <c r="W238" s="13"/>
      <c r="X238" s="13"/>
      <c r="Y238" s="13"/>
    </row>
    <row r="239" spans="1:25" ht="22.5" customHeight="1">
      <c r="A239" s="8"/>
      <c r="B239" s="8"/>
      <c r="C239" s="8"/>
      <c r="D239" s="8"/>
      <c r="E239" s="16"/>
      <c r="F239" s="8"/>
      <c r="G239" s="8"/>
      <c r="H239" s="13"/>
      <c r="I239" s="13"/>
      <c r="J239" s="13"/>
      <c r="K239" s="13"/>
      <c r="L239" s="13"/>
      <c r="M239" s="13"/>
      <c r="N239" s="13"/>
      <c r="O239" s="13"/>
      <c r="P239" s="13"/>
      <c r="Q239" s="13"/>
      <c r="R239" s="13"/>
      <c r="S239" s="13"/>
      <c r="T239" s="13"/>
      <c r="U239" s="13"/>
      <c r="V239" s="13"/>
      <c r="W239" s="13"/>
      <c r="X239" s="13"/>
      <c r="Y239" s="13"/>
    </row>
    <row r="240" spans="1:25" ht="22.5" customHeight="1">
      <c r="A240" s="8"/>
      <c r="B240" s="8"/>
      <c r="C240" s="8"/>
      <c r="D240" s="8"/>
      <c r="E240" s="16"/>
      <c r="F240" s="8"/>
      <c r="G240" s="8"/>
      <c r="H240" s="13"/>
      <c r="I240" s="13"/>
      <c r="J240" s="13"/>
      <c r="K240" s="13"/>
      <c r="L240" s="13"/>
      <c r="M240" s="13"/>
      <c r="N240" s="13"/>
      <c r="O240" s="13"/>
      <c r="P240" s="13"/>
      <c r="Q240" s="13"/>
      <c r="R240" s="13"/>
      <c r="S240" s="13"/>
      <c r="T240" s="13"/>
      <c r="U240" s="13"/>
      <c r="V240" s="13"/>
      <c r="W240" s="13"/>
      <c r="X240" s="13"/>
      <c r="Y240" s="13"/>
    </row>
    <row r="241" spans="1:25" ht="22.5" customHeight="1">
      <c r="A241" s="8"/>
      <c r="B241" s="8"/>
      <c r="C241" s="8"/>
      <c r="D241" s="8"/>
      <c r="E241" s="16"/>
      <c r="F241" s="8"/>
      <c r="G241" s="8"/>
      <c r="H241" s="13"/>
      <c r="I241" s="13"/>
      <c r="J241" s="13"/>
      <c r="K241" s="13"/>
      <c r="L241" s="13"/>
      <c r="M241" s="13"/>
      <c r="N241" s="13"/>
      <c r="O241" s="13"/>
      <c r="P241" s="13"/>
      <c r="Q241" s="13"/>
      <c r="R241" s="13"/>
      <c r="S241" s="13"/>
      <c r="T241" s="13"/>
      <c r="U241" s="13"/>
      <c r="V241" s="13"/>
      <c r="W241" s="13"/>
      <c r="X241" s="13"/>
      <c r="Y241" s="13"/>
    </row>
    <row r="242" spans="1:25" ht="22.5" customHeight="1">
      <c r="A242" s="8"/>
      <c r="B242" s="8"/>
      <c r="C242" s="8"/>
      <c r="D242" s="8"/>
      <c r="E242" s="16"/>
      <c r="F242" s="8"/>
      <c r="G242" s="8"/>
      <c r="H242" s="13"/>
      <c r="I242" s="13"/>
      <c r="J242" s="13"/>
      <c r="K242" s="13"/>
      <c r="L242" s="13"/>
      <c r="M242" s="13"/>
      <c r="N242" s="13"/>
      <c r="O242" s="13"/>
      <c r="P242" s="13"/>
      <c r="Q242" s="13"/>
      <c r="R242" s="13"/>
      <c r="S242" s="13"/>
      <c r="T242" s="13"/>
      <c r="U242" s="13"/>
      <c r="V242" s="13"/>
      <c r="W242" s="13"/>
      <c r="X242" s="13"/>
      <c r="Y242" s="13"/>
    </row>
    <row r="243" spans="1:25" ht="22.5" customHeight="1">
      <c r="A243" s="8"/>
      <c r="B243" s="8"/>
      <c r="C243" s="8"/>
      <c r="D243" s="8"/>
      <c r="E243" s="16"/>
      <c r="F243" s="8"/>
      <c r="G243" s="8"/>
      <c r="H243" s="13"/>
      <c r="I243" s="13"/>
      <c r="J243" s="13"/>
      <c r="K243" s="13"/>
      <c r="L243" s="13"/>
      <c r="M243" s="13"/>
      <c r="N243" s="13"/>
      <c r="O243" s="13"/>
      <c r="P243" s="13"/>
      <c r="Q243" s="13"/>
      <c r="R243" s="13"/>
      <c r="S243" s="13"/>
      <c r="T243" s="13"/>
      <c r="U243" s="13"/>
      <c r="V243" s="13"/>
      <c r="W243" s="13"/>
      <c r="X243" s="13"/>
      <c r="Y243" s="13"/>
    </row>
    <row r="244" spans="1:25" ht="22.5" customHeight="1">
      <c r="A244" s="8"/>
      <c r="B244" s="8"/>
      <c r="C244" s="8"/>
      <c r="D244" s="8"/>
      <c r="E244" s="16"/>
      <c r="F244" s="8"/>
      <c r="G244" s="8"/>
      <c r="H244" s="13"/>
      <c r="I244" s="13"/>
      <c r="J244" s="13"/>
      <c r="K244" s="13"/>
      <c r="L244" s="13"/>
      <c r="M244" s="13"/>
      <c r="N244" s="13"/>
      <c r="O244" s="13"/>
      <c r="P244" s="13"/>
      <c r="Q244" s="13"/>
      <c r="R244" s="13"/>
      <c r="S244" s="13"/>
      <c r="T244" s="13"/>
      <c r="U244" s="13"/>
      <c r="V244" s="13"/>
      <c r="W244" s="13"/>
      <c r="X244" s="13"/>
      <c r="Y244" s="13"/>
    </row>
    <row r="245" spans="1:25" ht="22.5" customHeight="1">
      <c r="A245" s="8"/>
      <c r="B245" s="8"/>
      <c r="C245" s="8"/>
      <c r="D245" s="8"/>
      <c r="E245" s="16"/>
      <c r="F245" s="8"/>
      <c r="G245" s="8"/>
      <c r="H245" s="13"/>
      <c r="I245" s="13"/>
      <c r="J245" s="13"/>
      <c r="K245" s="13"/>
      <c r="L245" s="13"/>
      <c r="M245" s="13"/>
      <c r="N245" s="13"/>
      <c r="O245" s="13"/>
      <c r="P245" s="13"/>
      <c r="Q245" s="13"/>
      <c r="R245" s="13"/>
      <c r="S245" s="13"/>
      <c r="T245" s="13"/>
      <c r="U245" s="13"/>
      <c r="V245" s="13"/>
      <c r="W245" s="13"/>
      <c r="X245" s="13"/>
      <c r="Y245" s="13"/>
    </row>
    <row r="246" spans="1:25" ht="22.5" customHeight="1">
      <c r="A246" s="8"/>
      <c r="B246" s="8"/>
      <c r="C246" s="8"/>
      <c r="D246" s="8"/>
      <c r="E246" s="16"/>
      <c r="F246" s="8"/>
      <c r="G246" s="8"/>
      <c r="H246" s="13"/>
      <c r="I246" s="13"/>
      <c r="J246" s="13"/>
      <c r="K246" s="13"/>
      <c r="L246" s="13"/>
      <c r="M246" s="13"/>
      <c r="N246" s="13"/>
      <c r="O246" s="13"/>
      <c r="P246" s="13"/>
      <c r="Q246" s="13"/>
      <c r="R246" s="13"/>
      <c r="S246" s="13"/>
      <c r="T246" s="13"/>
      <c r="U246" s="13"/>
      <c r="V246" s="13"/>
      <c r="W246" s="13"/>
      <c r="X246" s="13"/>
      <c r="Y246" s="13"/>
    </row>
    <row r="247" spans="1:25" ht="22.5" customHeight="1">
      <c r="A247" s="8"/>
      <c r="B247" s="8"/>
      <c r="C247" s="8"/>
      <c r="D247" s="8"/>
      <c r="E247" s="16"/>
      <c r="F247" s="8"/>
      <c r="G247" s="8"/>
      <c r="H247" s="13"/>
      <c r="I247" s="13"/>
      <c r="J247" s="13"/>
      <c r="K247" s="13"/>
      <c r="L247" s="13"/>
      <c r="M247" s="13"/>
      <c r="N247" s="13"/>
      <c r="O247" s="13"/>
      <c r="P247" s="13"/>
      <c r="Q247" s="13"/>
      <c r="R247" s="13"/>
      <c r="S247" s="13"/>
      <c r="T247" s="13"/>
      <c r="U247" s="13"/>
      <c r="V247" s="13"/>
      <c r="W247" s="13"/>
      <c r="X247" s="13"/>
      <c r="Y247" s="13"/>
    </row>
    <row r="248" spans="1:25" ht="22.5" customHeight="1">
      <c r="A248" s="8"/>
      <c r="B248" s="8"/>
      <c r="C248" s="8"/>
      <c r="D248" s="8"/>
      <c r="E248" s="16"/>
      <c r="F248" s="8"/>
      <c r="G248" s="8"/>
      <c r="H248" s="13"/>
      <c r="I248" s="13"/>
      <c r="J248" s="13"/>
      <c r="K248" s="13"/>
      <c r="L248" s="13"/>
      <c r="M248" s="13"/>
      <c r="N248" s="13"/>
      <c r="O248" s="13"/>
      <c r="P248" s="13"/>
      <c r="Q248" s="13"/>
      <c r="R248" s="13"/>
      <c r="S248" s="13"/>
      <c r="T248" s="13"/>
      <c r="U248" s="13"/>
      <c r="V248" s="13"/>
      <c r="W248" s="13"/>
      <c r="X248" s="13"/>
      <c r="Y248" s="13"/>
    </row>
    <row r="249" spans="1:25" ht="22.5" customHeight="1">
      <c r="A249" s="8"/>
      <c r="B249" s="8"/>
      <c r="C249" s="8"/>
      <c r="D249" s="8"/>
      <c r="E249" s="16"/>
      <c r="F249" s="8"/>
      <c r="G249" s="8"/>
      <c r="H249" s="13"/>
      <c r="I249" s="13"/>
      <c r="J249" s="13"/>
      <c r="K249" s="13"/>
      <c r="L249" s="13"/>
      <c r="M249" s="13"/>
      <c r="N249" s="13"/>
      <c r="O249" s="13"/>
      <c r="P249" s="13"/>
      <c r="Q249" s="13"/>
      <c r="R249" s="13"/>
      <c r="S249" s="13"/>
      <c r="T249" s="13"/>
      <c r="U249" s="13"/>
      <c r="V249" s="13"/>
      <c r="W249" s="13"/>
      <c r="X249" s="13"/>
      <c r="Y249" s="13"/>
    </row>
    <row r="250" spans="1:25" ht="22.5" customHeight="1">
      <c r="A250" s="8"/>
      <c r="B250" s="8"/>
      <c r="C250" s="8"/>
      <c r="D250" s="8"/>
      <c r="E250" s="16"/>
      <c r="F250" s="8"/>
      <c r="G250" s="8"/>
      <c r="H250" s="13"/>
      <c r="I250" s="13"/>
      <c r="J250" s="13"/>
      <c r="K250" s="13"/>
      <c r="L250" s="13"/>
      <c r="M250" s="13"/>
      <c r="N250" s="13"/>
      <c r="O250" s="13"/>
      <c r="P250" s="13"/>
      <c r="Q250" s="13"/>
      <c r="R250" s="13"/>
      <c r="S250" s="13"/>
      <c r="T250" s="13"/>
      <c r="U250" s="13"/>
      <c r="V250" s="13"/>
      <c r="W250" s="13"/>
      <c r="X250" s="13"/>
      <c r="Y250" s="13"/>
    </row>
    <row r="251" spans="1:25" ht="22.5" customHeight="1">
      <c r="A251" s="8"/>
      <c r="B251" s="8"/>
      <c r="C251" s="8"/>
      <c r="D251" s="8"/>
      <c r="E251" s="16"/>
      <c r="F251" s="8"/>
      <c r="G251" s="8"/>
      <c r="H251" s="13"/>
      <c r="I251" s="13"/>
      <c r="J251" s="13"/>
      <c r="K251" s="13"/>
      <c r="L251" s="13"/>
      <c r="M251" s="13"/>
      <c r="N251" s="13"/>
      <c r="O251" s="13"/>
      <c r="P251" s="13"/>
      <c r="Q251" s="13"/>
      <c r="R251" s="13"/>
      <c r="S251" s="13"/>
      <c r="T251" s="13"/>
      <c r="U251" s="13"/>
      <c r="V251" s="13"/>
      <c r="W251" s="13"/>
      <c r="X251" s="13"/>
      <c r="Y251" s="13"/>
    </row>
    <row r="252" spans="1:25" ht="22.5" customHeight="1">
      <c r="A252" s="8"/>
      <c r="B252" s="8"/>
      <c r="C252" s="8"/>
      <c r="D252" s="8"/>
      <c r="E252" s="16"/>
      <c r="F252" s="8"/>
      <c r="G252" s="8"/>
      <c r="H252" s="13"/>
      <c r="I252" s="13"/>
      <c r="J252" s="13"/>
      <c r="K252" s="13"/>
      <c r="L252" s="13"/>
      <c r="M252" s="13"/>
      <c r="N252" s="13"/>
      <c r="O252" s="13"/>
      <c r="P252" s="13"/>
      <c r="Q252" s="13"/>
      <c r="R252" s="13"/>
      <c r="S252" s="13"/>
      <c r="T252" s="13"/>
      <c r="U252" s="13"/>
      <c r="V252" s="13"/>
      <c r="W252" s="13"/>
      <c r="X252" s="13"/>
      <c r="Y252" s="13"/>
    </row>
    <row r="253" spans="1:25" ht="22.5" customHeight="1">
      <c r="A253" s="8"/>
      <c r="B253" s="8"/>
      <c r="C253" s="8"/>
      <c r="D253" s="8"/>
      <c r="E253" s="16"/>
      <c r="F253" s="8"/>
      <c r="G253" s="8"/>
      <c r="H253" s="13"/>
      <c r="I253" s="13"/>
      <c r="J253" s="13"/>
      <c r="K253" s="13"/>
      <c r="L253" s="13"/>
      <c r="M253" s="13"/>
      <c r="N253" s="13"/>
      <c r="O253" s="13"/>
      <c r="P253" s="13"/>
      <c r="Q253" s="13"/>
      <c r="R253" s="13"/>
      <c r="S253" s="13"/>
      <c r="T253" s="13"/>
      <c r="U253" s="13"/>
      <c r="V253" s="13"/>
      <c r="W253" s="13"/>
      <c r="X253" s="13"/>
      <c r="Y253" s="13"/>
    </row>
    <row r="254" spans="1:25" ht="22.5" customHeight="1">
      <c r="A254" s="8"/>
      <c r="B254" s="8"/>
      <c r="C254" s="8"/>
      <c r="D254" s="8"/>
      <c r="E254" s="16"/>
      <c r="F254" s="8"/>
      <c r="G254" s="8"/>
      <c r="H254" s="13"/>
      <c r="I254" s="13"/>
      <c r="J254" s="13"/>
      <c r="K254" s="13"/>
      <c r="L254" s="13"/>
      <c r="M254" s="13"/>
      <c r="N254" s="13"/>
      <c r="O254" s="13"/>
      <c r="P254" s="13"/>
      <c r="Q254" s="13"/>
      <c r="R254" s="13"/>
      <c r="S254" s="13"/>
      <c r="T254" s="13"/>
      <c r="U254" s="13"/>
      <c r="V254" s="13"/>
      <c r="W254" s="13"/>
      <c r="X254" s="13"/>
      <c r="Y254" s="13"/>
    </row>
    <row r="255" spans="1:25" ht="22.5" customHeight="1">
      <c r="A255" s="8"/>
      <c r="B255" s="8"/>
      <c r="C255" s="8"/>
      <c r="D255" s="8"/>
      <c r="E255" s="16"/>
      <c r="F255" s="8"/>
      <c r="G255" s="8"/>
      <c r="H255" s="13"/>
      <c r="I255" s="13"/>
      <c r="J255" s="13"/>
      <c r="K255" s="13"/>
      <c r="L255" s="13"/>
      <c r="M255" s="13"/>
      <c r="N255" s="13"/>
      <c r="O255" s="13"/>
      <c r="P255" s="13"/>
      <c r="Q255" s="13"/>
      <c r="R255" s="13"/>
      <c r="S255" s="13"/>
      <c r="T255" s="13"/>
      <c r="U255" s="13"/>
      <c r="V255" s="13"/>
      <c r="W255" s="13"/>
      <c r="X255" s="13"/>
      <c r="Y255" s="13"/>
    </row>
    <row r="256" spans="1:25" ht="22.5" customHeight="1">
      <c r="A256" s="8"/>
      <c r="B256" s="8"/>
      <c r="C256" s="8"/>
      <c r="D256" s="8"/>
      <c r="E256" s="16"/>
      <c r="F256" s="8"/>
      <c r="G256" s="8"/>
      <c r="H256" s="13"/>
      <c r="I256" s="13"/>
      <c r="J256" s="13"/>
      <c r="K256" s="13"/>
      <c r="L256" s="13"/>
      <c r="M256" s="13"/>
      <c r="N256" s="13"/>
      <c r="O256" s="13"/>
      <c r="P256" s="13"/>
      <c r="Q256" s="13"/>
      <c r="R256" s="13"/>
      <c r="S256" s="13"/>
      <c r="T256" s="13"/>
      <c r="U256" s="13"/>
      <c r="V256" s="13"/>
      <c r="W256" s="13"/>
      <c r="X256" s="13"/>
      <c r="Y256" s="13"/>
    </row>
    <row r="257" spans="1:25" ht="22.5" customHeight="1">
      <c r="A257" s="8"/>
      <c r="B257" s="8"/>
      <c r="C257" s="8"/>
      <c r="D257" s="8"/>
      <c r="E257" s="16"/>
      <c r="F257" s="8"/>
      <c r="G257" s="8"/>
      <c r="H257" s="13"/>
      <c r="I257" s="13"/>
      <c r="J257" s="13"/>
      <c r="K257" s="13"/>
      <c r="L257" s="13"/>
      <c r="M257" s="13"/>
      <c r="N257" s="13"/>
      <c r="O257" s="13"/>
      <c r="P257" s="13"/>
      <c r="Q257" s="13"/>
      <c r="R257" s="13"/>
      <c r="S257" s="13"/>
      <c r="T257" s="13"/>
      <c r="U257" s="13"/>
      <c r="V257" s="13"/>
      <c r="W257" s="13"/>
      <c r="X257" s="13"/>
      <c r="Y257" s="13"/>
    </row>
    <row r="258" spans="1:25" ht="22.5" customHeight="1">
      <c r="A258" s="8"/>
      <c r="B258" s="8"/>
      <c r="C258" s="8"/>
      <c r="D258" s="8"/>
      <c r="E258" s="16"/>
      <c r="F258" s="8"/>
      <c r="G258" s="8"/>
      <c r="H258" s="13"/>
      <c r="I258" s="13"/>
      <c r="J258" s="13"/>
      <c r="K258" s="13"/>
      <c r="L258" s="13"/>
      <c r="M258" s="13"/>
      <c r="N258" s="13"/>
      <c r="O258" s="13"/>
      <c r="P258" s="13"/>
      <c r="Q258" s="13"/>
      <c r="R258" s="13"/>
      <c r="S258" s="13"/>
      <c r="T258" s="13"/>
      <c r="U258" s="13"/>
      <c r="V258" s="13"/>
      <c r="W258" s="13"/>
      <c r="X258" s="13"/>
      <c r="Y258" s="13"/>
    </row>
    <row r="259" spans="1:25" ht="22.5" customHeight="1">
      <c r="A259" s="8"/>
      <c r="B259" s="8"/>
      <c r="C259" s="8"/>
      <c r="D259" s="8"/>
      <c r="E259" s="16"/>
      <c r="F259" s="8"/>
      <c r="G259" s="8"/>
      <c r="H259" s="13"/>
      <c r="I259" s="13"/>
      <c r="J259" s="13"/>
      <c r="K259" s="13"/>
      <c r="L259" s="13"/>
      <c r="M259" s="13"/>
      <c r="N259" s="13"/>
      <c r="O259" s="13"/>
      <c r="P259" s="13"/>
      <c r="Q259" s="13"/>
      <c r="R259" s="13"/>
      <c r="S259" s="13"/>
      <c r="T259" s="13"/>
      <c r="U259" s="13"/>
      <c r="V259" s="13"/>
      <c r="W259" s="13"/>
      <c r="X259" s="13"/>
      <c r="Y259" s="13"/>
    </row>
    <row r="260" spans="1:25" ht="22.5" customHeight="1">
      <c r="A260" s="8"/>
      <c r="B260" s="8"/>
      <c r="C260" s="8"/>
      <c r="D260" s="8"/>
      <c r="E260" s="16"/>
      <c r="F260" s="8"/>
      <c r="G260" s="8"/>
      <c r="H260" s="13"/>
      <c r="I260" s="13"/>
      <c r="J260" s="13"/>
      <c r="K260" s="13"/>
      <c r="L260" s="13"/>
      <c r="M260" s="13"/>
      <c r="N260" s="13"/>
      <c r="O260" s="13"/>
      <c r="P260" s="13"/>
      <c r="Q260" s="13"/>
      <c r="R260" s="13"/>
      <c r="S260" s="13"/>
      <c r="T260" s="13"/>
      <c r="U260" s="13"/>
      <c r="V260" s="13"/>
      <c r="W260" s="13"/>
      <c r="X260" s="13"/>
      <c r="Y260" s="13"/>
    </row>
    <row r="261" spans="1:25" ht="22.5" customHeight="1">
      <c r="A261" s="8"/>
      <c r="B261" s="8"/>
      <c r="C261" s="8"/>
      <c r="D261" s="8"/>
      <c r="E261" s="16"/>
      <c r="F261" s="8"/>
      <c r="G261" s="8"/>
      <c r="H261" s="13"/>
      <c r="I261" s="13"/>
      <c r="J261" s="13"/>
      <c r="K261" s="13"/>
      <c r="L261" s="13"/>
      <c r="M261" s="13"/>
      <c r="N261" s="13"/>
      <c r="O261" s="13"/>
      <c r="P261" s="13"/>
      <c r="Q261" s="13"/>
      <c r="R261" s="13"/>
      <c r="S261" s="13"/>
      <c r="T261" s="13"/>
      <c r="U261" s="13"/>
      <c r="V261" s="13"/>
      <c r="W261" s="13"/>
      <c r="X261" s="13"/>
      <c r="Y261" s="13"/>
    </row>
    <row r="262" spans="1:25" ht="22.5" customHeight="1">
      <c r="A262" s="8"/>
      <c r="B262" s="8"/>
      <c r="C262" s="8"/>
      <c r="D262" s="8"/>
      <c r="E262" s="16"/>
      <c r="F262" s="8"/>
      <c r="G262" s="8"/>
      <c r="H262" s="13"/>
      <c r="I262" s="13"/>
      <c r="J262" s="13"/>
      <c r="K262" s="13"/>
      <c r="L262" s="13"/>
      <c r="M262" s="13"/>
      <c r="N262" s="13"/>
      <c r="O262" s="13"/>
      <c r="P262" s="13"/>
      <c r="Q262" s="13"/>
      <c r="R262" s="13"/>
      <c r="S262" s="13"/>
      <c r="T262" s="13"/>
      <c r="U262" s="13"/>
      <c r="V262" s="13"/>
      <c r="W262" s="13"/>
      <c r="X262" s="13"/>
      <c r="Y262" s="13"/>
    </row>
    <row r="263" spans="1:25" ht="22.5" customHeight="1">
      <c r="A263" s="8"/>
      <c r="B263" s="8"/>
      <c r="C263" s="8"/>
      <c r="D263" s="8"/>
      <c r="E263" s="16"/>
      <c r="F263" s="8"/>
      <c r="G263" s="8"/>
      <c r="H263" s="13"/>
      <c r="I263" s="13"/>
      <c r="J263" s="13"/>
      <c r="K263" s="13"/>
      <c r="L263" s="13"/>
      <c r="M263" s="13"/>
      <c r="N263" s="13"/>
      <c r="O263" s="13"/>
      <c r="P263" s="13"/>
      <c r="Q263" s="13"/>
      <c r="R263" s="13"/>
      <c r="S263" s="13"/>
      <c r="T263" s="13"/>
      <c r="U263" s="13"/>
      <c r="V263" s="13"/>
      <c r="W263" s="13"/>
      <c r="X263" s="13"/>
      <c r="Y263" s="13"/>
    </row>
    <row r="264" spans="1:25" ht="22.5" customHeight="1">
      <c r="A264" s="8"/>
      <c r="B264" s="8"/>
      <c r="C264" s="8"/>
      <c r="D264" s="8"/>
      <c r="E264" s="16"/>
      <c r="F264" s="8"/>
      <c r="G264" s="8"/>
      <c r="H264" s="13"/>
      <c r="I264" s="13"/>
      <c r="J264" s="13"/>
      <c r="K264" s="13"/>
      <c r="L264" s="13"/>
      <c r="M264" s="13"/>
      <c r="N264" s="13"/>
      <c r="O264" s="13"/>
      <c r="P264" s="13"/>
      <c r="Q264" s="13"/>
      <c r="R264" s="13"/>
      <c r="S264" s="13"/>
      <c r="T264" s="13"/>
      <c r="U264" s="13"/>
      <c r="V264" s="13"/>
      <c r="W264" s="13"/>
      <c r="X264" s="13"/>
      <c r="Y264" s="13"/>
    </row>
    <row r="265" spans="1:25" ht="22.5" customHeight="1">
      <c r="A265" s="8"/>
      <c r="B265" s="8"/>
      <c r="C265" s="8"/>
      <c r="D265" s="8"/>
      <c r="E265" s="16"/>
      <c r="F265" s="8"/>
      <c r="G265" s="8"/>
      <c r="H265" s="13"/>
      <c r="I265" s="13"/>
      <c r="J265" s="13"/>
      <c r="K265" s="13"/>
      <c r="L265" s="13"/>
      <c r="M265" s="13"/>
      <c r="N265" s="13"/>
      <c r="O265" s="13"/>
      <c r="P265" s="13"/>
      <c r="Q265" s="13"/>
      <c r="R265" s="13"/>
      <c r="S265" s="13"/>
      <c r="T265" s="13"/>
      <c r="U265" s="13"/>
      <c r="V265" s="13"/>
      <c r="W265" s="13"/>
      <c r="X265" s="13"/>
      <c r="Y265" s="13"/>
    </row>
    <row r="266" spans="1:25" ht="22.5" customHeight="1">
      <c r="A266" s="8"/>
      <c r="B266" s="8"/>
      <c r="C266" s="8"/>
      <c r="D266" s="8"/>
      <c r="E266" s="16"/>
      <c r="F266" s="8"/>
      <c r="G266" s="8"/>
      <c r="H266" s="13"/>
      <c r="I266" s="13"/>
      <c r="J266" s="13"/>
      <c r="K266" s="13"/>
      <c r="L266" s="13"/>
      <c r="M266" s="13"/>
      <c r="N266" s="13"/>
      <c r="O266" s="13"/>
      <c r="P266" s="13"/>
      <c r="Q266" s="13"/>
      <c r="R266" s="13"/>
      <c r="S266" s="13"/>
      <c r="T266" s="13"/>
      <c r="U266" s="13"/>
      <c r="V266" s="13"/>
      <c r="W266" s="13"/>
      <c r="X266" s="13"/>
      <c r="Y266" s="13"/>
    </row>
    <row r="267" spans="1:25" ht="22.5" customHeight="1">
      <c r="A267" s="8"/>
      <c r="B267" s="8"/>
      <c r="C267" s="8"/>
      <c r="D267" s="8"/>
      <c r="E267" s="16"/>
      <c r="F267" s="8"/>
      <c r="G267" s="8"/>
      <c r="H267" s="13"/>
      <c r="I267" s="13"/>
      <c r="J267" s="13"/>
      <c r="K267" s="13"/>
      <c r="L267" s="13"/>
      <c r="M267" s="13"/>
      <c r="N267" s="13"/>
      <c r="O267" s="13"/>
      <c r="P267" s="13"/>
      <c r="Q267" s="13"/>
      <c r="R267" s="13"/>
      <c r="S267" s="13"/>
      <c r="T267" s="13"/>
      <c r="U267" s="13"/>
      <c r="V267" s="13"/>
      <c r="W267" s="13"/>
      <c r="X267" s="13"/>
      <c r="Y267" s="13"/>
    </row>
    <row r="268" spans="1:25" ht="22.5" customHeight="1">
      <c r="A268" s="8"/>
      <c r="B268" s="8"/>
      <c r="C268" s="8"/>
      <c r="D268" s="8"/>
      <c r="E268" s="16"/>
      <c r="F268" s="8"/>
      <c r="G268" s="8"/>
      <c r="H268" s="13"/>
      <c r="I268" s="13"/>
      <c r="J268" s="13"/>
      <c r="K268" s="13"/>
      <c r="L268" s="13"/>
      <c r="M268" s="13"/>
      <c r="N268" s="13"/>
      <c r="O268" s="13"/>
      <c r="P268" s="13"/>
      <c r="Q268" s="13"/>
      <c r="R268" s="13"/>
      <c r="S268" s="13"/>
      <c r="T268" s="13"/>
      <c r="U268" s="13"/>
      <c r="V268" s="13"/>
      <c r="W268" s="13"/>
      <c r="X268" s="13"/>
      <c r="Y268" s="13"/>
    </row>
    <row r="269" spans="1:25" ht="22.5" customHeight="1">
      <c r="A269" s="8"/>
      <c r="B269" s="8"/>
      <c r="C269" s="8"/>
      <c r="D269" s="8"/>
      <c r="E269" s="16"/>
      <c r="F269" s="8"/>
      <c r="G269" s="8"/>
      <c r="H269" s="13"/>
      <c r="I269" s="13"/>
      <c r="J269" s="13"/>
      <c r="K269" s="13"/>
      <c r="L269" s="13"/>
      <c r="M269" s="13"/>
      <c r="N269" s="13"/>
      <c r="O269" s="13"/>
      <c r="P269" s="13"/>
      <c r="Q269" s="13"/>
      <c r="R269" s="13"/>
      <c r="S269" s="13"/>
      <c r="T269" s="13"/>
      <c r="U269" s="13"/>
      <c r="V269" s="13"/>
      <c r="W269" s="13"/>
      <c r="X269" s="13"/>
      <c r="Y269" s="13"/>
    </row>
    <row r="270" spans="1:25" ht="22.5" customHeight="1">
      <c r="A270" s="8"/>
      <c r="B270" s="8"/>
      <c r="C270" s="8"/>
      <c r="D270" s="8"/>
      <c r="E270" s="16"/>
      <c r="F270" s="8"/>
      <c r="G270" s="8"/>
      <c r="H270" s="13"/>
      <c r="I270" s="13"/>
      <c r="J270" s="13"/>
      <c r="K270" s="13"/>
      <c r="L270" s="13"/>
      <c r="M270" s="13"/>
      <c r="N270" s="13"/>
      <c r="O270" s="13"/>
      <c r="P270" s="13"/>
      <c r="Q270" s="13"/>
      <c r="R270" s="13"/>
      <c r="S270" s="13"/>
      <c r="T270" s="13"/>
      <c r="U270" s="13"/>
      <c r="V270" s="13"/>
      <c r="W270" s="13"/>
      <c r="X270" s="13"/>
      <c r="Y270" s="13"/>
    </row>
    <row r="271" spans="1:25" ht="22.5" customHeight="1">
      <c r="A271" s="8"/>
      <c r="B271" s="8"/>
      <c r="C271" s="8"/>
      <c r="D271" s="8"/>
      <c r="E271" s="16"/>
      <c r="F271" s="8"/>
      <c r="G271" s="8"/>
      <c r="H271" s="13"/>
      <c r="I271" s="13"/>
      <c r="J271" s="13"/>
      <c r="K271" s="13"/>
      <c r="L271" s="13"/>
      <c r="M271" s="13"/>
      <c r="N271" s="13"/>
      <c r="O271" s="13"/>
      <c r="P271" s="13"/>
      <c r="Q271" s="13"/>
      <c r="R271" s="13"/>
      <c r="S271" s="13"/>
      <c r="T271" s="13"/>
      <c r="U271" s="13"/>
      <c r="V271" s="13"/>
      <c r="W271" s="13"/>
      <c r="X271" s="13"/>
      <c r="Y271" s="13"/>
    </row>
    <row r="272" spans="1:25" ht="22.5" customHeight="1">
      <c r="A272" s="8"/>
      <c r="B272" s="8"/>
      <c r="C272" s="8"/>
      <c r="D272" s="8"/>
      <c r="E272" s="16"/>
      <c r="F272" s="8"/>
      <c r="G272" s="8"/>
      <c r="H272" s="13"/>
      <c r="I272" s="13"/>
      <c r="J272" s="13"/>
      <c r="K272" s="13"/>
      <c r="L272" s="13"/>
      <c r="M272" s="13"/>
      <c r="N272" s="13"/>
      <c r="O272" s="13"/>
      <c r="P272" s="13"/>
      <c r="Q272" s="13"/>
      <c r="R272" s="13"/>
      <c r="S272" s="13"/>
      <c r="T272" s="13"/>
      <c r="U272" s="13"/>
      <c r="V272" s="13"/>
      <c r="W272" s="13"/>
      <c r="X272" s="13"/>
      <c r="Y272" s="13"/>
    </row>
    <row r="273" spans="1:25" ht="22.5" customHeight="1">
      <c r="A273" s="8"/>
      <c r="B273" s="8"/>
      <c r="C273" s="8"/>
      <c r="D273" s="8"/>
      <c r="E273" s="16"/>
      <c r="F273" s="8"/>
      <c r="G273" s="8"/>
      <c r="H273" s="13"/>
      <c r="I273" s="13"/>
      <c r="J273" s="13"/>
      <c r="K273" s="13"/>
      <c r="L273" s="13"/>
      <c r="M273" s="13"/>
      <c r="N273" s="13"/>
      <c r="O273" s="13"/>
      <c r="P273" s="13"/>
      <c r="Q273" s="13"/>
      <c r="R273" s="13"/>
      <c r="S273" s="13"/>
      <c r="T273" s="13"/>
      <c r="U273" s="13"/>
      <c r="V273" s="13"/>
      <c r="W273" s="13"/>
      <c r="X273" s="13"/>
      <c r="Y273" s="13"/>
    </row>
    <row r="274" spans="1:25" ht="22.5" customHeight="1">
      <c r="A274" s="8"/>
      <c r="B274" s="8"/>
      <c r="C274" s="8"/>
      <c r="D274" s="8"/>
      <c r="E274" s="16"/>
      <c r="F274" s="8"/>
      <c r="G274" s="8"/>
      <c r="H274" s="13"/>
      <c r="I274" s="13"/>
      <c r="J274" s="13"/>
      <c r="K274" s="13"/>
      <c r="L274" s="13"/>
      <c r="M274" s="13"/>
      <c r="N274" s="13"/>
      <c r="O274" s="13"/>
      <c r="P274" s="13"/>
      <c r="Q274" s="13"/>
      <c r="R274" s="13"/>
      <c r="S274" s="13"/>
      <c r="T274" s="13"/>
      <c r="U274" s="13"/>
      <c r="V274" s="13"/>
      <c r="W274" s="13"/>
      <c r="X274" s="13"/>
      <c r="Y274" s="13"/>
    </row>
    <row r="275" spans="1:25" ht="22.5" customHeight="1">
      <c r="A275" s="8"/>
      <c r="B275" s="8"/>
      <c r="C275" s="8"/>
      <c r="D275" s="8"/>
      <c r="E275" s="16"/>
      <c r="F275" s="8"/>
      <c r="G275" s="8"/>
      <c r="H275" s="13"/>
      <c r="I275" s="13"/>
      <c r="J275" s="13"/>
      <c r="K275" s="13"/>
      <c r="L275" s="13"/>
      <c r="M275" s="13"/>
      <c r="N275" s="13"/>
      <c r="O275" s="13"/>
      <c r="P275" s="13"/>
      <c r="Q275" s="13"/>
      <c r="R275" s="13"/>
      <c r="S275" s="13"/>
      <c r="T275" s="13"/>
      <c r="U275" s="13"/>
      <c r="V275" s="13"/>
      <c r="W275" s="13"/>
      <c r="X275" s="13"/>
      <c r="Y275" s="13"/>
    </row>
    <row r="276" spans="1:25" ht="22.5" customHeight="1">
      <c r="A276" s="8"/>
      <c r="B276" s="8"/>
      <c r="C276" s="8"/>
      <c r="D276" s="8"/>
      <c r="E276" s="16"/>
      <c r="F276" s="8"/>
      <c r="G276" s="8"/>
      <c r="H276" s="13"/>
      <c r="I276" s="13"/>
      <c r="J276" s="13"/>
      <c r="K276" s="13"/>
      <c r="L276" s="13"/>
      <c r="M276" s="13"/>
      <c r="N276" s="13"/>
      <c r="O276" s="13"/>
      <c r="P276" s="13"/>
      <c r="Q276" s="13"/>
      <c r="R276" s="13"/>
      <c r="S276" s="13"/>
      <c r="T276" s="13"/>
      <c r="U276" s="13"/>
      <c r="V276" s="13"/>
      <c r="W276" s="13"/>
      <c r="X276" s="13"/>
      <c r="Y276" s="13"/>
    </row>
    <row r="277" spans="1:25" ht="22.5" customHeight="1">
      <c r="A277" s="8"/>
      <c r="B277" s="8"/>
      <c r="C277" s="8"/>
      <c r="D277" s="8"/>
      <c r="E277" s="16"/>
      <c r="F277" s="8"/>
      <c r="G277" s="8"/>
      <c r="H277" s="13"/>
      <c r="I277" s="13"/>
      <c r="J277" s="13"/>
      <c r="K277" s="13"/>
      <c r="L277" s="13"/>
      <c r="M277" s="13"/>
      <c r="N277" s="13"/>
      <c r="O277" s="13"/>
      <c r="P277" s="13"/>
      <c r="Q277" s="13"/>
      <c r="R277" s="13"/>
      <c r="S277" s="13"/>
      <c r="T277" s="13"/>
      <c r="U277" s="13"/>
      <c r="V277" s="13"/>
      <c r="W277" s="13"/>
      <c r="X277" s="13"/>
      <c r="Y277" s="13"/>
    </row>
    <row r="278" spans="1:25" ht="22.5" customHeight="1">
      <c r="A278" s="8"/>
      <c r="B278" s="8"/>
      <c r="C278" s="8"/>
      <c r="D278" s="8"/>
      <c r="E278" s="16"/>
      <c r="F278" s="8"/>
      <c r="G278" s="8"/>
      <c r="H278" s="13"/>
      <c r="I278" s="13"/>
      <c r="J278" s="13"/>
      <c r="K278" s="13"/>
      <c r="L278" s="13"/>
      <c r="M278" s="13"/>
      <c r="N278" s="13"/>
      <c r="O278" s="13"/>
      <c r="P278" s="13"/>
      <c r="Q278" s="13"/>
      <c r="R278" s="13"/>
      <c r="S278" s="13"/>
      <c r="T278" s="13"/>
      <c r="U278" s="13"/>
      <c r="V278" s="13"/>
      <c r="W278" s="13"/>
      <c r="X278" s="13"/>
      <c r="Y278" s="13"/>
    </row>
    <row r="279" spans="1:25" ht="22.5" customHeight="1">
      <c r="A279" s="8"/>
      <c r="B279" s="8"/>
      <c r="C279" s="8"/>
      <c r="D279" s="8"/>
      <c r="E279" s="16"/>
      <c r="F279" s="8"/>
      <c r="G279" s="8"/>
      <c r="H279" s="13"/>
      <c r="I279" s="13"/>
      <c r="J279" s="13"/>
      <c r="K279" s="13"/>
      <c r="L279" s="13"/>
      <c r="M279" s="13"/>
      <c r="N279" s="13"/>
      <c r="O279" s="13"/>
      <c r="P279" s="13"/>
      <c r="Q279" s="13"/>
      <c r="R279" s="13"/>
      <c r="S279" s="13"/>
      <c r="T279" s="13"/>
      <c r="U279" s="13"/>
      <c r="V279" s="13"/>
      <c r="W279" s="13"/>
      <c r="X279" s="13"/>
      <c r="Y279" s="13"/>
    </row>
    <row r="280" spans="1:25" ht="22.5" customHeight="1">
      <c r="A280" s="8"/>
      <c r="B280" s="8"/>
      <c r="C280" s="8"/>
      <c r="D280" s="8"/>
      <c r="E280" s="16"/>
      <c r="F280" s="8"/>
      <c r="G280" s="8"/>
      <c r="H280" s="13"/>
      <c r="I280" s="13"/>
      <c r="J280" s="13"/>
      <c r="K280" s="13"/>
      <c r="L280" s="13"/>
      <c r="M280" s="13"/>
      <c r="N280" s="13"/>
      <c r="O280" s="13"/>
      <c r="P280" s="13"/>
      <c r="Q280" s="13"/>
      <c r="R280" s="13"/>
      <c r="S280" s="13"/>
      <c r="T280" s="13"/>
      <c r="U280" s="13"/>
      <c r="V280" s="13"/>
      <c r="W280" s="13"/>
      <c r="X280" s="13"/>
      <c r="Y280" s="13"/>
    </row>
    <row r="281" spans="1:25" ht="22.5" customHeight="1">
      <c r="A281" s="8"/>
      <c r="B281" s="8"/>
      <c r="C281" s="8"/>
      <c r="D281" s="8"/>
      <c r="E281" s="16"/>
      <c r="F281" s="8"/>
      <c r="G281" s="8"/>
      <c r="H281" s="13"/>
      <c r="I281" s="13"/>
      <c r="J281" s="13"/>
      <c r="K281" s="13"/>
      <c r="L281" s="13"/>
      <c r="M281" s="13"/>
      <c r="N281" s="13"/>
      <c r="O281" s="13"/>
      <c r="P281" s="13"/>
      <c r="Q281" s="13"/>
      <c r="R281" s="13"/>
      <c r="S281" s="13"/>
      <c r="T281" s="13"/>
      <c r="U281" s="13"/>
      <c r="V281" s="13"/>
      <c r="W281" s="13"/>
      <c r="X281" s="13"/>
      <c r="Y281" s="13"/>
    </row>
    <row r="282" spans="1:25" ht="22.5" customHeight="1">
      <c r="A282" s="8"/>
      <c r="B282" s="8"/>
      <c r="C282" s="8"/>
      <c r="D282" s="8"/>
      <c r="E282" s="16"/>
      <c r="F282" s="8"/>
      <c r="G282" s="8"/>
      <c r="H282" s="13"/>
      <c r="I282" s="13"/>
      <c r="J282" s="13"/>
      <c r="K282" s="13"/>
      <c r="L282" s="13"/>
      <c r="M282" s="13"/>
      <c r="N282" s="13"/>
      <c r="O282" s="13"/>
      <c r="P282" s="13"/>
      <c r="Q282" s="13"/>
      <c r="R282" s="13"/>
      <c r="S282" s="13"/>
      <c r="T282" s="13"/>
      <c r="U282" s="13"/>
      <c r="V282" s="13"/>
      <c r="W282" s="13"/>
      <c r="X282" s="13"/>
      <c r="Y282" s="13"/>
    </row>
    <row r="283" spans="1:25" ht="22.5" customHeight="1">
      <c r="A283" s="8"/>
      <c r="B283" s="8"/>
      <c r="C283" s="8"/>
      <c r="D283" s="8"/>
      <c r="E283" s="16"/>
      <c r="F283" s="8"/>
      <c r="G283" s="8"/>
      <c r="H283" s="13"/>
      <c r="I283" s="13"/>
      <c r="J283" s="13"/>
      <c r="K283" s="13"/>
      <c r="L283" s="13"/>
      <c r="M283" s="13"/>
      <c r="N283" s="13"/>
      <c r="O283" s="13"/>
      <c r="P283" s="13"/>
      <c r="Q283" s="13"/>
      <c r="R283" s="13"/>
      <c r="S283" s="13"/>
      <c r="T283" s="13"/>
      <c r="U283" s="13"/>
      <c r="V283" s="13"/>
      <c r="W283" s="13"/>
      <c r="X283" s="13"/>
      <c r="Y283" s="13"/>
    </row>
    <row r="284" spans="1:25" ht="22.5" customHeight="1">
      <c r="A284" s="8"/>
      <c r="B284" s="8"/>
      <c r="C284" s="8"/>
      <c r="D284" s="8"/>
      <c r="E284" s="16"/>
      <c r="F284" s="8"/>
      <c r="G284" s="8"/>
      <c r="H284" s="13"/>
      <c r="I284" s="13"/>
      <c r="J284" s="13"/>
      <c r="K284" s="13"/>
      <c r="L284" s="13"/>
      <c r="M284" s="13"/>
      <c r="N284" s="13"/>
      <c r="O284" s="13"/>
      <c r="P284" s="13"/>
      <c r="Q284" s="13"/>
      <c r="R284" s="13"/>
      <c r="S284" s="13"/>
      <c r="T284" s="13"/>
      <c r="U284" s="13"/>
      <c r="V284" s="13"/>
      <c r="W284" s="13"/>
      <c r="X284" s="13"/>
      <c r="Y284" s="13"/>
    </row>
    <row r="285" spans="1:25" ht="22.5" customHeight="1">
      <c r="A285" s="8"/>
      <c r="B285" s="8"/>
      <c r="C285" s="8"/>
      <c r="D285" s="8"/>
      <c r="E285" s="16"/>
      <c r="F285" s="8"/>
      <c r="G285" s="8"/>
      <c r="H285" s="13"/>
      <c r="I285" s="13"/>
      <c r="J285" s="13"/>
      <c r="K285" s="13"/>
      <c r="L285" s="13"/>
      <c r="M285" s="13"/>
      <c r="N285" s="13"/>
      <c r="O285" s="13"/>
      <c r="P285" s="13"/>
      <c r="Q285" s="13"/>
      <c r="R285" s="13"/>
      <c r="S285" s="13"/>
      <c r="T285" s="13"/>
      <c r="U285" s="13"/>
      <c r="V285" s="13"/>
      <c r="W285" s="13"/>
      <c r="X285" s="13"/>
      <c r="Y285" s="13"/>
    </row>
    <row r="286" spans="1:25" ht="22.5" customHeight="1">
      <c r="A286" s="8"/>
      <c r="B286" s="8"/>
      <c r="C286" s="8"/>
      <c r="D286" s="8"/>
      <c r="E286" s="16"/>
      <c r="F286" s="8"/>
      <c r="G286" s="8"/>
      <c r="H286" s="13"/>
      <c r="I286" s="13"/>
      <c r="J286" s="13"/>
      <c r="K286" s="13"/>
      <c r="L286" s="13"/>
      <c r="M286" s="13"/>
      <c r="N286" s="13"/>
      <c r="O286" s="13"/>
      <c r="P286" s="13"/>
      <c r="Q286" s="13"/>
      <c r="R286" s="13"/>
      <c r="S286" s="13"/>
      <c r="T286" s="13"/>
      <c r="U286" s="13"/>
      <c r="V286" s="13"/>
      <c r="W286" s="13"/>
      <c r="X286" s="13"/>
      <c r="Y286" s="13"/>
    </row>
    <row r="287" spans="1:25" ht="22.5" customHeight="1">
      <c r="A287" s="8"/>
      <c r="B287" s="8"/>
      <c r="C287" s="8"/>
      <c r="D287" s="8"/>
      <c r="E287" s="16"/>
      <c r="F287" s="8"/>
      <c r="G287" s="8"/>
      <c r="H287" s="13"/>
      <c r="I287" s="13"/>
      <c r="J287" s="13"/>
      <c r="K287" s="13"/>
      <c r="L287" s="13"/>
      <c r="M287" s="13"/>
      <c r="N287" s="13"/>
      <c r="O287" s="13"/>
      <c r="P287" s="13"/>
      <c r="Q287" s="13"/>
      <c r="R287" s="13"/>
      <c r="S287" s="13"/>
      <c r="T287" s="13"/>
      <c r="U287" s="13"/>
      <c r="V287" s="13"/>
      <c r="W287" s="13"/>
      <c r="X287" s="13"/>
      <c r="Y287" s="13"/>
    </row>
    <row r="288" spans="1:25" ht="22.5" customHeight="1">
      <c r="A288" s="8"/>
      <c r="B288" s="8"/>
      <c r="C288" s="8"/>
      <c r="D288" s="8"/>
      <c r="E288" s="16"/>
      <c r="F288" s="8"/>
      <c r="G288" s="8"/>
      <c r="H288" s="13"/>
      <c r="I288" s="13"/>
      <c r="J288" s="13"/>
      <c r="K288" s="13"/>
      <c r="L288" s="13"/>
      <c r="M288" s="13"/>
      <c r="N288" s="13"/>
      <c r="O288" s="13"/>
      <c r="P288" s="13"/>
      <c r="Q288" s="13"/>
      <c r="R288" s="13"/>
      <c r="S288" s="13"/>
      <c r="T288" s="13"/>
      <c r="U288" s="13"/>
      <c r="V288" s="13"/>
      <c r="W288" s="13"/>
      <c r="X288" s="13"/>
      <c r="Y288" s="13"/>
    </row>
    <row r="289" spans="1:25" ht="22.5" customHeight="1">
      <c r="A289" s="8"/>
      <c r="B289" s="8"/>
      <c r="C289" s="8"/>
      <c r="D289" s="8"/>
      <c r="E289" s="16"/>
      <c r="F289" s="8"/>
      <c r="G289" s="8"/>
      <c r="H289" s="13"/>
      <c r="I289" s="13"/>
      <c r="J289" s="13"/>
      <c r="K289" s="13"/>
      <c r="L289" s="13"/>
      <c r="M289" s="13"/>
      <c r="N289" s="13"/>
      <c r="O289" s="13"/>
      <c r="P289" s="13"/>
      <c r="Q289" s="13"/>
      <c r="R289" s="13"/>
      <c r="S289" s="13"/>
      <c r="T289" s="13"/>
      <c r="U289" s="13"/>
      <c r="V289" s="13"/>
      <c r="W289" s="13"/>
      <c r="X289" s="13"/>
      <c r="Y289" s="13"/>
    </row>
    <row r="290" spans="1:25" ht="22.5" customHeight="1">
      <c r="A290" s="8"/>
      <c r="B290" s="8"/>
      <c r="C290" s="8"/>
      <c r="D290" s="8"/>
      <c r="E290" s="16"/>
      <c r="F290" s="8"/>
      <c r="G290" s="8"/>
      <c r="H290" s="13"/>
      <c r="I290" s="13"/>
      <c r="J290" s="13"/>
      <c r="K290" s="13"/>
      <c r="L290" s="13"/>
      <c r="M290" s="13"/>
      <c r="N290" s="13"/>
      <c r="O290" s="13"/>
      <c r="P290" s="13"/>
      <c r="Q290" s="13"/>
      <c r="R290" s="13"/>
      <c r="S290" s="13"/>
      <c r="T290" s="13"/>
      <c r="U290" s="13"/>
      <c r="V290" s="13"/>
      <c r="W290" s="13"/>
      <c r="X290" s="13"/>
      <c r="Y290" s="13"/>
    </row>
    <row r="291" spans="1:25" ht="22.5" customHeight="1">
      <c r="A291" s="8"/>
      <c r="B291" s="8"/>
      <c r="C291" s="8"/>
      <c r="D291" s="8"/>
      <c r="E291" s="16"/>
      <c r="F291" s="8"/>
      <c r="G291" s="8"/>
      <c r="H291" s="13"/>
      <c r="I291" s="13"/>
      <c r="J291" s="13"/>
      <c r="K291" s="13"/>
      <c r="L291" s="13"/>
      <c r="M291" s="13"/>
      <c r="N291" s="13"/>
      <c r="O291" s="13"/>
      <c r="P291" s="13"/>
      <c r="Q291" s="13"/>
      <c r="R291" s="13"/>
      <c r="S291" s="13"/>
      <c r="T291" s="13"/>
      <c r="U291" s="13"/>
      <c r="V291" s="13"/>
      <c r="W291" s="13"/>
      <c r="X291" s="13"/>
      <c r="Y291" s="13"/>
    </row>
    <row r="292" spans="1:25" ht="22.5" customHeight="1">
      <c r="A292" s="8"/>
      <c r="B292" s="8"/>
      <c r="C292" s="8"/>
      <c r="D292" s="8"/>
      <c r="E292" s="16"/>
      <c r="F292" s="8"/>
      <c r="G292" s="8"/>
      <c r="H292" s="13"/>
      <c r="I292" s="13"/>
      <c r="J292" s="13"/>
      <c r="K292" s="13"/>
      <c r="L292" s="13"/>
      <c r="M292" s="13"/>
      <c r="N292" s="13"/>
      <c r="O292" s="13"/>
      <c r="P292" s="13"/>
      <c r="Q292" s="13"/>
      <c r="R292" s="13"/>
      <c r="S292" s="13"/>
      <c r="T292" s="13"/>
      <c r="U292" s="13"/>
      <c r="V292" s="13"/>
      <c r="W292" s="13"/>
      <c r="X292" s="13"/>
      <c r="Y292" s="13"/>
    </row>
    <row r="293" spans="1:25" ht="22.5" customHeight="1">
      <c r="A293" s="8"/>
      <c r="B293" s="8"/>
      <c r="C293" s="8"/>
      <c r="D293" s="8"/>
      <c r="E293" s="16"/>
      <c r="F293" s="8"/>
      <c r="G293" s="8"/>
      <c r="H293" s="13"/>
      <c r="I293" s="13"/>
      <c r="J293" s="13"/>
      <c r="K293" s="13"/>
      <c r="L293" s="13"/>
      <c r="M293" s="13"/>
      <c r="N293" s="13"/>
      <c r="O293" s="13"/>
      <c r="P293" s="13"/>
      <c r="Q293" s="13"/>
      <c r="R293" s="13"/>
      <c r="S293" s="13"/>
      <c r="T293" s="13"/>
      <c r="U293" s="13"/>
      <c r="V293" s="13"/>
      <c r="W293" s="13"/>
      <c r="X293" s="13"/>
      <c r="Y293" s="13"/>
    </row>
    <row r="294" spans="1:25" ht="22.5" customHeight="1">
      <c r="A294" s="8"/>
      <c r="B294" s="8"/>
      <c r="C294" s="8"/>
      <c r="D294" s="8"/>
      <c r="E294" s="16"/>
      <c r="F294" s="8"/>
      <c r="G294" s="8"/>
      <c r="H294" s="13"/>
      <c r="I294" s="13"/>
      <c r="J294" s="13"/>
      <c r="K294" s="13"/>
      <c r="L294" s="13"/>
      <c r="M294" s="13"/>
      <c r="N294" s="13"/>
      <c r="O294" s="13"/>
      <c r="P294" s="13"/>
      <c r="Q294" s="13"/>
      <c r="R294" s="13"/>
      <c r="S294" s="13"/>
      <c r="T294" s="13"/>
      <c r="U294" s="13"/>
      <c r="V294" s="13"/>
      <c r="W294" s="13"/>
      <c r="X294" s="13"/>
      <c r="Y294" s="13"/>
    </row>
    <row r="295" spans="1:25" ht="22.5" customHeight="1">
      <c r="A295" s="8"/>
      <c r="B295" s="8"/>
      <c r="C295" s="8"/>
      <c r="D295" s="8"/>
      <c r="E295" s="16"/>
      <c r="F295" s="8"/>
      <c r="G295" s="8"/>
      <c r="H295" s="13"/>
      <c r="I295" s="13"/>
      <c r="J295" s="13"/>
      <c r="K295" s="13"/>
      <c r="L295" s="13"/>
      <c r="M295" s="13"/>
      <c r="N295" s="13"/>
      <c r="O295" s="13"/>
      <c r="P295" s="13"/>
      <c r="Q295" s="13"/>
      <c r="R295" s="13"/>
      <c r="S295" s="13"/>
      <c r="T295" s="13"/>
      <c r="U295" s="13"/>
      <c r="V295" s="13"/>
      <c r="W295" s="13"/>
      <c r="X295" s="13"/>
      <c r="Y295" s="13"/>
    </row>
    <row r="296" spans="1:25" ht="22.5" customHeight="1">
      <c r="A296" s="8"/>
      <c r="B296" s="8"/>
      <c r="C296" s="8"/>
      <c r="D296" s="8"/>
      <c r="E296" s="16"/>
      <c r="F296" s="8"/>
      <c r="G296" s="8"/>
      <c r="H296" s="13"/>
      <c r="I296" s="13"/>
      <c r="J296" s="13"/>
      <c r="K296" s="13"/>
      <c r="L296" s="13"/>
      <c r="M296" s="13"/>
      <c r="N296" s="13"/>
      <c r="O296" s="13"/>
      <c r="P296" s="13"/>
      <c r="Q296" s="13"/>
      <c r="R296" s="13"/>
      <c r="S296" s="13"/>
      <c r="T296" s="13"/>
      <c r="U296" s="13"/>
      <c r="V296" s="13"/>
      <c r="W296" s="13"/>
      <c r="X296" s="13"/>
      <c r="Y296" s="13"/>
    </row>
    <row r="297" spans="1:25" ht="22.5" customHeight="1">
      <c r="A297" s="8"/>
      <c r="B297" s="8"/>
      <c r="C297" s="8"/>
      <c r="D297" s="8"/>
      <c r="E297" s="16"/>
      <c r="F297" s="8"/>
      <c r="G297" s="8"/>
      <c r="H297" s="13"/>
      <c r="I297" s="13"/>
      <c r="J297" s="13"/>
      <c r="K297" s="13"/>
      <c r="L297" s="13"/>
      <c r="M297" s="13"/>
      <c r="N297" s="13"/>
      <c r="O297" s="13"/>
      <c r="P297" s="13"/>
      <c r="Q297" s="13"/>
      <c r="R297" s="13"/>
      <c r="S297" s="13"/>
      <c r="T297" s="13"/>
      <c r="U297" s="13"/>
      <c r="V297" s="13"/>
      <c r="W297" s="13"/>
      <c r="X297" s="13"/>
      <c r="Y297" s="13"/>
    </row>
    <row r="298" spans="1:25" ht="22.5" customHeight="1">
      <c r="A298" s="8"/>
      <c r="B298" s="8"/>
      <c r="C298" s="8"/>
      <c r="D298" s="8"/>
      <c r="E298" s="16"/>
      <c r="F298" s="8"/>
      <c r="G298" s="8"/>
      <c r="H298" s="13"/>
      <c r="I298" s="13"/>
      <c r="J298" s="13"/>
      <c r="K298" s="13"/>
      <c r="L298" s="13"/>
      <c r="M298" s="13"/>
      <c r="N298" s="13"/>
      <c r="O298" s="13"/>
      <c r="P298" s="13"/>
      <c r="Q298" s="13"/>
      <c r="R298" s="13"/>
      <c r="S298" s="13"/>
      <c r="T298" s="13"/>
      <c r="U298" s="13"/>
      <c r="V298" s="13"/>
      <c r="W298" s="13"/>
      <c r="X298" s="13"/>
      <c r="Y298" s="13"/>
    </row>
    <row r="299" spans="1:25" ht="22.5" customHeight="1">
      <c r="A299" s="8"/>
      <c r="B299" s="8"/>
      <c r="C299" s="8"/>
      <c r="D299" s="8"/>
      <c r="E299" s="16"/>
      <c r="F299" s="8"/>
      <c r="G299" s="8"/>
      <c r="H299" s="13"/>
      <c r="I299" s="13"/>
      <c r="J299" s="13"/>
      <c r="K299" s="13"/>
      <c r="L299" s="13"/>
      <c r="M299" s="13"/>
      <c r="N299" s="13"/>
      <c r="O299" s="13"/>
      <c r="P299" s="13"/>
      <c r="Q299" s="13"/>
      <c r="R299" s="13"/>
      <c r="S299" s="13"/>
      <c r="T299" s="13"/>
      <c r="U299" s="13"/>
      <c r="V299" s="13"/>
      <c r="W299" s="13"/>
      <c r="X299" s="13"/>
      <c r="Y299" s="13"/>
    </row>
    <row r="300" spans="1:25" ht="22.5" customHeight="1">
      <c r="A300" s="8"/>
      <c r="B300" s="8"/>
      <c r="C300" s="8"/>
      <c r="D300" s="8"/>
      <c r="E300" s="16"/>
      <c r="F300" s="8"/>
      <c r="G300" s="8"/>
      <c r="H300" s="13"/>
      <c r="I300" s="13"/>
      <c r="J300" s="13"/>
      <c r="K300" s="13"/>
      <c r="L300" s="13"/>
      <c r="M300" s="13"/>
      <c r="N300" s="13"/>
      <c r="O300" s="13"/>
      <c r="P300" s="13"/>
      <c r="Q300" s="13"/>
      <c r="R300" s="13"/>
      <c r="S300" s="13"/>
      <c r="T300" s="13"/>
      <c r="U300" s="13"/>
      <c r="V300" s="13"/>
      <c r="W300" s="13"/>
      <c r="X300" s="13"/>
      <c r="Y300" s="13"/>
    </row>
    <row r="301" spans="1:25" ht="22.5" customHeight="1">
      <c r="A301" s="8"/>
      <c r="B301" s="8"/>
      <c r="C301" s="8"/>
      <c r="D301" s="8"/>
      <c r="E301" s="16"/>
      <c r="F301" s="8"/>
      <c r="G301" s="8"/>
      <c r="H301" s="13"/>
      <c r="I301" s="13"/>
      <c r="J301" s="13"/>
      <c r="K301" s="13"/>
      <c r="L301" s="13"/>
      <c r="M301" s="13"/>
      <c r="N301" s="13"/>
      <c r="O301" s="13"/>
      <c r="P301" s="13"/>
      <c r="Q301" s="13"/>
      <c r="R301" s="13"/>
      <c r="S301" s="13"/>
      <c r="T301" s="13"/>
      <c r="U301" s="13"/>
      <c r="V301" s="13"/>
      <c r="W301" s="13"/>
      <c r="X301" s="13"/>
      <c r="Y301" s="13"/>
    </row>
    <row r="302" spans="1:25" ht="22.5" customHeight="1">
      <c r="A302" s="8"/>
      <c r="B302" s="8"/>
      <c r="C302" s="8"/>
      <c r="D302" s="8"/>
      <c r="E302" s="16"/>
      <c r="F302" s="8"/>
      <c r="G302" s="8"/>
      <c r="H302" s="13"/>
      <c r="I302" s="13"/>
      <c r="J302" s="13"/>
      <c r="K302" s="13"/>
      <c r="L302" s="13"/>
      <c r="M302" s="13"/>
      <c r="N302" s="13"/>
      <c r="O302" s="13"/>
      <c r="P302" s="13"/>
      <c r="Q302" s="13"/>
      <c r="R302" s="13"/>
      <c r="S302" s="13"/>
      <c r="T302" s="13"/>
      <c r="U302" s="13"/>
      <c r="V302" s="13"/>
      <c r="W302" s="13"/>
      <c r="X302" s="13"/>
      <c r="Y302" s="13"/>
    </row>
    <row r="303" spans="1:25" ht="22.5" customHeight="1">
      <c r="A303" s="8"/>
      <c r="B303" s="8"/>
      <c r="C303" s="8"/>
      <c r="D303" s="8"/>
      <c r="E303" s="16"/>
      <c r="F303" s="8"/>
      <c r="G303" s="8"/>
      <c r="H303" s="13"/>
      <c r="I303" s="13"/>
      <c r="J303" s="13"/>
      <c r="K303" s="13"/>
      <c r="L303" s="13"/>
      <c r="M303" s="13"/>
      <c r="N303" s="13"/>
      <c r="O303" s="13"/>
      <c r="P303" s="13"/>
      <c r="Q303" s="13"/>
      <c r="R303" s="13"/>
      <c r="S303" s="13"/>
      <c r="T303" s="13"/>
      <c r="U303" s="13"/>
      <c r="V303" s="13"/>
      <c r="W303" s="13"/>
      <c r="X303" s="13"/>
      <c r="Y303" s="13"/>
    </row>
    <row r="304" spans="1:25" ht="22.5" customHeight="1">
      <c r="A304" s="8"/>
      <c r="B304" s="8"/>
      <c r="C304" s="8"/>
      <c r="D304" s="8"/>
      <c r="E304" s="16"/>
      <c r="F304" s="8"/>
      <c r="G304" s="8"/>
      <c r="H304" s="13"/>
      <c r="I304" s="13"/>
      <c r="J304" s="13"/>
      <c r="K304" s="13"/>
      <c r="L304" s="13"/>
      <c r="M304" s="13"/>
      <c r="N304" s="13"/>
      <c r="O304" s="13"/>
      <c r="P304" s="13"/>
      <c r="Q304" s="13"/>
      <c r="R304" s="13"/>
      <c r="S304" s="13"/>
      <c r="T304" s="13"/>
      <c r="U304" s="13"/>
      <c r="V304" s="13"/>
      <c r="W304" s="13"/>
      <c r="X304" s="13"/>
      <c r="Y304" s="13"/>
    </row>
    <row r="305" spans="1:25" ht="22.5" customHeight="1">
      <c r="A305" s="8"/>
      <c r="B305" s="8"/>
      <c r="C305" s="8"/>
      <c r="D305" s="8"/>
      <c r="E305" s="16"/>
      <c r="F305" s="8"/>
      <c r="G305" s="8"/>
      <c r="H305" s="13"/>
      <c r="I305" s="13"/>
      <c r="J305" s="13"/>
      <c r="K305" s="13"/>
      <c r="L305" s="13"/>
      <c r="M305" s="13"/>
      <c r="N305" s="13"/>
      <c r="O305" s="13"/>
      <c r="P305" s="13"/>
      <c r="Q305" s="13"/>
      <c r="R305" s="13"/>
      <c r="S305" s="13"/>
      <c r="T305" s="13"/>
      <c r="U305" s="13"/>
      <c r="V305" s="13"/>
      <c r="W305" s="13"/>
      <c r="X305" s="13"/>
      <c r="Y305" s="13"/>
    </row>
    <row r="306" spans="1:25" ht="22.5" customHeight="1">
      <c r="A306" s="8"/>
      <c r="B306" s="8"/>
      <c r="C306" s="8"/>
      <c r="D306" s="8"/>
      <c r="E306" s="16"/>
      <c r="F306" s="8"/>
      <c r="G306" s="8"/>
      <c r="H306" s="13"/>
      <c r="I306" s="13"/>
      <c r="J306" s="13"/>
      <c r="K306" s="13"/>
      <c r="L306" s="13"/>
      <c r="M306" s="13"/>
      <c r="N306" s="13"/>
      <c r="O306" s="13"/>
      <c r="P306" s="13"/>
      <c r="Q306" s="13"/>
      <c r="R306" s="13"/>
      <c r="S306" s="13"/>
      <c r="T306" s="13"/>
      <c r="U306" s="13"/>
      <c r="V306" s="13"/>
      <c r="W306" s="13"/>
      <c r="X306" s="13"/>
      <c r="Y306" s="13"/>
    </row>
    <row r="307" spans="1:25" ht="22.5" customHeight="1">
      <c r="A307" s="8"/>
      <c r="B307" s="8"/>
      <c r="C307" s="8"/>
      <c r="D307" s="8"/>
      <c r="E307" s="16"/>
      <c r="F307" s="8"/>
      <c r="G307" s="8"/>
      <c r="H307" s="13"/>
      <c r="I307" s="13"/>
      <c r="J307" s="13"/>
      <c r="K307" s="13"/>
      <c r="L307" s="13"/>
      <c r="M307" s="13"/>
      <c r="N307" s="13"/>
      <c r="O307" s="13"/>
      <c r="P307" s="13"/>
      <c r="Q307" s="13"/>
      <c r="R307" s="13"/>
      <c r="S307" s="13"/>
      <c r="T307" s="13"/>
      <c r="U307" s="13"/>
      <c r="V307" s="13"/>
      <c r="W307" s="13"/>
      <c r="X307" s="13"/>
      <c r="Y307" s="13"/>
    </row>
    <row r="308" spans="1:25" ht="22.5" customHeight="1">
      <c r="A308" s="8"/>
      <c r="B308" s="8"/>
      <c r="C308" s="8"/>
      <c r="D308" s="8"/>
      <c r="E308" s="16"/>
      <c r="F308" s="8"/>
      <c r="G308" s="8"/>
      <c r="H308" s="13"/>
      <c r="I308" s="13"/>
      <c r="J308" s="13"/>
      <c r="K308" s="13"/>
      <c r="L308" s="13"/>
      <c r="M308" s="13"/>
      <c r="N308" s="13"/>
      <c r="O308" s="13"/>
      <c r="P308" s="13"/>
      <c r="Q308" s="13"/>
      <c r="R308" s="13"/>
      <c r="S308" s="13"/>
      <c r="T308" s="13"/>
      <c r="U308" s="13"/>
      <c r="V308" s="13"/>
      <c r="W308" s="13"/>
      <c r="X308" s="13"/>
      <c r="Y308" s="13"/>
    </row>
    <row r="309" spans="1:25" ht="22.5" customHeight="1">
      <c r="A309" s="8"/>
      <c r="B309" s="8"/>
      <c r="C309" s="8"/>
      <c r="D309" s="8"/>
      <c r="E309" s="16"/>
      <c r="F309" s="8"/>
      <c r="G309" s="8"/>
      <c r="H309" s="13"/>
      <c r="I309" s="13"/>
      <c r="J309" s="13"/>
      <c r="K309" s="13"/>
      <c r="L309" s="13"/>
      <c r="M309" s="13"/>
      <c r="N309" s="13"/>
      <c r="O309" s="13"/>
      <c r="P309" s="13"/>
      <c r="Q309" s="13"/>
      <c r="R309" s="13"/>
      <c r="S309" s="13"/>
      <c r="T309" s="13"/>
      <c r="U309" s="13"/>
      <c r="V309" s="13"/>
      <c r="W309" s="13"/>
      <c r="X309" s="13"/>
      <c r="Y309" s="13"/>
    </row>
    <row r="310" spans="1:25" ht="22.5" customHeight="1">
      <c r="A310" s="8"/>
      <c r="B310" s="8"/>
      <c r="C310" s="8"/>
      <c r="D310" s="8"/>
      <c r="E310" s="16"/>
      <c r="F310" s="8"/>
      <c r="G310" s="8"/>
      <c r="H310" s="13"/>
      <c r="I310" s="13"/>
      <c r="J310" s="13"/>
      <c r="K310" s="13"/>
      <c r="L310" s="13"/>
      <c r="M310" s="13"/>
      <c r="N310" s="13"/>
      <c r="O310" s="13"/>
      <c r="P310" s="13"/>
      <c r="Q310" s="13"/>
      <c r="R310" s="13"/>
      <c r="S310" s="13"/>
      <c r="T310" s="13"/>
      <c r="U310" s="13"/>
      <c r="V310" s="13"/>
      <c r="W310" s="13"/>
      <c r="X310" s="13"/>
      <c r="Y310" s="13"/>
    </row>
    <row r="311" spans="1:25" ht="22.5" customHeight="1">
      <c r="A311" s="8"/>
      <c r="B311" s="8"/>
      <c r="C311" s="8"/>
      <c r="D311" s="8"/>
      <c r="E311" s="16"/>
      <c r="F311" s="8"/>
      <c r="G311" s="8"/>
      <c r="H311" s="13"/>
      <c r="I311" s="13"/>
      <c r="J311" s="13"/>
      <c r="K311" s="13"/>
      <c r="L311" s="13"/>
      <c r="M311" s="13"/>
      <c r="N311" s="13"/>
      <c r="O311" s="13"/>
      <c r="P311" s="13"/>
      <c r="Q311" s="13"/>
      <c r="R311" s="13"/>
      <c r="S311" s="13"/>
      <c r="T311" s="13"/>
      <c r="U311" s="13"/>
      <c r="V311" s="13"/>
      <c r="W311" s="13"/>
      <c r="X311" s="13"/>
      <c r="Y311" s="13"/>
    </row>
    <row r="312" spans="1:25" ht="22.5" customHeight="1">
      <c r="A312" s="8"/>
      <c r="B312" s="8"/>
      <c r="C312" s="8"/>
      <c r="D312" s="8"/>
      <c r="E312" s="16"/>
      <c r="F312" s="8"/>
      <c r="G312" s="8"/>
      <c r="H312" s="13"/>
      <c r="I312" s="13"/>
      <c r="J312" s="13"/>
      <c r="K312" s="13"/>
      <c r="L312" s="13"/>
      <c r="M312" s="13"/>
      <c r="N312" s="13"/>
      <c r="O312" s="13"/>
      <c r="P312" s="13"/>
      <c r="Q312" s="13"/>
      <c r="R312" s="13"/>
      <c r="S312" s="13"/>
      <c r="T312" s="13"/>
      <c r="U312" s="13"/>
      <c r="V312" s="13"/>
      <c r="W312" s="13"/>
      <c r="X312" s="13"/>
      <c r="Y312" s="13"/>
    </row>
    <row r="313" spans="1:25" ht="22.5" customHeight="1">
      <c r="A313" s="8"/>
      <c r="B313" s="8"/>
      <c r="C313" s="8"/>
      <c r="D313" s="8"/>
      <c r="E313" s="16"/>
      <c r="F313" s="8"/>
      <c r="G313" s="8"/>
      <c r="H313" s="13"/>
      <c r="I313" s="13"/>
      <c r="J313" s="13"/>
      <c r="K313" s="13"/>
      <c r="L313" s="13"/>
      <c r="M313" s="13"/>
      <c r="N313" s="13"/>
      <c r="O313" s="13"/>
      <c r="P313" s="13"/>
      <c r="Q313" s="13"/>
      <c r="R313" s="13"/>
      <c r="S313" s="13"/>
      <c r="T313" s="13"/>
      <c r="U313" s="13"/>
      <c r="V313" s="13"/>
      <c r="W313" s="13"/>
      <c r="X313" s="13"/>
      <c r="Y313" s="13"/>
    </row>
    <row r="314" spans="1:25" ht="22.5" customHeight="1">
      <c r="A314" s="8"/>
      <c r="B314" s="8"/>
      <c r="C314" s="8"/>
      <c r="D314" s="8"/>
      <c r="E314" s="16"/>
      <c r="F314" s="8"/>
      <c r="G314" s="8"/>
      <c r="H314" s="13"/>
      <c r="I314" s="13"/>
      <c r="J314" s="13"/>
      <c r="K314" s="13"/>
      <c r="L314" s="13"/>
      <c r="M314" s="13"/>
      <c r="N314" s="13"/>
      <c r="O314" s="13"/>
      <c r="P314" s="13"/>
      <c r="Q314" s="13"/>
      <c r="R314" s="13"/>
      <c r="S314" s="13"/>
      <c r="T314" s="13"/>
      <c r="U314" s="13"/>
      <c r="V314" s="13"/>
      <c r="W314" s="13"/>
      <c r="X314" s="13"/>
      <c r="Y314" s="13"/>
    </row>
    <row r="315" spans="1:25" ht="22.5" customHeight="1">
      <c r="A315" s="8"/>
      <c r="B315" s="8"/>
      <c r="C315" s="8"/>
      <c r="D315" s="8"/>
      <c r="E315" s="16"/>
      <c r="F315" s="8"/>
      <c r="G315" s="8"/>
      <c r="H315" s="13"/>
      <c r="I315" s="13"/>
      <c r="J315" s="13"/>
      <c r="K315" s="13"/>
      <c r="L315" s="13"/>
      <c r="M315" s="13"/>
      <c r="N315" s="13"/>
      <c r="O315" s="13"/>
      <c r="P315" s="13"/>
      <c r="Q315" s="13"/>
      <c r="R315" s="13"/>
      <c r="S315" s="13"/>
      <c r="T315" s="13"/>
      <c r="U315" s="13"/>
      <c r="V315" s="13"/>
      <c r="W315" s="13"/>
      <c r="X315" s="13"/>
      <c r="Y315" s="13"/>
    </row>
    <row r="316" spans="1:25" ht="22.5" customHeight="1">
      <c r="A316" s="8"/>
      <c r="B316" s="8"/>
      <c r="C316" s="8"/>
      <c r="D316" s="8"/>
      <c r="E316" s="16"/>
      <c r="F316" s="8"/>
      <c r="G316" s="8"/>
      <c r="H316" s="13"/>
      <c r="I316" s="13"/>
      <c r="J316" s="13"/>
      <c r="K316" s="13"/>
      <c r="L316" s="13"/>
      <c r="M316" s="13"/>
      <c r="N316" s="13"/>
      <c r="O316" s="13"/>
      <c r="P316" s="13"/>
      <c r="Q316" s="13"/>
      <c r="R316" s="13"/>
      <c r="S316" s="13"/>
      <c r="T316" s="13"/>
      <c r="U316" s="13"/>
      <c r="V316" s="13"/>
      <c r="W316" s="13"/>
      <c r="X316" s="13"/>
      <c r="Y316" s="13"/>
    </row>
    <row r="317" spans="1:25" ht="22.5" customHeight="1">
      <c r="A317" s="8"/>
      <c r="B317" s="8"/>
      <c r="C317" s="8"/>
      <c r="D317" s="8"/>
      <c r="E317" s="16"/>
      <c r="F317" s="8"/>
      <c r="G317" s="8"/>
      <c r="H317" s="13"/>
      <c r="I317" s="13"/>
      <c r="J317" s="13"/>
      <c r="K317" s="13"/>
      <c r="L317" s="13"/>
      <c r="M317" s="13"/>
      <c r="N317" s="13"/>
      <c r="O317" s="13"/>
      <c r="P317" s="13"/>
      <c r="Q317" s="13"/>
      <c r="R317" s="13"/>
      <c r="S317" s="13"/>
      <c r="T317" s="13"/>
      <c r="U317" s="13"/>
      <c r="V317" s="13"/>
      <c r="W317" s="13"/>
      <c r="X317" s="13"/>
      <c r="Y317" s="13"/>
    </row>
    <row r="318" spans="1:25" ht="22.5" customHeight="1">
      <c r="A318" s="8"/>
      <c r="B318" s="8"/>
      <c r="C318" s="8"/>
      <c r="D318" s="8"/>
      <c r="E318" s="16"/>
      <c r="F318" s="8"/>
      <c r="G318" s="8"/>
      <c r="H318" s="13"/>
      <c r="I318" s="13"/>
      <c r="J318" s="13"/>
      <c r="K318" s="13"/>
      <c r="L318" s="13"/>
      <c r="M318" s="13"/>
      <c r="N318" s="13"/>
      <c r="O318" s="13"/>
      <c r="P318" s="13"/>
      <c r="Q318" s="13"/>
      <c r="R318" s="13"/>
      <c r="S318" s="13"/>
      <c r="T318" s="13"/>
      <c r="U318" s="13"/>
      <c r="V318" s="13"/>
      <c r="W318" s="13"/>
      <c r="X318" s="13"/>
      <c r="Y318" s="13"/>
    </row>
    <row r="319" spans="1:25" ht="22.5" customHeight="1">
      <c r="A319" s="8"/>
      <c r="B319" s="8"/>
      <c r="C319" s="8"/>
      <c r="D319" s="8"/>
      <c r="E319" s="16"/>
      <c r="F319" s="8"/>
      <c r="G319" s="8"/>
      <c r="H319" s="13"/>
      <c r="I319" s="13"/>
      <c r="J319" s="13"/>
      <c r="K319" s="13"/>
      <c r="L319" s="13"/>
      <c r="M319" s="13"/>
      <c r="N319" s="13"/>
      <c r="O319" s="13"/>
      <c r="P319" s="13"/>
      <c r="Q319" s="13"/>
      <c r="R319" s="13"/>
      <c r="S319" s="13"/>
      <c r="T319" s="13"/>
      <c r="U319" s="13"/>
      <c r="V319" s="13"/>
      <c r="W319" s="13"/>
      <c r="X319" s="13"/>
      <c r="Y319" s="13"/>
    </row>
    <row r="320" spans="1:25" ht="22.5" customHeight="1">
      <c r="A320" s="8"/>
      <c r="B320" s="8"/>
      <c r="C320" s="8"/>
      <c r="D320" s="8"/>
      <c r="E320" s="16"/>
      <c r="F320" s="8"/>
      <c r="G320" s="8"/>
      <c r="H320" s="13"/>
      <c r="I320" s="13"/>
      <c r="J320" s="13"/>
      <c r="K320" s="13"/>
      <c r="L320" s="13"/>
      <c r="M320" s="13"/>
      <c r="N320" s="13"/>
      <c r="O320" s="13"/>
      <c r="P320" s="13"/>
      <c r="Q320" s="13"/>
      <c r="R320" s="13"/>
      <c r="S320" s="13"/>
      <c r="T320" s="13"/>
      <c r="U320" s="13"/>
      <c r="V320" s="13"/>
      <c r="W320" s="13"/>
      <c r="X320" s="13"/>
      <c r="Y320" s="13"/>
    </row>
    <row r="321" spans="1:25" ht="22.5" customHeight="1">
      <c r="A321" s="8"/>
      <c r="B321" s="8"/>
      <c r="C321" s="8"/>
      <c r="D321" s="8"/>
      <c r="E321" s="16"/>
      <c r="F321" s="8"/>
      <c r="G321" s="8"/>
      <c r="H321" s="13"/>
      <c r="I321" s="13"/>
      <c r="J321" s="13"/>
      <c r="K321" s="13"/>
      <c r="L321" s="13"/>
      <c r="M321" s="13"/>
      <c r="N321" s="13"/>
      <c r="O321" s="13"/>
      <c r="P321" s="13"/>
      <c r="Q321" s="13"/>
      <c r="R321" s="13"/>
      <c r="S321" s="13"/>
      <c r="T321" s="13"/>
      <c r="U321" s="13"/>
      <c r="V321" s="13"/>
      <c r="W321" s="13"/>
      <c r="X321" s="13"/>
      <c r="Y321" s="13"/>
    </row>
    <row r="322" spans="1:25" ht="22.5" customHeight="1">
      <c r="A322" s="8"/>
      <c r="B322" s="8"/>
      <c r="C322" s="8"/>
      <c r="D322" s="8"/>
      <c r="E322" s="16"/>
      <c r="F322" s="8"/>
      <c r="G322" s="8"/>
      <c r="H322" s="13"/>
      <c r="I322" s="13"/>
      <c r="J322" s="13"/>
      <c r="K322" s="13"/>
      <c r="L322" s="13"/>
      <c r="M322" s="13"/>
      <c r="N322" s="13"/>
      <c r="O322" s="13"/>
      <c r="P322" s="13"/>
      <c r="Q322" s="13"/>
      <c r="R322" s="13"/>
      <c r="S322" s="13"/>
      <c r="T322" s="13"/>
      <c r="U322" s="13"/>
      <c r="V322" s="13"/>
      <c r="W322" s="13"/>
      <c r="X322" s="13"/>
      <c r="Y322" s="13"/>
    </row>
    <row r="323" spans="1:25" ht="22.5" customHeight="1">
      <c r="A323" s="8"/>
      <c r="B323" s="8"/>
      <c r="C323" s="8"/>
      <c r="D323" s="8"/>
      <c r="E323" s="16"/>
      <c r="F323" s="8"/>
      <c r="G323" s="8"/>
      <c r="H323" s="13"/>
      <c r="I323" s="13"/>
      <c r="J323" s="13"/>
      <c r="K323" s="13"/>
      <c r="L323" s="13"/>
      <c r="M323" s="13"/>
      <c r="N323" s="13"/>
      <c r="O323" s="13"/>
      <c r="P323" s="13"/>
      <c r="Q323" s="13"/>
      <c r="R323" s="13"/>
      <c r="S323" s="13"/>
      <c r="T323" s="13"/>
      <c r="U323" s="13"/>
      <c r="V323" s="13"/>
      <c r="W323" s="13"/>
      <c r="X323" s="13"/>
      <c r="Y323" s="13"/>
    </row>
    <row r="324" spans="1:25" ht="22.5" customHeight="1">
      <c r="A324" s="8"/>
      <c r="B324" s="8"/>
      <c r="C324" s="8"/>
      <c r="D324" s="8"/>
      <c r="E324" s="16"/>
      <c r="F324" s="8"/>
      <c r="G324" s="8"/>
      <c r="H324" s="13"/>
      <c r="I324" s="13"/>
      <c r="J324" s="13"/>
      <c r="K324" s="13"/>
      <c r="L324" s="13"/>
      <c r="M324" s="13"/>
      <c r="N324" s="13"/>
      <c r="O324" s="13"/>
      <c r="P324" s="13"/>
      <c r="Q324" s="13"/>
      <c r="R324" s="13"/>
      <c r="S324" s="13"/>
      <c r="T324" s="13"/>
      <c r="U324" s="13"/>
      <c r="V324" s="13"/>
      <c r="W324" s="13"/>
      <c r="X324" s="13"/>
      <c r="Y324" s="13"/>
    </row>
    <row r="325" spans="1:25" ht="22.5" customHeight="1">
      <c r="A325" s="8"/>
      <c r="B325" s="8"/>
      <c r="C325" s="8"/>
      <c r="D325" s="8"/>
      <c r="E325" s="16"/>
      <c r="F325" s="8"/>
      <c r="G325" s="8"/>
      <c r="H325" s="13"/>
      <c r="I325" s="13"/>
      <c r="J325" s="13"/>
      <c r="K325" s="13"/>
      <c r="L325" s="13"/>
      <c r="M325" s="13"/>
      <c r="N325" s="13"/>
      <c r="O325" s="13"/>
      <c r="P325" s="13"/>
      <c r="Q325" s="13"/>
      <c r="R325" s="13"/>
      <c r="S325" s="13"/>
      <c r="T325" s="13"/>
      <c r="U325" s="13"/>
      <c r="V325" s="13"/>
      <c r="W325" s="13"/>
      <c r="X325" s="13"/>
      <c r="Y325" s="13"/>
    </row>
    <row r="326" spans="1:25" ht="22.5" customHeight="1">
      <c r="A326" s="8"/>
      <c r="B326" s="8"/>
      <c r="C326" s="8"/>
      <c r="D326" s="8"/>
      <c r="E326" s="16"/>
      <c r="F326" s="8"/>
      <c r="G326" s="8"/>
      <c r="H326" s="13"/>
      <c r="I326" s="13"/>
      <c r="J326" s="13"/>
      <c r="K326" s="13"/>
      <c r="L326" s="13"/>
      <c r="M326" s="13"/>
      <c r="N326" s="13"/>
      <c r="O326" s="13"/>
      <c r="P326" s="13"/>
      <c r="Q326" s="13"/>
      <c r="R326" s="13"/>
      <c r="S326" s="13"/>
      <c r="T326" s="13"/>
      <c r="U326" s="13"/>
      <c r="V326" s="13"/>
      <c r="W326" s="13"/>
      <c r="X326" s="13"/>
      <c r="Y326" s="13"/>
    </row>
    <row r="327" spans="1:25" ht="22.5" customHeight="1">
      <c r="A327" s="8"/>
      <c r="B327" s="8"/>
      <c r="C327" s="8"/>
      <c r="D327" s="8"/>
      <c r="E327" s="16"/>
      <c r="F327" s="8"/>
      <c r="G327" s="8"/>
      <c r="H327" s="13"/>
      <c r="I327" s="13"/>
      <c r="J327" s="13"/>
      <c r="K327" s="13"/>
      <c r="L327" s="13"/>
      <c r="M327" s="13"/>
      <c r="N327" s="13"/>
      <c r="O327" s="13"/>
      <c r="P327" s="13"/>
      <c r="Q327" s="13"/>
      <c r="R327" s="13"/>
      <c r="S327" s="13"/>
      <c r="T327" s="13"/>
      <c r="U327" s="13"/>
      <c r="V327" s="13"/>
      <c r="W327" s="13"/>
      <c r="X327" s="13"/>
      <c r="Y327" s="13"/>
    </row>
    <row r="328" spans="1:25" ht="22.5" customHeight="1">
      <c r="A328" s="8"/>
      <c r="B328" s="8"/>
      <c r="C328" s="8"/>
      <c r="D328" s="8"/>
      <c r="E328" s="16"/>
      <c r="F328" s="8"/>
      <c r="G328" s="8"/>
      <c r="H328" s="13"/>
      <c r="I328" s="13"/>
      <c r="J328" s="13"/>
      <c r="K328" s="13"/>
      <c r="L328" s="13"/>
      <c r="M328" s="13"/>
      <c r="N328" s="13"/>
      <c r="O328" s="13"/>
      <c r="P328" s="13"/>
      <c r="Q328" s="13"/>
      <c r="R328" s="13"/>
      <c r="S328" s="13"/>
      <c r="T328" s="13"/>
      <c r="U328" s="13"/>
      <c r="V328" s="13"/>
      <c r="W328" s="13"/>
      <c r="X328" s="13"/>
      <c r="Y328" s="13"/>
    </row>
    <row r="329" spans="1:25" ht="22.5" customHeight="1">
      <c r="A329" s="8"/>
      <c r="B329" s="8"/>
      <c r="C329" s="8"/>
      <c r="D329" s="8"/>
      <c r="E329" s="16"/>
      <c r="F329" s="8"/>
      <c r="G329" s="8"/>
      <c r="H329" s="13"/>
      <c r="I329" s="13"/>
      <c r="J329" s="13"/>
      <c r="K329" s="13"/>
      <c r="L329" s="13"/>
      <c r="M329" s="13"/>
      <c r="N329" s="13"/>
      <c r="O329" s="13"/>
      <c r="P329" s="13"/>
      <c r="Q329" s="13"/>
      <c r="R329" s="13"/>
      <c r="S329" s="13"/>
      <c r="T329" s="13"/>
      <c r="U329" s="13"/>
      <c r="V329" s="13"/>
      <c r="W329" s="13"/>
      <c r="X329" s="13"/>
      <c r="Y329" s="13"/>
    </row>
    <row r="330" spans="1:25" ht="22.5" customHeight="1">
      <c r="A330" s="8"/>
      <c r="B330" s="8"/>
      <c r="C330" s="8"/>
      <c r="D330" s="8"/>
      <c r="E330" s="16"/>
      <c r="F330" s="8"/>
      <c r="G330" s="8"/>
      <c r="H330" s="13"/>
      <c r="I330" s="13"/>
      <c r="J330" s="13"/>
      <c r="K330" s="13"/>
      <c r="L330" s="13"/>
      <c r="M330" s="13"/>
      <c r="N330" s="13"/>
      <c r="O330" s="13"/>
      <c r="P330" s="13"/>
      <c r="Q330" s="13"/>
      <c r="R330" s="13"/>
      <c r="S330" s="13"/>
      <c r="T330" s="13"/>
      <c r="U330" s="13"/>
      <c r="V330" s="13"/>
      <c r="W330" s="13"/>
      <c r="X330" s="13"/>
      <c r="Y330" s="13"/>
    </row>
    <row r="331" spans="1:25" ht="22.5" customHeight="1">
      <c r="A331" s="8"/>
      <c r="B331" s="8"/>
      <c r="C331" s="8"/>
      <c r="D331" s="8"/>
      <c r="E331" s="16"/>
      <c r="F331" s="8"/>
      <c r="G331" s="8"/>
      <c r="H331" s="13"/>
      <c r="I331" s="13"/>
      <c r="J331" s="13"/>
      <c r="K331" s="13"/>
      <c r="L331" s="13"/>
      <c r="M331" s="13"/>
      <c r="N331" s="13"/>
      <c r="O331" s="13"/>
      <c r="P331" s="13"/>
      <c r="Q331" s="13"/>
      <c r="R331" s="13"/>
      <c r="S331" s="13"/>
      <c r="T331" s="13"/>
      <c r="U331" s="13"/>
      <c r="V331" s="13"/>
      <c r="W331" s="13"/>
      <c r="X331" s="13"/>
      <c r="Y331" s="13"/>
    </row>
    <row r="332" spans="1:25" ht="22.5" customHeight="1">
      <c r="A332" s="8"/>
      <c r="B332" s="8"/>
      <c r="C332" s="8"/>
      <c r="D332" s="8"/>
      <c r="E332" s="16"/>
      <c r="F332" s="8"/>
      <c r="G332" s="8"/>
      <c r="H332" s="13"/>
      <c r="I332" s="13"/>
      <c r="J332" s="13"/>
      <c r="K332" s="13"/>
      <c r="L332" s="13"/>
      <c r="M332" s="13"/>
      <c r="N332" s="13"/>
      <c r="O332" s="13"/>
      <c r="P332" s="13"/>
      <c r="Q332" s="13"/>
      <c r="R332" s="13"/>
      <c r="S332" s="13"/>
      <c r="T332" s="13"/>
      <c r="U332" s="13"/>
      <c r="V332" s="13"/>
      <c r="W332" s="13"/>
      <c r="X332" s="13"/>
      <c r="Y332" s="13"/>
    </row>
    <row r="333" spans="1:25" ht="22.5" customHeight="1">
      <c r="A333" s="8"/>
      <c r="B333" s="8"/>
      <c r="C333" s="8"/>
      <c r="D333" s="8"/>
      <c r="E333" s="16"/>
      <c r="F333" s="8"/>
      <c r="G333" s="8"/>
      <c r="H333" s="13"/>
      <c r="I333" s="13"/>
      <c r="J333" s="13"/>
      <c r="K333" s="13"/>
      <c r="L333" s="13"/>
      <c r="M333" s="13"/>
      <c r="N333" s="13"/>
      <c r="O333" s="13"/>
      <c r="P333" s="13"/>
      <c r="Q333" s="13"/>
      <c r="R333" s="13"/>
      <c r="S333" s="13"/>
      <c r="T333" s="13"/>
      <c r="U333" s="13"/>
      <c r="V333" s="13"/>
      <c r="W333" s="13"/>
      <c r="X333" s="13"/>
      <c r="Y333" s="13"/>
    </row>
    <row r="334" spans="1:25" ht="22.5" customHeight="1">
      <c r="A334" s="8"/>
      <c r="B334" s="8"/>
      <c r="C334" s="8"/>
      <c r="D334" s="8"/>
      <c r="E334" s="16"/>
      <c r="F334" s="8"/>
      <c r="G334" s="8"/>
      <c r="H334" s="13"/>
      <c r="I334" s="13"/>
      <c r="J334" s="13"/>
      <c r="K334" s="13"/>
      <c r="L334" s="13"/>
      <c r="M334" s="13"/>
      <c r="N334" s="13"/>
      <c r="O334" s="13"/>
      <c r="P334" s="13"/>
      <c r="Q334" s="13"/>
      <c r="R334" s="13"/>
      <c r="S334" s="13"/>
      <c r="T334" s="13"/>
      <c r="U334" s="13"/>
      <c r="V334" s="13"/>
      <c r="W334" s="13"/>
      <c r="X334" s="13"/>
      <c r="Y334" s="13"/>
    </row>
    <row r="335" spans="1:25" ht="22.5" customHeight="1">
      <c r="A335" s="8"/>
      <c r="B335" s="8"/>
      <c r="C335" s="8"/>
      <c r="D335" s="8"/>
      <c r="E335" s="16"/>
      <c r="F335" s="8"/>
      <c r="G335" s="8"/>
      <c r="H335" s="13"/>
      <c r="I335" s="13"/>
      <c r="J335" s="13"/>
      <c r="K335" s="13"/>
      <c r="L335" s="13"/>
      <c r="M335" s="13"/>
      <c r="N335" s="13"/>
      <c r="O335" s="13"/>
      <c r="P335" s="13"/>
      <c r="Q335" s="13"/>
      <c r="R335" s="13"/>
      <c r="S335" s="13"/>
      <c r="T335" s="13"/>
      <c r="U335" s="13"/>
      <c r="V335" s="13"/>
      <c r="W335" s="13"/>
      <c r="X335" s="13"/>
      <c r="Y335" s="13"/>
    </row>
    <row r="336" spans="1:25" ht="22.5" customHeight="1">
      <c r="A336" s="8"/>
      <c r="B336" s="8"/>
      <c r="C336" s="8"/>
      <c r="D336" s="8"/>
      <c r="E336" s="16"/>
      <c r="F336" s="8"/>
      <c r="G336" s="8"/>
      <c r="H336" s="13"/>
      <c r="I336" s="13"/>
      <c r="J336" s="13"/>
      <c r="K336" s="13"/>
      <c r="L336" s="13"/>
      <c r="M336" s="13"/>
      <c r="N336" s="13"/>
      <c r="O336" s="13"/>
      <c r="P336" s="13"/>
      <c r="Q336" s="13"/>
      <c r="R336" s="13"/>
      <c r="S336" s="13"/>
      <c r="T336" s="13"/>
      <c r="U336" s="13"/>
      <c r="V336" s="13"/>
      <c r="W336" s="13"/>
      <c r="X336" s="13"/>
      <c r="Y336" s="13"/>
    </row>
    <row r="337" spans="1:25" ht="22.5" customHeight="1">
      <c r="A337" s="8"/>
      <c r="B337" s="8"/>
      <c r="C337" s="8"/>
      <c r="D337" s="8"/>
      <c r="E337" s="16"/>
      <c r="F337" s="8"/>
      <c r="G337" s="8"/>
      <c r="H337" s="13"/>
      <c r="I337" s="13"/>
      <c r="J337" s="13"/>
      <c r="K337" s="13"/>
      <c r="L337" s="13"/>
      <c r="M337" s="13"/>
      <c r="N337" s="13"/>
      <c r="O337" s="13"/>
      <c r="P337" s="13"/>
      <c r="Q337" s="13"/>
      <c r="R337" s="13"/>
      <c r="S337" s="13"/>
      <c r="T337" s="13"/>
      <c r="U337" s="13"/>
      <c r="V337" s="13"/>
      <c r="W337" s="13"/>
      <c r="X337" s="13"/>
      <c r="Y337" s="13"/>
    </row>
    <row r="338" spans="1:25" ht="22.5" customHeight="1">
      <c r="A338" s="8"/>
      <c r="B338" s="8"/>
      <c r="C338" s="8"/>
      <c r="D338" s="8"/>
      <c r="E338" s="16"/>
      <c r="F338" s="8"/>
      <c r="G338" s="8"/>
      <c r="H338" s="13"/>
      <c r="I338" s="13"/>
      <c r="J338" s="13"/>
      <c r="K338" s="13"/>
      <c r="L338" s="13"/>
      <c r="M338" s="13"/>
      <c r="N338" s="13"/>
      <c r="O338" s="13"/>
      <c r="P338" s="13"/>
      <c r="Q338" s="13"/>
      <c r="R338" s="13"/>
      <c r="S338" s="13"/>
      <c r="T338" s="13"/>
      <c r="U338" s="13"/>
      <c r="V338" s="13"/>
      <c r="W338" s="13"/>
      <c r="X338" s="13"/>
      <c r="Y338" s="13"/>
    </row>
    <row r="339" spans="1:25" ht="22.5" customHeight="1">
      <c r="A339" s="8"/>
      <c r="B339" s="8"/>
      <c r="C339" s="8"/>
      <c r="D339" s="8"/>
      <c r="E339" s="16"/>
      <c r="F339" s="8"/>
      <c r="G339" s="8"/>
      <c r="H339" s="13"/>
      <c r="I339" s="13"/>
      <c r="J339" s="13"/>
      <c r="K339" s="13"/>
      <c r="L339" s="13"/>
      <c r="M339" s="13"/>
      <c r="N339" s="13"/>
      <c r="O339" s="13"/>
      <c r="P339" s="13"/>
      <c r="Q339" s="13"/>
      <c r="R339" s="13"/>
      <c r="S339" s="13"/>
      <c r="T339" s="13"/>
      <c r="U339" s="13"/>
      <c r="V339" s="13"/>
      <c r="W339" s="13"/>
      <c r="X339" s="13"/>
      <c r="Y339" s="13"/>
    </row>
    <row r="340" spans="1:25" ht="22.5" customHeight="1">
      <c r="A340" s="8"/>
      <c r="B340" s="8"/>
      <c r="C340" s="8"/>
      <c r="D340" s="8"/>
      <c r="E340" s="16"/>
      <c r="F340" s="8"/>
      <c r="G340" s="8"/>
      <c r="H340" s="13"/>
      <c r="I340" s="13"/>
      <c r="J340" s="13"/>
      <c r="K340" s="13"/>
      <c r="L340" s="13"/>
      <c r="M340" s="13"/>
      <c r="N340" s="13"/>
      <c r="O340" s="13"/>
      <c r="P340" s="13"/>
      <c r="Q340" s="13"/>
      <c r="R340" s="13"/>
      <c r="S340" s="13"/>
      <c r="T340" s="13"/>
      <c r="U340" s="13"/>
      <c r="V340" s="13"/>
      <c r="W340" s="13"/>
      <c r="X340" s="13"/>
      <c r="Y340" s="13"/>
    </row>
    <row r="341" spans="1:25" ht="22.5" customHeight="1">
      <c r="A341" s="8"/>
      <c r="B341" s="8"/>
      <c r="C341" s="8"/>
      <c r="D341" s="8"/>
      <c r="E341" s="16"/>
      <c r="F341" s="8"/>
      <c r="G341" s="8"/>
      <c r="H341" s="13"/>
      <c r="I341" s="13"/>
      <c r="J341" s="13"/>
      <c r="K341" s="13"/>
      <c r="L341" s="13"/>
      <c r="M341" s="13"/>
      <c r="N341" s="13"/>
      <c r="O341" s="13"/>
      <c r="P341" s="13"/>
      <c r="Q341" s="13"/>
      <c r="R341" s="13"/>
      <c r="S341" s="13"/>
      <c r="T341" s="13"/>
      <c r="U341" s="13"/>
      <c r="V341" s="13"/>
      <c r="W341" s="13"/>
      <c r="X341" s="13"/>
      <c r="Y341" s="13"/>
    </row>
    <row r="342" spans="1:25" ht="22.5" customHeight="1">
      <c r="A342" s="8"/>
      <c r="B342" s="8"/>
      <c r="C342" s="8"/>
      <c r="D342" s="8"/>
      <c r="E342" s="16"/>
      <c r="F342" s="8"/>
      <c r="G342" s="8"/>
      <c r="H342" s="13"/>
      <c r="I342" s="13"/>
      <c r="J342" s="13"/>
      <c r="K342" s="13"/>
      <c r="L342" s="13"/>
      <c r="M342" s="13"/>
      <c r="N342" s="13"/>
      <c r="O342" s="13"/>
      <c r="P342" s="13"/>
      <c r="Q342" s="13"/>
      <c r="R342" s="13"/>
      <c r="S342" s="13"/>
      <c r="T342" s="13"/>
      <c r="U342" s="13"/>
      <c r="V342" s="13"/>
      <c r="W342" s="13"/>
      <c r="X342" s="13"/>
      <c r="Y342" s="13"/>
    </row>
    <row r="343" spans="1:25" ht="22.5" customHeight="1">
      <c r="A343" s="8"/>
      <c r="B343" s="8"/>
      <c r="C343" s="8"/>
      <c r="D343" s="8"/>
      <c r="E343" s="16"/>
      <c r="F343" s="8"/>
      <c r="G343" s="8"/>
      <c r="H343" s="13"/>
      <c r="I343" s="13"/>
      <c r="J343" s="13"/>
      <c r="K343" s="13"/>
      <c r="L343" s="13"/>
      <c r="M343" s="13"/>
      <c r="N343" s="13"/>
      <c r="O343" s="13"/>
      <c r="P343" s="13"/>
      <c r="Q343" s="13"/>
      <c r="R343" s="13"/>
      <c r="S343" s="13"/>
      <c r="T343" s="13"/>
      <c r="U343" s="13"/>
      <c r="V343" s="13"/>
      <c r="W343" s="13"/>
      <c r="X343" s="13"/>
      <c r="Y343" s="13"/>
    </row>
    <row r="344" spans="1:25" ht="22.5" customHeight="1">
      <c r="A344" s="8"/>
      <c r="B344" s="8"/>
      <c r="C344" s="8"/>
      <c r="D344" s="8"/>
      <c r="E344" s="16"/>
      <c r="F344" s="8"/>
      <c r="G344" s="8"/>
      <c r="H344" s="13"/>
      <c r="I344" s="13"/>
      <c r="J344" s="13"/>
      <c r="K344" s="13"/>
      <c r="L344" s="13"/>
      <c r="M344" s="13"/>
      <c r="N344" s="13"/>
      <c r="O344" s="13"/>
      <c r="P344" s="13"/>
      <c r="Q344" s="13"/>
      <c r="R344" s="13"/>
      <c r="S344" s="13"/>
      <c r="T344" s="13"/>
      <c r="U344" s="13"/>
      <c r="V344" s="13"/>
      <c r="W344" s="13"/>
      <c r="X344" s="13"/>
      <c r="Y344" s="13"/>
    </row>
    <row r="345" spans="1:25" ht="22.5" customHeight="1">
      <c r="A345" s="8"/>
      <c r="B345" s="8"/>
      <c r="C345" s="8"/>
      <c r="D345" s="8"/>
      <c r="E345" s="16"/>
      <c r="F345" s="8"/>
      <c r="G345" s="8"/>
      <c r="H345" s="13"/>
      <c r="I345" s="13"/>
      <c r="J345" s="13"/>
      <c r="K345" s="13"/>
      <c r="L345" s="13"/>
      <c r="M345" s="13"/>
      <c r="N345" s="13"/>
      <c r="O345" s="13"/>
      <c r="P345" s="13"/>
      <c r="Q345" s="13"/>
      <c r="R345" s="13"/>
      <c r="S345" s="13"/>
      <c r="T345" s="13"/>
      <c r="U345" s="13"/>
      <c r="V345" s="13"/>
      <c r="W345" s="13"/>
      <c r="X345" s="13"/>
      <c r="Y345" s="13"/>
    </row>
    <row r="346" spans="1:25" ht="22.5" customHeight="1">
      <c r="A346" s="8"/>
      <c r="B346" s="8"/>
      <c r="C346" s="8"/>
      <c r="D346" s="8"/>
      <c r="E346" s="16"/>
      <c r="F346" s="8"/>
      <c r="G346" s="8"/>
      <c r="H346" s="13"/>
      <c r="I346" s="13"/>
      <c r="J346" s="13"/>
      <c r="K346" s="13"/>
      <c r="L346" s="13"/>
      <c r="M346" s="13"/>
      <c r="N346" s="13"/>
      <c r="O346" s="13"/>
      <c r="P346" s="13"/>
      <c r="Q346" s="13"/>
      <c r="R346" s="13"/>
      <c r="S346" s="13"/>
      <c r="T346" s="13"/>
      <c r="U346" s="13"/>
      <c r="V346" s="13"/>
      <c r="W346" s="13"/>
      <c r="X346" s="13"/>
      <c r="Y346" s="13"/>
    </row>
    <row r="347" spans="1:25" ht="22.5" customHeight="1">
      <c r="A347" s="8"/>
      <c r="B347" s="8"/>
      <c r="C347" s="8"/>
      <c r="D347" s="8"/>
      <c r="E347" s="16"/>
      <c r="F347" s="8"/>
      <c r="G347" s="8"/>
      <c r="H347" s="13"/>
      <c r="I347" s="13"/>
      <c r="J347" s="13"/>
      <c r="K347" s="13"/>
      <c r="L347" s="13"/>
      <c r="M347" s="13"/>
      <c r="N347" s="13"/>
      <c r="O347" s="13"/>
      <c r="P347" s="13"/>
      <c r="Q347" s="13"/>
      <c r="R347" s="13"/>
      <c r="S347" s="13"/>
      <c r="T347" s="13"/>
      <c r="U347" s="13"/>
      <c r="V347" s="13"/>
      <c r="W347" s="13"/>
      <c r="X347" s="13"/>
      <c r="Y347" s="13"/>
    </row>
    <row r="348" spans="1:25" ht="22.5" customHeight="1">
      <c r="A348" s="8"/>
      <c r="B348" s="8"/>
      <c r="C348" s="8"/>
      <c r="D348" s="8"/>
      <c r="E348" s="16"/>
      <c r="F348" s="8"/>
      <c r="G348" s="8"/>
      <c r="H348" s="13"/>
      <c r="I348" s="13"/>
      <c r="J348" s="13"/>
      <c r="K348" s="13"/>
      <c r="L348" s="13"/>
      <c r="M348" s="13"/>
      <c r="N348" s="13"/>
      <c r="O348" s="13"/>
      <c r="P348" s="13"/>
      <c r="Q348" s="13"/>
      <c r="R348" s="13"/>
      <c r="S348" s="13"/>
      <c r="T348" s="13"/>
      <c r="U348" s="13"/>
      <c r="V348" s="13"/>
      <c r="W348" s="13"/>
      <c r="X348" s="13"/>
      <c r="Y348" s="13"/>
    </row>
    <row r="349" spans="1:25" ht="22.5" customHeight="1">
      <c r="A349" s="8"/>
      <c r="B349" s="8"/>
      <c r="C349" s="8"/>
      <c r="D349" s="8"/>
      <c r="E349" s="16"/>
      <c r="F349" s="8"/>
      <c r="G349" s="8"/>
      <c r="H349" s="13"/>
      <c r="I349" s="13"/>
      <c r="J349" s="13"/>
      <c r="K349" s="13"/>
      <c r="L349" s="13"/>
      <c r="M349" s="13"/>
      <c r="N349" s="13"/>
      <c r="O349" s="13"/>
      <c r="P349" s="13"/>
      <c r="Q349" s="13"/>
      <c r="R349" s="13"/>
      <c r="S349" s="13"/>
      <c r="T349" s="13"/>
      <c r="U349" s="13"/>
      <c r="V349" s="13"/>
      <c r="W349" s="13"/>
      <c r="X349" s="13"/>
      <c r="Y349" s="13"/>
    </row>
    <row r="350" spans="1:25" ht="22.5" customHeight="1">
      <c r="A350" s="8"/>
      <c r="B350" s="8"/>
      <c r="C350" s="8"/>
      <c r="D350" s="8"/>
      <c r="E350" s="16"/>
      <c r="F350" s="8"/>
      <c r="G350" s="8"/>
      <c r="H350" s="13"/>
      <c r="I350" s="13"/>
      <c r="J350" s="13"/>
      <c r="K350" s="13"/>
      <c r="L350" s="13"/>
      <c r="M350" s="13"/>
      <c r="N350" s="13"/>
      <c r="O350" s="13"/>
      <c r="P350" s="13"/>
      <c r="Q350" s="13"/>
      <c r="R350" s="13"/>
      <c r="S350" s="13"/>
      <c r="T350" s="13"/>
      <c r="U350" s="13"/>
      <c r="V350" s="13"/>
      <c r="W350" s="13"/>
      <c r="X350" s="13"/>
      <c r="Y350" s="13"/>
    </row>
    <row r="351" spans="1:25" ht="22.5" customHeight="1">
      <c r="A351" s="8"/>
      <c r="B351" s="8"/>
      <c r="C351" s="8"/>
      <c r="D351" s="8"/>
      <c r="E351" s="16"/>
      <c r="F351" s="8"/>
      <c r="G351" s="8"/>
      <c r="H351" s="13"/>
      <c r="I351" s="13"/>
      <c r="J351" s="13"/>
      <c r="K351" s="13"/>
      <c r="L351" s="13"/>
      <c r="M351" s="13"/>
      <c r="N351" s="13"/>
      <c r="O351" s="13"/>
      <c r="P351" s="13"/>
      <c r="Q351" s="13"/>
      <c r="R351" s="13"/>
      <c r="S351" s="13"/>
      <c r="T351" s="13"/>
      <c r="U351" s="13"/>
      <c r="V351" s="13"/>
      <c r="W351" s="13"/>
      <c r="X351" s="13"/>
      <c r="Y351" s="13"/>
    </row>
    <row r="352" spans="1:25" ht="22.5" customHeight="1">
      <c r="A352" s="8"/>
      <c r="B352" s="8"/>
      <c r="C352" s="8"/>
      <c r="D352" s="8"/>
      <c r="E352" s="16"/>
      <c r="F352" s="8"/>
      <c r="G352" s="8"/>
      <c r="H352" s="13"/>
      <c r="I352" s="13"/>
      <c r="J352" s="13"/>
      <c r="K352" s="13"/>
      <c r="L352" s="13"/>
      <c r="M352" s="13"/>
      <c r="N352" s="13"/>
      <c r="O352" s="13"/>
      <c r="P352" s="13"/>
      <c r="Q352" s="13"/>
      <c r="R352" s="13"/>
      <c r="S352" s="13"/>
      <c r="T352" s="13"/>
      <c r="U352" s="13"/>
      <c r="V352" s="13"/>
      <c r="W352" s="13"/>
      <c r="X352" s="13"/>
      <c r="Y352" s="13"/>
    </row>
    <row r="353" spans="1:25" ht="22.5" customHeight="1">
      <c r="A353" s="8"/>
      <c r="B353" s="8"/>
      <c r="C353" s="8"/>
      <c r="D353" s="8"/>
      <c r="E353" s="16"/>
      <c r="F353" s="8"/>
      <c r="G353" s="8"/>
      <c r="H353" s="13"/>
      <c r="I353" s="13"/>
      <c r="J353" s="13"/>
      <c r="K353" s="13"/>
      <c r="L353" s="13"/>
      <c r="M353" s="13"/>
      <c r="N353" s="13"/>
      <c r="O353" s="13"/>
      <c r="P353" s="13"/>
      <c r="Q353" s="13"/>
      <c r="R353" s="13"/>
      <c r="S353" s="13"/>
      <c r="T353" s="13"/>
      <c r="U353" s="13"/>
      <c r="V353" s="13"/>
      <c r="W353" s="13"/>
      <c r="X353" s="13"/>
      <c r="Y353" s="13"/>
    </row>
    <row r="354" spans="1:25" ht="22.5" customHeight="1">
      <c r="A354" s="8"/>
      <c r="B354" s="8"/>
      <c r="C354" s="8"/>
      <c r="D354" s="8"/>
      <c r="E354" s="16"/>
      <c r="F354" s="8"/>
      <c r="G354" s="8"/>
      <c r="H354" s="13"/>
      <c r="I354" s="13"/>
      <c r="J354" s="13"/>
      <c r="K354" s="13"/>
      <c r="L354" s="13"/>
      <c r="M354" s="13"/>
      <c r="N354" s="13"/>
      <c r="O354" s="13"/>
      <c r="P354" s="13"/>
      <c r="Q354" s="13"/>
      <c r="R354" s="13"/>
      <c r="S354" s="13"/>
      <c r="T354" s="13"/>
      <c r="U354" s="13"/>
      <c r="V354" s="13"/>
      <c r="W354" s="13"/>
      <c r="X354" s="13"/>
      <c r="Y354" s="13"/>
    </row>
    <row r="355" spans="1:25" ht="22.5" customHeight="1">
      <c r="A355" s="8"/>
      <c r="B355" s="8"/>
      <c r="C355" s="8"/>
      <c r="D355" s="8"/>
      <c r="E355" s="16"/>
      <c r="F355" s="8"/>
      <c r="G355" s="8"/>
      <c r="H355" s="13"/>
      <c r="I355" s="13"/>
      <c r="J355" s="13"/>
      <c r="K355" s="13"/>
      <c r="L355" s="13"/>
      <c r="M355" s="13"/>
      <c r="N355" s="13"/>
      <c r="O355" s="13"/>
      <c r="P355" s="13"/>
      <c r="Q355" s="13"/>
      <c r="R355" s="13"/>
      <c r="S355" s="13"/>
      <c r="T355" s="13"/>
      <c r="U355" s="13"/>
      <c r="V355" s="13"/>
      <c r="W355" s="13"/>
      <c r="X355" s="13"/>
      <c r="Y355" s="13"/>
    </row>
    <row r="356" spans="1:25" ht="22.5" customHeight="1">
      <c r="A356" s="8"/>
      <c r="B356" s="8"/>
      <c r="C356" s="8"/>
      <c r="D356" s="8"/>
      <c r="E356" s="16"/>
      <c r="F356" s="8"/>
      <c r="G356" s="8"/>
      <c r="H356" s="13"/>
      <c r="I356" s="13"/>
      <c r="J356" s="13"/>
      <c r="K356" s="13"/>
      <c r="L356" s="13"/>
      <c r="M356" s="13"/>
      <c r="N356" s="13"/>
      <c r="O356" s="13"/>
      <c r="P356" s="13"/>
      <c r="Q356" s="13"/>
      <c r="R356" s="13"/>
      <c r="S356" s="13"/>
      <c r="T356" s="13"/>
      <c r="U356" s="13"/>
      <c r="V356" s="13"/>
      <c r="W356" s="13"/>
      <c r="X356" s="13"/>
      <c r="Y356" s="13"/>
    </row>
    <row r="357" spans="1:25" ht="22.5" customHeight="1">
      <c r="A357" s="8"/>
      <c r="B357" s="8"/>
      <c r="C357" s="8"/>
      <c r="D357" s="8"/>
      <c r="E357" s="16"/>
      <c r="F357" s="8"/>
      <c r="G357" s="8"/>
      <c r="H357" s="13"/>
      <c r="I357" s="13"/>
      <c r="J357" s="13"/>
      <c r="K357" s="13"/>
      <c r="L357" s="13"/>
      <c r="M357" s="13"/>
      <c r="N357" s="13"/>
      <c r="O357" s="13"/>
      <c r="P357" s="13"/>
      <c r="Q357" s="13"/>
      <c r="R357" s="13"/>
      <c r="S357" s="13"/>
      <c r="T357" s="13"/>
      <c r="U357" s="13"/>
      <c r="V357" s="13"/>
      <c r="W357" s="13"/>
      <c r="X357" s="13"/>
      <c r="Y357" s="13"/>
    </row>
    <row r="358" spans="1:25" ht="22.5" customHeight="1">
      <c r="A358" s="8"/>
      <c r="B358" s="8"/>
      <c r="C358" s="8"/>
      <c r="D358" s="8"/>
      <c r="E358" s="16"/>
      <c r="F358" s="8"/>
      <c r="G358" s="8"/>
      <c r="H358" s="13"/>
      <c r="I358" s="13"/>
      <c r="J358" s="13"/>
      <c r="K358" s="13"/>
      <c r="L358" s="13"/>
      <c r="M358" s="13"/>
      <c r="N358" s="13"/>
      <c r="O358" s="13"/>
      <c r="P358" s="13"/>
      <c r="Q358" s="13"/>
      <c r="R358" s="13"/>
      <c r="S358" s="13"/>
      <c r="T358" s="13"/>
      <c r="U358" s="13"/>
      <c r="V358" s="13"/>
      <c r="W358" s="13"/>
      <c r="X358" s="13"/>
      <c r="Y358" s="13"/>
    </row>
    <row r="359" spans="1:25" ht="22.5" customHeight="1">
      <c r="A359" s="8"/>
      <c r="B359" s="8"/>
      <c r="C359" s="8"/>
      <c r="D359" s="8"/>
      <c r="E359" s="16"/>
      <c r="F359" s="8"/>
      <c r="G359" s="8"/>
      <c r="H359" s="13"/>
      <c r="I359" s="13"/>
      <c r="J359" s="13"/>
      <c r="K359" s="13"/>
      <c r="L359" s="13"/>
      <c r="M359" s="13"/>
      <c r="N359" s="13"/>
      <c r="O359" s="13"/>
      <c r="P359" s="13"/>
      <c r="Q359" s="13"/>
      <c r="R359" s="13"/>
      <c r="S359" s="13"/>
      <c r="T359" s="13"/>
      <c r="U359" s="13"/>
      <c r="V359" s="13"/>
      <c r="W359" s="13"/>
      <c r="X359" s="13"/>
      <c r="Y359" s="13"/>
    </row>
    <row r="360" spans="1:25" ht="22.5" customHeight="1">
      <c r="A360" s="8"/>
      <c r="B360" s="8"/>
      <c r="C360" s="8"/>
      <c r="D360" s="8"/>
      <c r="E360" s="16"/>
      <c r="F360" s="8"/>
      <c r="G360" s="8"/>
      <c r="H360" s="13"/>
      <c r="I360" s="13"/>
      <c r="J360" s="13"/>
      <c r="K360" s="13"/>
      <c r="L360" s="13"/>
      <c r="M360" s="13"/>
      <c r="N360" s="13"/>
      <c r="O360" s="13"/>
      <c r="P360" s="13"/>
      <c r="Q360" s="13"/>
      <c r="R360" s="13"/>
      <c r="S360" s="13"/>
      <c r="T360" s="13"/>
      <c r="U360" s="13"/>
      <c r="V360" s="13"/>
      <c r="W360" s="13"/>
      <c r="X360" s="13"/>
      <c r="Y360" s="13"/>
    </row>
    <row r="361" spans="1:25" ht="22.5" customHeight="1">
      <c r="A361" s="8"/>
      <c r="B361" s="8"/>
      <c r="C361" s="8"/>
      <c r="D361" s="8"/>
      <c r="E361" s="16"/>
      <c r="F361" s="8"/>
      <c r="G361" s="8"/>
      <c r="H361" s="13"/>
      <c r="I361" s="13"/>
      <c r="J361" s="13"/>
      <c r="K361" s="13"/>
      <c r="L361" s="13"/>
      <c r="M361" s="13"/>
      <c r="N361" s="13"/>
      <c r="O361" s="13"/>
      <c r="P361" s="13"/>
      <c r="Q361" s="13"/>
      <c r="R361" s="13"/>
      <c r="S361" s="13"/>
      <c r="T361" s="13"/>
      <c r="U361" s="13"/>
      <c r="V361" s="13"/>
      <c r="W361" s="13"/>
      <c r="X361" s="13"/>
      <c r="Y361" s="13"/>
    </row>
    <row r="362" spans="1:25" ht="22.5" customHeight="1">
      <c r="A362" s="8"/>
      <c r="B362" s="8"/>
      <c r="C362" s="8"/>
      <c r="D362" s="8"/>
      <c r="E362" s="16"/>
      <c r="F362" s="8"/>
      <c r="G362" s="8"/>
      <c r="H362" s="13"/>
      <c r="I362" s="13"/>
      <c r="J362" s="13"/>
      <c r="K362" s="13"/>
      <c r="L362" s="13"/>
      <c r="M362" s="13"/>
      <c r="N362" s="13"/>
      <c r="O362" s="13"/>
      <c r="P362" s="13"/>
      <c r="Q362" s="13"/>
      <c r="R362" s="13"/>
      <c r="S362" s="13"/>
      <c r="T362" s="13"/>
      <c r="U362" s="13"/>
      <c r="V362" s="13"/>
      <c r="W362" s="13"/>
      <c r="X362" s="13"/>
      <c r="Y362" s="13"/>
    </row>
    <row r="363" spans="1:25" ht="22.5" customHeight="1">
      <c r="A363" s="8"/>
      <c r="B363" s="8"/>
      <c r="C363" s="8"/>
      <c r="D363" s="8"/>
      <c r="E363" s="16"/>
      <c r="F363" s="8"/>
      <c r="G363" s="8"/>
      <c r="H363" s="13"/>
      <c r="I363" s="13"/>
      <c r="J363" s="13"/>
      <c r="K363" s="13"/>
      <c r="L363" s="13"/>
      <c r="M363" s="13"/>
      <c r="N363" s="13"/>
      <c r="O363" s="13"/>
      <c r="P363" s="13"/>
      <c r="Q363" s="13"/>
      <c r="R363" s="13"/>
      <c r="S363" s="13"/>
      <c r="T363" s="13"/>
      <c r="U363" s="13"/>
      <c r="V363" s="13"/>
      <c r="W363" s="13"/>
      <c r="X363" s="13"/>
      <c r="Y363" s="13"/>
    </row>
    <row r="364" spans="1:25" ht="22.5" customHeight="1">
      <c r="A364" s="8"/>
      <c r="B364" s="8"/>
      <c r="C364" s="8"/>
      <c r="D364" s="8"/>
      <c r="E364" s="16"/>
      <c r="F364" s="8"/>
      <c r="G364" s="8"/>
      <c r="H364" s="13"/>
      <c r="I364" s="13"/>
      <c r="J364" s="13"/>
      <c r="K364" s="13"/>
      <c r="L364" s="13"/>
      <c r="M364" s="13"/>
      <c r="N364" s="13"/>
      <c r="O364" s="13"/>
      <c r="P364" s="13"/>
      <c r="Q364" s="13"/>
      <c r="R364" s="13"/>
      <c r="S364" s="13"/>
      <c r="T364" s="13"/>
      <c r="U364" s="13"/>
      <c r="V364" s="13"/>
      <c r="W364" s="13"/>
      <c r="X364" s="13"/>
      <c r="Y364" s="13"/>
    </row>
    <row r="365" spans="1:25" ht="22.5" customHeight="1">
      <c r="A365" s="8"/>
      <c r="B365" s="8"/>
      <c r="C365" s="8"/>
      <c r="D365" s="8"/>
      <c r="E365" s="16"/>
      <c r="F365" s="8"/>
      <c r="G365" s="8"/>
      <c r="H365" s="13"/>
      <c r="I365" s="13"/>
      <c r="J365" s="13"/>
      <c r="K365" s="13"/>
      <c r="L365" s="13"/>
      <c r="M365" s="13"/>
      <c r="N365" s="13"/>
      <c r="O365" s="13"/>
      <c r="P365" s="13"/>
      <c r="Q365" s="13"/>
      <c r="R365" s="13"/>
      <c r="S365" s="13"/>
      <c r="T365" s="13"/>
      <c r="U365" s="13"/>
      <c r="V365" s="13"/>
      <c r="W365" s="13"/>
      <c r="X365" s="13"/>
      <c r="Y365" s="13"/>
    </row>
    <row r="366" spans="1:25" ht="22.5" customHeight="1">
      <c r="A366" s="8"/>
      <c r="B366" s="8"/>
      <c r="C366" s="8"/>
      <c r="D366" s="8"/>
      <c r="E366" s="16"/>
      <c r="F366" s="8"/>
      <c r="G366" s="8"/>
      <c r="H366" s="13"/>
      <c r="I366" s="13"/>
      <c r="J366" s="13"/>
      <c r="K366" s="13"/>
      <c r="L366" s="13"/>
      <c r="M366" s="13"/>
      <c r="N366" s="13"/>
      <c r="O366" s="13"/>
      <c r="P366" s="13"/>
      <c r="Q366" s="13"/>
      <c r="R366" s="13"/>
      <c r="S366" s="13"/>
      <c r="T366" s="13"/>
      <c r="U366" s="13"/>
      <c r="V366" s="13"/>
      <c r="W366" s="13"/>
      <c r="X366" s="13"/>
      <c r="Y366" s="13"/>
    </row>
    <row r="367" spans="1:25" ht="22.5" customHeight="1">
      <c r="A367" s="8"/>
      <c r="B367" s="8"/>
      <c r="C367" s="8"/>
      <c r="D367" s="8"/>
      <c r="E367" s="16"/>
      <c r="F367" s="8"/>
      <c r="G367" s="8"/>
      <c r="H367" s="13"/>
      <c r="I367" s="13"/>
      <c r="J367" s="13"/>
      <c r="K367" s="13"/>
      <c r="L367" s="13"/>
      <c r="M367" s="13"/>
      <c r="N367" s="13"/>
      <c r="O367" s="13"/>
      <c r="P367" s="13"/>
      <c r="Q367" s="13"/>
      <c r="R367" s="13"/>
      <c r="S367" s="13"/>
      <c r="T367" s="13"/>
      <c r="U367" s="13"/>
      <c r="V367" s="13"/>
      <c r="W367" s="13"/>
      <c r="X367" s="13"/>
      <c r="Y367" s="13"/>
    </row>
    <row r="368" spans="1:25" ht="22.5" customHeight="1">
      <c r="A368" s="8"/>
      <c r="B368" s="8"/>
      <c r="C368" s="8"/>
      <c r="D368" s="8"/>
      <c r="E368" s="16"/>
      <c r="F368" s="8"/>
      <c r="G368" s="8"/>
      <c r="H368" s="13"/>
      <c r="I368" s="13"/>
      <c r="J368" s="13"/>
      <c r="K368" s="13"/>
      <c r="L368" s="13"/>
      <c r="M368" s="13"/>
      <c r="N368" s="13"/>
      <c r="O368" s="13"/>
      <c r="P368" s="13"/>
      <c r="Q368" s="13"/>
      <c r="R368" s="13"/>
      <c r="S368" s="13"/>
      <c r="T368" s="13"/>
      <c r="U368" s="13"/>
      <c r="V368" s="13"/>
      <c r="W368" s="13"/>
      <c r="X368" s="13"/>
      <c r="Y368" s="13"/>
    </row>
    <row r="369" spans="1:25" ht="22.5" customHeight="1">
      <c r="A369" s="8"/>
      <c r="B369" s="8"/>
      <c r="C369" s="8"/>
      <c r="D369" s="8"/>
      <c r="E369" s="16"/>
      <c r="F369" s="8"/>
      <c r="G369" s="8"/>
      <c r="H369" s="13"/>
      <c r="I369" s="13"/>
      <c r="J369" s="13"/>
      <c r="K369" s="13"/>
      <c r="L369" s="13"/>
      <c r="M369" s="13"/>
      <c r="N369" s="13"/>
      <c r="O369" s="13"/>
      <c r="P369" s="13"/>
      <c r="Q369" s="13"/>
      <c r="R369" s="13"/>
      <c r="S369" s="13"/>
      <c r="T369" s="13"/>
      <c r="U369" s="13"/>
      <c r="V369" s="13"/>
      <c r="W369" s="13"/>
      <c r="X369" s="13"/>
      <c r="Y369" s="13"/>
    </row>
    <row r="370" spans="1:25" ht="22.5" customHeight="1">
      <c r="A370" s="8"/>
      <c r="B370" s="8"/>
      <c r="C370" s="8"/>
      <c r="D370" s="8"/>
      <c r="E370" s="16"/>
      <c r="F370" s="8"/>
      <c r="G370" s="8"/>
      <c r="H370" s="13"/>
      <c r="I370" s="13"/>
      <c r="J370" s="13"/>
      <c r="K370" s="13"/>
      <c r="L370" s="13"/>
      <c r="M370" s="13"/>
      <c r="N370" s="13"/>
      <c r="O370" s="13"/>
      <c r="P370" s="13"/>
      <c r="Q370" s="13"/>
      <c r="R370" s="13"/>
      <c r="S370" s="13"/>
      <c r="T370" s="13"/>
      <c r="U370" s="13"/>
      <c r="V370" s="13"/>
      <c r="W370" s="13"/>
      <c r="X370" s="13"/>
      <c r="Y370" s="13"/>
    </row>
    <row r="371" spans="1:25" ht="22.5" customHeight="1">
      <c r="A371" s="8"/>
      <c r="B371" s="8"/>
      <c r="C371" s="8"/>
      <c r="D371" s="8"/>
      <c r="E371" s="16"/>
      <c r="F371" s="8"/>
      <c r="G371" s="8"/>
      <c r="H371" s="13"/>
      <c r="I371" s="13"/>
      <c r="J371" s="13"/>
      <c r="K371" s="13"/>
      <c r="L371" s="13"/>
      <c r="M371" s="13"/>
      <c r="N371" s="13"/>
      <c r="O371" s="13"/>
      <c r="P371" s="13"/>
      <c r="Q371" s="13"/>
      <c r="R371" s="13"/>
      <c r="S371" s="13"/>
      <c r="T371" s="13"/>
      <c r="U371" s="13"/>
      <c r="V371" s="13"/>
      <c r="W371" s="13"/>
      <c r="X371" s="13"/>
      <c r="Y371" s="13"/>
    </row>
    <row r="372" spans="1:25" ht="22.5" customHeight="1">
      <c r="A372" s="8"/>
      <c r="B372" s="8"/>
      <c r="C372" s="8"/>
      <c r="D372" s="8"/>
      <c r="E372" s="16"/>
      <c r="F372" s="8"/>
      <c r="G372" s="8"/>
      <c r="H372" s="13"/>
      <c r="I372" s="13"/>
      <c r="J372" s="13"/>
      <c r="K372" s="13"/>
      <c r="L372" s="13"/>
      <c r="M372" s="13"/>
      <c r="N372" s="13"/>
      <c r="O372" s="13"/>
      <c r="P372" s="13"/>
      <c r="Q372" s="13"/>
      <c r="R372" s="13"/>
      <c r="S372" s="13"/>
      <c r="T372" s="13"/>
      <c r="U372" s="13"/>
      <c r="V372" s="13"/>
      <c r="W372" s="13"/>
      <c r="X372" s="13"/>
      <c r="Y372" s="13"/>
    </row>
    <row r="373" spans="1:25" ht="22.5" customHeight="1">
      <c r="A373" s="8"/>
      <c r="B373" s="8"/>
      <c r="C373" s="8"/>
      <c r="D373" s="8"/>
      <c r="E373" s="16"/>
      <c r="F373" s="8"/>
      <c r="G373" s="8"/>
      <c r="H373" s="13"/>
      <c r="I373" s="13"/>
      <c r="J373" s="13"/>
      <c r="K373" s="13"/>
      <c r="L373" s="13"/>
      <c r="M373" s="13"/>
      <c r="N373" s="13"/>
      <c r="O373" s="13"/>
      <c r="P373" s="13"/>
      <c r="Q373" s="13"/>
      <c r="R373" s="13"/>
      <c r="S373" s="13"/>
      <c r="T373" s="13"/>
      <c r="U373" s="13"/>
      <c r="V373" s="13"/>
      <c r="W373" s="13"/>
      <c r="X373" s="13"/>
      <c r="Y373" s="13"/>
    </row>
    <row r="374" spans="1:25" ht="22.5" customHeight="1">
      <c r="A374" s="8"/>
      <c r="B374" s="8"/>
      <c r="C374" s="8"/>
      <c r="D374" s="8"/>
      <c r="E374" s="16"/>
      <c r="F374" s="8"/>
      <c r="G374" s="8"/>
      <c r="H374" s="13"/>
      <c r="I374" s="13"/>
      <c r="J374" s="13"/>
      <c r="K374" s="13"/>
      <c r="L374" s="13"/>
      <c r="M374" s="13"/>
      <c r="N374" s="13"/>
      <c r="O374" s="13"/>
      <c r="P374" s="13"/>
      <c r="Q374" s="13"/>
      <c r="R374" s="13"/>
      <c r="S374" s="13"/>
      <c r="T374" s="13"/>
      <c r="U374" s="13"/>
      <c r="V374" s="13"/>
      <c r="W374" s="13"/>
      <c r="X374" s="13"/>
      <c r="Y374" s="13"/>
    </row>
    <row r="375" spans="1:25" ht="22.5" customHeight="1">
      <c r="A375" s="8"/>
      <c r="B375" s="8"/>
      <c r="C375" s="8"/>
      <c r="D375" s="8"/>
      <c r="E375" s="16"/>
      <c r="F375" s="8"/>
      <c r="G375" s="8"/>
      <c r="H375" s="13"/>
      <c r="I375" s="13"/>
      <c r="J375" s="13"/>
      <c r="K375" s="13"/>
      <c r="L375" s="13"/>
      <c r="M375" s="13"/>
      <c r="N375" s="13"/>
      <c r="O375" s="13"/>
      <c r="P375" s="13"/>
      <c r="Q375" s="13"/>
      <c r="R375" s="13"/>
      <c r="S375" s="13"/>
      <c r="T375" s="13"/>
      <c r="U375" s="13"/>
      <c r="V375" s="13"/>
      <c r="W375" s="13"/>
      <c r="X375" s="13"/>
      <c r="Y375" s="13"/>
    </row>
    <row r="376" spans="1:25" ht="22.5" customHeight="1">
      <c r="A376" s="8"/>
      <c r="B376" s="8"/>
      <c r="C376" s="8"/>
      <c r="D376" s="8"/>
      <c r="E376" s="16"/>
      <c r="F376" s="8"/>
      <c r="G376" s="8"/>
      <c r="H376" s="13"/>
      <c r="I376" s="13"/>
      <c r="J376" s="13"/>
      <c r="K376" s="13"/>
      <c r="L376" s="13"/>
      <c r="M376" s="13"/>
      <c r="N376" s="13"/>
      <c r="O376" s="13"/>
      <c r="P376" s="13"/>
      <c r="Q376" s="13"/>
      <c r="R376" s="13"/>
      <c r="S376" s="13"/>
      <c r="T376" s="13"/>
      <c r="U376" s="13"/>
      <c r="V376" s="13"/>
      <c r="W376" s="13"/>
      <c r="X376" s="13"/>
      <c r="Y376" s="13"/>
    </row>
    <row r="377" spans="1:25" ht="22.5" customHeight="1">
      <c r="A377" s="8"/>
      <c r="B377" s="8"/>
      <c r="C377" s="8"/>
      <c r="D377" s="8"/>
      <c r="E377" s="16"/>
      <c r="F377" s="8"/>
      <c r="G377" s="8"/>
      <c r="H377" s="13"/>
      <c r="I377" s="13"/>
      <c r="J377" s="13"/>
      <c r="K377" s="13"/>
      <c r="L377" s="13"/>
      <c r="M377" s="13"/>
      <c r="N377" s="13"/>
      <c r="O377" s="13"/>
      <c r="P377" s="13"/>
      <c r="Q377" s="13"/>
      <c r="R377" s="13"/>
      <c r="S377" s="13"/>
      <c r="T377" s="13"/>
      <c r="U377" s="13"/>
      <c r="V377" s="13"/>
      <c r="W377" s="13"/>
      <c r="X377" s="13"/>
      <c r="Y377" s="13"/>
    </row>
    <row r="378" spans="1:25" ht="22.5" customHeight="1">
      <c r="A378" s="8"/>
      <c r="B378" s="8"/>
      <c r="C378" s="8"/>
      <c r="D378" s="8"/>
      <c r="E378" s="16"/>
      <c r="F378" s="8"/>
      <c r="G378" s="8"/>
      <c r="H378" s="13"/>
      <c r="I378" s="13"/>
      <c r="J378" s="13"/>
      <c r="K378" s="13"/>
      <c r="L378" s="13"/>
      <c r="M378" s="13"/>
      <c r="N378" s="13"/>
      <c r="O378" s="13"/>
      <c r="P378" s="13"/>
      <c r="Q378" s="13"/>
      <c r="R378" s="13"/>
      <c r="S378" s="13"/>
      <c r="T378" s="13"/>
      <c r="U378" s="13"/>
      <c r="V378" s="13"/>
      <c r="W378" s="13"/>
      <c r="X378" s="13"/>
      <c r="Y378" s="13"/>
    </row>
    <row r="379" spans="1:25" ht="22.5" customHeight="1">
      <c r="A379" s="8"/>
      <c r="B379" s="8"/>
      <c r="C379" s="8"/>
      <c r="D379" s="8"/>
      <c r="E379" s="16"/>
      <c r="F379" s="8"/>
      <c r="G379" s="8"/>
      <c r="H379" s="13"/>
      <c r="I379" s="13"/>
      <c r="J379" s="13"/>
      <c r="K379" s="13"/>
      <c r="L379" s="13"/>
      <c r="M379" s="13"/>
      <c r="N379" s="13"/>
      <c r="O379" s="13"/>
      <c r="P379" s="13"/>
      <c r="Q379" s="13"/>
      <c r="R379" s="13"/>
      <c r="S379" s="13"/>
      <c r="T379" s="13"/>
      <c r="U379" s="13"/>
      <c r="V379" s="13"/>
      <c r="W379" s="13"/>
      <c r="X379" s="13"/>
      <c r="Y379" s="13"/>
    </row>
    <row r="380" spans="1:25" ht="22.5" customHeight="1">
      <c r="A380" s="8"/>
      <c r="B380" s="8"/>
      <c r="C380" s="8"/>
      <c r="D380" s="8"/>
      <c r="E380" s="16"/>
      <c r="F380" s="8"/>
      <c r="G380" s="8"/>
      <c r="H380" s="13"/>
      <c r="I380" s="13"/>
      <c r="J380" s="13"/>
      <c r="K380" s="13"/>
      <c r="L380" s="13"/>
      <c r="M380" s="13"/>
      <c r="N380" s="13"/>
      <c r="O380" s="13"/>
      <c r="P380" s="13"/>
      <c r="Q380" s="13"/>
      <c r="R380" s="13"/>
      <c r="S380" s="13"/>
      <c r="T380" s="13"/>
      <c r="U380" s="13"/>
      <c r="V380" s="13"/>
      <c r="W380" s="13"/>
      <c r="X380" s="13"/>
      <c r="Y380" s="13"/>
    </row>
    <row r="381" spans="1:25" ht="22.5" customHeight="1">
      <c r="A381" s="8"/>
      <c r="B381" s="8"/>
      <c r="C381" s="8"/>
      <c r="D381" s="8"/>
      <c r="E381" s="16"/>
      <c r="F381" s="8"/>
      <c r="G381" s="8"/>
      <c r="H381" s="13"/>
      <c r="I381" s="13"/>
      <c r="J381" s="13"/>
      <c r="K381" s="13"/>
      <c r="L381" s="13"/>
      <c r="M381" s="13"/>
      <c r="N381" s="13"/>
      <c r="O381" s="13"/>
      <c r="P381" s="13"/>
      <c r="Q381" s="13"/>
      <c r="R381" s="13"/>
      <c r="S381" s="13"/>
      <c r="T381" s="13"/>
      <c r="U381" s="13"/>
      <c r="V381" s="13"/>
      <c r="W381" s="13"/>
      <c r="X381" s="13"/>
      <c r="Y381" s="13"/>
    </row>
    <row r="382" spans="1:25" ht="22.5" customHeight="1">
      <c r="A382" s="8"/>
      <c r="B382" s="8"/>
      <c r="C382" s="8"/>
      <c r="D382" s="8"/>
      <c r="E382" s="16"/>
      <c r="F382" s="8"/>
      <c r="G382" s="8"/>
      <c r="H382" s="13"/>
      <c r="I382" s="13"/>
      <c r="J382" s="13"/>
      <c r="K382" s="13"/>
      <c r="L382" s="13"/>
      <c r="M382" s="13"/>
      <c r="N382" s="13"/>
      <c r="O382" s="13"/>
      <c r="P382" s="13"/>
      <c r="Q382" s="13"/>
      <c r="R382" s="13"/>
      <c r="S382" s="13"/>
      <c r="T382" s="13"/>
      <c r="U382" s="13"/>
      <c r="V382" s="13"/>
      <c r="W382" s="13"/>
      <c r="X382" s="13"/>
      <c r="Y382" s="13"/>
    </row>
    <row r="383" spans="1:25" ht="22.5" customHeight="1">
      <c r="A383" s="8"/>
      <c r="B383" s="8"/>
      <c r="C383" s="8"/>
      <c r="D383" s="8"/>
      <c r="E383" s="16"/>
      <c r="F383" s="8"/>
      <c r="G383" s="8"/>
      <c r="H383" s="13"/>
      <c r="I383" s="13"/>
      <c r="J383" s="13"/>
      <c r="K383" s="13"/>
      <c r="L383" s="13"/>
      <c r="M383" s="13"/>
      <c r="N383" s="13"/>
      <c r="O383" s="13"/>
      <c r="P383" s="13"/>
      <c r="Q383" s="13"/>
      <c r="R383" s="13"/>
      <c r="S383" s="13"/>
      <c r="T383" s="13"/>
      <c r="U383" s="13"/>
      <c r="V383" s="13"/>
      <c r="W383" s="13"/>
      <c r="X383" s="13"/>
      <c r="Y383" s="13"/>
    </row>
    <row r="384" spans="1:25" ht="22.5" customHeight="1">
      <c r="A384" s="8"/>
      <c r="B384" s="8"/>
      <c r="C384" s="8"/>
      <c r="D384" s="8"/>
      <c r="E384" s="16"/>
      <c r="F384" s="8"/>
      <c r="G384" s="8"/>
      <c r="H384" s="13"/>
      <c r="I384" s="13"/>
      <c r="J384" s="13"/>
      <c r="K384" s="13"/>
      <c r="L384" s="13"/>
      <c r="M384" s="13"/>
      <c r="N384" s="13"/>
      <c r="O384" s="13"/>
      <c r="P384" s="13"/>
      <c r="Q384" s="13"/>
      <c r="R384" s="13"/>
      <c r="S384" s="13"/>
      <c r="T384" s="13"/>
      <c r="U384" s="13"/>
      <c r="V384" s="13"/>
      <c r="W384" s="13"/>
      <c r="X384" s="13"/>
      <c r="Y384" s="13"/>
    </row>
    <row r="385" spans="1:25" ht="22.5" customHeight="1">
      <c r="A385" s="8"/>
      <c r="B385" s="8"/>
      <c r="C385" s="8"/>
      <c r="D385" s="8"/>
      <c r="E385" s="16"/>
      <c r="F385" s="8"/>
      <c r="G385" s="8"/>
      <c r="H385" s="13"/>
      <c r="I385" s="13"/>
      <c r="J385" s="13"/>
      <c r="K385" s="13"/>
      <c r="L385" s="13"/>
      <c r="M385" s="13"/>
      <c r="N385" s="13"/>
      <c r="O385" s="13"/>
      <c r="P385" s="13"/>
      <c r="Q385" s="13"/>
      <c r="R385" s="13"/>
      <c r="S385" s="13"/>
      <c r="T385" s="13"/>
      <c r="U385" s="13"/>
      <c r="V385" s="13"/>
      <c r="W385" s="13"/>
      <c r="X385" s="13"/>
      <c r="Y385" s="13"/>
    </row>
    <row r="386" spans="1:25" ht="22.5" customHeight="1">
      <c r="A386" s="8"/>
      <c r="B386" s="8"/>
      <c r="C386" s="8"/>
      <c r="D386" s="8"/>
      <c r="E386" s="16"/>
      <c r="F386" s="8"/>
      <c r="G386" s="8"/>
      <c r="H386" s="13"/>
      <c r="I386" s="13"/>
      <c r="J386" s="13"/>
      <c r="K386" s="13"/>
      <c r="L386" s="13"/>
      <c r="M386" s="13"/>
      <c r="N386" s="13"/>
      <c r="O386" s="13"/>
      <c r="P386" s="13"/>
      <c r="Q386" s="13"/>
      <c r="R386" s="13"/>
      <c r="S386" s="13"/>
      <c r="T386" s="13"/>
      <c r="U386" s="13"/>
      <c r="V386" s="13"/>
      <c r="W386" s="13"/>
      <c r="X386" s="13"/>
      <c r="Y386" s="13"/>
    </row>
    <row r="387" spans="1:25" ht="22.5" customHeight="1">
      <c r="A387" s="8"/>
      <c r="B387" s="8"/>
      <c r="C387" s="8"/>
      <c r="D387" s="8"/>
      <c r="E387" s="16"/>
      <c r="F387" s="8"/>
      <c r="G387" s="8"/>
      <c r="H387" s="13"/>
      <c r="I387" s="13"/>
      <c r="J387" s="13"/>
      <c r="K387" s="13"/>
      <c r="L387" s="13"/>
      <c r="M387" s="13"/>
      <c r="N387" s="13"/>
      <c r="O387" s="13"/>
      <c r="P387" s="13"/>
      <c r="Q387" s="13"/>
      <c r="R387" s="13"/>
      <c r="S387" s="13"/>
      <c r="T387" s="13"/>
      <c r="U387" s="13"/>
      <c r="V387" s="13"/>
      <c r="W387" s="13"/>
      <c r="X387" s="13"/>
      <c r="Y387" s="13"/>
    </row>
    <row r="388" spans="1:25" ht="22.5" customHeight="1">
      <c r="A388" s="8"/>
      <c r="B388" s="8"/>
      <c r="C388" s="8"/>
      <c r="D388" s="8"/>
      <c r="E388" s="16"/>
      <c r="F388" s="8"/>
      <c r="G388" s="8"/>
      <c r="H388" s="13"/>
      <c r="I388" s="13"/>
      <c r="J388" s="13"/>
      <c r="K388" s="13"/>
      <c r="L388" s="13"/>
      <c r="M388" s="13"/>
      <c r="N388" s="13"/>
      <c r="O388" s="13"/>
      <c r="P388" s="13"/>
      <c r="Q388" s="13"/>
      <c r="R388" s="13"/>
      <c r="S388" s="13"/>
      <c r="T388" s="13"/>
      <c r="U388" s="13"/>
      <c r="V388" s="13"/>
      <c r="W388" s="13"/>
      <c r="X388" s="13"/>
      <c r="Y388" s="13"/>
    </row>
    <row r="389" spans="1:25" ht="22.5" customHeight="1">
      <c r="A389" s="8"/>
      <c r="B389" s="8"/>
      <c r="C389" s="8"/>
      <c r="D389" s="8"/>
      <c r="E389" s="16"/>
      <c r="F389" s="8"/>
      <c r="G389" s="8"/>
      <c r="H389" s="13"/>
      <c r="I389" s="13"/>
      <c r="J389" s="13"/>
      <c r="K389" s="13"/>
      <c r="L389" s="13"/>
      <c r="M389" s="13"/>
      <c r="N389" s="13"/>
      <c r="O389" s="13"/>
      <c r="P389" s="13"/>
      <c r="Q389" s="13"/>
      <c r="R389" s="13"/>
      <c r="S389" s="13"/>
      <c r="T389" s="13"/>
      <c r="U389" s="13"/>
      <c r="V389" s="13"/>
      <c r="W389" s="13"/>
      <c r="X389" s="13"/>
      <c r="Y389" s="13"/>
    </row>
    <row r="390" spans="1:25" ht="22.5" customHeight="1">
      <c r="A390" s="8"/>
      <c r="B390" s="8"/>
      <c r="C390" s="8"/>
      <c r="D390" s="8"/>
      <c r="E390" s="16"/>
      <c r="F390" s="8"/>
      <c r="G390" s="8"/>
      <c r="H390" s="13"/>
      <c r="I390" s="13"/>
      <c r="J390" s="13"/>
      <c r="K390" s="13"/>
      <c r="L390" s="13"/>
      <c r="M390" s="13"/>
      <c r="N390" s="13"/>
      <c r="O390" s="13"/>
      <c r="P390" s="13"/>
      <c r="Q390" s="13"/>
      <c r="R390" s="13"/>
      <c r="S390" s="13"/>
      <c r="T390" s="13"/>
      <c r="U390" s="13"/>
      <c r="V390" s="13"/>
      <c r="W390" s="13"/>
      <c r="X390" s="13"/>
      <c r="Y390" s="13"/>
    </row>
    <row r="391" spans="1:25" ht="22.5" customHeight="1">
      <c r="A391" s="8"/>
      <c r="B391" s="8"/>
      <c r="C391" s="8"/>
      <c r="D391" s="8"/>
      <c r="E391" s="16"/>
      <c r="F391" s="8"/>
      <c r="G391" s="8"/>
      <c r="H391" s="13"/>
      <c r="I391" s="13"/>
      <c r="J391" s="13"/>
      <c r="K391" s="13"/>
      <c r="L391" s="13"/>
      <c r="M391" s="13"/>
      <c r="N391" s="13"/>
      <c r="O391" s="13"/>
      <c r="P391" s="13"/>
      <c r="Q391" s="13"/>
      <c r="R391" s="13"/>
      <c r="S391" s="13"/>
      <c r="T391" s="13"/>
      <c r="U391" s="13"/>
      <c r="V391" s="13"/>
      <c r="W391" s="13"/>
      <c r="X391" s="13"/>
      <c r="Y391" s="13"/>
    </row>
    <row r="392" spans="1:25" ht="22.5" customHeight="1">
      <c r="A392" s="8"/>
      <c r="B392" s="8"/>
      <c r="C392" s="8"/>
      <c r="D392" s="8"/>
      <c r="E392" s="16"/>
      <c r="F392" s="8"/>
      <c r="G392" s="8"/>
      <c r="H392" s="13"/>
      <c r="I392" s="13"/>
      <c r="J392" s="13"/>
      <c r="K392" s="13"/>
      <c r="L392" s="13"/>
      <c r="M392" s="13"/>
      <c r="N392" s="13"/>
      <c r="O392" s="13"/>
      <c r="P392" s="13"/>
      <c r="Q392" s="13"/>
      <c r="R392" s="13"/>
      <c r="S392" s="13"/>
      <c r="T392" s="13"/>
      <c r="U392" s="13"/>
      <c r="V392" s="13"/>
      <c r="W392" s="13"/>
      <c r="X392" s="13"/>
      <c r="Y392" s="13"/>
    </row>
    <row r="393" spans="1:25" ht="22.5" customHeight="1">
      <c r="A393" s="8"/>
      <c r="B393" s="8"/>
      <c r="C393" s="8"/>
      <c r="D393" s="8"/>
      <c r="E393" s="16"/>
      <c r="F393" s="8"/>
      <c r="G393" s="8"/>
      <c r="H393" s="13"/>
      <c r="I393" s="13"/>
      <c r="J393" s="13"/>
      <c r="K393" s="13"/>
      <c r="L393" s="13"/>
      <c r="M393" s="13"/>
      <c r="N393" s="13"/>
      <c r="O393" s="13"/>
      <c r="P393" s="13"/>
      <c r="Q393" s="13"/>
      <c r="R393" s="13"/>
      <c r="S393" s="13"/>
      <c r="T393" s="13"/>
      <c r="U393" s="13"/>
      <c r="V393" s="13"/>
      <c r="W393" s="13"/>
      <c r="X393" s="13"/>
      <c r="Y393" s="13"/>
    </row>
    <row r="394" spans="1:25" ht="22.5" customHeight="1">
      <c r="A394" s="8"/>
      <c r="B394" s="8"/>
      <c r="C394" s="8"/>
      <c r="D394" s="8"/>
      <c r="E394" s="16"/>
      <c r="F394" s="8"/>
      <c r="G394" s="8"/>
      <c r="H394" s="13"/>
      <c r="I394" s="13"/>
      <c r="J394" s="13"/>
      <c r="K394" s="13"/>
      <c r="L394" s="13"/>
      <c r="M394" s="13"/>
      <c r="N394" s="13"/>
      <c r="O394" s="13"/>
      <c r="P394" s="13"/>
      <c r="Q394" s="13"/>
      <c r="R394" s="13"/>
      <c r="S394" s="13"/>
      <c r="T394" s="13"/>
      <c r="U394" s="13"/>
      <c r="V394" s="13"/>
      <c r="W394" s="13"/>
      <c r="X394" s="13"/>
      <c r="Y394" s="13"/>
    </row>
    <row r="395" spans="1:25" ht="22.5" customHeight="1">
      <c r="A395" s="8"/>
      <c r="B395" s="8"/>
      <c r="C395" s="8"/>
      <c r="D395" s="8"/>
      <c r="E395" s="16"/>
      <c r="F395" s="8"/>
      <c r="G395" s="8"/>
      <c r="H395" s="13"/>
      <c r="I395" s="13"/>
      <c r="J395" s="13"/>
      <c r="K395" s="13"/>
      <c r="L395" s="13"/>
      <c r="M395" s="13"/>
      <c r="N395" s="13"/>
      <c r="O395" s="13"/>
      <c r="P395" s="13"/>
      <c r="Q395" s="13"/>
      <c r="R395" s="13"/>
      <c r="S395" s="13"/>
      <c r="T395" s="13"/>
      <c r="U395" s="13"/>
      <c r="V395" s="13"/>
      <c r="W395" s="13"/>
      <c r="X395" s="13"/>
      <c r="Y395" s="13"/>
    </row>
    <row r="396" spans="1:25" ht="22.5" customHeight="1">
      <c r="A396" s="8"/>
      <c r="B396" s="8"/>
      <c r="C396" s="8"/>
      <c r="D396" s="8"/>
      <c r="E396" s="16"/>
      <c r="F396" s="8"/>
      <c r="G396" s="8"/>
      <c r="H396" s="13"/>
      <c r="I396" s="13"/>
      <c r="J396" s="13"/>
      <c r="K396" s="13"/>
      <c r="L396" s="13"/>
      <c r="M396" s="13"/>
      <c r="N396" s="13"/>
      <c r="O396" s="13"/>
      <c r="P396" s="13"/>
      <c r="Q396" s="13"/>
      <c r="R396" s="13"/>
      <c r="S396" s="13"/>
      <c r="T396" s="13"/>
      <c r="U396" s="13"/>
      <c r="V396" s="13"/>
      <c r="W396" s="13"/>
      <c r="X396" s="13"/>
      <c r="Y396" s="13"/>
    </row>
    <row r="397" spans="1:25" ht="22.5" customHeight="1">
      <c r="A397" s="8"/>
      <c r="B397" s="8"/>
      <c r="C397" s="8"/>
      <c r="D397" s="8"/>
      <c r="E397" s="16"/>
      <c r="F397" s="8"/>
      <c r="G397" s="8"/>
      <c r="H397" s="13"/>
      <c r="I397" s="13"/>
      <c r="J397" s="13"/>
      <c r="K397" s="13"/>
      <c r="L397" s="13"/>
      <c r="M397" s="13"/>
      <c r="N397" s="13"/>
      <c r="O397" s="13"/>
      <c r="P397" s="13"/>
      <c r="Q397" s="13"/>
      <c r="R397" s="13"/>
      <c r="S397" s="13"/>
      <c r="T397" s="13"/>
      <c r="U397" s="13"/>
      <c r="V397" s="13"/>
      <c r="W397" s="13"/>
      <c r="X397" s="13"/>
      <c r="Y397" s="13"/>
    </row>
    <row r="398" spans="1:25" ht="22.5" customHeight="1">
      <c r="A398" s="8"/>
      <c r="B398" s="8"/>
      <c r="C398" s="8"/>
      <c r="D398" s="8"/>
      <c r="E398" s="16"/>
      <c r="F398" s="8"/>
      <c r="G398" s="8"/>
      <c r="H398" s="13"/>
      <c r="I398" s="13"/>
      <c r="J398" s="13"/>
      <c r="K398" s="13"/>
      <c r="L398" s="13"/>
      <c r="M398" s="13"/>
      <c r="N398" s="13"/>
      <c r="O398" s="13"/>
      <c r="P398" s="13"/>
      <c r="Q398" s="13"/>
      <c r="R398" s="13"/>
      <c r="S398" s="13"/>
      <c r="T398" s="13"/>
      <c r="U398" s="13"/>
      <c r="V398" s="13"/>
      <c r="W398" s="13"/>
      <c r="X398" s="13"/>
      <c r="Y398" s="13"/>
    </row>
    <row r="399" spans="1:25" ht="22.5" customHeight="1">
      <c r="A399" s="8"/>
      <c r="B399" s="8"/>
      <c r="C399" s="8"/>
      <c r="D399" s="8"/>
      <c r="E399" s="16"/>
      <c r="F399" s="8"/>
      <c r="G399" s="8"/>
      <c r="H399" s="13"/>
      <c r="I399" s="13"/>
      <c r="J399" s="13"/>
      <c r="K399" s="13"/>
      <c r="L399" s="13"/>
      <c r="M399" s="13"/>
      <c r="N399" s="13"/>
      <c r="O399" s="13"/>
      <c r="P399" s="13"/>
      <c r="Q399" s="13"/>
      <c r="R399" s="13"/>
      <c r="S399" s="13"/>
      <c r="T399" s="13"/>
      <c r="U399" s="13"/>
      <c r="V399" s="13"/>
      <c r="W399" s="13"/>
      <c r="X399" s="13"/>
      <c r="Y399" s="13"/>
    </row>
    <row r="400" spans="1:25" ht="22.5" customHeight="1">
      <c r="A400" s="8"/>
      <c r="B400" s="8"/>
      <c r="C400" s="8"/>
      <c r="D400" s="8"/>
      <c r="E400" s="16"/>
      <c r="F400" s="8"/>
      <c r="G400" s="8"/>
      <c r="H400" s="13"/>
      <c r="I400" s="13"/>
      <c r="J400" s="13"/>
      <c r="K400" s="13"/>
      <c r="L400" s="13"/>
      <c r="M400" s="13"/>
      <c r="N400" s="13"/>
      <c r="O400" s="13"/>
      <c r="P400" s="13"/>
      <c r="Q400" s="13"/>
      <c r="R400" s="13"/>
      <c r="S400" s="13"/>
      <c r="T400" s="13"/>
      <c r="U400" s="13"/>
      <c r="V400" s="13"/>
      <c r="W400" s="13"/>
      <c r="X400" s="13"/>
      <c r="Y400" s="13"/>
    </row>
    <row r="401" spans="1:25" ht="22.5" customHeight="1">
      <c r="A401" s="8"/>
      <c r="B401" s="8"/>
      <c r="C401" s="8"/>
      <c r="D401" s="8"/>
      <c r="E401" s="16"/>
      <c r="F401" s="8"/>
      <c r="G401" s="8"/>
      <c r="H401" s="13"/>
      <c r="I401" s="13"/>
      <c r="J401" s="13"/>
      <c r="K401" s="13"/>
      <c r="L401" s="13"/>
      <c r="M401" s="13"/>
      <c r="N401" s="13"/>
      <c r="O401" s="13"/>
      <c r="P401" s="13"/>
      <c r="Q401" s="13"/>
      <c r="R401" s="13"/>
      <c r="S401" s="13"/>
      <c r="T401" s="13"/>
      <c r="U401" s="13"/>
      <c r="V401" s="13"/>
      <c r="W401" s="13"/>
      <c r="X401" s="13"/>
      <c r="Y401" s="13"/>
    </row>
    <row r="402" spans="1:25" ht="22.5" customHeight="1">
      <c r="A402" s="8"/>
      <c r="B402" s="8"/>
      <c r="C402" s="8"/>
      <c r="D402" s="8"/>
      <c r="E402" s="16"/>
      <c r="F402" s="8"/>
      <c r="G402" s="8"/>
      <c r="H402" s="13"/>
      <c r="I402" s="13"/>
      <c r="J402" s="13"/>
      <c r="K402" s="13"/>
      <c r="L402" s="13"/>
      <c r="M402" s="13"/>
      <c r="N402" s="13"/>
      <c r="O402" s="13"/>
      <c r="P402" s="13"/>
      <c r="Q402" s="13"/>
      <c r="R402" s="13"/>
      <c r="S402" s="13"/>
      <c r="T402" s="13"/>
      <c r="U402" s="13"/>
      <c r="V402" s="13"/>
      <c r="W402" s="13"/>
      <c r="X402" s="13"/>
      <c r="Y402" s="13"/>
    </row>
    <row r="403" spans="1:25" ht="22.5" customHeight="1">
      <c r="A403" s="8"/>
      <c r="B403" s="8"/>
      <c r="C403" s="8"/>
      <c r="D403" s="8"/>
      <c r="E403" s="16"/>
      <c r="F403" s="8"/>
      <c r="G403" s="8"/>
      <c r="H403" s="13"/>
      <c r="I403" s="13"/>
      <c r="J403" s="13"/>
      <c r="K403" s="13"/>
      <c r="L403" s="13"/>
      <c r="M403" s="13"/>
      <c r="N403" s="13"/>
      <c r="O403" s="13"/>
      <c r="P403" s="13"/>
      <c r="Q403" s="13"/>
      <c r="R403" s="13"/>
      <c r="S403" s="13"/>
      <c r="T403" s="13"/>
      <c r="U403" s="13"/>
      <c r="V403" s="13"/>
      <c r="W403" s="13"/>
      <c r="X403" s="13"/>
      <c r="Y403" s="13"/>
    </row>
    <row r="404" spans="1:25" ht="22.5" customHeight="1">
      <c r="A404" s="8"/>
      <c r="B404" s="8"/>
      <c r="C404" s="8"/>
      <c r="D404" s="8"/>
      <c r="E404" s="16"/>
      <c r="F404" s="8"/>
      <c r="G404" s="8"/>
      <c r="H404" s="13"/>
      <c r="I404" s="13"/>
      <c r="J404" s="13"/>
      <c r="K404" s="13"/>
      <c r="L404" s="13"/>
      <c r="M404" s="13"/>
      <c r="N404" s="13"/>
      <c r="O404" s="13"/>
      <c r="P404" s="13"/>
      <c r="Q404" s="13"/>
      <c r="R404" s="13"/>
      <c r="S404" s="13"/>
      <c r="T404" s="13"/>
      <c r="U404" s="13"/>
      <c r="V404" s="13"/>
      <c r="W404" s="13"/>
      <c r="X404" s="13"/>
      <c r="Y404" s="13"/>
    </row>
    <row r="405" spans="1:25" ht="22.5" customHeight="1">
      <c r="A405" s="8"/>
      <c r="B405" s="8"/>
      <c r="C405" s="8"/>
      <c r="D405" s="8"/>
      <c r="E405" s="16"/>
      <c r="F405" s="8"/>
      <c r="G405" s="8"/>
      <c r="H405" s="13"/>
      <c r="I405" s="13"/>
      <c r="J405" s="13"/>
      <c r="K405" s="13"/>
      <c r="L405" s="13"/>
      <c r="M405" s="13"/>
      <c r="N405" s="13"/>
      <c r="O405" s="13"/>
      <c r="P405" s="13"/>
      <c r="Q405" s="13"/>
      <c r="R405" s="13"/>
      <c r="S405" s="13"/>
      <c r="T405" s="13"/>
      <c r="U405" s="13"/>
      <c r="V405" s="13"/>
      <c r="W405" s="13"/>
      <c r="X405" s="13"/>
      <c r="Y405" s="13"/>
    </row>
    <row r="406" spans="1:25" ht="22.5" customHeight="1">
      <c r="A406" s="8"/>
      <c r="B406" s="8"/>
      <c r="C406" s="8"/>
      <c r="D406" s="8"/>
      <c r="E406" s="16"/>
      <c r="F406" s="8"/>
      <c r="G406" s="8"/>
      <c r="H406" s="13"/>
      <c r="I406" s="13"/>
      <c r="J406" s="13"/>
      <c r="K406" s="13"/>
      <c r="L406" s="13"/>
      <c r="M406" s="13"/>
      <c r="N406" s="13"/>
      <c r="O406" s="13"/>
      <c r="P406" s="13"/>
      <c r="Q406" s="13"/>
      <c r="R406" s="13"/>
      <c r="S406" s="13"/>
      <c r="T406" s="13"/>
      <c r="U406" s="13"/>
      <c r="V406" s="13"/>
      <c r="W406" s="13"/>
      <c r="X406" s="13"/>
      <c r="Y406" s="13"/>
    </row>
    <row r="407" spans="1:25" ht="22.5" customHeight="1">
      <c r="A407" s="35"/>
      <c r="B407" s="35"/>
      <c r="C407" s="35"/>
      <c r="D407" s="35"/>
      <c r="E407" s="16"/>
      <c r="F407" s="35"/>
      <c r="G407" s="35"/>
      <c r="H407" s="13"/>
      <c r="I407" s="13"/>
      <c r="J407" s="13"/>
      <c r="K407" s="13"/>
      <c r="L407" s="13"/>
      <c r="M407" s="13"/>
      <c r="N407" s="13"/>
      <c r="O407" s="13"/>
      <c r="P407" s="13"/>
      <c r="Q407" s="13"/>
      <c r="R407" s="13"/>
      <c r="S407" s="13"/>
      <c r="T407" s="13"/>
      <c r="U407" s="13"/>
      <c r="V407" s="13"/>
      <c r="W407" s="13"/>
      <c r="X407" s="13"/>
      <c r="Y407" s="13"/>
    </row>
    <row r="408" spans="1:25" ht="22.5" customHeight="1">
      <c r="A408" s="35"/>
      <c r="B408" s="35"/>
      <c r="C408" s="35"/>
      <c r="D408" s="35"/>
      <c r="E408" s="16"/>
      <c r="F408" s="35"/>
      <c r="G408" s="35"/>
      <c r="H408" s="13"/>
      <c r="I408" s="13"/>
      <c r="J408" s="13"/>
      <c r="K408" s="13"/>
      <c r="L408" s="13"/>
      <c r="M408" s="13"/>
      <c r="N408" s="13"/>
      <c r="O408" s="13"/>
      <c r="P408" s="13"/>
      <c r="Q408" s="13"/>
      <c r="R408" s="13"/>
      <c r="S408" s="13"/>
      <c r="T408" s="13"/>
      <c r="U408" s="13"/>
      <c r="V408" s="13"/>
      <c r="W408" s="13"/>
      <c r="X408" s="13"/>
      <c r="Y408" s="13"/>
    </row>
    <row r="409" spans="1:25" ht="22.5" customHeight="1">
      <c r="A409" s="35"/>
      <c r="B409" s="35"/>
      <c r="C409" s="35"/>
      <c r="D409" s="35"/>
      <c r="E409" s="16"/>
      <c r="F409" s="35"/>
      <c r="G409" s="35"/>
      <c r="H409" s="13"/>
      <c r="I409" s="13"/>
      <c r="J409" s="13"/>
      <c r="K409" s="13"/>
      <c r="L409" s="13"/>
      <c r="M409" s="13"/>
      <c r="N409" s="13"/>
      <c r="O409" s="13"/>
      <c r="P409" s="13"/>
      <c r="Q409" s="13"/>
      <c r="R409" s="13"/>
      <c r="S409" s="13"/>
      <c r="T409" s="13"/>
      <c r="U409" s="13"/>
      <c r="V409" s="13"/>
      <c r="W409" s="13"/>
      <c r="X409" s="13"/>
      <c r="Y409" s="13"/>
    </row>
    <row r="410" spans="1:25" ht="22.5" customHeight="1">
      <c r="A410" s="35"/>
      <c r="B410" s="35"/>
      <c r="C410" s="35"/>
      <c r="D410" s="35"/>
      <c r="E410" s="16"/>
      <c r="F410" s="35"/>
      <c r="G410" s="35"/>
      <c r="H410" s="13"/>
      <c r="I410" s="13"/>
      <c r="J410" s="13"/>
      <c r="K410" s="13"/>
      <c r="L410" s="13"/>
      <c r="M410" s="13"/>
      <c r="N410" s="13"/>
      <c r="O410" s="13"/>
      <c r="P410" s="13"/>
      <c r="Q410" s="13"/>
      <c r="R410" s="13"/>
      <c r="S410" s="13"/>
      <c r="T410" s="13"/>
      <c r="U410" s="13"/>
      <c r="V410" s="13"/>
      <c r="W410" s="13"/>
      <c r="X410" s="13"/>
      <c r="Y410" s="13"/>
    </row>
    <row r="411" spans="1:25" ht="22.5" customHeight="1">
      <c r="A411" s="35"/>
      <c r="B411" s="35"/>
      <c r="C411" s="35"/>
      <c r="D411" s="35"/>
      <c r="E411" s="16"/>
      <c r="F411" s="35"/>
      <c r="G411" s="35"/>
      <c r="H411" s="13"/>
      <c r="I411" s="13"/>
      <c r="J411" s="13"/>
      <c r="K411" s="13"/>
      <c r="L411" s="13"/>
      <c r="M411" s="13"/>
      <c r="N411" s="13"/>
      <c r="O411" s="13"/>
      <c r="P411" s="13"/>
      <c r="Q411" s="13"/>
      <c r="R411" s="13"/>
      <c r="S411" s="13"/>
      <c r="T411" s="13"/>
      <c r="U411" s="13"/>
      <c r="V411" s="13"/>
      <c r="W411" s="13"/>
      <c r="X411" s="13"/>
      <c r="Y411" s="13"/>
    </row>
    <row r="412" spans="1:25" ht="22.5" customHeight="1">
      <c r="A412" s="35"/>
      <c r="B412" s="35"/>
      <c r="C412" s="35"/>
      <c r="D412" s="35"/>
      <c r="E412" s="16"/>
      <c r="F412" s="35"/>
      <c r="G412" s="35"/>
      <c r="H412" s="13"/>
      <c r="I412" s="13"/>
      <c r="J412" s="13"/>
      <c r="K412" s="13"/>
      <c r="L412" s="13"/>
      <c r="M412" s="13"/>
      <c r="N412" s="13"/>
      <c r="O412" s="13"/>
      <c r="P412" s="13"/>
      <c r="Q412" s="13"/>
      <c r="R412" s="13"/>
      <c r="S412" s="13"/>
      <c r="T412" s="13"/>
      <c r="U412" s="13"/>
      <c r="V412" s="13"/>
      <c r="W412" s="13"/>
      <c r="X412" s="13"/>
      <c r="Y412" s="13"/>
    </row>
    <row r="413" spans="1:25" ht="22.5" customHeight="1">
      <c r="A413" s="35"/>
      <c r="B413" s="35"/>
      <c r="C413" s="35"/>
      <c r="D413" s="35"/>
      <c r="E413" s="16"/>
      <c r="F413" s="35"/>
      <c r="G413" s="35"/>
    </row>
    <row r="414" spans="1:25" ht="22.5" customHeight="1">
      <c r="A414" s="35"/>
      <c r="B414" s="35"/>
      <c r="C414" s="35"/>
      <c r="D414" s="35"/>
      <c r="E414" s="16"/>
      <c r="F414" s="35"/>
      <c r="G414" s="35"/>
    </row>
    <row r="415" spans="1:25" ht="22.5" customHeight="1">
      <c r="A415" s="35"/>
      <c r="B415" s="35"/>
      <c r="C415" s="35"/>
      <c r="D415" s="35"/>
      <c r="E415" s="16"/>
      <c r="F415" s="35"/>
      <c r="G415" s="35"/>
    </row>
    <row r="416" spans="1:25" ht="22.5" customHeight="1">
      <c r="A416" s="35"/>
      <c r="B416" s="35"/>
      <c r="C416" s="35"/>
      <c r="D416" s="35"/>
      <c r="E416" s="16"/>
      <c r="F416" s="35"/>
      <c r="G416" s="35"/>
    </row>
    <row r="417" spans="1:7" ht="22.5" customHeight="1">
      <c r="A417" s="35"/>
      <c r="B417" s="35"/>
      <c r="C417" s="35"/>
      <c r="D417" s="35"/>
      <c r="E417" s="16"/>
      <c r="F417" s="35"/>
      <c r="G417" s="35"/>
    </row>
    <row r="418" spans="1:7" ht="22.5" customHeight="1">
      <c r="A418" s="35"/>
      <c r="B418" s="35"/>
      <c r="C418" s="35"/>
      <c r="D418" s="35"/>
      <c r="E418" s="16"/>
      <c r="F418" s="35"/>
      <c r="G418" s="35"/>
    </row>
    <row r="419" spans="1:7" ht="22.5" customHeight="1">
      <c r="A419" s="35"/>
      <c r="B419" s="35"/>
      <c r="C419" s="35"/>
      <c r="D419" s="35"/>
      <c r="E419" s="16"/>
      <c r="F419" s="35"/>
      <c r="G419" s="35"/>
    </row>
    <row r="420" spans="1:7" ht="22.5" customHeight="1">
      <c r="A420" s="35"/>
      <c r="B420" s="35"/>
      <c r="C420" s="35"/>
      <c r="D420" s="35"/>
      <c r="E420" s="16"/>
      <c r="F420" s="35"/>
      <c r="G420" s="35"/>
    </row>
    <row r="421" spans="1:7" ht="22.5" customHeight="1">
      <c r="A421" s="35"/>
      <c r="B421" s="35"/>
      <c r="C421" s="35"/>
      <c r="D421" s="35"/>
      <c r="E421" s="16"/>
      <c r="F421" s="35"/>
      <c r="G421" s="35"/>
    </row>
    <row r="422" spans="1:7" ht="22.5" customHeight="1">
      <c r="A422" s="35"/>
      <c r="B422" s="35"/>
      <c r="C422" s="35"/>
      <c r="D422" s="35"/>
      <c r="E422" s="16"/>
      <c r="F422" s="35"/>
      <c r="G422" s="35"/>
    </row>
    <row r="423" spans="1:7" ht="22.5" customHeight="1">
      <c r="A423" s="35"/>
      <c r="B423" s="35"/>
      <c r="C423" s="35"/>
      <c r="D423" s="35"/>
      <c r="E423" s="16"/>
      <c r="F423" s="35"/>
      <c r="G423" s="35"/>
    </row>
    <row r="424" spans="1:7" ht="22.5" customHeight="1">
      <c r="A424" s="35"/>
      <c r="B424" s="35"/>
      <c r="C424" s="35"/>
      <c r="D424" s="35"/>
      <c r="E424" s="16"/>
      <c r="F424" s="35"/>
      <c r="G424" s="35"/>
    </row>
    <row r="425" spans="1:7" ht="22.5" customHeight="1">
      <c r="A425" s="35"/>
      <c r="B425" s="35"/>
      <c r="C425" s="35"/>
      <c r="D425" s="35"/>
      <c r="E425" s="16"/>
      <c r="F425" s="35"/>
      <c r="G425" s="35"/>
    </row>
    <row r="426" spans="1:7" ht="22.5" customHeight="1">
      <c r="A426" s="35"/>
      <c r="B426" s="35"/>
      <c r="C426" s="35"/>
      <c r="D426" s="35"/>
      <c r="E426" s="16"/>
      <c r="F426" s="35"/>
      <c r="G426" s="35"/>
    </row>
    <row r="427" spans="1:7" ht="22.5" customHeight="1">
      <c r="A427" s="35"/>
      <c r="B427" s="35"/>
      <c r="C427" s="35"/>
      <c r="D427" s="35"/>
      <c r="E427" s="16"/>
      <c r="F427" s="35"/>
      <c r="G427" s="35"/>
    </row>
    <row r="428" spans="1:7" ht="22.5" customHeight="1">
      <c r="A428" s="35"/>
      <c r="B428" s="35"/>
      <c r="C428" s="35"/>
      <c r="D428" s="35"/>
      <c r="E428" s="16"/>
      <c r="F428" s="35"/>
      <c r="G428" s="35"/>
    </row>
    <row r="429" spans="1:7" ht="22.5" customHeight="1">
      <c r="A429" s="35"/>
      <c r="B429" s="35"/>
      <c r="C429" s="35"/>
      <c r="D429" s="35"/>
      <c r="E429" s="16"/>
      <c r="F429" s="35"/>
      <c r="G429" s="35"/>
    </row>
    <row r="430" spans="1:7" ht="22.5" customHeight="1">
      <c r="A430" s="35"/>
      <c r="B430" s="35"/>
      <c r="C430" s="35"/>
      <c r="D430" s="35"/>
      <c r="E430" s="16"/>
      <c r="F430" s="35"/>
      <c r="G430" s="35"/>
    </row>
    <row r="431" spans="1:7" ht="22.5" customHeight="1">
      <c r="A431" s="35"/>
      <c r="B431" s="35"/>
      <c r="C431" s="35"/>
      <c r="D431" s="35"/>
      <c r="E431" s="16"/>
      <c r="F431" s="35"/>
      <c r="G431" s="35"/>
    </row>
    <row r="432" spans="1:7" ht="22.5" customHeight="1">
      <c r="A432" s="35"/>
      <c r="B432" s="35"/>
      <c r="C432" s="35"/>
      <c r="D432" s="35"/>
      <c r="E432" s="16"/>
      <c r="F432" s="35"/>
      <c r="G432" s="35"/>
    </row>
    <row r="433" spans="1:7" ht="22.5" customHeight="1">
      <c r="A433" s="35"/>
      <c r="B433" s="35"/>
      <c r="C433" s="35"/>
      <c r="D433" s="35"/>
      <c r="E433" s="16"/>
      <c r="F433" s="35"/>
      <c r="G433" s="35"/>
    </row>
    <row r="434" spans="1:7" ht="22.5" customHeight="1">
      <c r="A434" s="35"/>
      <c r="B434" s="35"/>
      <c r="C434" s="35"/>
      <c r="D434" s="35"/>
      <c r="E434" s="16"/>
      <c r="F434" s="35"/>
      <c r="G434" s="35"/>
    </row>
    <row r="435" spans="1:7" ht="22.5" customHeight="1">
      <c r="A435" s="35"/>
      <c r="B435" s="35"/>
      <c r="C435" s="35"/>
      <c r="D435" s="35"/>
      <c r="E435" s="16"/>
      <c r="F435" s="35"/>
      <c r="G435" s="35"/>
    </row>
    <row r="436" spans="1:7" ht="22.5" customHeight="1">
      <c r="A436" s="35"/>
      <c r="B436" s="35"/>
      <c r="C436" s="35"/>
      <c r="D436" s="35"/>
      <c r="E436" s="16"/>
      <c r="F436" s="35"/>
      <c r="G436" s="35"/>
    </row>
    <row r="437" spans="1:7" ht="22.5" customHeight="1">
      <c r="A437" s="35"/>
      <c r="B437" s="35"/>
      <c r="C437" s="35"/>
      <c r="D437" s="35"/>
      <c r="E437" s="16"/>
      <c r="F437" s="35"/>
      <c r="G437" s="35"/>
    </row>
    <row r="438" spans="1:7" ht="22.5" customHeight="1">
      <c r="A438" s="35"/>
      <c r="B438" s="35"/>
      <c r="C438" s="35"/>
      <c r="D438" s="35"/>
      <c r="E438" s="16"/>
      <c r="F438" s="35"/>
      <c r="G438" s="35"/>
    </row>
    <row r="439" spans="1:7" ht="22.5" customHeight="1">
      <c r="A439" s="35"/>
      <c r="B439" s="35"/>
      <c r="C439" s="35"/>
      <c r="D439" s="35"/>
      <c r="E439" s="16"/>
      <c r="F439" s="35"/>
      <c r="G439" s="35"/>
    </row>
    <row r="440" spans="1:7" ht="22.5" customHeight="1">
      <c r="A440" s="35"/>
      <c r="B440" s="35"/>
      <c r="C440" s="35"/>
      <c r="D440" s="35"/>
      <c r="E440" s="16"/>
      <c r="F440" s="35"/>
      <c r="G440" s="35"/>
    </row>
    <row r="441" spans="1:7" ht="22.5" customHeight="1">
      <c r="A441" s="35"/>
      <c r="B441" s="35"/>
      <c r="C441" s="35"/>
      <c r="D441" s="35"/>
      <c r="E441" s="16"/>
      <c r="F441" s="35"/>
      <c r="G441" s="35"/>
    </row>
    <row r="442" spans="1:7" ht="22.5" customHeight="1">
      <c r="A442" s="35"/>
      <c r="B442" s="35"/>
      <c r="C442" s="35"/>
      <c r="D442" s="35"/>
      <c r="E442" s="16"/>
      <c r="F442" s="35"/>
      <c r="G442" s="35"/>
    </row>
    <row r="443" spans="1:7" ht="22.5" customHeight="1">
      <c r="A443" s="35"/>
      <c r="B443" s="35"/>
      <c r="C443" s="35"/>
      <c r="D443" s="35"/>
      <c r="E443" s="16"/>
      <c r="F443" s="35"/>
      <c r="G443" s="35"/>
    </row>
    <row r="444" spans="1:7" ht="22.5" customHeight="1">
      <c r="A444" s="35"/>
      <c r="B444" s="35"/>
      <c r="C444" s="35"/>
      <c r="D444" s="35"/>
      <c r="E444" s="16"/>
      <c r="F444" s="35"/>
      <c r="G444" s="35"/>
    </row>
    <row r="445" spans="1:7" ht="22.5" customHeight="1">
      <c r="A445" s="35"/>
      <c r="B445" s="35"/>
      <c r="C445" s="35"/>
      <c r="D445" s="35"/>
      <c r="E445" s="16"/>
      <c r="F445" s="35"/>
      <c r="G445" s="35"/>
    </row>
    <row r="446" spans="1:7" ht="22.5" customHeight="1">
      <c r="A446" s="35"/>
      <c r="B446" s="35"/>
      <c r="C446" s="35"/>
      <c r="D446" s="35"/>
      <c r="E446" s="16"/>
      <c r="F446" s="35"/>
      <c r="G446" s="35"/>
    </row>
    <row r="447" spans="1:7" ht="22.5" customHeight="1">
      <c r="A447" s="35"/>
      <c r="B447" s="35"/>
      <c r="C447" s="35"/>
      <c r="D447" s="35"/>
      <c r="E447" s="16"/>
      <c r="F447" s="35"/>
      <c r="G447" s="35"/>
    </row>
    <row r="448" spans="1:7" ht="22.5" customHeight="1">
      <c r="A448" s="35"/>
      <c r="B448" s="35"/>
      <c r="C448" s="35"/>
      <c r="D448" s="35"/>
      <c r="E448" s="16"/>
      <c r="F448" s="35"/>
      <c r="G448" s="35"/>
    </row>
    <row r="449" spans="1:7" ht="22.5" customHeight="1">
      <c r="A449" s="35"/>
      <c r="B449" s="35"/>
      <c r="C449" s="35"/>
      <c r="D449" s="35"/>
      <c r="E449" s="16"/>
      <c r="F449" s="35"/>
      <c r="G449" s="35"/>
    </row>
    <row r="450" spans="1:7" ht="22.5" customHeight="1">
      <c r="A450" s="35"/>
      <c r="B450" s="35"/>
      <c r="C450" s="35"/>
      <c r="D450" s="35"/>
      <c r="E450" s="16"/>
      <c r="F450" s="35"/>
      <c r="G450" s="35"/>
    </row>
    <row r="451" spans="1:7" ht="22.5" customHeight="1">
      <c r="A451" s="35"/>
      <c r="B451" s="35"/>
      <c r="C451" s="35"/>
      <c r="D451" s="35"/>
      <c r="E451" s="16"/>
      <c r="F451" s="35"/>
      <c r="G451" s="35"/>
    </row>
    <row r="452" spans="1:7" ht="22.5" customHeight="1">
      <c r="A452" s="35"/>
      <c r="B452" s="35"/>
      <c r="C452" s="35"/>
      <c r="D452" s="35"/>
      <c r="E452" s="16"/>
      <c r="F452" s="35"/>
      <c r="G452" s="35"/>
    </row>
    <row r="453" spans="1:7" ht="22.5" customHeight="1">
      <c r="A453" s="35"/>
      <c r="B453" s="35"/>
      <c r="C453" s="35"/>
      <c r="D453" s="35"/>
      <c r="E453" s="16"/>
      <c r="F453" s="35"/>
      <c r="G453" s="35"/>
    </row>
    <row r="454" spans="1:7" ht="22.5" customHeight="1">
      <c r="A454" s="35"/>
      <c r="B454" s="35"/>
      <c r="C454" s="35"/>
      <c r="D454" s="35"/>
      <c r="E454" s="16"/>
      <c r="F454" s="35"/>
      <c r="G454" s="35"/>
    </row>
    <row r="455" spans="1:7" ht="22.5" customHeight="1">
      <c r="A455" s="35"/>
      <c r="B455" s="35"/>
      <c r="C455" s="35"/>
      <c r="D455" s="35"/>
      <c r="E455" s="16"/>
      <c r="F455" s="35"/>
      <c r="G455" s="35"/>
    </row>
    <row r="456" spans="1:7" ht="22.5" customHeight="1">
      <c r="A456" s="35"/>
      <c r="B456" s="35"/>
      <c r="C456" s="35"/>
      <c r="D456" s="35"/>
      <c r="E456" s="16"/>
      <c r="F456" s="35"/>
      <c r="G456" s="35"/>
    </row>
    <row r="457" spans="1:7" ht="22.5" customHeight="1">
      <c r="A457" s="35"/>
      <c r="B457" s="35"/>
      <c r="C457" s="35"/>
      <c r="D457" s="35"/>
      <c r="E457" s="16"/>
      <c r="F457" s="35"/>
      <c r="G457" s="35"/>
    </row>
    <row r="458" spans="1:7" ht="22.5" customHeight="1">
      <c r="A458" s="35"/>
      <c r="B458" s="35"/>
      <c r="C458" s="35"/>
      <c r="D458" s="35"/>
      <c r="E458" s="16"/>
      <c r="F458" s="35"/>
      <c r="G458" s="35"/>
    </row>
    <row r="459" spans="1:7" ht="22.5" customHeight="1">
      <c r="A459" s="35"/>
      <c r="B459" s="35"/>
      <c r="C459" s="35"/>
      <c r="D459" s="35"/>
      <c r="E459" s="16"/>
      <c r="F459" s="35"/>
      <c r="G459" s="35"/>
    </row>
    <row r="460" spans="1:7" ht="22.5" customHeight="1">
      <c r="A460" s="35"/>
      <c r="B460" s="35"/>
      <c r="C460" s="35"/>
      <c r="D460" s="35"/>
      <c r="E460" s="16"/>
      <c r="F460" s="35"/>
      <c r="G460" s="35"/>
    </row>
    <row r="461" spans="1:7" ht="22.5" customHeight="1">
      <c r="A461" s="35"/>
      <c r="B461" s="35"/>
      <c r="C461" s="35"/>
      <c r="D461" s="35"/>
      <c r="E461" s="16"/>
      <c r="F461" s="35"/>
      <c r="G461" s="35"/>
    </row>
    <row r="462" spans="1:7" ht="22.5" customHeight="1">
      <c r="A462" s="35"/>
      <c r="B462" s="35"/>
      <c r="C462" s="35"/>
      <c r="D462" s="35"/>
      <c r="E462" s="16"/>
      <c r="F462" s="35"/>
      <c r="G462" s="35"/>
    </row>
    <row r="463" spans="1:7" ht="22.5" customHeight="1">
      <c r="A463" s="35"/>
      <c r="B463" s="35"/>
      <c r="C463" s="35"/>
      <c r="D463" s="35"/>
      <c r="E463" s="16"/>
      <c r="F463" s="35"/>
      <c r="G463" s="35"/>
    </row>
    <row r="464" spans="1:7" ht="22.5" customHeight="1">
      <c r="A464" s="35"/>
      <c r="B464" s="35"/>
      <c r="C464" s="35"/>
      <c r="D464" s="35"/>
      <c r="E464" s="16"/>
      <c r="F464" s="35"/>
      <c r="G464" s="35"/>
    </row>
    <row r="465" spans="1:7" ht="22.5" customHeight="1">
      <c r="A465" s="35"/>
      <c r="B465" s="35"/>
      <c r="C465" s="35"/>
      <c r="D465" s="35"/>
      <c r="E465" s="16"/>
      <c r="F465" s="35"/>
      <c r="G465" s="35"/>
    </row>
    <row r="466" spans="1:7" ht="22.5" customHeight="1">
      <c r="A466" s="35"/>
      <c r="B466" s="35"/>
      <c r="C466" s="35"/>
      <c r="D466" s="35"/>
      <c r="E466" s="16"/>
      <c r="F466" s="35"/>
      <c r="G466" s="35"/>
    </row>
  </sheetData>
  <phoneticPr fontId="36"/>
  <hyperlinks>
    <hyperlink ref="A10" r:id="rId1" xr:uid="{00000000-0004-0000-1100-000000000000}"/>
  </hyperlinks>
  <pageMargins left="0.75" right="0.75" top="1" bottom="1" header="0.5" footer="0.5"/>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6" t="s">
        <v>1368</v>
      </c>
      <c r="C2" s="7" t="s">
        <v>1369</v>
      </c>
      <c r="D2" s="8"/>
      <c r="E2" s="9"/>
      <c r="F2" s="10"/>
      <c r="G2" s="8"/>
      <c r="H2" s="10"/>
      <c r="I2" s="11"/>
      <c r="J2" s="12"/>
      <c r="K2" s="13"/>
      <c r="L2" s="13"/>
      <c r="M2" s="13"/>
      <c r="N2" s="13"/>
      <c r="O2" s="13"/>
      <c r="P2" s="13"/>
      <c r="Q2" s="13"/>
      <c r="R2" s="13"/>
      <c r="S2" s="13"/>
      <c r="T2" s="13"/>
      <c r="U2" s="13"/>
      <c r="V2" s="13"/>
      <c r="W2" s="13"/>
      <c r="X2" s="13"/>
      <c r="Y2" s="13"/>
      <c r="Z2" s="13"/>
      <c r="AA2" s="13"/>
    </row>
    <row r="3" spans="1:27" ht="22.5" customHeight="1">
      <c r="A3" s="14" t="s">
        <v>184</v>
      </c>
      <c r="B3" s="15" t="s">
        <v>1370</v>
      </c>
      <c r="C3" s="15" t="s">
        <v>1371</v>
      </c>
      <c r="D3" s="8"/>
      <c r="E3" s="16"/>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18" t="s">
        <v>1372</v>
      </c>
      <c r="C4" s="18" t="s">
        <v>737</v>
      </c>
      <c r="D4" s="8"/>
      <c r="E4" s="16"/>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18" t="s">
        <v>1373</v>
      </c>
      <c r="C5" s="18" t="s">
        <v>1374</v>
      </c>
      <c r="D5" s="8"/>
      <c r="E5" s="16"/>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18" t="s">
        <v>1375</v>
      </c>
      <c r="C6" s="18" t="s">
        <v>1376</v>
      </c>
      <c r="D6" s="8"/>
      <c r="E6" s="16"/>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18" t="s">
        <v>1377</v>
      </c>
      <c r="C7" s="15" t="s">
        <v>1378</v>
      </c>
      <c r="D7" s="8"/>
      <c r="E7" s="16"/>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18" t="s">
        <v>1379</v>
      </c>
      <c r="C8" s="7" t="s">
        <v>636</v>
      </c>
      <c r="D8" s="8"/>
      <c r="E8" s="16"/>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15" t="s">
        <v>1380</v>
      </c>
      <c r="C9" s="15" t="s">
        <v>1381</v>
      </c>
      <c r="D9" s="8"/>
      <c r="E9" s="16"/>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7" t="s">
        <v>1382</v>
      </c>
      <c r="C10" s="7" t="s">
        <v>1383</v>
      </c>
      <c r="D10" s="8"/>
      <c r="E10" s="16"/>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15" t="s">
        <v>1384</v>
      </c>
      <c r="C11" s="15" t="s">
        <v>1385</v>
      </c>
      <c r="D11" s="8"/>
      <c r="E11" s="16"/>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7" t="s">
        <v>1386</v>
      </c>
      <c r="C12" s="7" t="s">
        <v>1387</v>
      </c>
      <c r="D12" s="8"/>
      <c r="E12" s="16"/>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15" t="s">
        <v>1388</v>
      </c>
      <c r="C13" s="15" t="s">
        <v>1389</v>
      </c>
      <c r="D13" s="8"/>
      <c r="E13" s="16"/>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7" t="s">
        <v>1390</v>
      </c>
      <c r="C14" s="7" t="s">
        <v>1371</v>
      </c>
      <c r="D14" s="8"/>
      <c r="E14" s="16"/>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15" t="s">
        <v>1391</v>
      </c>
      <c r="C15" s="15" t="s">
        <v>1392</v>
      </c>
      <c r="D15" s="8"/>
      <c r="E15" s="16"/>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7" t="s">
        <v>1393</v>
      </c>
      <c r="C16" s="7" t="s">
        <v>1369</v>
      </c>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15" t="s">
        <v>1394</v>
      </c>
      <c r="C17" s="15" t="s">
        <v>636</v>
      </c>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7" t="s">
        <v>1395</v>
      </c>
      <c r="C18" s="7"/>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15" t="s">
        <v>1396</v>
      </c>
      <c r="C19" s="15" t="s">
        <v>1397</v>
      </c>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7" t="s">
        <v>1398</v>
      </c>
      <c r="C20" s="7" t="s">
        <v>1399</v>
      </c>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15" t="s">
        <v>1400</v>
      </c>
      <c r="C21" s="15" t="s">
        <v>1401</v>
      </c>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7" t="s">
        <v>1402</v>
      </c>
      <c r="C22" s="7" t="s">
        <v>1403</v>
      </c>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15" t="s">
        <v>1404</v>
      </c>
      <c r="C23" s="15" t="s">
        <v>1405</v>
      </c>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7" t="s">
        <v>1406</v>
      </c>
      <c r="C24" s="7" t="s">
        <v>1407</v>
      </c>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15" t="s">
        <v>1408</v>
      </c>
      <c r="C25" s="15" t="s">
        <v>1409</v>
      </c>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7" t="s">
        <v>1410</v>
      </c>
      <c r="C26" s="7" t="s">
        <v>1411</v>
      </c>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15"/>
      <c r="C27" s="15"/>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7"/>
      <c r="C28" s="19"/>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15"/>
      <c r="C29" s="20"/>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19"/>
      <c r="C30" s="7"/>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15"/>
      <c r="C31" s="15"/>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7"/>
      <c r="C32" s="7"/>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15"/>
      <c r="C33" s="15"/>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7"/>
      <c r="C34" s="7"/>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20"/>
      <c r="C35" s="15"/>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7"/>
      <c r="C36" s="7"/>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15"/>
      <c r="C37" s="20"/>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7"/>
      <c r="C38" s="7"/>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15"/>
      <c r="C39" s="15"/>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7"/>
      <c r="C40" s="7"/>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2"/>
      <c r="C41" s="22"/>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7"/>
      <c r="C42" s="28"/>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30"/>
      <c r="C43" s="31"/>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32"/>
      <c r="C44" s="33"/>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30"/>
      <c r="C45" s="31"/>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32"/>
      <c r="C46" s="32"/>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30"/>
      <c r="C47" s="30"/>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32"/>
      <c r="C48" s="32"/>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30"/>
      <c r="C49" s="30"/>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32"/>
      <c r="C50" s="32"/>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30"/>
      <c r="C51" s="30"/>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32"/>
      <c r="C52" s="32"/>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30"/>
      <c r="C53" s="30"/>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32"/>
      <c r="C54" s="32"/>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30"/>
      <c r="C55" s="30"/>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32"/>
      <c r="C56" s="32"/>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30"/>
      <c r="C57" s="30"/>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32"/>
      <c r="C58" s="32"/>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30"/>
      <c r="C59" s="30"/>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32"/>
      <c r="C60" s="32"/>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30"/>
      <c r="C61" s="30"/>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32"/>
      <c r="C62" s="32"/>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30"/>
      <c r="C63" s="30"/>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32"/>
      <c r="C64" s="32"/>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30"/>
      <c r="C65" s="30"/>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32"/>
      <c r="C66" s="32"/>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30"/>
      <c r="C67" s="30"/>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32"/>
      <c r="C68" s="32"/>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30"/>
      <c r="C69" s="30"/>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32"/>
      <c r="C70" s="32"/>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30"/>
      <c r="C71" s="30"/>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32"/>
      <c r="C72" s="32"/>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30"/>
      <c r="C73" s="30"/>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32"/>
      <c r="C74" s="32"/>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30"/>
      <c r="C75" s="30"/>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32"/>
      <c r="C76" s="32"/>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30"/>
      <c r="C77" s="30"/>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32"/>
      <c r="C78" s="32"/>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30"/>
      <c r="C79" s="30"/>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32"/>
      <c r="C80" s="32"/>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30"/>
      <c r="C81" s="30"/>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32"/>
      <c r="C82" s="32"/>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1200-000000000000}">
      <formula1>"リード,失注,提案,獲得,進行中,課題確認,アクション待ち,協業先"</formula1>
    </dataValidation>
    <dataValidation type="list" allowBlank="1" sqref="H2:H466" xr:uid="{00000000-0002-0000-1200-000001000000}">
      <formula1>"底,高,中"</formula1>
    </dataValidation>
    <dataValidation allowBlank="1" showDropDown="1" sqref="A2:A466" xr:uid="{00000000-0002-0000-1200-000002000000}"/>
  </dataValidations>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6"/>
      <c r="C2" s="7"/>
      <c r="D2" s="8"/>
      <c r="E2" s="9"/>
      <c r="F2" s="10"/>
      <c r="G2" s="8"/>
      <c r="H2" s="10"/>
      <c r="I2" s="11"/>
      <c r="J2" s="12"/>
      <c r="K2" s="13"/>
      <c r="L2" s="13"/>
      <c r="M2" s="13"/>
      <c r="N2" s="13"/>
      <c r="O2" s="13"/>
      <c r="P2" s="13"/>
      <c r="Q2" s="13"/>
      <c r="R2" s="13"/>
      <c r="S2" s="13"/>
      <c r="T2" s="13"/>
      <c r="U2" s="13"/>
      <c r="V2" s="13"/>
      <c r="W2" s="13"/>
      <c r="X2" s="13"/>
      <c r="Y2" s="13"/>
      <c r="Z2" s="13"/>
      <c r="AA2" s="13"/>
    </row>
    <row r="3" spans="1:27" ht="22.5" customHeight="1">
      <c r="A3" s="14" t="s">
        <v>184</v>
      </c>
      <c r="B3" s="15"/>
      <c r="C3" s="15"/>
      <c r="D3" s="8"/>
      <c r="E3" s="16"/>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18"/>
      <c r="C4" s="18"/>
      <c r="D4" s="8"/>
      <c r="E4" s="16"/>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18"/>
      <c r="C5" s="18"/>
      <c r="D5" s="8"/>
      <c r="E5" s="16"/>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18"/>
      <c r="C6" s="18"/>
      <c r="D6" s="8"/>
      <c r="E6" s="16"/>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18"/>
      <c r="C7" s="15"/>
      <c r="D7" s="8"/>
      <c r="E7" s="16"/>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18"/>
      <c r="C8" s="7"/>
      <c r="D8" s="8"/>
      <c r="E8" s="16"/>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15"/>
      <c r="C9" s="15"/>
      <c r="D9" s="8"/>
      <c r="E9" s="16"/>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7"/>
      <c r="C10" s="7"/>
      <c r="D10" s="8"/>
      <c r="E10" s="16"/>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15"/>
      <c r="C11" s="15"/>
      <c r="D11" s="8"/>
      <c r="E11" s="16"/>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7"/>
      <c r="C12" s="7"/>
      <c r="D12" s="8"/>
      <c r="E12" s="16"/>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15"/>
      <c r="C13" s="15"/>
      <c r="D13" s="8"/>
      <c r="E13" s="16"/>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7"/>
      <c r="C14" s="7"/>
      <c r="D14" s="8"/>
      <c r="E14" s="16"/>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15"/>
      <c r="C15" s="15"/>
      <c r="D15" s="8"/>
      <c r="E15" s="16"/>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7"/>
      <c r="C16" s="7"/>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15"/>
      <c r="C17" s="15"/>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7"/>
      <c r="C18" s="7"/>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15"/>
      <c r="C19" s="15"/>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7"/>
      <c r="C20" s="7"/>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15"/>
      <c r="C21" s="15"/>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7"/>
      <c r="C22" s="7"/>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15"/>
      <c r="C23" s="15"/>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7"/>
      <c r="C24" s="7"/>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15"/>
      <c r="C25" s="15"/>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7"/>
      <c r="C26" s="7"/>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15"/>
      <c r="C27" s="15"/>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7"/>
      <c r="C28" s="19"/>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15"/>
      <c r="C29" s="20"/>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19"/>
      <c r="C30" s="7"/>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15"/>
      <c r="C31" s="15"/>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7"/>
      <c r="C32" s="7"/>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15"/>
      <c r="C33" s="15"/>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7"/>
      <c r="C34" s="7"/>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20"/>
      <c r="C35" s="15"/>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7"/>
      <c r="C36" s="7"/>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15"/>
      <c r="C37" s="20"/>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7"/>
      <c r="C38" s="7"/>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15"/>
      <c r="C39" s="15"/>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7"/>
      <c r="C40" s="7"/>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2"/>
      <c r="C41" s="22"/>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7"/>
      <c r="C42" s="28"/>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30"/>
      <c r="C43" s="31"/>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32"/>
      <c r="C44" s="33"/>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30"/>
      <c r="C45" s="31"/>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32"/>
      <c r="C46" s="32"/>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30"/>
      <c r="C47" s="30"/>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32"/>
      <c r="C48" s="32"/>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30"/>
      <c r="C49" s="30"/>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32"/>
      <c r="C50" s="32"/>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30"/>
      <c r="C51" s="30"/>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32"/>
      <c r="C52" s="32"/>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30"/>
      <c r="C53" s="30"/>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32"/>
      <c r="C54" s="32"/>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30"/>
      <c r="C55" s="30"/>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32"/>
      <c r="C56" s="32"/>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30"/>
      <c r="C57" s="30"/>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32"/>
      <c r="C58" s="32"/>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30"/>
      <c r="C59" s="30"/>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32"/>
      <c r="C60" s="32"/>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30"/>
      <c r="C61" s="30"/>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32"/>
      <c r="C62" s="32"/>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30"/>
      <c r="C63" s="30"/>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32"/>
      <c r="C64" s="32"/>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30"/>
      <c r="C65" s="30"/>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32"/>
      <c r="C66" s="32"/>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30"/>
      <c r="C67" s="30"/>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32"/>
      <c r="C68" s="32"/>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30"/>
      <c r="C69" s="30"/>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32"/>
      <c r="C70" s="32"/>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30"/>
      <c r="C71" s="30"/>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32"/>
      <c r="C72" s="32"/>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30"/>
      <c r="C73" s="30"/>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32"/>
      <c r="C74" s="32"/>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30"/>
      <c r="C75" s="30"/>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32"/>
      <c r="C76" s="32"/>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30"/>
      <c r="C77" s="30"/>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32"/>
      <c r="C78" s="32"/>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30"/>
      <c r="C79" s="30"/>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32"/>
      <c r="C80" s="32"/>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30"/>
      <c r="C81" s="30"/>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32"/>
      <c r="C82" s="32"/>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1300-000000000000}">
      <formula1>"リード,失注,提案,獲得,進行中,課題確認,アクション待ち,協業先"</formula1>
    </dataValidation>
    <dataValidation type="list" allowBlank="1" sqref="H2:H466" xr:uid="{00000000-0002-0000-1300-000001000000}">
      <formula1>"底,高,中"</formula1>
    </dataValidation>
    <dataValidation allowBlank="1" showDropDown="1" sqref="A2:A466" xr:uid="{00000000-0002-0000-1300-000002000000}"/>
  </dataValidations>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64" t="s">
        <v>1412</v>
      </c>
      <c r="C2" s="65" t="s">
        <v>1413</v>
      </c>
      <c r="D2" s="8"/>
      <c r="E2" s="9"/>
      <c r="F2" s="10"/>
      <c r="G2" s="8" t="s">
        <v>8</v>
      </c>
      <c r="H2" s="10" t="s">
        <v>616</v>
      </c>
      <c r="I2" s="11"/>
      <c r="J2" s="12"/>
      <c r="K2" s="13"/>
      <c r="L2" s="13"/>
      <c r="M2" s="13"/>
      <c r="N2" s="13"/>
      <c r="O2" s="13"/>
      <c r="P2" s="13"/>
      <c r="Q2" s="13"/>
      <c r="R2" s="13"/>
      <c r="S2" s="13"/>
      <c r="T2" s="13"/>
      <c r="U2" s="13"/>
      <c r="V2" s="13"/>
      <c r="W2" s="13"/>
      <c r="X2" s="13"/>
      <c r="Y2" s="13"/>
      <c r="Z2" s="13"/>
      <c r="AA2" s="13"/>
    </row>
    <row r="3" spans="1:27" ht="22.5" customHeight="1">
      <c r="A3" s="14" t="s">
        <v>184</v>
      </c>
      <c r="B3" s="64" t="s">
        <v>989</v>
      </c>
      <c r="C3" s="65" t="s">
        <v>1414</v>
      </c>
      <c r="D3" s="8"/>
      <c r="E3" s="16"/>
      <c r="F3" s="8"/>
      <c r="G3" s="8" t="s">
        <v>8</v>
      </c>
      <c r="H3" s="8" t="s">
        <v>616</v>
      </c>
      <c r="I3" s="17"/>
      <c r="J3" s="12"/>
      <c r="K3" s="13"/>
      <c r="L3" s="13"/>
      <c r="M3" s="13"/>
      <c r="N3" s="13"/>
      <c r="O3" s="13"/>
      <c r="P3" s="13"/>
      <c r="Q3" s="13"/>
      <c r="R3" s="13"/>
      <c r="S3" s="13"/>
      <c r="T3" s="13"/>
      <c r="U3" s="13"/>
      <c r="V3" s="13"/>
      <c r="W3" s="13"/>
      <c r="X3" s="13"/>
      <c r="Y3" s="13"/>
      <c r="Z3" s="13"/>
      <c r="AA3" s="13"/>
    </row>
    <row r="4" spans="1:27" ht="22.5" customHeight="1">
      <c r="A4" s="14" t="s">
        <v>185</v>
      </c>
      <c r="B4" s="64" t="s">
        <v>1415</v>
      </c>
      <c r="C4" s="65" t="s">
        <v>1416</v>
      </c>
      <c r="D4" s="8"/>
      <c r="E4" s="16"/>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64" t="s">
        <v>1417</v>
      </c>
      <c r="C5" s="65" t="s">
        <v>1418</v>
      </c>
      <c r="D5" s="8"/>
      <c r="E5" s="16"/>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64" t="s">
        <v>1419</v>
      </c>
      <c r="C6" s="65" t="s">
        <v>789</v>
      </c>
      <c r="D6" s="8"/>
      <c r="E6" s="16"/>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64" t="s">
        <v>1420</v>
      </c>
      <c r="C7" s="65" t="s">
        <v>1418</v>
      </c>
      <c r="D7" s="8"/>
      <c r="E7" s="16"/>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64" t="s">
        <v>1421</v>
      </c>
      <c r="C8" s="65" t="s">
        <v>1422</v>
      </c>
      <c r="D8" s="8"/>
      <c r="E8" s="16"/>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64" t="s">
        <v>1423</v>
      </c>
      <c r="C9" s="65" t="s">
        <v>1424</v>
      </c>
      <c r="D9" s="8"/>
      <c r="E9" s="16"/>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64" t="s">
        <v>1425</v>
      </c>
      <c r="C10" s="65" t="s">
        <v>873</v>
      </c>
      <c r="D10" s="8"/>
      <c r="E10" s="16"/>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64" t="s">
        <v>1426</v>
      </c>
      <c r="C11" s="65" t="s">
        <v>1416</v>
      </c>
      <c r="D11" s="8"/>
      <c r="E11" s="16"/>
      <c r="F11" s="8"/>
      <c r="G11" s="8" t="s">
        <v>8</v>
      </c>
      <c r="H11" s="8" t="s">
        <v>619</v>
      </c>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64" t="s">
        <v>1427</v>
      </c>
      <c r="C12" s="65" t="s">
        <v>1428</v>
      </c>
      <c r="D12" s="8"/>
      <c r="E12" s="16"/>
      <c r="F12" s="8"/>
      <c r="G12" s="8" t="s">
        <v>8</v>
      </c>
      <c r="H12" s="8" t="s">
        <v>619</v>
      </c>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64" t="s">
        <v>1429</v>
      </c>
      <c r="C13" s="65" t="s">
        <v>1430</v>
      </c>
      <c r="D13" s="8"/>
      <c r="E13" s="16"/>
      <c r="F13" s="8"/>
      <c r="G13" s="8"/>
      <c r="H13" s="8" t="s">
        <v>616</v>
      </c>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64" t="s">
        <v>1431</v>
      </c>
      <c r="C14" s="65" t="s">
        <v>1432</v>
      </c>
      <c r="D14" s="8"/>
      <c r="E14" s="16"/>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64" t="s">
        <v>1433</v>
      </c>
      <c r="C15" s="65" t="s">
        <v>1434</v>
      </c>
      <c r="D15" s="8"/>
      <c r="E15" s="16"/>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64" t="s">
        <v>1435</v>
      </c>
      <c r="C16" s="65" t="s">
        <v>1434</v>
      </c>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64" t="s">
        <v>1436</v>
      </c>
      <c r="C17" s="65" t="s">
        <v>1437</v>
      </c>
      <c r="D17" s="8"/>
      <c r="E17" s="16"/>
      <c r="F17" s="8"/>
      <c r="G17" s="8" t="s">
        <v>8</v>
      </c>
      <c r="H17" s="8" t="s">
        <v>619</v>
      </c>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64" t="s">
        <v>1438</v>
      </c>
      <c r="C18" s="65" t="s">
        <v>1439</v>
      </c>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64" t="s">
        <v>1440</v>
      </c>
      <c r="C19" s="65" t="s">
        <v>708</v>
      </c>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64" t="s">
        <v>843</v>
      </c>
      <c r="C20" s="65" t="s">
        <v>1441</v>
      </c>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64" t="s">
        <v>1442</v>
      </c>
      <c r="C21" s="65" t="s">
        <v>1443</v>
      </c>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64" t="s">
        <v>1444</v>
      </c>
      <c r="C22" s="65" t="s">
        <v>1445</v>
      </c>
      <c r="D22" s="8"/>
      <c r="E22" s="16"/>
      <c r="F22" s="8"/>
      <c r="G22" s="8" t="s">
        <v>8</v>
      </c>
      <c r="H22" s="8" t="s">
        <v>616</v>
      </c>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64" t="s">
        <v>1446</v>
      </c>
      <c r="C23" s="65" t="s">
        <v>856</v>
      </c>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64" t="s">
        <v>1447</v>
      </c>
      <c r="C24" s="65" t="s">
        <v>1411</v>
      </c>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64" t="s">
        <v>1448</v>
      </c>
      <c r="C25" s="65" t="s">
        <v>1449</v>
      </c>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64" t="s">
        <v>1450</v>
      </c>
      <c r="C26" s="65" t="s">
        <v>1283</v>
      </c>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64" t="s">
        <v>1451</v>
      </c>
      <c r="C27" s="65" t="s">
        <v>1452</v>
      </c>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64" t="s">
        <v>1453</v>
      </c>
      <c r="C28" s="65" t="s">
        <v>856</v>
      </c>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66" t="s">
        <v>1454</v>
      </c>
      <c r="C29" s="65" t="s">
        <v>605</v>
      </c>
      <c r="D29" s="8"/>
      <c r="E29" s="16"/>
      <c r="F29" s="8"/>
      <c r="G29" s="8" t="s">
        <v>8</v>
      </c>
      <c r="H29" s="8" t="s">
        <v>619</v>
      </c>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67" t="s">
        <v>1455</v>
      </c>
      <c r="C30" s="65" t="s">
        <v>1456</v>
      </c>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66" t="s">
        <v>1457</v>
      </c>
      <c r="C31" s="65" t="s">
        <v>1456</v>
      </c>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68" t="s">
        <v>1458</v>
      </c>
      <c r="C32" s="65" t="s">
        <v>1459</v>
      </c>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66" t="s">
        <v>1460</v>
      </c>
      <c r="C33" s="65" t="s">
        <v>887</v>
      </c>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68" t="s">
        <v>1461</v>
      </c>
      <c r="C34" s="65" t="s">
        <v>1462</v>
      </c>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69" t="s">
        <v>1463</v>
      </c>
      <c r="C35" s="65" t="s">
        <v>1464</v>
      </c>
      <c r="D35" s="8"/>
      <c r="E35" s="16"/>
      <c r="F35" s="8"/>
      <c r="G35" s="8" t="s">
        <v>8</v>
      </c>
      <c r="H35" s="8" t="s">
        <v>616</v>
      </c>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68" t="s">
        <v>1465</v>
      </c>
      <c r="C36" s="65" t="s">
        <v>1466</v>
      </c>
      <c r="D36" s="8"/>
      <c r="E36" s="16"/>
      <c r="F36" s="8"/>
      <c r="G36" s="8" t="s">
        <v>8</v>
      </c>
      <c r="H36" s="8" t="s">
        <v>619</v>
      </c>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66" t="s">
        <v>1467</v>
      </c>
      <c r="C37" s="65" t="s">
        <v>1468</v>
      </c>
      <c r="D37" s="8"/>
      <c r="E37" s="16"/>
      <c r="F37" s="8"/>
      <c r="G37" s="8" t="s">
        <v>8</v>
      </c>
      <c r="H37" s="8" t="s">
        <v>619</v>
      </c>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68" t="s">
        <v>1469</v>
      </c>
      <c r="C38" s="65" t="s">
        <v>1470</v>
      </c>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66" t="s">
        <v>1471</v>
      </c>
      <c r="C39" s="65" t="s">
        <v>887</v>
      </c>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68" t="s">
        <v>1472</v>
      </c>
      <c r="C40" s="65" t="s">
        <v>1473</v>
      </c>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70" t="s">
        <v>1474</v>
      </c>
      <c r="C41" s="71" t="s">
        <v>1475</v>
      </c>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7"/>
      <c r="C42" s="28"/>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30"/>
      <c r="C43" s="31"/>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32"/>
      <c r="C44" s="33"/>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30"/>
      <c r="C45" s="31"/>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32"/>
      <c r="C46" s="32"/>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30"/>
      <c r="C47" s="30"/>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32"/>
      <c r="C48" s="32"/>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30"/>
      <c r="C49" s="30"/>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32"/>
      <c r="C50" s="32"/>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30"/>
      <c r="C51" s="30"/>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32"/>
      <c r="C52" s="32"/>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30"/>
      <c r="C53" s="30"/>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32"/>
      <c r="C54" s="32"/>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30"/>
      <c r="C55" s="30"/>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32"/>
      <c r="C56" s="32"/>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30"/>
      <c r="C57" s="30"/>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32"/>
      <c r="C58" s="32"/>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30"/>
      <c r="C59" s="30"/>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32"/>
      <c r="C60" s="32"/>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30"/>
      <c r="C61" s="30"/>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32"/>
      <c r="C62" s="32"/>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30"/>
      <c r="C63" s="30"/>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32"/>
      <c r="C64" s="32"/>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30"/>
      <c r="C65" s="30"/>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32"/>
      <c r="C66" s="32"/>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30"/>
      <c r="C67" s="30"/>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32"/>
      <c r="C68" s="32"/>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30"/>
      <c r="C69" s="30"/>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32"/>
      <c r="C70" s="32"/>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30"/>
      <c r="C71" s="30"/>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32"/>
      <c r="C72" s="32"/>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30"/>
      <c r="C73" s="30"/>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32"/>
      <c r="C74" s="32"/>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30"/>
      <c r="C75" s="30"/>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32"/>
      <c r="C76" s="32"/>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30"/>
      <c r="C77" s="30"/>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32"/>
      <c r="C78" s="32"/>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30"/>
      <c r="C79" s="30"/>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32"/>
      <c r="C80" s="32"/>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30"/>
      <c r="C81" s="30"/>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32"/>
      <c r="C82" s="32"/>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1400-000000000000}">
      <formula1>"リード,失注,提案,獲得,進行中,課題確認,アクション待ち,協業先"</formula1>
    </dataValidation>
    <dataValidation type="list" allowBlank="1" sqref="H2:H466" xr:uid="{00000000-0002-0000-1400-000001000000}">
      <formula1>"底,高,中"</formula1>
    </dataValidation>
    <dataValidation allowBlank="1" showDropDown="1" sqref="A2:A466" xr:uid="{00000000-0002-0000-1400-000002000000}"/>
  </dataValidations>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AB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4" width="21.1640625" customWidth="1"/>
    <col min="5" max="5" width="26.5" customWidth="1"/>
    <col min="6" max="6" width="20.33203125" customWidth="1"/>
    <col min="7" max="7" width="25.1640625" customWidth="1"/>
    <col min="8" max="8" width="27.1640625" customWidth="1"/>
    <col min="9" max="9" width="22.33203125" customWidth="1"/>
    <col min="10" max="10" width="22.1640625" customWidth="1"/>
  </cols>
  <sheetData>
    <row r="1" spans="1:28" ht="22.5" customHeight="1">
      <c r="A1" s="2" t="s">
        <v>174</v>
      </c>
      <c r="B1" s="3" t="s">
        <v>175</v>
      </c>
      <c r="C1" s="3" t="s">
        <v>176</v>
      </c>
      <c r="D1" s="4" t="s">
        <v>1101</v>
      </c>
      <c r="E1" s="3" t="s">
        <v>177</v>
      </c>
      <c r="F1" s="3" t="s">
        <v>178</v>
      </c>
      <c r="G1" s="4" t="s">
        <v>179</v>
      </c>
      <c r="H1" s="3" t="s">
        <v>180</v>
      </c>
      <c r="I1" s="3" t="s">
        <v>181</v>
      </c>
      <c r="J1" s="3" t="s">
        <v>182</v>
      </c>
    </row>
    <row r="2" spans="1:28" ht="22.5" customHeight="1">
      <c r="A2" s="5" t="s">
        <v>183</v>
      </c>
      <c r="B2" s="6" t="s">
        <v>1476</v>
      </c>
      <c r="C2" s="7" t="s">
        <v>1477</v>
      </c>
      <c r="D2" s="7"/>
      <c r="E2" s="8"/>
      <c r="F2" s="9"/>
      <c r="G2" s="10"/>
      <c r="H2" s="8"/>
      <c r="I2" s="10"/>
      <c r="J2" s="11"/>
      <c r="K2" s="12"/>
      <c r="L2" s="13"/>
      <c r="M2" s="13"/>
      <c r="N2" s="13"/>
      <c r="O2" s="13"/>
      <c r="P2" s="13"/>
      <c r="Q2" s="13"/>
      <c r="R2" s="13"/>
      <c r="S2" s="13"/>
      <c r="T2" s="13"/>
      <c r="U2" s="13"/>
      <c r="V2" s="13"/>
      <c r="W2" s="13"/>
      <c r="X2" s="13"/>
      <c r="Y2" s="13"/>
      <c r="Z2" s="13"/>
      <c r="AA2" s="13"/>
      <c r="AB2" s="13"/>
    </row>
    <row r="3" spans="1:28" ht="22.5" customHeight="1">
      <c r="A3" s="14" t="s">
        <v>184</v>
      </c>
      <c r="B3" s="15" t="s">
        <v>1478</v>
      </c>
      <c r="C3" s="15" t="s">
        <v>1259</v>
      </c>
      <c r="D3" s="15"/>
      <c r="E3" s="8"/>
      <c r="F3" s="16"/>
      <c r="G3" s="8"/>
      <c r="H3" s="8"/>
      <c r="I3" s="8"/>
      <c r="J3" s="17"/>
      <c r="K3" s="12"/>
      <c r="L3" s="13"/>
      <c r="M3" s="13"/>
      <c r="N3" s="13"/>
      <c r="O3" s="13"/>
      <c r="P3" s="13"/>
      <c r="Q3" s="13"/>
      <c r="R3" s="13"/>
      <c r="S3" s="13"/>
      <c r="T3" s="13"/>
      <c r="U3" s="13"/>
      <c r="V3" s="13"/>
      <c r="W3" s="13"/>
      <c r="X3" s="13"/>
      <c r="Y3" s="13"/>
      <c r="Z3" s="13"/>
      <c r="AA3" s="13"/>
      <c r="AB3" s="13"/>
    </row>
    <row r="4" spans="1:28" ht="22.5" customHeight="1">
      <c r="A4" s="14" t="s">
        <v>185</v>
      </c>
      <c r="B4" s="18" t="s">
        <v>1479</v>
      </c>
      <c r="C4" s="18" t="s">
        <v>1480</v>
      </c>
      <c r="D4" s="18"/>
      <c r="E4" s="8"/>
      <c r="F4" s="16"/>
      <c r="G4" s="8"/>
      <c r="H4" s="8"/>
      <c r="I4" s="8"/>
      <c r="J4" s="17"/>
      <c r="K4" s="12"/>
      <c r="L4" s="13"/>
      <c r="M4" s="13"/>
      <c r="N4" s="13"/>
      <c r="O4" s="13"/>
      <c r="P4" s="13"/>
      <c r="Q4" s="13"/>
      <c r="R4" s="13"/>
      <c r="S4" s="13"/>
      <c r="T4" s="13"/>
      <c r="U4" s="13"/>
      <c r="V4" s="13"/>
      <c r="W4" s="13"/>
      <c r="X4" s="13"/>
      <c r="Y4" s="13"/>
      <c r="Z4" s="13"/>
      <c r="AA4" s="13"/>
      <c r="AB4" s="13"/>
    </row>
    <row r="5" spans="1:28" ht="22.5" customHeight="1">
      <c r="A5" s="14" t="s">
        <v>186</v>
      </c>
      <c r="B5" s="18" t="s">
        <v>1481</v>
      </c>
      <c r="C5" s="18" t="s">
        <v>1414</v>
      </c>
      <c r="D5" s="18"/>
      <c r="E5" s="8"/>
      <c r="F5" s="16"/>
      <c r="G5" s="8"/>
      <c r="H5" s="8"/>
      <c r="I5" s="8"/>
      <c r="J5" s="17"/>
      <c r="K5" s="12"/>
      <c r="L5" s="13"/>
      <c r="M5" s="13"/>
      <c r="N5" s="13"/>
      <c r="O5" s="13"/>
      <c r="P5" s="13"/>
      <c r="Q5" s="13"/>
      <c r="R5" s="13"/>
      <c r="S5" s="13"/>
      <c r="T5" s="13"/>
      <c r="U5" s="13"/>
      <c r="V5" s="13"/>
      <c r="W5" s="13"/>
      <c r="X5" s="13"/>
      <c r="Y5" s="13"/>
      <c r="Z5" s="13"/>
      <c r="AA5" s="13"/>
      <c r="AB5" s="13"/>
    </row>
    <row r="6" spans="1:28" ht="22.5" customHeight="1">
      <c r="A6" s="14" t="s">
        <v>187</v>
      </c>
      <c r="B6" s="18" t="s">
        <v>1482</v>
      </c>
      <c r="C6" s="72" t="s">
        <v>1483</v>
      </c>
      <c r="D6" s="72" t="s">
        <v>1332</v>
      </c>
      <c r="E6" s="8"/>
      <c r="F6" s="16"/>
      <c r="G6" s="8"/>
      <c r="H6" s="8"/>
      <c r="I6" s="8"/>
      <c r="J6" s="17"/>
      <c r="K6" s="12"/>
      <c r="L6" s="13"/>
      <c r="M6" s="13"/>
      <c r="N6" s="13"/>
      <c r="O6" s="13"/>
      <c r="P6" s="13"/>
      <c r="Q6" s="13"/>
      <c r="R6" s="13"/>
      <c r="S6" s="13"/>
      <c r="T6" s="13"/>
      <c r="U6" s="13"/>
      <c r="V6" s="13"/>
      <c r="W6" s="13"/>
      <c r="X6" s="13"/>
      <c r="Y6" s="13"/>
      <c r="Z6" s="13"/>
      <c r="AA6" s="13"/>
      <c r="AB6" s="13"/>
    </row>
    <row r="7" spans="1:28" ht="22.5" customHeight="1">
      <c r="A7" s="14" t="s">
        <v>188</v>
      </c>
      <c r="B7" s="18" t="s">
        <v>1484</v>
      </c>
      <c r="C7" s="15" t="s">
        <v>1485</v>
      </c>
      <c r="D7" s="15"/>
      <c r="E7" s="8"/>
      <c r="F7" s="16"/>
      <c r="G7" s="8"/>
      <c r="H7" s="8"/>
      <c r="I7" s="8"/>
      <c r="J7" s="17"/>
      <c r="K7" s="12"/>
      <c r="L7" s="13"/>
      <c r="M7" s="13"/>
      <c r="N7" s="13"/>
      <c r="O7" s="13"/>
      <c r="P7" s="13"/>
      <c r="Q7" s="13"/>
      <c r="R7" s="13"/>
      <c r="S7" s="13"/>
      <c r="T7" s="13"/>
      <c r="U7" s="13"/>
      <c r="V7" s="13"/>
      <c r="W7" s="13"/>
      <c r="X7" s="13"/>
      <c r="Y7" s="13"/>
      <c r="Z7" s="13"/>
      <c r="AA7" s="13"/>
      <c r="AB7" s="13"/>
    </row>
    <row r="8" spans="1:28" ht="22.5" customHeight="1">
      <c r="A8" s="14" t="s">
        <v>189</v>
      </c>
      <c r="B8" s="18" t="s">
        <v>1486</v>
      </c>
      <c r="C8" s="7" t="s">
        <v>1487</v>
      </c>
      <c r="D8" s="7"/>
      <c r="E8" s="8"/>
      <c r="F8" s="16"/>
      <c r="G8" s="8"/>
      <c r="H8" s="8"/>
      <c r="I8" s="8"/>
      <c r="J8" s="17"/>
      <c r="K8" s="12"/>
      <c r="L8" s="13"/>
      <c r="M8" s="13"/>
      <c r="N8" s="13"/>
      <c r="O8" s="13"/>
      <c r="P8" s="13"/>
      <c r="Q8" s="13"/>
      <c r="R8" s="13"/>
      <c r="S8" s="13"/>
      <c r="T8" s="13"/>
      <c r="U8" s="13"/>
      <c r="V8" s="13"/>
      <c r="W8" s="13"/>
      <c r="X8" s="13"/>
      <c r="Y8" s="13"/>
      <c r="Z8" s="13"/>
      <c r="AA8" s="13"/>
      <c r="AB8" s="13"/>
    </row>
    <row r="9" spans="1:28" ht="22.5" customHeight="1">
      <c r="A9" s="14" t="s">
        <v>190</v>
      </c>
      <c r="B9" s="15" t="s">
        <v>1488</v>
      </c>
      <c r="C9" s="15" t="s">
        <v>1489</v>
      </c>
      <c r="D9" s="15"/>
      <c r="E9" s="8"/>
      <c r="F9" s="16"/>
      <c r="G9" s="8"/>
      <c r="H9" s="8"/>
      <c r="I9" s="8"/>
      <c r="J9" s="17"/>
      <c r="K9" s="12"/>
      <c r="L9" s="13"/>
      <c r="M9" s="13"/>
      <c r="N9" s="13"/>
      <c r="O9" s="13"/>
      <c r="P9" s="13"/>
      <c r="Q9" s="13"/>
      <c r="R9" s="13"/>
      <c r="S9" s="13"/>
      <c r="T9" s="13"/>
      <c r="U9" s="13"/>
      <c r="V9" s="13"/>
      <c r="W9" s="13"/>
      <c r="X9" s="13"/>
      <c r="Y9" s="13"/>
      <c r="Z9" s="13"/>
      <c r="AA9" s="13"/>
      <c r="AB9" s="13"/>
    </row>
    <row r="10" spans="1:28" ht="22.5" customHeight="1">
      <c r="A10" s="14" t="s">
        <v>191</v>
      </c>
      <c r="B10" s="7" t="s">
        <v>1490</v>
      </c>
      <c r="C10" s="7" t="s">
        <v>770</v>
      </c>
      <c r="D10" s="7"/>
      <c r="E10" s="8"/>
      <c r="F10" s="16"/>
      <c r="G10" s="8"/>
      <c r="H10" s="8"/>
      <c r="I10" s="8"/>
      <c r="J10" s="17"/>
      <c r="K10" s="12"/>
      <c r="L10" s="13"/>
      <c r="M10" s="13"/>
      <c r="N10" s="13"/>
      <c r="O10" s="13"/>
      <c r="P10" s="13"/>
      <c r="Q10" s="13"/>
      <c r="R10" s="13"/>
      <c r="S10" s="13"/>
      <c r="T10" s="13"/>
      <c r="U10" s="13"/>
      <c r="V10" s="13"/>
      <c r="W10" s="13"/>
      <c r="X10" s="13"/>
      <c r="Y10" s="13"/>
      <c r="Z10" s="13"/>
      <c r="AA10" s="13"/>
      <c r="AB10" s="13"/>
    </row>
    <row r="11" spans="1:28" ht="22.5" customHeight="1">
      <c r="A11" s="14" t="s">
        <v>192</v>
      </c>
      <c r="B11" s="15" t="s">
        <v>1491</v>
      </c>
      <c r="C11" s="61" t="s">
        <v>1090</v>
      </c>
      <c r="D11" s="61" t="s">
        <v>1344</v>
      </c>
      <c r="E11" s="8"/>
      <c r="F11" s="16"/>
      <c r="G11" s="8"/>
      <c r="H11" s="8"/>
      <c r="I11" s="8"/>
      <c r="J11" s="17"/>
      <c r="K11" s="12"/>
      <c r="L11" s="13"/>
      <c r="M11" s="13"/>
      <c r="N11" s="13"/>
      <c r="O11" s="13"/>
      <c r="P11" s="13"/>
      <c r="Q11" s="13"/>
      <c r="R11" s="13"/>
      <c r="S11" s="13"/>
      <c r="T11" s="13"/>
      <c r="U11" s="13"/>
      <c r="V11" s="13"/>
      <c r="W11" s="13"/>
      <c r="X11" s="13"/>
      <c r="Y11" s="13"/>
      <c r="Z11" s="13"/>
      <c r="AA11" s="13"/>
      <c r="AB11" s="13"/>
    </row>
    <row r="12" spans="1:28" ht="22.5" customHeight="1">
      <c r="A12" s="14" t="s">
        <v>193</v>
      </c>
      <c r="B12" s="7" t="s">
        <v>1492</v>
      </c>
      <c r="C12" s="7" t="s">
        <v>1493</v>
      </c>
      <c r="D12" s="7"/>
      <c r="E12" s="8"/>
      <c r="F12" s="16"/>
      <c r="G12" s="8"/>
      <c r="H12" s="8"/>
      <c r="I12" s="8"/>
      <c r="J12" s="17"/>
      <c r="K12" s="12"/>
      <c r="L12" s="13"/>
      <c r="M12" s="13"/>
      <c r="N12" s="13"/>
      <c r="O12" s="13"/>
      <c r="P12" s="13"/>
      <c r="Q12" s="13"/>
      <c r="R12" s="13"/>
      <c r="S12" s="13"/>
      <c r="T12" s="13"/>
      <c r="U12" s="13"/>
      <c r="V12" s="13"/>
      <c r="W12" s="13"/>
      <c r="X12" s="13"/>
      <c r="Y12" s="13"/>
      <c r="Z12" s="13"/>
      <c r="AA12" s="13"/>
      <c r="AB12" s="13"/>
    </row>
    <row r="13" spans="1:28" ht="22.5" customHeight="1">
      <c r="A13" s="14" t="s">
        <v>194</v>
      </c>
      <c r="B13" s="15" t="s">
        <v>1494</v>
      </c>
      <c r="C13" s="15" t="s">
        <v>1495</v>
      </c>
      <c r="D13" s="15"/>
      <c r="E13" s="8"/>
      <c r="F13" s="16"/>
      <c r="G13" s="8"/>
      <c r="H13" s="8"/>
      <c r="I13" s="8"/>
      <c r="J13" s="17"/>
      <c r="K13" s="12"/>
      <c r="L13" s="13"/>
      <c r="M13" s="13"/>
      <c r="N13" s="13"/>
      <c r="O13" s="13"/>
      <c r="P13" s="13"/>
      <c r="Q13" s="13"/>
      <c r="R13" s="13"/>
      <c r="S13" s="13"/>
      <c r="T13" s="13"/>
      <c r="U13" s="13"/>
      <c r="V13" s="13"/>
      <c r="W13" s="13"/>
      <c r="X13" s="13"/>
      <c r="Y13" s="13"/>
      <c r="Z13" s="13"/>
      <c r="AA13" s="13"/>
      <c r="AB13" s="13"/>
    </row>
    <row r="14" spans="1:28" ht="22.5" customHeight="1">
      <c r="A14" s="14" t="s">
        <v>195</v>
      </c>
      <c r="B14" s="7" t="s">
        <v>1496</v>
      </c>
      <c r="C14" s="7" t="s">
        <v>1497</v>
      </c>
      <c r="D14" s="7"/>
      <c r="E14" s="8"/>
      <c r="F14" s="16"/>
      <c r="G14" s="8"/>
      <c r="H14" s="8"/>
      <c r="I14" s="8"/>
      <c r="J14" s="17"/>
      <c r="K14" s="12"/>
      <c r="L14" s="13"/>
      <c r="M14" s="13"/>
      <c r="N14" s="13"/>
      <c r="O14" s="13"/>
      <c r="P14" s="13"/>
      <c r="Q14" s="13"/>
      <c r="R14" s="13"/>
      <c r="S14" s="13"/>
      <c r="T14" s="13"/>
      <c r="U14" s="13"/>
      <c r="V14" s="13"/>
      <c r="W14" s="13"/>
      <c r="X14" s="13"/>
      <c r="Y14" s="13"/>
      <c r="Z14" s="13"/>
      <c r="AA14" s="13"/>
      <c r="AB14" s="13"/>
    </row>
    <row r="15" spans="1:28" ht="22.5" customHeight="1">
      <c r="A15" s="14" t="s">
        <v>196</v>
      </c>
      <c r="B15" s="15" t="s">
        <v>1498</v>
      </c>
      <c r="C15" s="15" t="s">
        <v>1499</v>
      </c>
      <c r="D15" s="15"/>
      <c r="E15" s="8"/>
      <c r="F15" s="16"/>
      <c r="G15" s="8"/>
      <c r="H15" s="8"/>
      <c r="I15" s="8"/>
      <c r="J15" s="17"/>
      <c r="K15" s="12"/>
      <c r="L15" s="13"/>
      <c r="M15" s="13"/>
      <c r="N15" s="13"/>
      <c r="O15" s="13"/>
      <c r="P15" s="13"/>
      <c r="Q15" s="13"/>
      <c r="R15" s="13"/>
      <c r="S15" s="13"/>
      <c r="T15" s="13"/>
      <c r="U15" s="13"/>
      <c r="V15" s="13"/>
      <c r="W15" s="13"/>
      <c r="X15" s="13"/>
      <c r="Y15" s="13"/>
      <c r="Z15" s="13"/>
      <c r="AA15" s="13"/>
      <c r="AB15" s="13"/>
    </row>
    <row r="16" spans="1:28" ht="22.5" customHeight="1">
      <c r="A16" s="14" t="s">
        <v>197</v>
      </c>
      <c r="B16" s="7" t="s">
        <v>1500</v>
      </c>
      <c r="C16" s="7" t="s">
        <v>1501</v>
      </c>
      <c r="D16" s="7"/>
      <c r="E16" s="8"/>
      <c r="F16" s="16"/>
      <c r="G16" s="8"/>
      <c r="H16" s="8"/>
      <c r="I16" s="8"/>
      <c r="J16" s="17"/>
      <c r="K16" s="12"/>
      <c r="L16" s="13"/>
      <c r="M16" s="13"/>
      <c r="N16" s="13"/>
      <c r="O16" s="13"/>
      <c r="P16" s="13"/>
      <c r="Q16" s="13"/>
      <c r="R16" s="13"/>
      <c r="S16" s="13"/>
      <c r="T16" s="13"/>
      <c r="U16" s="13"/>
      <c r="V16" s="13"/>
      <c r="W16" s="13"/>
      <c r="X16" s="13"/>
      <c r="Y16" s="13"/>
      <c r="Z16" s="13"/>
      <c r="AA16" s="13"/>
      <c r="AB16" s="13"/>
    </row>
    <row r="17" spans="1:28" ht="22.5" customHeight="1">
      <c r="A17" s="14" t="s">
        <v>198</v>
      </c>
      <c r="B17" s="15" t="s">
        <v>1502</v>
      </c>
      <c r="C17" s="15" t="s">
        <v>1503</v>
      </c>
      <c r="D17" s="15"/>
      <c r="E17" s="8"/>
      <c r="F17" s="16"/>
      <c r="G17" s="8"/>
      <c r="H17" s="8"/>
      <c r="I17" s="8"/>
      <c r="J17" s="17"/>
      <c r="K17" s="12"/>
      <c r="L17" s="13"/>
      <c r="M17" s="13"/>
      <c r="N17" s="13"/>
      <c r="O17" s="13"/>
      <c r="P17" s="13"/>
      <c r="Q17" s="13"/>
      <c r="R17" s="13"/>
      <c r="S17" s="13"/>
      <c r="T17" s="13"/>
      <c r="U17" s="13"/>
      <c r="V17" s="13"/>
      <c r="W17" s="13"/>
      <c r="X17" s="13"/>
      <c r="Y17" s="13"/>
      <c r="Z17" s="13"/>
      <c r="AA17" s="13"/>
      <c r="AB17" s="13"/>
    </row>
    <row r="18" spans="1:28" ht="22.5" customHeight="1">
      <c r="A18" s="14" t="s">
        <v>199</v>
      </c>
      <c r="B18" s="7" t="s">
        <v>1504</v>
      </c>
      <c r="C18" s="7" t="s">
        <v>1505</v>
      </c>
      <c r="D18" s="7" t="s">
        <v>1129</v>
      </c>
      <c r="E18" s="8"/>
      <c r="F18" s="16"/>
      <c r="G18" s="8"/>
      <c r="H18" s="8"/>
      <c r="I18" s="8"/>
      <c r="J18" s="17"/>
      <c r="K18" s="12"/>
      <c r="L18" s="13"/>
      <c r="M18" s="13"/>
      <c r="N18" s="13"/>
      <c r="O18" s="13"/>
      <c r="P18" s="13"/>
      <c r="Q18" s="13"/>
      <c r="R18" s="13"/>
      <c r="S18" s="13"/>
      <c r="T18" s="13"/>
      <c r="U18" s="13"/>
      <c r="V18" s="13"/>
      <c r="W18" s="13"/>
      <c r="X18" s="13"/>
      <c r="Y18" s="13"/>
      <c r="Z18" s="13"/>
      <c r="AA18" s="13"/>
      <c r="AB18" s="13"/>
    </row>
    <row r="19" spans="1:28" ht="22.5" customHeight="1">
      <c r="A19" s="14" t="s">
        <v>200</v>
      </c>
      <c r="B19" s="15" t="s">
        <v>1506</v>
      </c>
      <c r="C19" s="15" t="s">
        <v>1507</v>
      </c>
      <c r="D19" s="15"/>
      <c r="E19" s="8"/>
      <c r="F19" s="16"/>
      <c r="G19" s="8"/>
      <c r="H19" s="8"/>
      <c r="I19" s="8"/>
      <c r="J19" s="17"/>
      <c r="K19" s="12"/>
      <c r="L19" s="13"/>
      <c r="M19" s="13"/>
      <c r="N19" s="13"/>
      <c r="O19" s="13"/>
      <c r="P19" s="13"/>
      <c r="Q19" s="13"/>
      <c r="R19" s="13"/>
      <c r="S19" s="13"/>
      <c r="T19" s="13"/>
      <c r="U19" s="13"/>
      <c r="V19" s="13"/>
      <c r="W19" s="13"/>
      <c r="X19" s="13"/>
      <c r="Y19" s="13"/>
      <c r="Z19" s="13"/>
      <c r="AA19" s="13"/>
      <c r="AB19" s="13"/>
    </row>
    <row r="20" spans="1:28" ht="22.5" customHeight="1">
      <c r="A20" s="14" t="s">
        <v>201</v>
      </c>
      <c r="B20" s="7" t="s">
        <v>1508</v>
      </c>
      <c r="C20" s="7" t="s">
        <v>856</v>
      </c>
      <c r="D20" s="7"/>
      <c r="E20" s="8"/>
      <c r="F20" s="16"/>
      <c r="G20" s="8"/>
      <c r="H20" s="8"/>
      <c r="I20" s="8"/>
      <c r="J20" s="17"/>
      <c r="K20" s="12"/>
      <c r="L20" s="13"/>
      <c r="M20" s="13"/>
      <c r="N20" s="13"/>
      <c r="O20" s="13"/>
      <c r="P20" s="13"/>
      <c r="Q20" s="13"/>
      <c r="R20" s="13"/>
      <c r="S20" s="13"/>
      <c r="T20" s="13"/>
      <c r="U20" s="13"/>
      <c r="V20" s="13"/>
      <c r="W20" s="13"/>
      <c r="X20" s="13"/>
      <c r="Y20" s="13"/>
      <c r="Z20" s="13"/>
      <c r="AA20" s="13"/>
      <c r="AB20" s="13"/>
    </row>
    <row r="21" spans="1:28" ht="22.5" customHeight="1">
      <c r="A21" s="14" t="s">
        <v>202</v>
      </c>
      <c r="B21" s="15" t="s">
        <v>1509</v>
      </c>
      <c r="C21" s="15" t="s">
        <v>1503</v>
      </c>
      <c r="D21" s="15"/>
      <c r="E21" s="8"/>
      <c r="F21" s="16"/>
      <c r="G21" s="8"/>
      <c r="H21" s="8"/>
      <c r="I21" s="8"/>
      <c r="J21" s="17"/>
      <c r="K21" s="12"/>
      <c r="L21" s="13"/>
      <c r="M21" s="13"/>
      <c r="N21" s="13"/>
      <c r="O21" s="13"/>
      <c r="P21" s="13"/>
      <c r="Q21" s="13"/>
      <c r="R21" s="13"/>
      <c r="S21" s="13"/>
      <c r="T21" s="13"/>
      <c r="U21" s="13"/>
      <c r="V21" s="13"/>
      <c r="W21" s="13"/>
      <c r="X21" s="13"/>
      <c r="Y21" s="13"/>
      <c r="Z21" s="13"/>
      <c r="AA21" s="13"/>
      <c r="AB21" s="13"/>
    </row>
    <row r="22" spans="1:28" ht="22.5" customHeight="1">
      <c r="A22" s="14" t="s">
        <v>203</v>
      </c>
      <c r="B22" s="7" t="s">
        <v>1510</v>
      </c>
      <c r="C22" s="7" t="s">
        <v>1511</v>
      </c>
      <c r="D22" s="7"/>
      <c r="E22" s="8"/>
      <c r="F22" s="16"/>
      <c r="G22" s="8"/>
      <c r="H22" s="8"/>
      <c r="I22" s="8"/>
      <c r="J22" s="17"/>
      <c r="K22" s="12"/>
      <c r="L22" s="13"/>
      <c r="M22" s="13"/>
      <c r="N22" s="13"/>
      <c r="O22" s="13"/>
      <c r="P22" s="13"/>
      <c r="Q22" s="13"/>
      <c r="R22" s="13"/>
      <c r="S22" s="13"/>
      <c r="T22" s="13"/>
      <c r="U22" s="13"/>
      <c r="V22" s="13"/>
      <c r="W22" s="13"/>
      <c r="X22" s="13"/>
      <c r="Y22" s="13"/>
      <c r="Z22" s="13"/>
      <c r="AA22" s="13"/>
      <c r="AB22" s="13"/>
    </row>
    <row r="23" spans="1:28" ht="22.5" customHeight="1">
      <c r="A23" s="14" t="s">
        <v>204</v>
      </c>
      <c r="B23" s="15" t="s">
        <v>1512</v>
      </c>
      <c r="C23" s="15" t="s">
        <v>1259</v>
      </c>
      <c r="D23" s="15"/>
      <c r="E23" s="8"/>
      <c r="F23" s="16"/>
      <c r="G23" s="8"/>
      <c r="H23" s="8"/>
      <c r="I23" s="8"/>
      <c r="J23" s="17"/>
      <c r="K23" s="12"/>
      <c r="L23" s="13"/>
      <c r="M23" s="13"/>
      <c r="N23" s="13"/>
      <c r="O23" s="13"/>
      <c r="P23" s="13"/>
      <c r="Q23" s="13"/>
      <c r="R23" s="13"/>
      <c r="S23" s="13"/>
      <c r="T23" s="13"/>
      <c r="U23" s="13"/>
      <c r="V23" s="13"/>
      <c r="W23" s="13"/>
      <c r="X23" s="13"/>
      <c r="Y23" s="13"/>
      <c r="Z23" s="13"/>
      <c r="AA23" s="13"/>
      <c r="AB23" s="13"/>
    </row>
    <row r="24" spans="1:28" ht="22.5" customHeight="1">
      <c r="A24" s="14" t="s">
        <v>205</v>
      </c>
      <c r="B24" s="7" t="s">
        <v>1513</v>
      </c>
      <c r="C24" s="7" t="s">
        <v>1514</v>
      </c>
      <c r="D24" s="7"/>
      <c r="E24" s="8"/>
      <c r="F24" s="16"/>
      <c r="G24" s="8"/>
      <c r="H24" s="8"/>
      <c r="I24" s="8"/>
      <c r="J24" s="17"/>
      <c r="K24" s="12"/>
      <c r="L24" s="13"/>
      <c r="M24" s="13"/>
      <c r="N24" s="13"/>
      <c r="O24" s="13"/>
      <c r="P24" s="13"/>
      <c r="Q24" s="13"/>
      <c r="R24" s="13"/>
      <c r="S24" s="13"/>
      <c r="T24" s="13"/>
      <c r="U24" s="13"/>
      <c r="V24" s="13"/>
      <c r="W24" s="13"/>
      <c r="X24" s="13"/>
      <c r="Y24" s="13"/>
      <c r="Z24" s="13"/>
      <c r="AA24" s="13"/>
      <c r="AB24" s="13"/>
    </row>
    <row r="25" spans="1:28" ht="22.5" customHeight="1">
      <c r="A25" s="14" t="s">
        <v>206</v>
      </c>
      <c r="B25" s="15" t="s">
        <v>1515</v>
      </c>
      <c r="C25" s="61" t="s">
        <v>783</v>
      </c>
      <c r="D25" s="61" t="s">
        <v>1344</v>
      </c>
      <c r="E25" s="8"/>
      <c r="F25" s="16"/>
      <c r="G25" s="8"/>
      <c r="H25" s="8"/>
      <c r="I25" s="8"/>
      <c r="J25" s="17"/>
      <c r="K25" s="12"/>
      <c r="L25" s="13"/>
      <c r="M25" s="13"/>
      <c r="N25" s="13"/>
      <c r="O25" s="13"/>
      <c r="P25" s="13"/>
      <c r="Q25" s="13"/>
      <c r="R25" s="13"/>
      <c r="S25" s="13"/>
      <c r="T25" s="13"/>
      <c r="U25" s="13"/>
      <c r="V25" s="13"/>
      <c r="W25" s="13"/>
      <c r="X25" s="13"/>
      <c r="Y25" s="13"/>
      <c r="Z25" s="13"/>
      <c r="AA25" s="13"/>
      <c r="AB25" s="13"/>
    </row>
    <row r="26" spans="1:28" ht="22.5" customHeight="1">
      <c r="A26" s="14" t="s">
        <v>207</v>
      </c>
      <c r="B26" s="7" t="s">
        <v>1516</v>
      </c>
      <c r="C26" s="7" t="s">
        <v>1090</v>
      </c>
      <c r="D26" s="7"/>
      <c r="E26" s="8"/>
      <c r="F26" s="16"/>
      <c r="G26" s="8"/>
      <c r="H26" s="8"/>
      <c r="I26" s="8"/>
      <c r="J26" s="17"/>
      <c r="K26" s="12"/>
      <c r="L26" s="13"/>
      <c r="M26" s="13"/>
      <c r="N26" s="13"/>
      <c r="O26" s="13"/>
      <c r="P26" s="13"/>
      <c r="Q26" s="13"/>
      <c r="R26" s="13"/>
      <c r="S26" s="13"/>
      <c r="T26" s="13"/>
      <c r="U26" s="13"/>
      <c r="V26" s="13"/>
      <c r="W26" s="13"/>
      <c r="X26" s="13"/>
      <c r="Y26" s="13"/>
      <c r="Z26" s="13"/>
      <c r="AA26" s="13"/>
      <c r="AB26" s="13"/>
    </row>
    <row r="27" spans="1:28" ht="22.5" customHeight="1">
      <c r="A27" s="14" t="s">
        <v>208</v>
      </c>
      <c r="B27" s="15" t="s">
        <v>1517</v>
      </c>
      <c r="C27" s="15" t="s">
        <v>1493</v>
      </c>
      <c r="D27" s="15"/>
      <c r="E27" s="8"/>
      <c r="F27" s="16"/>
      <c r="G27" s="8"/>
      <c r="H27" s="8"/>
      <c r="I27" s="8"/>
      <c r="J27" s="17"/>
      <c r="K27" s="12"/>
      <c r="L27" s="13"/>
      <c r="M27" s="13"/>
      <c r="N27" s="13"/>
      <c r="O27" s="13"/>
      <c r="P27" s="13"/>
      <c r="Q27" s="13"/>
      <c r="R27" s="13"/>
      <c r="S27" s="13"/>
      <c r="T27" s="13"/>
      <c r="U27" s="13"/>
      <c r="V27" s="13"/>
      <c r="W27" s="13"/>
      <c r="X27" s="13"/>
      <c r="Y27" s="13"/>
      <c r="Z27" s="13"/>
      <c r="AA27" s="13"/>
      <c r="AB27" s="13"/>
    </row>
    <row r="28" spans="1:28" ht="22.5" customHeight="1">
      <c r="A28" s="14" t="s">
        <v>209</v>
      </c>
      <c r="B28" s="7" t="s">
        <v>1518</v>
      </c>
      <c r="C28" s="61" t="s">
        <v>1090</v>
      </c>
      <c r="D28" s="61" t="s">
        <v>1344</v>
      </c>
      <c r="E28" s="8"/>
      <c r="F28" s="16"/>
      <c r="G28" s="8"/>
      <c r="H28" s="8"/>
      <c r="I28" s="8"/>
      <c r="J28" s="17"/>
      <c r="K28" s="12"/>
      <c r="L28" s="13"/>
      <c r="M28" s="13"/>
      <c r="N28" s="13"/>
      <c r="O28" s="13"/>
      <c r="P28" s="13"/>
      <c r="Q28" s="13"/>
      <c r="R28" s="13"/>
      <c r="S28" s="13"/>
      <c r="T28" s="13"/>
      <c r="U28" s="13"/>
      <c r="V28" s="13"/>
      <c r="W28" s="13"/>
      <c r="X28" s="13"/>
      <c r="Y28" s="13"/>
      <c r="Z28" s="13"/>
      <c r="AA28" s="13"/>
      <c r="AB28" s="13"/>
    </row>
    <row r="29" spans="1:28" ht="22.5" customHeight="1">
      <c r="A29" s="14" t="s">
        <v>210</v>
      </c>
      <c r="B29" s="15" t="s">
        <v>1519</v>
      </c>
      <c r="C29" s="15" t="s">
        <v>770</v>
      </c>
      <c r="D29" s="15"/>
      <c r="E29" s="8"/>
      <c r="F29" s="16"/>
      <c r="G29" s="8"/>
      <c r="H29" s="8"/>
      <c r="I29" s="8"/>
      <c r="J29" s="17"/>
      <c r="K29" s="12"/>
      <c r="L29" s="13"/>
      <c r="M29" s="13"/>
      <c r="N29" s="13"/>
      <c r="O29" s="13"/>
      <c r="P29" s="13"/>
      <c r="Q29" s="13"/>
      <c r="R29" s="13"/>
      <c r="S29" s="13"/>
      <c r="T29" s="13"/>
      <c r="U29" s="13"/>
      <c r="V29" s="13"/>
      <c r="W29" s="13"/>
      <c r="X29" s="13"/>
      <c r="Y29" s="13"/>
      <c r="Z29" s="13"/>
      <c r="AA29" s="13"/>
      <c r="AB29" s="13"/>
    </row>
    <row r="30" spans="1:28" ht="22.5" customHeight="1">
      <c r="A30" s="14" t="s">
        <v>211</v>
      </c>
      <c r="B30" s="15" t="s">
        <v>1520</v>
      </c>
      <c r="C30" s="61" t="s">
        <v>1090</v>
      </c>
      <c r="D30" s="61" t="s">
        <v>1344</v>
      </c>
      <c r="E30" s="8"/>
      <c r="F30" s="16"/>
      <c r="G30" s="8"/>
      <c r="H30" s="8"/>
      <c r="I30" s="8"/>
      <c r="J30" s="17"/>
      <c r="K30" s="12"/>
      <c r="L30" s="13"/>
      <c r="M30" s="13"/>
      <c r="N30" s="13"/>
      <c r="O30" s="13"/>
      <c r="P30" s="13"/>
      <c r="Q30" s="13"/>
      <c r="R30" s="13"/>
      <c r="S30" s="13"/>
      <c r="T30" s="13"/>
      <c r="U30" s="13"/>
      <c r="V30" s="13"/>
      <c r="W30" s="13"/>
      <c r="X30" s="13"/>
      <c r="Y30" s="13"/>
      <c r="Z30" s="13"/>
      <c r="AA30" s="13"/>
      <c r="AB30" s="13"/>
    </row>
    <row r="31" spans="1:28" ht="22.5" customHeight="1">
      <c r="A31" s="14" t="s">
        <v>212</v>
      </c>
      <c r="B31" s="15" t="s">
        <v>1521</v>
      </c>
      <c r="C31" s="15" t="s">
        <v>1522</v>
      </c>
      <c r="D31" s="15"/>
      <c r="E31" s="8"/>
      <c r="F31" s="16"/>
      <c r="G31" s="8"/>
      <c r="H31" s="8"/>
      <c r="I31" s="8"/>
      <c r="J31" s="17"/>
      <c r="K31" s="12"/>
      <c r="L31" s="13"/>
      <c r="M31" s="13"/>
      <c r="N31" s="13"/>
      <c r="O31" s="13"/>
      <c r="P31" s="13"/>
      <c r="Q31" s="13"/>
      <c r="R31" s="13"/>
      <c r="S31" s="13"/>
      <c r="T31" s="13"/>
      <c r="U31" s="13"/>
      <c r="V31" s="13"/>
      <c r="W31" s="13"/>
      <c r="X31" s="13"/>
      <c r="Y31" s="13"/>
      <c r="Z31" s="13"/>
      <c r="AA31" s="13"/>
      <c r="AB31" s="13"/>
    </row>
    <row r="32" spans="1:28" ht="22.5" customHeight="1">
      <c r="A32" s="14" t="s">
        <v>213</v>
      </c>
      <c r="B32" s="7" t="s">
        <v>1523</v>
      </c>
      <c r="C32" s="7" t="s">
        <v>1503</v>
      </c>
      <c r="D32" s="7"/>
      <c r="E32" s="8"/>
      <c r="F32" s="16"/>
      <c r="G32" s="8"/>
      <c r="H32" s="8"/>
      <c r="I32" s="8"/>
      <c r="J32" s="17"/>
      <c r="K32" s="12"/>
      <c r="L32" s="13"/>
      <c r="M32" s="13"/>
      <c r="N32" s="13"/>
      <c r="O32" s="13"/>
      <c r="P32" s="13"/>
      <c r="Q32" s="13"/>
      <c r="R32" s="13"/>
      <c r="S32" s="13"/>
      <c r="T32" s="13"/>
      <c r="U32" s="13"/>
      <c r="V32" s="13"/>
      <c r="W32" s="13"/>
      <c r="X32" s="13"/>
      <c r="Y32" s="13"/>
      <c r="Z32" s="13"/>
      <c r="AA32" s="13"/>
      <c r="AB32" s="13"/>
    </row>
    <row r="33" spans="1:28" ht="22.5" customHeight="1">
      <c r="A33" s="14" t="s">
        <v>214</v>
      </c>
      <c r="B33" s="15" t="s">
        <v>1524</v>
      </c>
      <c r="C33" s="15" t="s">
        <v>1525</v>
      </c>
      <c r="D33" s="15"/>
      <c r="E33" s="8"/>
      <c r="F33" s="16"/>
      <c r="G33" s="8"/>
      <c r="H33" s="8"/>
      <c r="I33" s="8"/>
      <c r="J33" s="17"/>
      <c r="K33" s="12"/>
      <c r="L33" s="13"/>
      <c r="M33" s="13"/>
      <c r="N33" s="13"/>
      <c r="O33" s="13"/>
      <c r="P33" s="13"/>
      <c r="Q33" s="13"/>
      <c r="R33" s="13"/>
      <c r="S33" s="13"/>
      <c r="T33" s="13"/>
      <c r="U33" s="13"/>
      <c r="V33" s="13"/>
      <c r="W33" s="13"/>
      <c r="X33" s="13"/>
      <c r="Y33" s="13"/>
      <c r="Z33" s="13"/>
      <c r="AA33" s="13"/>
      <c r="AB33" s="13"/>
    </row>
    <row r="34" spans="1:28" ht="22.5" customHeight="1">
      <c r="A34" s="14" t="s">
        <v>215</v>
      </c>
      <c r="B34" s="7" t="s">
        <v>1526</v>
      </c>
      <c r="C34" s="7" t="s">
        <v>1527</v>
      </c>
      <c r="D34" s="7"/>
      <c r="E34" s="8"/>
      <c r="F34" s="16"/>
      <c r="G34" s="8"/>
      <c r="H34" s="8"/>
      <c r="I34" s="8"/>
      <c r="J34" s="17"/>
      <c r="K34" s="12"/>
      <c r="L34" s="13"/>
      <c r="M34" s="13"/>
      <c r="N34" s="13"/>
      <c r="O34" s="13"/>
      <c r="P34" s="13"/>
      <c r="Q34" s="13"/>
      <c r="R34" s="13"/>
      <c r="S34" s="13"/>
      <c r="T34" s="13"/>
      <c r="U34" s="13"/>
      <c r="V34" s="13"/>
      <c r="W34" s="13"/>
      <c r="X34" s="13"/>
      <c r="Y34" s="13"/>
      <c r="Z34" s="13"/>
      <c r="AA34" s="13"/>
      <c r="AB34" s="13"/>
    </row>
    <row r="35" spans="1:28" ht="22.5" customHeight="1">
      <c r="A35" s="14" t="s">
        <v>216</v>
      </c>
      <c r="B35" s="7" t="s">
        <v>1528</v>
      </c>
      <c r="C35" s="15" t="s">
        <v>1529</v>
      </c>
      <c r="D35" s="15" t="s">
        <v>1344</v>
      </c>
      <c r="E35" s="8"/>
      <c r="F35" s="16"/>
      <c r="G35" s="8"/>
      <c r="H35" s="8"/>
      <c r="I35" s="8"/>
      <c r="J35" s="17"/>
      <c r="K35" s="12"/>
      <c r="L35" s="13"/>
      <c r="M35" s="13"/>
      <c r="N35" s="13"/>
      <c r="O35" s="13"/>
      <c r="P35" s="13"/>
      <c r="Q35" s="13"/>
      <c r="R35" s="13"/>
      <c r="S35" s="13"/>
      <c r="T35" s="13"/>
      <c r="U35" s="13"/>
      <c r="V35" s="13"/>
      <c r="W35" s="13"/>
      <c r="X35" s="13"/>
      <c r="Y35" s="13"/>
      <c r="Z35" s="13"/>
      <c r="AA35" s="13"/>
      <c r="AB35" s="13"/>
    </row>
    <row r="36" spans="1:28" ht="22.5" customHeight="1">
      <c r="A36" s="14" t="s">
        <v>217</v>
      </c>
      <c r="B36" s="7" t="s">
        <v>1530</v>
      </c>
      <c r="C36" s="7" t="s">
        <v>1531</v>
      </c>
      <c r="D36" s="7"/>
      <c r="E36" s="8"/>
      <c r="F36" s="16"/>
      <c r="G36" s="8"/>
      <c r="H36" s="8"/>
      <c r="I36" s="8"/>
      <c r="J36" s="17"/>
      <c r="K36" s="12"/>
      <c r="L36" s="13"/>
      <c r="M36" s="13"/>
      <c r="N36" s="13"/>
      <c r="O36" s="13"/>
      <c r="P36" s="13"/>
      <c r="Q36" s="13"/>
      <c r="R36" s="13"/>
      <c r="S36" s="13"/>
      <c r="T36" s="13"/>
      <c r="U36" s="13"/>
      <c r="V36" s="13"/>
      <c r="W36" s="13"/>
      <c r="X36" s="13"/>
      <c r="Y36" s="13"/>
      <c r="Z36" s="13"/>
      <c r="AA36" s="13"/>
      <c r="AB36" s="13"/>
    </row>
    <row r="37" spans="1:28" ht="22.5" customHeight="1">
      <c r="A37" s="14" t="s">
        <v>218</v>
      </c>
      <c r="B37" s="15" t="s">
        <v>1532</v>
      </c>
      <c r="C37" s="20" t="s">
        <v>1533</v>
      </c>
      <c r="D37" s="20"/>
      <c r="E37" s="8"/>
      <c r="F37" s="16"/>
      <c r="G37" s="8"/>
      <c r="H37" s="8"/>
      <c r="I37" s="8"/>
      <c r="J37" s="17"/>
      <c r="K37" s="12"/>
      <c r="L37" s="13"/>
      <c r="M37" s="13"/>
      <c r="N37" s="13"/>
      <c r="O37" s="13"/>
      <c r="P37" s="13"/>
      <c r="Q37" s="13"/>
      <c r="R37" s="13"/>
      <c r="S37" s="13"/>
      <c r="T37" s="13"/>
      <c r="U37" s="13"/>
      <c r="V37" s="13"/>
      <c r="W37" s="13"/>
      <c r="X37" s="13"/>
      <c r="Y37" s="13"/>
      <c r="Z37" s="13"/>
      <c r="AA37" s="13"/>
      <c r="AB37" s="13"/>
    </row>
    <row r="38" spans="1:28" ht="22.5" customHeight="1">
      <c r="A38" s="14" t="s">
        <v>219</v>
      </c>
      <c r="B38" s="7" t="s">
        <v>1534</v>
      </c>
      <c r="C38" s="7" t="s">
        <v>1535</v>
      </c>
      <c r="D38" s="7"/>
      <c r="E38" s="8"/>
      <c r="F38" s="16"/>
      <c r="G38" s="8"/>
      <c r="H38" s="8"/>
      <c r="I38" s="8"/>
      <c r="J38" s="17"/>
      <c r="K38" s="12"/>
      <c r="L38" s="13"/>
      <c r="M38" s="13"/>
      <c r="N38" s="13"/>
      <c r="O38" s="13"/>
      <c r="P38" s="13"/>
      <c r="Q38" s="13"/>
      <c r="R38" s="13"/>
      <c r="S38" s="13"/>
      <c r="T38" s="13"/>
      <c r="U38" s="13"/>
      <c r="V38" s="13"/>
      <c r="W38" s="13"/>
      <c r="X38" s="13"/>
      <c r="Y38" s="13"/>
      <c r="Z38" s="13"/>
      <c r="AA38" s="13"/>
      <c r="AB38" s="13"/>
    </row>
    <row r="39" spans="1:28" ht="22.5" customHeight="1">
      <c r="A39" s="14" t="s">
        <v>220</v>
      </c>
      <c r="B39" s="15" t="s">
        <v>1536</v>
      </c>
      <c r="C39" s="15" t="s">
        <v>1503</v>
      </c>
      <c r="D39" s="15"/>
      <c r="E39" s="8"/>
      <c r="F39" s="16"/>
      <c r="G39" s="8"/>
      <c r="H39" s="8"/>
      <c r="I39" s="8"/>
      <c r="J39" s="17"/>
      <c r="K39" s="12"/>
      <c r="L39" s="13"/>
      <c r="M39" s="13"/>
      <c r="N39" s="13"/>
      <c r="O39" s="13"/>
      <c r="P39" s="13"/>
      <c r="Q39" s="13"/>
      <c r="R39" s="13"/>
      <c r="S39" s="13"/>
      <c r="T39" s="13"/>
      <c r="U39" s="13"/>
      <c r="V39" s="13"/>
      <c r="W39" s="13"/>
      <c r="X39" s="13"/>
      <c r="Y39" s="13"/>
      <c r="Z39" s="13"/>
      <c r="AA39" s="13"/>
      <c r="AB39" s="13"/>
    </row>
    <row r="40" spans="1:28" ht="22.5" customHeight="1">
      <c r="A40" s="14" t="s">
        <v>221</v>
      </c>
      <c r="B40" s="7" t="s">
        <v>1537</v>
      </c>
      <c r="C40" s="7" t="s">
        <v>1538</v>
      </c>
      <c r="D40" s="7"/>
      <c r="E40" s="8"/>
      <c r="F40" s="16"/>
      <c r="G40" s="8"/>
      <c r="H40" s="8"/>
      <c r="I40" s="8"/>
      <c r="J40" s="17"/>
      <c r="K40" s="12"/>
      <c r="L40" s="13"/>
      <c r="M40" s="13"/>
      <c r="N40" s="13"/>
      <c r="O40" s="13"/>
      <c r="P40" s="13"/>
      <c r="Q40" s="13"/>
      <c r="R40" s="13"/>
      <c r="S40" s="13"/>
      <c r="T40" s="13"/>
      <c r="U40" s="13"/>
      <c r="V40" s="13"/>
      <c r="W40" s="13"/>
      <c r="X40" s="13"/>
      <c r="Y40" s="13"/>
      <c r="Z40" s="13"/>
      <c r="AA40" s="13"/>
      <c r="AB40" s="13"/>
    </row>
    <row r="41" spans="1:28" ht="22.5" customHeight="1">
      <c r="A41" s="21" t="s">
        <v>222</v>
      </c>
      <c r="B41" s="22" t="s">
        <v>1539</v>
      </c>
      <c r="C41" s="22" t="s">
        <v>1497</v>
      </c>
      <c r="D41" s="22"/>
      <c r="E41" s="23"/>
      <c r="F41" s="24"/>
      <c r="G41" s="23"/>
      <c r="H41" s="23"/>
      <c r="I41" s="23"/>
      <c r="J41" s="25"/>
      <c r="K41" s="12"/>
      <c r="L41" s="13"/>
      <c r="M41" s="13"/>
      <c r="N41" s="13"/>
      <c r="O41" s="13"/>
      <c r="P41" s="13"/>
      <c r="Q41" s="13"/>
      <c r="R41" s="13"/>
      <c r="S41" s="13"/>
      <c r="T41" s="13"/>
      <c r="U41" s="13"/>
      <c r="V41" s="13"/>
      <c r="W41" s="13"/>
      <c r="X41" s="13"/>
      <c r="Y41" s="13"/>
      <c r="Z41" s="13"/>
      <c r="AA41" s="13"/>
      <c r="AB41" s="13"/>
    </row>
    <row r="42" spans="1:28" ht="22.5" customHeight="1">
      <c r="A42" s="26" t="s">
        <v>223</v>
      </c>
      <c r="B42" s="27"/>
      <c r="C42" s="28"/>
      <c r="D42" s="28"/>
      <c r="E42" s="29"/>
      <c r="F42" s="26"/>
      <c r="G42" s="29"/>
      <c r="H42" s="29"/>
      <c r="I42" s="29"/>
      <c r="J42" s="29"/>
      <c r="K42" s="13"/>
      <c r="L42" s="13"/>
      <c r="M42" s="13"/>
      <c r="N42" s="13"/>
      <c r="O42" s="13"/>
      <c r="P42" s="13"/>
      <c r="Q42" s="13"/>
      <c r="R42" s="13"/>
      <c r="S42" s="13"/>
      <c r="T42" s="13"/>
      <c r="U42" s="13"/>
      <c r="V42" s="13"/>
      <c r="W42" s="13"/>
      <c r="X42" s="13"/>
      <c r="Y42" s="13"/>
      <c r="Z42" s="13"/>
      <c r="AA42" s="13"/>
      <c r="AB42" s="13"/>
    </row>
    <row r="43" spans="1:28" ht="22.5" customHeight="1">
      <c r="A43" s="16" t="s">
        <v>224</v>
      </c>
      <c r="B43" s="30"/>
      <c r="C43" s="31"/>
      <c r="D43" s="31"/>
      <c r="E43" s="8"/>
      <c r="F43" s="16"/>
      <c r="G43" s="8"/>
      <c r="H43" s="8"/>
      <c r="I43" s="8"/>
      <c r="J43" s="8"/>
      <c r="K43" s="13"/>
      <c r="L43" s="13"/>
      <c r="M43" s="13"/>
      <c r="N43" s="13"/>
      <c r="O43" s="13"/>
      <c r="P43" s="13"/>
      <c r="Q43" s="13"/>
      <c r="R43" s="13"/>
      <c r="S43" s="13"/>
      <c r="T43" s="13"/>
      <c r="U43" s="13"/>
      <c r="V43" s="13"/>
      <c r="W43" s="13"/>
      <c r="X43" s="13"/>
      <c r="Y43" s="13"/>
      <c r="Z43" s="13"/>
      <c r="AA43" s="13"/>
      <c r="AB43" s="13"/>
    </row>
    <row r="44" spans="1:28" ht="22.5" customHeight="1">
      <c r="A44" s="16" t="s">
        <v>225</v>
      </c>
      <c r="B44" s="32"/>
      <c r="C44" s="33"/>
      <c r="D44" s="33"/>
      <c r="E44" s="8"/>
      <c r="F44" s="16"/>
      <c r="G44" s="8"/>
      <c r="H44" s="8"/>
      <c r="I44" s="8"/>
      <c r="J44" s="8"/>
      <c r="K44" s="13"/>
      <c r="L44" s="13"/>
      <c r="M44" s="13"/>
      <c r="N44" s="13"/>
      <c r="O44" s="13"/>
      <c r="P44" s="13"/>
      <c r="Q44" s="13"/>
      <c r="R44" s="13"/>
      <c r="S44" s="13"/>
      <c r="T44" s="13"/>
      <c r="U44" s="13"/>
      <c r="V44" s="13"/>
      <c r="W44" s="13"/>
      <c r="X44" s="13"/>
      <c r="Y44" s="13"/>
      <c r="Z44" s="13"/>
      <c r="AA44" s="13"/>
      <c r="AB44" s="13"/>
    </row>
    <row r="45" spans="1:28" ht="22.5" customHeight="1">
      <c r="A45" s="16" t="s">
        <v>226</v>
      </c>
      <c r="B45" s="30"/>
      <c r="C45" s="31"/>
      <c r="D45" s="31"/>
      <c r="E45" s="8"/>
      <c r="F45" s="16"/>
      <c r="G45" s="8"/>
      <c r="H45" s="8"/>
      <c r="I45" s="8"/>
      <c r="J45" s="8"/>
      <c r="K45" s="13"/>
      <c r="L45" s="13"/>
      <c r="M45" s="13"/>
      <c r="N45" s="13"/>
      <c r="O45" s="13"/>
      <c r="P45" s="13"/>
      <c r="Q45" s="13"/>
      <c r="R45" s="13"/>
      <c r="S45" s="13"/>
      <c r="T45" s="13"/>
      <c r="U45" s="13"/>
      <c r="V45" s="13"/>
      <c r="W45" s="13"/>
      <c r="X45" s="13"/>
      <c r="Y45" s="13"/>
      <c r="Z45" s="13"/>
      <c r="AA45" s="13"/>
      <c r="AB45" s="13"/>
    </row>
    <row r="46" spans="1:28" ht="22.5" customHeight="1">
      <c r="A46" s="16" t="s">
        <v>227</v>
      </c>
      <c r="B46" s="32"/>
      <c r="C46" s="32"/>
      <c r="D46" s="32"/>
      <c r="E46" s="8"/>
      <c r="F46" s="16"/>
      <c r="G46" s="8"/>
      <c r="H46" s="8"/>
      <c r="I46" s="8"/>
      <c r="J46" s="8"/>
      <c r="K46" s="13"/>
      <c r="L46" s="13"/>
      <c r="M46" s="13"/>
      <c r="N46" s="13"/>
      <c r="O46" s="13"/>
      <c r="P46" s="13"/>
      <c r="Q46" s="13"/>
      <c r="R46" s="13"/>
      <c r="S46" s="13"/>
      <c r="T46" s="13"/>
      <c r="U46" s="13"/>
      <c r="V46" s="13"/>
      <c r="W46" s="13"/>
      <c r="X46" s="13"/>
      <c r="Y46" s="13"/>
      <c r="Z46" s="13"/>
      <c r="AA46" s="13"/>
      <c r="AB46" s="13"/>
    </row>
    <row r="47" spans="1:28" ht="22.5" customHeight="1">
      <c r="A47" s="16" t="s">
        <v>228</v>
      </c>
      <c r="B47" s="30"/>
      <c r="C47" s="30"/>
      <c r="D47" s="30"/>
      <c r="E47" s="8"/>
      <c r="F47" s="16"/>
      <c r="G47" s="8"/>
      <c r="H47" s="8"/>
      <c r="I47" s="8"/>
      <c r="J47" s="8"/>
      <c r="K47" s="13"/>
      <c r="L47" s="13"/>
      <c r="M47" s="13"/>
      <c r="N47" s="13"/>
      <c r="O47" s="13"/>
      <c r="P47" s="13"/>
      <c r="Q47" s="13"/>
      <c r="R47" s="13"/>
      <c r="S47" s="13"/>
      <c r="T47" s="13"/>
      <c r="U47" s="13"/>
      <c r="V47" s="13"/>
      <c r="W47" s="13"/>
      <c r="X47" s="13"/>
      <c r="Y47" s="13"/>
      <c r="Z47" s="13"/>
      <c r="AA47" s="13"/>
      <c r="AB47" s="13"/>
    </row>
    <row r="48" spans="1:28" ht="22.5" customHeight="1">
      <c r="A48" s="16" t="s">
        <v>229</v>
      </c>
      <c r="B48" s="32"/>
      <c r="C48" s="32"/>
      <c r="D48" s="32"/>
      <c r="E48" s="8"/>
      <c r="F48" s="16"/>
      <c r="G48" s="8"/>
      <c r="H48" s="8"/>
      <c r="I48" s="8"/>
      <c r="J48" s="8"/>
      <c r="K48" s="13"/>
      <c r="L48" s="13"/>
      <c r="M48" s="13"/>
      <c r="N48" s="13"/>
      <c r="O48" s="13"/>
      <c r="P48" s="13"/>
      <c r="Q48" s="13"/>
      <c r="R48" s="13"/>
      <c r="S48" s="13"/>
      <c r="T48" s="13"/>
      <c r="U48" s="13"/>
      <c r="V48" s="13"/>
      <c r="W48" s="13"/>
      <c r="X48" s="13"/>
      <c r="Y48" s="13"/>
      <c r="Z48" s="13"/>
      <c r="AA48" s="13"/>
      <c r="AB48" s="13"/>
    </row>
    <row r="49" spans="1:28" ht="22.5" customHeight="1">
      <c r="A49" s="16" t="s">
        <v>230</v>
      </c>
      <c r="B49" s="30"/>
      <c r="C49" s="30"/>
      <c r="D49" s="30"/>
      <c r="E49" s="8"/>
      <c r="F49" s="16"/>
      <c r="G49" s="8"/>
      <c r="H49" s="8"/>
      <c r="I49" s="8"/>
      <c r="J49" s="8"/>
      <c r="K49" s="13"/>
      <c r="L49" s="13"/>
      <c r="M49" s="13"/>
      <c r="N49" s="13"/>
      <c r="O49" s="13"/>
      <c r="P49" s="13"/>
      <c r="Q49" s="13"/>
      <c r="R49" s="13"/>
      <c r="S49" s="13"/>
      <c r="T49" s="13"/>
      <c r="U49" s="13"/>
      <c r="V49" s="13"/>
      <c r="W49" s="13"/>
      <c r="X49" s="13"/>
      <c r="Y49" s="13"/>
      <c r="Z49" s="13"/>
      <c r="AA49" s="13"/>
      <c r="AB49" s="13"/>
    </row>
    <row r="50" spans="1:28" ht="22.5" customHeight="1">
      <c r="A50" s="16" t="s">
        <v>231</v>
      </c>
      <c r="B50" s="32"/>
      <c r="C50" s="32"/>
      <c r="D50" s="32"/>
      <c r="E50" s="8"/>
      <c r="F50" s="16"/>
      <c r="G50" s="8"/>
      <c r="H50" s="8"/>
      <c r="I50" s="8"/>
      <c r="J50" s="8"/>
      <c r="K50" s="13"/>
      <c r="L50" s="13"/>
      <c r="M50" s="13"/>
      <c r="N50" s="13"/>
      <c r="O50" s="13"/>
      <c r="P50" s="13"/>
      <c r="Q50" s="13"/>
      <c r="R50" s="13"/>
      <c r="S50" s="13"/>
      <c r="T50" s="13"/>
      <c r="U50" s="13"/>
      <c r="V50" s="13"/>
      <c r="W50" s="13"/>
      <c r="X50" s="13"/>
      <c r="Y50" s="13"/>
      <c r="Z50" s="13"/>
      <c r="AA50" s="13"/>
      <c r="AB50" s="13"/>
    </row>
    <row r="51" spans="1:28" ht="22.5" customHeight="1">
      <c r="A51" s="16" t="s">
        <v>232</v>
      </c>
      <c r="B51" s="30"/>
      <c r="C51" s="30"/>
      <c r="D51" s="30"/>
      <c r="E51" s="8"/>
      <c r="F51" s="16"/>
      <c r="G51" s="8"/>
      <c r="H51" s="8"/>
      <c r="I51" s="8"/>
      <c r="J51" s="8"/>
      <c r="K51" s="13"/>
      <c r="L51" s="13"/>
      <c r="M51" s="13"/>
      <c r="N51" s="13"/>
      <c r="O51" s="13"/>
      <c r="P51" s="13"/>
      <c r="Q51" s="13"/>
      <c r="R51" s="13"/>
      <c r="S51" s="13"/>
      <c r="T51" s="13"/>
      <c r="U51" s="13"/>
      <c r="V51" s="13"/>
      <c r="W51" s="13"/>
      <c r="X51" s="13"/>
      <c r="Y51" s="13"/>
      <c r="Z51" s="13"/>
      <c r="AA51" s="13"/>
      <c r="AB51" s="13"/>
    </row>
    <row r="52" spans="1:28" ht="22.5" customHeight="1">
      <c r="A52" s="16" t="s">
        <v>233</v>
      </c>
      <c r="B52" s="32"/>
      <c r="C52" s="32"/>
      <c r="D52" s="32"/>
      <c r="E52" s="8"/>
      <c r="F52" s="16"/>
      <c r="G52" s="8"/>
      <c r="H52" s="8"/>
      <c r="I52" s="8"/>
      <c r="J52" s="8"/>
      <c r="K52" s="13"/>
      <c r="L52" s="13"/>
      <c r="M52" s="13"/>
      <c r="N52" s="13"/>
      <c r="O52" s="13"/>
      <c r="P52" s="13"/>
      <c r="Q52" s="13"/>
      <c r="R52" s="13"/>
      <c r="S52" s="13"/>
      <c r="T52" s="13"/>
      <c r="U52" s="13"/>
      <c r="V52" s="13"/>
      <c r="W52" s="13"/>
      <c r="X52" s="13"/>
      <c r="Y52" s="13"/>
      <c r="Z52" s="13"/>
      <c r="AA52" s="13"/>
      <c r="AB52" s="13"/>
    </row>
    <row r="53" spans="1:28" ht="22.5" customHeight="1">
      <c r="A53" s="16" t="s">
        <v>234</v>
      </c>
      <c r="B53" s="30"/>
      <c r="C53" s="30"/>
      <c r="D53" s="30"/>
      <c r="E53" s="8"/>
      <c r="F53" s="16"/>
      <c r="G53" s="8"/>
      <c r="H53" s="8"/>
      <c r="I53" s="8"/>
      <c r="J53" s="8"/>
      <c r="K53" s="13"/>
      <c r="L53" s="13"/>
      <c r="M53" s="13"/>
      <c r="N53" s="13"/>
      <c r="O53" s="13"/>
      <c r="P53" s="13"/>
      <c r="Q53" s="13"/>
      <c r="R53" s="13"/>
      <c r="S53" s="13"/>
      <c r="T53" s="13"/>
      <c r="U53" s="13"/>
      <c r="V53" s="13"/>
      <c r="W53" s="13"/>
      <c r="X53" s="13"/>
      <c r="Y53" s="13"/>
      <c r="Z53" s="13"/>
      <c r="AA53" s="13"/>
      <c r="AB53" s="13"/>
    </row>
    <row r="54" spans="1:28" ht="22.5" customHeight="1">
      <c r="A54" s="16" t="s">
        <v>235</v>
      </c>
      <c r="B54" s="32"/>
      <c r="C54" s="32"/>
      <c r="D54" s="32"/>
      <c r="E54" s="8"/>
      <c r="F54" s="16"/>
      <c r="G54" s="8"/>
      <c r="H54" s="8"/>
      <c r="I54" s="8"/>
      <c r="J54" s="8"/>
      <c r="K54" s="13"/>
      <c r="L54" s="13"/>
      <c r="M54" s="13"/>
      <c r="N54" s="13"/>
      <c r="O54" s="13"/>
      <c r="P54" s="13"/>
      <c r="Q54" s="13"/>
      <c r="R54" s="13"/>
      <c r="S54" s="13"/>
      <c r="T54" s="13"/>
      <c r="U54" s="13"/>
      <c r="V54" s="13"/>
      <c r="W54" s="13"/>
      <c r="X54" s="13"/>
      <c r="Y54" s="13"/>
      <c r="Z54" s="13"/>
      <c r="AA54" s="13"/>
      <c r="AB54" s="13"/>
    </row>
    <row r="55" spans="1:28" ht="22.5" customHeight="1">
      <c r="A55" s="16" t="s">
        <v>236</v>
      </c>
      <c r="B55" s="30"/>
      <c r="C55" s="30"/>
      <c r="D55" s="30"/>
      <c r="E55" s="8"/>
      <c r="F55" s="16"/>
      <c r="G55" s="8"/>
      <c r="H55" s="8"/>
      <c r="I55" s="8"/>
      <c r="J55" s="8"/>
      <c r="K55" s="13"/>
      <c r="L55" s="13"/>
      <c r="M55" s="13"/>
      <c r="N55" s="13"/>
      <c r="O55" s="13"/>
      <c r="P55" s="13"/>
      <c r="Q55" s="13"/>
      <c r="R55" s="13"/>
      <c r="S55" s="13"/>
      <c r="T55" s="13"/>
      <c r="U55" s="13"/>
      <c r="V55" s="13"/>
      <c r="W55" s="13"/>
      <c r="X55" s="13"/>
      <c r="Y55" s="13"/>
      <c r="Z55" s="13"/>
      <c r="AA55" s="13"/>
      <c r="AB55" s="13"/>
    </row>
    <row r="56" spans="1:28" ht="22.5" customHeight="1">
      <c r="A56" s="16" t="s">
        <v>237</v>
      </c>
      <c r="B56" s="32"/>
      <c r="C56" s="32"/>
      <c r="D56" s="32"/>
      <c r="E56" s="8"/>
      <c r="F56" s="16"/>
      <c r="G56" s="8"/>
      <c r="H56" s="8"/>
      <c r="I56" s="8"/>
      <c r="J56" s="8"/>
      <c r="K56" s="13"/>
      <c r="L56" s="13"/>
      <c r="M56" s="13"/>
      <c r="N56" s="13"/>
      <c r="O56" s="13"/>
      <c r="P56" s="13"/>
      <c r="Q56" s="13"/>
      <c r="R56" s="13"/>
      <c r="S56" s="13"/>
      <c r="T56" s="13"/>
      <c r="U56" s="13"/>
      <c r="V56" s="13"/>
      <c r="W56" s="13"/>
      <c r="X56" s="13"/>
      <c r="Y56" s="13"/>
      <c r="Z56" s="13"/>
      <c r="AA56" s="13"/>
      <c r="AB56" s="13"/>
    </row>
    <row r="57" spans="1:28" ht="22.5" customHeight="1">
      <c r="A57" s="16" t="s">
        <v>238</v>
      </c>
      <c r="B57" s="30"/>
      <c r="C57" s="30"/>
      <c r="D57" s="30"/>
      <c r="E57" s="8"/>
      <c r="F57" s="16"/>
      <c r="G57" s="8"/>
      <c r="H57" s="8"/>
      <c r="I57" s="8"/>
      <c r="J57" s="8"/>
      <c r="K57" s="13"/>
      <c r="L57" s="13"/>
      <c r="M57" s="13"/>
      <c r="N57" s="13"/>
      <c r="O57" s="13"/>
      <c r="P57" s="13"/>
      <c r="Q57" s="13"/>
      <c r="R57" s="13"/>
      <c r="S57" s="13"/>
      <c r="T57" s="13"/>
      <c r="U57" s="13"/>
      <c r="V57" s="13"/>
      <c r="W57" s="13"/>
      <c r="X57" s="13"/>
      <c r="Y57" s="13"/>
      <c r="Z57" s="13"/>
      <c r="AA57" s="13"/>
      <c r="AB57" s="13"/>
    </row>
    <row r="58" spans="1:28" ht="22.5" customHeight="1">
      <c r="A58" s="16" t="s">
        <v>239</v>
      </c>
      <c r="B58" s="32"/>
      <c r="C58" s="32"/>
      <c r="D58" s="32"/>
      <c r="E58" s="8"/>
      <c r="F58" s="16"/>
      <c r="G58" s="8"/>
      <c r="H58" s="8"/>
      <c r="I58" s="8"/>
      <c r="J58" s="8"/>
      <c r="K58" s="13"/>
      <c r="L58" s="13"/>
      <c r="M58" s="13"/>
      <c r="N58" s="13"/>
      <c r="O58" s="13"/>
      <c r="P58" s="13"/>
      <c r="Q58" s="13"/>
      <c r="R58" s="13"/>
      <c r="S58" s="13"/>
      <c r="T58" s="13"/>
      <c r="U58" s="13"/>
      <c r="V58" s="13"/>
      <c r="W58" s="13"/>
      <c r="X58" s="13"/>
      <c r="Y58" s="13"/>
      <c r="Z58" s="13"/>
      <c r="AA58" s="13"/>
      <c r="AB58" s="13"/>
    </row>
    <row r="59" spans="1:28" ht="22.5" customHeight="1">
      <c r="A59" s="16" t="s">
        <v>240</v>
      </c>
      <c r="B59" s="30"/>
      <c r="C59" s="30"/>
      <c r="D59" s="30"/>
      <c r="E59" s="8"/>
      <c r="F59" s="16"/>
      <c r="G59" s="8"/>
      <c r="H59" s="8"/>
      <c r="I59" s="8"/>
      <c r="J59" s="8"/>
      <c r="K59" s="13"/>
      <c r="L59" s="13"/>
      <c r="M59" s="13"/>
      <c r="N59" s="13"/>
      <c r="O59" s="13"/>
      <c r="P59" s="13"/>
      <c r="Q59" s="13"/>
      <c r="R59" s="13"/>
      <c r="S59" s="13"/>
      <c r="T59" s="13"/>
      <c r="U59" s="13"/>
      <c r="V59" s="13"/>
      <c r="W59" s="13"/>
      <c r="X59" s="13"/>
      <c r="Y59" s="13"/>
      <c r="Z59" s="13"/>
      <c r="AA59" s="13"/>
      <c r="AB59" s="13"/>
    </row>
    <row r="60" spans="1:28" ht="22.5" customHeight="1">
      <c r="A60" s="16" t="s">
        <v>241</v>
      </c>
      <c r="B60" s="32"/>
      <c r="C60" s="32"/>
      <c r="D60" s="32"/>
      <c r="E60" s="8"/>
      <c r="F60" s="16"/>
      <c r="G60" s="8"/>
      <c r="H60" s="8"/>
      <c r="I60" s="8"/>
      <c r="J60" s="8"/>
      <c r="K60" s="13"/>
      <c r="L60" s="13"/>
      <c r="M60" s="13"/>
      <c r="N60" s="13"/>
      <c r="O60" s="13"/>
      <c r="P60" s="13"/>
      <c r="Q60" s="13"/>
      <c r="R60" s="13"/>
      <c r="S60" s="13"/>
      <c r="T60" s="13"/>
      <c r="U60" s="13"/>
      <c r="V60" s="13"/>
      <c r="W60" s="13"/>
      <c r="X60" s="13"/>
      <c r="Y60" s="13"/>
      <c r="Z60" s="13"/>
      <c r="AA60" s="13"/>
      <c r="AB60" s="13"/>
    </row>
    <row r="61" spans="1:28" ht="22.5" customHeight="1">
      <c r="A61" s="16" t="s">
        <v>242</v>
      </c>
      <c r="B61" s="30"/>
      <c r="C61" s="30"/>
      <c r="D61" s="30"/>
      <c r="E61" s="8"/>
      <c r="F61" s="16"/>
      <c r="G61" s="8"/>
      <c r="H61" s="8"/>
      <c r="I61" s="8"/>
      <c r="J61" s="8"/>
      <c r="K61" s="13"/>
      <c r="L61" s="13"/>
      <c r="M61" s="13"/>
      <c r="N61" s="13"/>
      <c r="O61" s="13"/>
      <c r="P61" s="13"/>
      <c r="Q61" s="13"/>
      <c r="R61" s="13"/>
      <c r="S61" s="13"/>
      <c r="T61" s="13"/>
      <c r="U61" s="13"/>
      <c r="V61" s="13"/>
      <c r="W61" s="13"/>
      <c r="X61" s="13"/>
      <c r="Y61" s="13"/>
      <c r="Z61" s="13"/>
      <c r="AA61" s="13"/>
      <c r="AB61" s="13"/>
    </row>
    <row r="62" spans="1:28" ht="22.5" customHeight="1">
      <c r="A62" s="16" t="s">
        <v>243</v>
      </c>
      <c r="B62" s="32"/>
      <c r="C62" s="32"/>
      <c r="D62" s="32"/>
      <c r="E62" s="8"/>
      <c r="F62" s="16"/>
      <c r="G62" s="8"/>
      <c r="H62" s="8"/>
      <c r="I62" s="8"/>
      <c r="J62" s="8"/>
      <c r="K62" s="13"/>
      <c r="L62" s="13"/>
      <c r="M62" s="13"/>
      <c r="N62" s="13"/>
      <c r="O62" s="13"/>
      <c r="P62" s="13"/>
      <c r="Q62" s="13"/>
      <c r="R62" s="13"/>
      <c r="S62" s="13"/>
      <c r="T62" s="13"/>
      <c r="U62" s="13"/>
      <c r="V62" s="13"/>
      <c r="W62" s="13"/>
      <c r="X62" s="13"/>
      <c r="Y62" s="13"/>
      <c r="Z62" s="13"/>
      <c r="AA62" s="13"/>
      <c r="AB62" s="13"/>
    </row>
    <row r="63" spans="1:28" ht="22.5" customHeight="1">
      <c r="A63" s="16" t="s">
        <v>244</v>
      </c>
      <c r="B63" s="30"/>
      <c r="C63" s="30"/>
      <c r="D63" s="30"/>
      <c r="E63" s="8"/>
      <c r="F63" s="16"/>
      <c r="G63" s="8"/>
      <c r="H63" s="8"/>
      <c r="I63" s="8"/>
      <c r="J63" s="8"/>
      <c r="K63" s="13"/>
      <c r="L63" s="13"/>
      <c r="M63" s="13"/>
      <c r="N63" s="13"/>
      <c r="O63" s="13"/>
      <c r="P63" s="13"/>
      <c r="Q63" s="13"/>
      <c r="R63" s="13"/>
      <c r="S63" s="13"/>
      <c r="T63" s="13"/>
      <c r="U63" s="13"/>
      <c r="V63" s="13"/>
      <c r="W63" s="13"/>
      <c r="X63" s="13"/>
      <c r="Y63" s="13"/>
      <c r="Z63" s="13"/>
      <c r="AA63" s="13"/>
      <c r="AB63" s="13"/>
    </row>
    <row r="64" spans="1:28" ht="22.5" customHeight="1">
      <c r="A64" s="16" t="s">
        <v>245</v>
      </c>
      <c r="B64" s="32"/>
      <c r="C64" s="32"/>
      <c r="D64" s="32"/>
      <c r="E64" s="8"/>
      <c r="F64" s="16"/>
      <c r="G64" s="8"/>
      <c r="H64" s="8"/>
      <c r="I64" s="8"/>
      <c r="J64" s="8"/>
      <c r="K64" s="13"/>
      <c r="L64" s="13"/>
      <c r="M64" s="13"/>
      <c r="N64" s="13"/>
      <c r="O64" s="13"/>
      <c r="P64" s="13"/>
      <c r="Q64" s="13"/>
      <c r="R64" s="13"/>
      <c r="S64" s="13"/>
      <c r="T64" s="13"/>
      <c r="U64" s="13"/>
      <c r="V64" s="13"/>
      <c r="W64" s="13"/>
      <c r="X64" s="13"/>
      <c r="Y64" s="13"/>
      <c r="Z64" s="13"/>
      <c r="AA64" s="13"/>
      <c r="AB64" s="13"/>
    </row>
    <row r="65" spans="1:28" ht="22.5" customHeight="1">
      <c r="A65" s="16" t="s">
        <v>246</v>
      </c>
      <c r="B65" s="30"/>
      <c r="C65" s="30"/>
      <c r="D65" s="30"/>
      <c r="E65" s="8"/>
      <c r="F65" s="16"/>
      <c r="G65" s="8"/>
      <c r="H65" s="8"/>
      <c r="I65" s="8"/>
      <c r="J65" s="8"/>
      <c r="K65" s="13"/>
      <c r="L65" s="13"/>
      <c r="M65" s="13"/>
      <c r="N65" s="13"/>
      <c r="O65" s="13"/>
      <c r="P65" s="13"/>
      <c r="Q65" s="13"/>
      <c r="R65" s="13"/>
      <c r="S65" s="13"/>
      <c r="T65" s="13"/>
      <c r="U65" s="13"/>
      <c r="V65" s="13"/>
      <c r="W65" s="13"/>
      <c r="X65" s="13"/>
      <c r="Y65" s="13"/>
      <c r="Z65" s="13"/>
      <c r="AA65" s="13"/>
      <c r="AB65" s="13"/>
    </row>
    <row r="66" spans="1:28" ht="22.5" customHeight="1">
      <c r="A66" s="16" t="s">
        <v>247</v>
      </c>
      <c r="B66" s="32"/>
      <c r="C66" s="32"/>
      <c r="D66" s="32"/>
      <c r="E66" s="8"/>
      <c r="F66" s="16"/>
      <c r="G66" s="8"/>
      <c r="H66" s="8"/>
      <c r="I66" s="8"/>
      <c r="J66" s="8"/>
      <c r="K66" s="13"/>
      <c r="L66" s="13"/>
      <c r="M66" s="13"/>
      <c r="N66" s="13"/>
      <c r="O66" s="13"/>
      <c r="P66" s="13"/>
      <c r="Q66" s="13"/>
      <c r="R66" s="13"/>
      <c r="S66" s="13"/>
      <c r="T66" s="13"/>
      <c r="U66" s="13"/>
      <c r="V66" s="13"/>
      <c r="W66" s="13"/>
      <c r="X66" s="13"/>
      <c r="Y66" s="13"/>
      <c r="Z66" s="13"/>
      <c r="AA66" s="13"/>
      <c r="AB66" s="13"/>
    </row>
    <row r="67" spans="1:28" ht="22.5" customHeight="1">
      <c r="A67" s="16" t="s">
        <v>248</v>
      </c>
      <c r="B67" s="30"/>
      <c r="C67" s="30"/>
      <c r="D67" s="30"/>
      <c r="E67" s="8"/>
      <c r="F67" s="16"/>
      <c r="G67" s="8"/>
      <c r="H67" s="8"/>
      <c r="I67" s="8"/>
      <c r="J67" s="8"/>
      <c r="K67" s="13"/>
      <c r="L67" s="13"/>
      <c r="M67" s="13"/>
      <c r="N67" s="13"/>
      <c r="O67" s="13"/>
      <c r="P67" s="13"/>
      <c r="Q67" s="13"/>
      <c r="R67" s="13"/>
      <c r="S67" s="13"/>
      <c r="T67" s="13"/>
      <c r="U67" s="13"/>
      <c r="V67" s="13"/>
      <c r="W67" s="13"/>
      <c r="X67" s="13"/>
      <c r="Y67" s="13"/>
      <c r="Z67" s="13"/>
      <c r="AA67" s="13"/>
      <c r="AB67" s="13"/>
    </row>
    <row r="68" spans="1:28" ht="22.5" customHeight="1">
      <c r="A68" s="16" t="s">
        <v>249</v>
      </c>
      <c r="B68" s="32"/>
      <c r="C68" s="32"/>
      <c r="D68" s="32"/>
      <c r="E68" s="8"/>
      <c r="F68" s="16"/>
      <c r="G68" s="8"/>
      <c r="H68" s="8"/>
      <c r="I68" s="8"/>
      <c r="J68" s="8"/>
      <c r="K68" s="13"/>
      <c r="L68" s="13"/>
      <c r="M68" s="13"/>
      <c r="N68" s="13"/>
      <c r="O68" s="13"/>
      <c r="P68" s="13"/>
      <c r="Q68" s="13"/>
      <c r="R68" s="13"/>
      <c r="S68" s="13"/>
      <c r="T68" s="13"/>
      <c r="U68" s="13"/>
      <c r="V68" s="13"/>
      <c r="W68" s="13"/>
      <c r="X68" s="13"/>
      <c r="Y68" s="13"/>
      <c r="Z68" s="13"/>
      <c r="AA68" s="13"/>
      <c r="AB68" s="13"/>
    </row>
    <row r="69" spans="1:28" ht="22.5" customHeight="1">
      <c r="A69" s="16" t="s">
        <v>250</v>
      </c>
      <c r="B69" s="30"/>
      <c r="C69" s="30"/>
      <c r="D69" s="30"/>
      <c r="E69" s="8"/>
      <c r="F69" s="16"/>
      <c r="G69" s="8"/>
      <c r="H69" s="8"/>
      <c r="I69" s="8"/>
      <c r="J69" s="8"/>
      <c r="K69" s="13"/>
      <c r="L69" s="13"/>
      <c r="M69" s="13"/>
      <c r="N69" s="13"/>
      <c r="O69" s="13"/>
      <c r="P69" s="13"/>
      <c r="Q69" s="13"/>
      <c r="R69" s="13"/>
      <c r="S69" s="13"/>
      <c r="T69" s="13"/>
      <c r="U69" s="13"/>
      <c r="V69" s="13"/>
      <c r="W69" s="13"/>
      <c r="X69" s="13"/>
      <c r="Y69" s="13"/>
      <c r="Z69" s="13"/>
      <c r="AA69" s="13"/>
      <c r="AB69" s="13"/>
    </row>
    <row r="70" spans="1:28" ht="22.5" customHeight="1">
      <c r="A70" s="16" t="s">
        <v>251</v>
      </c>
      <c r="B70" s="32"/>
      <c r="C70" s="32"/>
      <c r="D70" s="32"/>
      <c r="E70" s="8"/>
      <c r="F70" s="16"/>
      <c r="G70" s="8"/>
      <c r="H70" s="8"/>
      <c r="I70" s="8"/>
      <c r="J70" s="8"/>
      <c r="K70" s="13"/>
      <c r="L70" s="13"/>
      <c r="M70" s="13"/>
      <c r="N70" s="13"/>
      <c r="O70" s="13"/>
      <c r="P70" s="13"/>
      <c r="Q70" s="13"/>
      <c r="R70" s="13"/>
      <c r="S70" s="13"/>
      <c r="T70" s="13"/>
      <c r="U70" s="13"/>
      <c r="V70" s="13"/>
      <c r="W70" s="13"/>
      <c r="X70" s="13"/>
      <c r="Y70" s="13"/>
      <c r="Z70" s="13"/>
      <c r="AA70" s="13"/>
      <c r="AB70" s="13"/>
    </row>
    <row r="71" spans="1:28" ht="22.5" customHeight="1">
      <c r="A71" s="16" t="s">
        <v>252</v>
      </c>
      <c r="B71" s="30"/>
      <c r="C71" s="30"/>
      <c r="D71" s="30"/>
      <c r="E71" s="8"/>
      <c r="F71" s="16"/>
      <c r="G71" s="8"/>
      <c r="H71" s="8"/>
      <c r="I71" s="8"/>
      <c r="J71" s="8"/>
      <c r="K71" s="13"/>
      <c r="L71" s="13"/>
      <c r="M71" s="13"/>
      <c r="N71" s="13"/>
      <c r="O71" s="13"/>
      <c r="P71" s="13"/>
      <c r="Q71" s="13"/>
      <c r="R71" s="13"/>
      <c r="S71" s="13"/>
      <c r="T71" s="13"/>
      <c r="U71" s="13"/>
      <c r="V71" s="13"/>
      <c r="W71" s="13"/>
      <c r="X71" s="13"/>
      <c r="Y71" s="13"/>
      <c r="Z71" s="13"/>
      <c r="AA71" s="13"/>
      <c r="AB71" s="13"/>
    </row>
    <row r="72" spans="1:28" ht="22.5" customHeight="1">
      <c r="A72" s="16" t="s">
        <v>253</v>
      </c>
      <c r="B72" s="32"/>
      <c r="C72" s="32"/>
      <c r="D72" s="32"/>
      <c r="E72" s="8"/>
      <c r="F72" s="16"/>
      <c r="G72" s="8"/>
      <c r="H72" s="8"/>
      <c r="I72" s="8"/>
      <c r="J72" s="8"/>
      <c r="K72" s="13"/>
      <c r="L72" s="13"/>
      <c r="M72" s="13"/>
      <c r="N72" s="13"/>
      <c r="O72" s="13"/>
      <c r="P72" s="13"/>
      <c r="Q72" s="13"/>
      <c r="R72" s="13"/>
      <c r="S72" s="13"/>
      <c r="T72" s="13"/>
      <c r="U72" s="13"/>
      <c r="V72" s="13"/>
      <c r="W72" s="13"/>
      <c r="X72" s="13"/>
      <c r="Y72" s="13"/>
      <c r="Z72" s="13"/>
      <c r="AA72" s="13"/>
      <c r="AB72" s="13"/>
    </row>
    <row r="73" spans="1:28" ht="22.5" customHeight="1">
      <c r="A73" s="16" t="s">
        <v>254</v>
      </c>
      <c r="B73" s="30"/>
      <c r="C73" s="30"/>
      <c r="D73" s="30"/>
      <c r="E73" s="8"/>
      <c r="F73" s="16"/>
      <c r="G73" s="8"/>
      <c r="H73" s="8"/>
      <c r="I73" s="8"/>
      <c r="J73" s="8"/>
      <c r="K73" s="13"/>
      <c r="L73" s="13"/>
      <c r="M73" s="13"/>
      <c r="N73" s="13"/>
      <c r="O73" s="13"/>
      <c r="P73" s="13"/>
      <c r="Q73" s="13"/>
      <c r="R73" s="13"/>
      <c r="S73" s="13"/>
      <c r="T73" s="13"/>
      <c r="U73" s="13"/>
      <c r="V73" s="13"/>
      <c r="W73" s="13"/>
      <c r="X73" s="13"/>
      <c r="Y73" s="13"/>
      <c r="Z73" s="13"/>
      <c r="AA73" s="13"/>
      <c r="AB73" s="13"/>
    </row>
    <row r="74" spans="1:28" ht="22.5" customHeight="1">
      <c r="A74" s="16" t="s">
        <v>255</v>
      </c>
      <c r="B74" s="32"/>
      <c r="C74" s="32"/>
      <c r="D74" s="32"/>
      <c r="E74" s="8"/>
      <c r="F74" s="16"/>
      <c r="G74" s="8"/>
      <c r="H74" s="8"/>
      <c r="I74" s="8"/>
      <c r="J74" s="8"/>
      <c r="K74" s="13"/>
      <c r="L74" s="13"/>
      <c r="M74" s="13"/>
      <c r="N74" s="13"/>
      <c r="O74" s="13"/>
      <c r="P74" s="13"/>
      <c r="Q74" s="13"/>
      <c r="R74" s="13"/>
      <c r="S74" s="13"/>
      <c r="T74" s="13"/>
      <c r="U74" s="13"/>
      <c r="V74" s="13"/>
      <c r="W74" s="13"/>
      <c r="X74" s="13"/>
      <c r="Y74" s="13"/>
      <c r="Z74" s="13"/>
      <c r="AA74" s="13"/>
      <c r="AB74" s="13"/>
    </row>
    <row r="75" spans="1:28" ht="22.5" customHeight="1">
      <c r="A75" s="16" t="s">
        <v>256</v>
      </c>
      <c r="B75" s="30"/>
      <c r="C75" s="30"/>
      <c r="D75" s="30"/>
      <c r="E75" s="8"/>
      <c r="F75" s="16"/>
      <c r="G75" s="8"/>
      <c r="H75" s="8"/>
      <c r="I75" s="8"/>
      <c r="J75" s="8"/>
      <c r="K75" s="13"/>
      <c r="L75" s="13"/>
      <c r="M75" s="13"/>
      <c r="N75" s="13"/>
      <c r="O75" s="13"/>
      <c r="P75" s="13"/>
      <c r="Q75" s="13"/>
      <c r="R75" s="13"/>
      <c r="S75" s="13"/>
      <c r="T75" s="13"/>
      <c r="U75" s="13"/>
      <c r="V75" s="13"/>
      <c r="W75" s="13"/>
      <c r="X75" s="13"/>
      <c r="Y75" s="13"/>
      <c r="Z75" s="13"/>
      <c r="AA75" s="13"/>
      <c r="AB75" s="13"/>
    </row>
    <row r="76" spans="1:28" ht="22.5" customHeight="1">
      <c r="A76" s="16" t="s">
        <v>257</v>
      </c>
      <c r="B76" s="32"/>
      <c r="C76" s="32"/>
      <c r="D76" s="32"/>
      <c r="E76" s="8"/>
      <c r="F76" s="16"/>
      <c r="G76" s="8"/>
      <c r="H76" s="8"/>
      <c r="I76" s="8"/>
      <c r="J76" s="8"/>
      <c r="K76" s="13"/>
      <c r="L76" s="13"/>
      <c r="M76" s="13"/>
      <c r="N76" s="13"/>
      <c r="O76" s="13"/>
      <c r="P76" s="13"/>
      <c r="Q76" s="13"/>
      <c r="R76" s="13"/>
      <c r="S76" s="13"/>
      <c r="T76" s="13"/>
      <c r="U76" s="13"/>
      <c r="V76" s="13"/>
      <c r="W76" s="13"/>
      <c r="X76" s="13"/>
      <c r="Y76" s="13"/>
      <c r="Z76" s="13"/>
      <c r="AA76" s="13"/>
      <c r="AB76" s="13"/>
    </row>
    <row r="77" spans="1:28" ht="22.5" customHeight="1">
      <c r="A77" s="16" t="s">
        <v>258</v>
      </c>
      <c r="B77" s="30"/>
      <c r="C77" s="30"/>
      <c r="D77" s="30"/>
      <c r="E77" s="8"/>
      <c r="F77" s="16"/>
      <c r="G77" s="8"/>
      <c r="H77" s="8"/>
      <c r="I77" s="8"/>
      <c r="J77" s="8"/>
      <c r="K77" s="13"/>
      <c r="L77" s="13"/>
      <c r="M77" s="13"/>
      <c r="N77" s="13"/>
      <c r="O77" s="13"/>
      <c r="P77" s="13"/>
      <c r="Q77" s="13"/>
      <c r="R77" s="13"/>
      <c r="S77" s="13"/>
      <c r="T77" s="13"/>
      <c r="U77" s="13"/>
      <c r="V77" s="13"/>
      <c r="W77" s="13"/>
      <c r="X77" s="13"/>
      <c r="Y77" s="13"/>
      <c r="Z77" s="13"/>
      <c r="AA77" s="13"/>
      <c r="AB77" s="13"/>
    </row>
    <row r="78" spans="1:28" ht="22.5" customHeight="1">
      <c r="A78" s="16" t="s">
        <v>259</v>
      </c>
      <c r="B78" s="32"/>
      <c r="C78" s="32"/>
      <c r="D78" s="32"/>
      <c r="E78" s="8"/>
      <c r="F78" s="16"/>
      <c r="G78" s="8"/>
      <c r="H78" s="8"/>
      <c r="I78" s="8"/>
      <c r="J78" s="8"/>
      <c r="K78" s="13"/>
      <c r="L78" s="13"/>
      <c r="M78" s="13"/>
      <c r="N78" s="13"/>
      <c r="O78" s="13"/>
      <c r="P78" s="13"/>
      <c r="Q78" s="13"/>
      <c r="R78" s="13"/>
      <c r="S78" s="13"/>
      <c r="T78" s="13"/>
      <c r="U78" s="13"/>
      <c r="V78" s="13"/>
      <c r="W78" s="13"/>
      <c r="X78" s="13"/>
      <c r="Y78" s="13"/>
      <c r="Z78" s="13"/>
      <c r="AA78" s="13"/>
      <c r="AB78" s="13"/>
    </row>
    <row r="79" spans="1:28" ht="22.5" customHeight="1">
      <c r="A79" s="16" t="s">
        <v>260</v>
      </c>
      <c r="B79" s="30"/>
      <c r="C79" s="30"/>
      <c r="D79" s="30"/>
      <c r="E79" s="8"/>
      <c r="F79" s="16"/>
      <c r="G79" s="8"/>
      <c r="H79" s="8"/>
      <c r="I79" s="8"/>
      <c r="J79" s="8"/>
      <c r="K79" s="13"/>
      <c r="L79" s="13"/>
      <c r="M79" s="13"/>
      <c r="N79" s="13"/>
      <c r="O79" s="13"/>
      <c r="P79" s="13"/>
      <c r="Q79" s="13"/>
      <c r="R79" s="13"/>
      <c r="S79" s="13"/>
      <c r="T79" s="13"/>
      <c r="U79" s="13"/>
      <c r="V79" s="13"/>
      <c r="W79" s="13"/>
      <c r="X79" s="13"/>
      <c r="Y79" s="13"/>
      <c r="Z79" s="13"/>
      <c r="AA79" s="13"/>
      <c r="AB79" s="13"/>
    </row>
    <row r="80" spans="1:28" ht="22.5" customHeight="1">
      <c r="A80" s="16" t="s">
        <v>261</v>
      </c>
      <c r="B80" s="32"/>
      <c r="C80" s="32"/>
      <c r="D80" s="32"/>
      <c r="E80" s="8"/>
      <c r="F80" s="16"/>
      <c r="G80" s="8"/>
      <c r="H80" s="8"/>
      <c r="I80" s="8"/>
      <c r="J80" s="8"/>
      <c r="K80" s="13"/>
      <c r="L80" s="13"/>
      <c r="M80" s="13"/>
      <c r="N80" s="13"/>
      <c r="O80" s="13"/>
      <c r="P80" s="13"/>
      <c r="Q80" s="13"/>
      <c r="R80" s="13"/>
      <c r="S80" s="13"/>
      <c r="T80" s="13"/>
      <c r="U80" s="13"/>
      <c r="V80" s="13"/>
      <c r="W80" s="13"/>
      <c r="X80" s="13"/>
      <c r="Y80" s="13"/>
      <c r="Z80" s="13"/>
      <c r="AA80" s="13"/>
      <c r="AB80" s="13"/>
    </row>
    <row r="81" spans="1:28" ht="22.5" customHeight="1">
      <c r="A81" s="16" t="s">
        <v>262</v>
      </c>
      <c r="B81" s="30"/>
      <c r="C81" s="30"/>
      <c r="D81" s="30"/>
      <c r="E81" s="8"/>
      <c r="F81" s="16"/>
      <c r="G81" s="8"/>
      <c r="H81" s="8"/>
      <c r="I81" s="8"/>
      <c r="J81" s="8"/>
      <c r="K81" s="13"/>
      <c r="L81" s="13"/>
      <c r="M81" s="13"/>
      <c r="N81" s="13"/>
      <c r="O81" s="13"/>
      <c r="P81" s="13"/>
      <c r="Q81" s="13"/>
      <c r="R81" s="13"/>
      <c r="S81" s="13"/>
      <c r="T81" s="13"/>
      <c r="U81" s="13"/>
      <c r="V81" s="13"/>
      <c r="W81" s="13"/>
      <c r="X81" s="13"/>
      <c r="Y81" s="13"/>
      <c r="Z81" s="13"/>
      <c r="AA81" s="13"/>
      <c r="AB81" s="13"/>
    </row>
    <row r="82" spans="1:28" ht="22.5" customHeight="1">
      <c r="A82" s="16" t="s">
        <v>263</v>
      </c>
      <c r="B82" s="32"/>
      <c r="C82" s="32"/>
      <c r="D82" s="32"/>
      <c r="E82" s="8"/>
      <c r="F82" s="16"/>
      <c r="G82" s="8"/>
      <c r="H82" s="8"/>
      <c r="I82" s="8"/>
      <c r="J82" s="8"/>
      <c r="K82" s="13"/>
      <c r="L82" s="13"/>
      <c r="M82" s="13"/>
      <c r="N82" s="13"/>
      <c r="O82" s="13"/>
      <c r="P82" s="13"/>
      <c r="Q82" s="13"/>
      <c r="R82" s="13"/>
      <c r="S82" s="13"/>
      <c r="T82" s="13"/>
      <c r="U82" s="13"/>
      <c r="V82" s="13"/>
      <c r="W82" s="13"/>
      <c r="X82" s="13"/>
      <c r="Y82" s="13"/>
      <c r="Z82" s="13"/>
      <c r="AA82" s="13"/>
      <c r="AB82" s="13"/>
    </row>
    <row r="83" spans="1:28" ht="22.5" customHeight="1">
      <c r="A83" s="16" t="s">
        <v>264</v>
      </c>
      <c r="B83" s="8"/>
      <c r="C83" s="8"/>
      <c r="D83" s="8"/>
      <c r="E83" s="8"/>
      <c r="F83" s="16"/>
      <c r="G83" s="8"/>
      <c r="H83" s="8"/>
      <c r="I83" s="8"/>
      <c r="J83" s="8"/>
      <c r="K83" s="13"/>
      <c r="L83" s="13"/>
      <c r="M83" s="13"/>
      <c r="N83" s="13"/>
      <c r="O83" s="13"/>
      <c r="P83" s="13"/>
      <c r="Q83" s="13"/>
      <c r="R83" s="13"/>
      <c r="S83" s="13"/>
      <c r="T83" s="13"/>
      <c r="U83" s="13"/>
      <c r="V83" s="13"/>
      <c r="W83" s="13"/>
      <c r="X83" s="13"/>
      <c r="Y83" s="13"/>
      <c r="Z83" s="13"/>
      <c r="AA83" s="13"/>
      <c r="AB83" s="13"/>
    </row>
    <row r="84" spans="1:28" ht="22.5" customHeight="1">
      <c r="A84" s="16" t="s">
        <v>265</v>
      </c>
      <c r="B84" s="8"/>
      <c r="C84" s="8"/>
      <c r="D84" s="8"/>
      <c r="E84" s="8"/>
      <c r="F84" s="16"/>
      <c r="G84" s="8"/>
      <c r="H84" s="8"/>
      <c r="I84" s="8"/>
      <c r="J84" s="8"/>
      <c r="K84" s="13"/>
      <c r="L84" s="13"/>
      <c r="M84" s="13"/>
      <c r="N84" s="13"/>
      <c r="O84" s="13"/>
      <c r="P84" s="13"/>
      <c r="Q84" s="13"/>
      <c r="R84" s="13"/>
      <c r="S84" s="13"/>
      <c r="T84" s="13"/>
      <c r="U84" s="13"/>
      <c r="V84" s="13"/>
      <c r="W84" s="13"/>
      <c r="X84" s="13"/>
      <c r="Y84" s="13"/>
      <c r="Z84" s="13"/>
      <c r="AA84" s="13"/>
      <c r="AB84" s="13"/>
    </row>
    <row r="85" spans="1:28" ht="22.5" customHeight="1">
      <c r="A85" s="16" t="s">
        <v>266</v>
      </c>
      <c r="B85" s="8"/>
      <c r="C85" s="8"/>
      <c r="D85" s="8"/>
      <c r="E85" s="8"/>
      <c r="F85" s="16"/>
      <c r="G85" s="8"/>
      <c r="H85" s="8"/>
      <c r="I85" s="8"/>
      <c r="J85" s="8"/>
      <c r="K85" s="13"/>
      <c r="L85" s="13"/>
      <c r="M85" s="13"/>
      <c r="N85" s="13"/>
      <c r="O85" s="13"/>
      <c r="P85" s="13"/>
      <c r="Q85" s="13"/>
      <c r="R85" s="13"/>
      <c r="S85" s="13"/>
      <c r="T85" s="13"/>
      <c r="U85" s="13"/>
      <c r="V85" s="13"/>
      <c r="W85" s="13"/>
      <c r="X85" s="13"/>
      <c r="Y85" s="13"/>
      <c r="Z85" s="13"/>
      <c r="AA85" s="13"/>
      <c r="AB85" s="13"/>
    </row>
    <row r="86" spans="1:28" ht="22.5" customHeight="1">
      <c r="A86" s="16" t="s">
        <v>267</v>
      </c>
      <c r="B86" s="8"/>
      <c r="C86" s="8"/>
      <c r="D86" s="8"/>
      <c r="E86" s="8"/>
      <c r="F86" s="16"/>
      <c r="G86" s="8"/>
      <c r="H86" s="8"/>
      <c r="I86" s="8"/>
      <c r="J86" s="8"/>
      <c r="K86" s="13"/>
      <c r="L86" s="13"/>
      <c r="M86" s="13"/>
      <c r="N86" s="13"/>
      <c r="O86" s="13"/>
      <c r="P86" s="13"/>
      <c r="Q86" s="13"/>
      <c r="R86" s="13"/>
      <c r="S86" s="13"/>
      <c r="T86" s="13"/>
      <c r="U86" s="13"/>
      <c r="V86" s="13"/>
      <c r="W86" s="13"/>
      <c r="X86" s="13"/>
      <c r="Y86" s="13"/>
      <c r="Z86" s="13"/>
      <c r="AA86" s="13"/>
      <c r="AB86" s="13"/>
    </row>
    <row r="87" spans="1:28" ht="22.5" customHeight="1">
      <c r="A87" s="16" t="s">
        <v>268</v>
      </c>
      <c r="B87" s="8"/>
      <c r="C87" s="8"/>
      <c r="D87" s="8"/>
      <c r="E87" s="8"/>
      <c r="F87" s="16"/>
      <c r="G87" s="8"/>
      <c r="H87" s="8"/>
      <c r="I87" s="8"/>
      <c r="J87" s="8"/>
      <c r="K87" s="13"/>
      <c r="L87" s="13"/>
      <c r="M87" s="13"/>
      <c r="N87" s="13"/>
      <c r="O87" s="13"/>
      <c r="P87" s="13"/>
      <c r="Q87" s="13"/>
      <c r="R87" s="13"/>
      <c r="S87" s="13"/>
      <c r="T87" s="13"/>
      <c r="U87" s="13"/>
      <c r="V87" s="13"/>
      <c r="W87" s="13"/>
      <c r="X87" s="13"/>
      <c r="Y87" s="13"/>
      <c r="Z87" s="13"/>
      <c r="AA87" s="13"/>
      <c r="AB87" s="13"/>
    </row>
    <row r="88" spans="1:28" ht="22.5" customHeight="1">
      <c r="A88" s="16" t="s">
        <v>269</v>
      </c>
      <c r="B88" s="8"/>
      <c r="C88" s="8"/>
      <c r="D88" s="8"/>
      <c r="E88" s="8"/>
      <c r="F88" s="16"/>
      <c r="G88" s="8"/>
      <c r="H88" s="8"/>
      <c r="I88" s="8"/>
      <c r="J88" s="8"/>
      <c r="K88" s="13"/>
      <c r="L88" s="13"/>
      <c r="M88" s="13"/>
      <c r="N88" s="13"/>
      <c r="O88" s="13"/>
      <c r="P88" s="13"/>
      <c r="Q88" s="13"/>
      <c r="R88" s="13"/>
      <c r="S88" s="13"/>
      <c r="T88" s="13"/>
      <c r="U88" s="13"/>
      <c r="V88" s="13"/>
      <c r="W88" s="13"/>
      <c r="X88" s="13"/>
      <c r="Y88" s="13"/>
      <c r="Z88" s="13"/>
      <c r="AA88" s="13"/>
      <c r="AB88" s="13"/>
    </row>
    <row r="89" spans="1:28" ht="22.5" customHeight="1">
      <c r="A89" s="16" t="s">
        <v>270</v>
      </c>
      <c r="B89" s="8"/>
      <c r="C89" s="8"/>
      <c r="D89" s="8"/>
      <c r="E89" s="8"/>
      <c r="F89" s="16"/>
      <c r="G89" s="8"/>
      <c r="H89" s="8"/>
      <c r="I89" s="8"/>
      <c r="J89" s="8"/>
      <c r="K89" s="13"/>
      <c r="L89" s="13"/>
      <c r="M89" s="13"/>
      <c r="N89" s="13"/>
      <c r="O89" s="13"/>
      <c r="P89" s="13"/>
      <c r="Q89" s="13"/>
      <c r="R89" s="13"/>
      <c r="S89" s="13"/>
      <c r="T89" s="13"/>
      <c r="U89" s="13"/>
      <c r="V89" s="13"/>
      <c r="W89" s="13"/>
      <c r="X89" s="13"/>
      <c r="Y89" s="13"/>
      <c r="Z89" s="13"/>
      <c r="AA89" s="13"/>
      <c r="AB89" s="13"/>
    </row>
    <row r="90" spans="1:28" ht="22.5" customHeight="1">
      <c r="A90" s="16" t="s">
        <v>271</v>
      </c>
      <c r="B90" s="8"/>
      <c r="C90" s="8"/>
      <c r="D90" s="8"/>
      <c r="E90" s="8"/>
      <c r="F90" s="16"/>
      <c r="G90" s="8"/>
      <c r="H90" s="8"/>
      <c r="I90" s="8"/>
      <c r="J90" s="8"/>
      <c r="K90" s="13"/>
      <c r="L90" s="13"/>
      <c r="M90" s="13"/>
      <c r="N90" s="13"/>
      <c r="O90" s="13"/>
      <c r="P90" s="13"/>
      <c r="Q90" s="13"/>
      <c r="R90" s="13"/>
      <c r="S90" s="13"/>
      <c r="T90" s="13"/>
      <c r="U90" s="13"/>
      <c r="V90" s="13"/>
      <c r="W90" s="13"/>
      <c r="X90" s="13"/>
      <c r="Y90" s="13"/>
      <c r="Z90" s="13"/>
      <c r="AA90" s="13"/>
      <c r="AB90" s="13"/>
    </row>
    <row r="91" spans="1:28" ht="22.5" customHeight="1">
      <c r="A91" s="16" t="s">
        <v>272</v>
      </c>
      <c r="B91" s="8"/>
      <c r="C91" s="8"/>
      <c r="D91" s="8"/>
      <c r="E91" s="8"/>
      <c r="F91" s="16"/>
      <c r="G91" s="8"/>
      <c r="H91" s="8"/>
      <c r="I91" s="8"/>
      <c r="J91" s="8"/>
      <c r="K91" s="13"/>
      <c r="L91" s="13"/>
      <c r="M91" s="13"/>
      <c r="N91" s="13"/>
      <c r="O91" s="13"/>
      <c r="P91" s="13"/>
      <c r="Q91" s="13"/>
      <c r="R91" s="13"/>
      <c r="S91" s="13"/>
      <c r="T91" s="13"/>
      <c r="U91" s="13"/>
      <c r="V91" s="13"/>
      <c r="W91" s="13"/>
      <c r="X91" s="13"/>
      <c r="Y91" s="13"/>
      <c r="Z91" s="13"/>
      <c r="AA91" s="13"/>
      <c r="AB91" s="13"/>
    </row>
    <row r="92" spans="1:28" ht="22.5" customHeight="1">
      <c r="A92" s="16" t="s">
        <v>273</v>
      </c>
      <c r="B92" s="8"/>
      <c r="C92" s="8"/>
      <c r="D92" s="8"/>
      <c r="E92" s="8"/>
      <c r="F92" s="16"/>
      <c r="G92" s="8"/>
      <c r="H92" s="8"/>
      <c r="I92" s="8"/>
      <c r="J92" s="8"/>
      <c r="K92" s="13"/>
      <c r="L92" s="13"/>
      <c r="M92" s="13"/>
      <c r="N92" s="13"/>
      <c r="O92" s="13"/>
      <c r="P92" s="13"/>
      <c r="Q92" s="13"/>
      <c r="R92" s="13"/>
      <c r="S92" s="13"/>
      <c r="T92" s="13"/>
      <c r="U92" s="13"/>
      <c r="V92" s="13"/>
      <c r="W92" s="13"/>
      <c r="X92" s="13"/>
      <c r="Y92" s="13"/>
      <c r="Z92" s="13"/>
      <c r="AA92" s="13"/>
      <c r="AB92" s="13"/>
    </row>
    <row r="93" spans="1:28" ht="22.5" customHeight="1">
      <c r="A93" s="16" t="s">
        <v>274</v>
      </c>
      <c r="B93" s="8"/>
      <c r="C93" s="8"/>
      <c r="D93" s="8"/>
      <c r="E93" s="8"/>
      <c r="F93" s="16"/>
      <c r="G93" s="8"/>
      <c r="H93" s="8"/>
      <c r="I93" s="8"/>
      <c r="J93" s="8"/>
      <c r="K93" s="13"/>
      <c r="L93" s="13"/>
      <c r="M93" s="13"/>
      <c r="N93" s="13"/>
      <c r="O93" s="13"/>
      <c r="P93" s="13"/>
      <c r="Q93" s="13"/>
      <c r="R93" s="13"/>
      <c r="S93" s="13"/>
      <c r="T93" s="13"/>
      <c r="U93" s="13"/>
      <c r="V93" s="13"/>
      <c r="W93" s="13"/>
      <c r="X93" s="13"/>
      <c r="Y93" s="13"/>
      <c r="Z93" s="13"/>
      <c r="AA93" s="13"/>
      <c r="AB93" s="13"/>
    </row>
    <row r="94" spans="1:28" ht="22.5" customHeight="1">
      <c r="A94" s="16" t="s">
        <v>275</v>
      </c>
      <c r="B94" s="8"/>
      <c r="C94" s="8"/>
      <c r="D94" s="8"/>
      <c r="E94" s="8"/>
      <c r="F94" s="16"/>
      <c r="G94" s="8"/>
      <c r="H94" s="8"/>
      <c r="I94" s="8"/>
      <c r="J94" s="8"/>
      <c r="K94" s="13"/>
      <c r="L94" s="13"/>
      <c r="M94" s="13"/>
      <c r="N94" s="13"/>
      <c r="O94" s="13"/>
      <c r="P94" s="13"/>
      <c r="Q94" s="13"/>
      <c r="R94" s="13"/>
      <c r="S94" s="13"/>
      <c r="T94" s="13"/>
      <c r="U94" s="13"/>
      <c r="V94" s="13"/>
      <c r="W94" s="13"/>
      <c r="X94" s="13"/>
      <c r="Y94" s="13"/>
      <c r="Z94" s="13"/>
      <c r="AA94" s="13"/>
      <c r="AB94" s="13"/>
    </row>
    <row r="95" spans="1:28" ht="22.5" customHeight="1">
      <c r="A95" s="16" t="s">
        <v>276</v>
      </c>
      <c r="B95" s="8"/>
      <c r="C95" s="8"/>
      <c r="D95" s="8"/>
      <c r="E95" s="8"/>
      <c r="F95" s="16"/>
      <c r="G95" s="8"/>
      <c r="H95" s="8"/>
      <c r="I95" s="8"/>
      <c r="J95" s="8"/>
      <c r="K95" s="13"/>
      <c r="L95" s="13"/>
      <c r="M95" s="13"/>
      <c r="N95" s="13"/>
      <c r="O95" s="13"/>
      <c r="P95" s="13"/>
      <c r="Q95" s="13"/>
      <c r="R95" s="13"/>
      <c r="S95" s="13"/>
      <c r="T95" s="13"/>
      <c r="U95" s="13"/>
      <c r="V95" s="13"/>
      <c r="W95" s="13"/>
      <c r="X95" s="13"/>
      <c r="Y95" s="13"/>
      <c r="Z95" s="13"/>
      <c r="AA95" s="13"/>
      <c r="AB95" s="13"/>
    </row>
    <row r="96" spans="1:28" ht="22.5" customHeight="1">
      <c r="A96" s="16" t="s">
        <v>277</v>
      </c>
      <c r="B96" s="8"/>
      <c r="C96" s="8"/>
      <c r="D96" s="8"/>
      <c r="E96" s="8"/>
      <c r="F96" s="16"/>
      <c r="G96" s="8"/>
      <c r="H96" s="8"/>
      <c r="I96" s="8"/>
      <c r="J96" s="8"/>
      <c r="K96" s="13"/>
      <c r="L96" s="13"/>
      <c r="M96" s="13"/>
      <c r="N96" s="13"/>
      <c r="O96" s="13"/>
      <c r="P96" s="13"/>
      <c r="Q96" s="13"/>
      <c r="R96" s="13"/>
      <c r="S96" s="13"/>
      <c r="T96" s="13"/>
      <c r="U96" s="13"/>
      <c r="V96" s="13"/>
      <c r="W96" s="13"/>
      <c r="X96" s="13"/>
      <c r="Y96" s="13"/>
      <c r="Z96" s="13"/>
      <c r="AA96" s="13"/>
      <c r="AB96" s="13"/>
    </row>
    <row r="97" spans="1:28" ht="22.5" customHeight="1">
      <c r="A97" s="16" t="s">
        <v>278</v>
      </c>
      <c r="B97" s="8"/>
      <c r="C97" s="8"/>
      <c r="D97" s="8"/>
      <c r="E97" s="8"/>
      <c r="F97" s="16"/>
      <c r="G97" s="8"/>
      <c r="H97" s="8"/>
      <c r="I97" s="8"/>
      <c r="J97" s="8"/>
      <c r="K97" s="13"/>
      <c r="L97" s="13"/>
      <c r="M97" s="13"/>
      <c r="N97" s="13"/>
      <c r="O97" s="13"/>
      <c r="P97" s="13"/>
      <c r="Q97" s="13"/>
      <c r="R97" s="13"/>
      <c r="S97" s="13"/>
      <c r="T97" s="13"/>
      <c r="U97" s="13"/>
      <c r="V97" s="13"/>
      <c r="W97" s="13"/>
      <c r="X97" s="13"/>
      <c r="Y97" s="13"/>
      <c r="Z97" s="13"/>
      <c r="AA97" s="13"/>
      <c r="AB97" s="13"/>
    </row>
    <row r="98" spans="1:28" ht="22.5" customHeight="1">
      <c r="A98" s="16" t="s">
        <v>279</v>
      </c>
      <c r="B98" s="8"/>
      <c r="C98" s="8"/>
      <c r="D98" s="8"/>
      <c r="E98" s="8"/>
      <c r="F98" s="16"/>
      <c r="G98" s="8"/>
      <c r="H98" s="8"/>
      <c r="I98" s="8"/>
      <c r="J98" s="8"/>
      <c r="K98" s="13"/>
      <c r="L98" s="13"/>
      <c r="M98" s="13"/>
      <c r="N98" s="13"/>
      <c r="O98" s="13"/>
      <c r="P98" s="13"/>
      <c r="Q98" s="13"/>
      <c r="R98" s="13"/>
      <c r="S98" s="13"/>
      <c r="T98" s="13"/>
      <c r="U98" s="13"/>
      <c r="V98" s="13"/>
      <c r="W98" s="13"/>
      <c r="X98" s="13"/>
      <c r="Y98" s="13"/>
      <c r="Z98" s="13"/>
      <c r="AA98" s="13"/>
      <c r="AB98" s="13"/>
    </row>
    <row r="99" spans="1:28" ht="22.5" customHeight="1">
      <c r="A99" s="16" t="s">
        <v>280</v>
      </c>
      <c r="B99" s="8"/>
      <c r="C99" s="8"/>
      <c r="D99" s="8"/>
      <c r="E99" s="8"/>
      <c r="F99" s="16"/>
      <c r="G99" s="8"/>
      <c r="H99" s="8"/>
      <c r="I99" s="8"/>
      <c r="J99" s="8"/>
      <c r="K99" s="13"/>
      <c r="L99" s="13"/>
      <c r="M99" s="13"/>
      <c r="N99" s="13"/>
      <c r="O99" s="13"/>
      <c r="P99" s="13"/>
      <c r="Q99" s="13"/>
      <c r="R99" s="13"/>
      <c r="S99" s="13"/>
      <c r="T99" s="13"/>
      <c r="U99" s="13"/>
      <c r="V99" s="13"/>
      <c r="W99" s="13"/>
      <c r="X99" s="13"/>
      <c r="Y99" s="13"/>
      <c r="Z99" s="13"/>
      <c r="AA99" s="13"/>
      <c r="AB99" s="13"/>
    </row>
    <row r="100" spans="1:28" ht="22.5" customHeight="1">
      <c r="A100" s="16" t="s">
        <v>281</v>
      </c>
      <c r="B100" s="8"/>
      <c r="C100" s="8"/>
      <c r="D100" s="8"/>
      <c r="E100" s="8"/>
      <c r="F100" s="16"/>
      <c r="G100" s="8"/>
      <c r="H100" s="8"/>
      <c r="I100" s="8"/>
      <c r="J100" s="8"/>
      <c r="K100" s="13"/>
      <c r="L100" s="13"/>
      <c r="M100" s="13"/>
      <c r="N100" s="13"/>
      <c r="O100" s="13"/>
      <c r="P100" s="13"/>
      <c r="Q100" s="13"/>
      <c r="R100" s="13"/>
      <c r="S100" s="13"/>
      <c r="T100" s="13"/>
      <c r="U100" s="13"/>
      <c r="V100" s="13"/>
      <c r="W100" s="13"/>
      <c r="X100" s="13"/>
      <c r="Y100" s="13"/>
      <c r="Z100" s="13"/>
      <c r="AA100" s="13"/>
      <c r="AB100" s="13"/>
    </row>
    <row r="101" spans="1:28" ht="22.5" customHeight="1">
      <c r="A101" s="16" t="s">
        <v>282</v>
      </c>
      <c r="B101" s="8"/>
      <c r="C101" s="8"/>
      <c r="D101" s="8"/>
      <c r="E101" s="8"/>
      <c r="F101" s="16"/>
      <c r="G101" s="8"/>
      <c r="H101" s="8"/>
      <c r="I101" s="8"/>
      <c r="J101" s="8"/>
      <c r="K101" s="13"/>
      <c r="L101" s="13"/>
      <c r="M101" s="13"/>
      <c r="N101" s="13"/>
      <c r="O101" s="13"/>
      <c r="P101" s="13"/>
      <c r="Q101" s="13"/>
      <c r="R101" s="13"/>
      <c r="S101" s="13"/>
      <c r="T101" s="13"/>
      <c r="U101" s="13"/>
      <c r="V101" s="13"/>
      <c r="W101" s="13"/>
      <c r="X101" s="13"/>
      <c r="Y101" s="13"/>
      <c r="Z101" s="13"/>
      <c r="AA101" s="13"/>
      <c r="AB101" s="13"/>
    </row>
    <row r="102" spans="1:28" ht="22.5" customHeight="1">
      <c r="A102" s="16" t="s">
        <v>283</v>
      </c>
      <c r="B102" s="8"/>
      <c r="C102" s="8"/>
      <c r="D102" s="8"/>
      <c r="E102" s="8"/>
      <c r="F102" s="16"/>
      <c r="G102" s="8"/>
      <c r="H102" s="8"/>
      <c r="I102" s="8"/>
      <c r="J102" s="8"/>
      <c r="K102" s="13"/>
      <c r="L102" s="13"/>
      <c r="M102" s="13"/>
      <c r="N102" s="13"/>
      <c r="O102" s="13"/>
      <c r="P102" s="13"/>
      <c r="Q102" s="13"/>
      <c r="R102" s="13"/>
      <c r="S102" s="13"/>
      <c r="T102" s="13"/>
      <c r="U102" s="13"/>
      <c r="V102" s="13"/>
      <c r="W102" s="13"/>
      <c r="X102" s="13"/>
      <c r="Y102" s="13"/>
      <c r="Z102" s="13"/>
      <c r="AA102" s="13"/>
      <c r="AB102" s="13"/>
    </row>
    <row r="103" spans="1:28" ht="22.5" customHeight="1">
      <c r="A103" s="16" t="s">
        <v>284</v>
      </c>
      <c r="B103" s="8"/>
      <c r="C103" s="8"/>
      <c r="D103" s="8"/>
      <c r="E103" s="8"/>
      <c r="F103" s="16"/>
      <c r="G103" s="8"/>
      <c r="H103" s="8"/>
      <c r="I103" s="8"/>
      <c r="J103" s="8"/>
      <c r="K103" s="13"/>
      <c r="L103" s="13"/>
      <c r="M103" s="13"/>
      <c r="N103" s="13"/>
      <c r="O103" s="13"/>
      <c r="P103" s="13"/>
      <c r="Q103" s="13"/>
      <c r="R103" s="13"/>
      <c r="S103" s="13"/>
      <c r="T103" s="13"/>
      <c r="U103" s="13"/>
      <c r="V103" s="13"/>
      <c r="W103" s="13"/>
      <c r="X103" s="13"/>
      <c r="Y103" s="13"/>
      <c r="Z103" s="13"/>
      <c r="AA103" s="13"/>
      <c r="AB103" s="13"/>
    </row>
    <row r="104" spans="1:28" ht="22.5" customHeight="1">
      <c r="A104" s="16" t="s">
        <v>285</v>
      </c>
      <c r="B104" s="8"/>
      <c r="C104" s="8"/>
      <c r="D104" s="8"/>
      <c r="E104" s="8"/>
      <c r="F104" s="16"/>
      <c r="G104" s="8"/>
      <c r="H104" s="8"/>
      <c r="I104" s="8"/>
      <c r="J104" s="8"/>
      <c r="K104" s="13"/>
      <c r="L104" s="13"/>
      <c r="M104" s="13"/>
      <c r="N104" s="13"/>
      <c r="O104" s="13"/>
      <c r="P104" s="13"/>
      <c r="Q104" s="13"/>
      <c r="R104" s="13"/>
      <c r="S104" s="13"/>
      <c r="T104" s="13"/>
      <c r="U104" s="13"/>
      <c r="V104" s="13"/>
      <c r="W104" s="13"/>
      <c r="X104" s="13"/>
      <c r="Y104" s="13"/>
      <c r="Z104" s="13"/>
      <c r="AA104" s="13"/>
      <c r="AB104" s="13"/>
    </row>
    <row r="105" spans="1:28" ht="22.5" customHeight="1">
      <c r="A105" s="16" t="s">
        <v>286</v>
      </c>
      <c r="B105" s="8"/>
      <c r="C105" s="8"/>
      <c r="D105" s="8"/>
      <c r="E105" s="8"/>
      <c r="F105" s="16"/>
      <c r="G105" s="8"/>
      <c r="H105" s="8"/>
      <c r="I105" s="8"/>
      <c r="J105" s="8"/>
      <c r="K105" s="13"/>
      <c r="L105" s="13"/>
      <c r="M105" s="13"/>
      <c r="N105" s="13"/>
      <c r="O105" s="13"/>
      <c r="P105" s="13"/>
      <c r="Q105" s="13"/>
      <c r="R105" s="13"/>
      <c r="S105" s="13"/>
      <c r="T105" s="13"/>
      <c r="U105" s="13"/>
      <c r="V105" s="13"/>
      <c r="W105" s="13"/>
      <c r="X105" s="13"/>
      <c r="Y105" s="13"/>
      <c r="Z105" s="13"/>
      <c r="AA105" s="13"/>
      <c r="AB105" s="13"/>
    </row>
    <row r="106" spans="1:28" ht="22.5" customHeight="1">
      <c r="A106" s="16" t="s">
        <v>287</v>
      </c>
      <c r="B106" s="8"/>
      <c r="C106" s="8"/>
      <c r="D106" s="8"/>
      <c r="E106" s="8"/>
      <c r="F106" s="16"/>
      <c r="G106" s="8"/>
      <c r="H106" s="8"/>
      <c r="I106" s="8"/>
      <c r="J106" s="8"/>
      <c r="K106" s="13"/>
      <c r="L106" s="13"/>
      <c r="M106" s="13"/>
      <c r="N106" s="13"/>
      <c r="O106" s="13"/>
      <c r="P106" s="13"/>
      <c r="Q106" s="13"/>
      <c r="R106" s="13"/>
      <c r="S106" s="13"/>
      <c r="T106" s="13"/>
      <c r="U106" s="13"/>
      <c r="V106" s="13"/>
      <c r="W106" s="13"/>
      <c r="X106" s="13"/>
      <c r="Y106" s="13"/>
      <c r="Z106" s="13"/>
      <c r="AA106" s="13"/>
      <c r="AB106" s="13"/>
    </row>
    <row r="107" spans="1:28" ht="22.5" customHeight="1">
      <c r="A107" s="16" t="s">
        <v>288</v>
      </c>
      <c r="B107" s="8"/>
      <c r="C107" s="8"/>
      <c r="D107" s="8"/>
      <c r="E107" s="8"/>
      <c r="F107" s="16"/>
      <c r="G107" s="8"/>
      <c r="H107" s="8"/>
      <c r="I107" s="8"/>
      <c r="J107" s="8"/>
      <c r="K107" s="13"/>
      <c r="L107" s="13"/>
      <c r="M107" s="13"/>
      <c r="N107" s="13"/>
      <c r="O107" s="13"/>
      <c r="P107" s="13"/>
      <c r="Q107" s="13"/>
      <c r="R107" s="13"/>
      <c r="S107" s="13"/>
      <c r="T107" s="13"/>
      <c r="U107" s="13"/>
      <c r="V107" s="13"/>
      <c r="W107" s="13"/>
      <c r="X107" s="13"/>
      <c r="Y107" s="13"/>
      <c r="Z107" s="13"/>
      <c r="AA107" s="13"/>
      <c r="AB107" s="13"/>
    </row>
    <row r="108" spans="1:28" ht="22.5" customHeight="1">
      <c r="A108" s="16" t="s">
        <v>289</v>
      </c>
      <c r="B108" s="8"/>
      <c r="C108" s="8"/>
      <c r="D108" s="8"/>
      <c r="E108" s="8"/>
      <c r="F108" s="16"/>
      <c r="G108" s="8"/>
      <c r="H108" s="8"/>
      <c r="I108" s="8"/>
      <c r="J108" s="8"/>
      <c r="K108" s="13"/>
      <c r="L108" s="13"/>
      <c r="M108" s="13"/>
      <c r="N108" s="13"/>
      <c r="O108" s="13"/>
      <c r="P108" s="13"/>
      <c r="Q108" s="13"/>
      <c r="R108" s="13"/>
      <c r="S108" s="13"/>
      <c r="T108" s="13"/>
      <c r="U108" s="13"/>
      <c r="V108" s="13"/>
      <c r="W108" s="13"/>
      <c r="X108" s="13"/>
      <c r="Y108" s="13"/>
      <c r="Z108" s="13"/>
      <c r="AA108" s="13"/>
      <c r="AB108" s="13"/>
    </row>
    <row r="109" spans="1:28" ht="22.5" customHeight="1">
      <c r="A109" s="16" t="s">
        <v>290</v>
      </c>
      <c r="B109" s="8"/>
      <c r="C109" s="8"/>
      <c r="D109" s="8"/>
      <c r="E109" s="8"/>
      <c r="F109" s="16"/>
      <c r="G109" s="8"/>
      <c r="H109" s="8"/>
      <c r="I109" s="8"/>
      <c r="J109" s="8"/>
      <c r="K109" s="13"/>
      <c r="L109" s="13"/>
      <c r="M109" s="13"/>
      <c r="N109" s="13"/>
      <c r="O109" s="13"/>
      <c r="P109" s="13"/>
      <c r="Q109" s="13"/>
      <c r="R109" s="13"/>
      <c r="S109" s="13"/>
      <c r="T109" s="13"/>
      <c r="U109" s="13"/>
      <c r="V109" s="13"/>
      <c r="W109" s="13"/>
      <c r="X109" s="13"/>
      <c r="Y109" s="13"/>
      <c r="Z109" s="13"/>
      <c r="AA109" s="13"/>
      <c r="AB109" s="13"/>
    </row>
    <row r="110" spans="1:28" ht="22.5" customHeight="1">
      <c r="A110" s="16" t="s">
        <v>291</v>
      </c>
      <c r="B110" s="8"/>
      <c r="C110" s="8"/>
      <c r="D110" s="8"/>
      <c r="E110" s="8"/>
      <c r="F110" s="16"/>
      <c r="G110" s="8"/>
      <c r="H110" s="8"/>
      <c r="I110" s="8"/>
      <c r="J110" s="8"/>
      <c r="K110" s="13"/>
      <c r="L110" s="13"/>
      <c r="M110" s="13"/>
      <c r="N110" s="13"/>
      <c r="O110" s="13"/>
      <c r="P110" s="13"/>
      <c r="Q110" s="13"/>
      <c r="R110" s="13"/>
      <c r="S110" s="13"/>
      <c r="T110" s="13"/>
      <c r="U110" s="13"/>
      <c r="V110" s="13"/>
      <c r="W110" s="13"/>
      <c r="X110" s="13"/>
      <c r="Y110" s="13"/>
      <c r="Z110" s="13"/>
      <c r="AA110" s="13"/>
      <c r="AB110" s="13"/>
    </row>
    <row r="111" spans="1:28" ht="22.5" customHeight="1">
      <c r="A111" s="16" t="s">
        <v>292</v>
      </c>
      <c r="B111" s="8"/>
      <c r="C111" s="8"/>
      <c r="D111" s="8"/>
      <c r="E111" s="8"/>
      <c r="F111" s="16"/>
      <c r="G111" s="8"/>
      <c r="H111" s="8"/>
      <c r="I111" s="8"/>
      <c r="J111" s="8"/>
      <c r="K111" s="13"/>
      <c r="L111" s="13"/>
      <c r="M111" s="13"/>
      <c r="N111" s="13"/>
      <c r="O111" s="13"/>
      <c r="P111" s="13"/>
      <c r="Q111" s="13"/>
      <c r="R111" s="13"/>
      <c r="S111" s="13"/>
      <c r="T111" s="13"/>
      <c r="U111" s="13"/>
      <c r="V111" s="13"/>
      <c r="W111" s="13"/>
      <c r="X111" s="13"/>
      <c r="Y111" s="13"/>
      <c r="Z111" s="13"/>
      <c r="AA111" s="13"/>
      <c r="AB111" s="13"/>
    </row>
    <row r="112" spans="1:28" ht="22.5" customHeight="1">
      <c r="A112" s="16" t="s">
        <v>293</v>
      </c>
      <c r="B112" s="8"/>
      <c r="C112" s="8"/>
      <c r="D112" s="8"/>
      <c r="E112" s="8"/>
      <c r="F112" s="16"/>
      <c r="G112" s="8"/>
      <c r="H112" s="8"/>
      <c r="I112" s="8"/>
      <c r="J112" s="8"/>
      <c r="K112" s="13"/>
      <c r="L112" s="13"/>
      <c r="M112" s="13"/>
      <c r="N112" s="13"/>
      <c r="O112" s="13"/>
      <c r="P112" s="13"/>
      <c r="Q112" s="13"/>
      <c r="R112" s="13"/>
      <c r="S112" s="13"/>
      <c r="T112" s="13"/>
      <c r="U112" s="13"/>
      <c r="V112" s="13"/>
      <c r="W112" s="13"/>
      <c r="X112" s="13"/>
      <c r="Y112" s="13"/>
      <c r="Z112" s="13"/>
      <c r="AA112" s="13"/>
      <c r="AB112" s="13"/>
    </row>
    <row r="113" spans="1:28" ht="22.5" customHeight="1">
      <c r="A113" s="16" t="s">
        <v>294</v>
      </c>
      <c r="B113" s="8"/>
      <c r="C113" s="8"/>
      <c r="D113" s="8"/>
      <c r="E113" s="8"/>
      <c r="F113" s="16"/>
      <c r="G113" s="8"/>
      <c r="H113" s="8"/>
      <c r="I113" s="8"/>
      <c r="J113" s="8"/>
      <c r="K113" s="13"/>
      <c r="L113" s="13"/>
      <c r="M113" s="13"/>
      <c r="N113" s="13"/>
      <c r="O113" s="13"/>
      <c r="P113" s="13"/>
      <c r="Q113" s="13"/>
      <c r="R113" s="13"/>
      <c r="S113" s="13"/>
      <c r="T113" s="13"/>
      <c r="U113" s="13"/>
      <c r="V113" s="13"/>
      <c r="W113" s="13"/>
      <c r="X113" s="13"/>
      <c r="Y113" s="13"/>
      <c r="Z113" s="13"/>
      <c r="AA113" s="13"/>
      <c r="AB113" s="13"/>
    </row>
    <row r="114" spans="1:28" ht="22.5" customHeight="1">
      <c r="A114" s="16" t="s">
        <v>295</v>
      </c>
      <c r="B114" s="8"/>
      <c r="C114" s="8"/>
      <c r="D114" s="8"/>
      <c r="E114" s="8"/>
      <c r="F114" s="16"/>
      <c r="G114" s="8"/>
      <c r="H114" s="8"/>
      <c r="I114" s="8"/>
      <c r="J114" s="8"/>
      <c r="K114" s="13"/>
      <c r="L114" s="13"/>
      <c r="M114" s="13"/>
      <c r="N114" s="13"/>
      <c r="O114" s="13"/>
      <c r="P114" s="13"/>
      <c r="Q114" s="13"/>
      <c r="R114" s="13"/>
      <c r="S114" s="13"/>
      <c r="T114" s="13"/>
      <c r="U114" s="13"/>
      <c r="V114" s="13"/>
      <c r="W114" s="13"/>
      <c r="X114" s="13"/>
      <c r="Y114" s="13"/>
      <c r="Z114" s="13"/>
      <c r="AA114" s="13"/>
      <c r="AB114" s="13"/>
    </row>
    <row r="115" spans="1:28" ht="22.5" customHeight="1">
      <c r="A115" s="16" t="s">
        <v>296</v>
      </c>
      <c r="B115" s="8"/>
      <c r="C115" s="8"/>
      <c r="D115" s="8"/>
      <c r="E115" s="8"/>
      <c r="F115" s="16"/>
      <c r="G115" s="8"/>
      <c r="H115" s="8"/>
      <c r="I115" s="8"/>
      <c r="J115" s="8"/>
      <c r="K115" s="13"/>
      <c r="L115" s="13"/>
      <c r="M115" s="13"/>
      <c r="N115" s="13"/>
      <c r="O115" s="13"/>
      <c r="P115" s="13"/>
      <c r="Q115" s="13"/>
      <c r="R115" s="13"/>
      <c r="S115" s="13"/>
      <c r="T115" s="13"/>
      <c r="U115" s="13"/>
      <c r="V115" s="13"/>
      <c r="W115" s="13"/>
      <c r="X115" s="13"/>
      <c r="Y115" s="13"/>
      <c r="Z115" s="13"/>
      <c r="AA115" s="13"/>
      <c r="AB115" s="13"/>
    </row>
    <row r="116" spans="1:28" ht="22.5" customHeight="1">
      <c r="A116" s="16" t="s">
        <v>297</v>
      </c>
      <c r="B116" s="8"/>
      <c r="C116" s="8"/>
      <c r="D116" s="8"/>
      <c r="E116" s="8"/>
      <c r="F116" s="16"/>
      <c r="G116" s="8"/>
      <c r="H116" s="8"/>
      <c r="I116" s="8"/>
      <c r="J116" s="8"/>
      <c r="K116" s="13"/>
      <c r="L116" s="13"/>
      <c r="M116" s="13"/>
      <c r="N116" s="13"/>
      <c r="O116" s="13"/>
      <c r="P116" s="13"/>
      <c r="Q116" s="13"/>
      <c r="R116" s="13"/>
      <c r="S116" s="13"/>
      <c r="T116" s="13"/>
      <c r="U116" s="13"/>
      <c r="V116" s="13"/>
      <c r="W116" s="13"/>
      <c r="X116" s="13"/>
      <c r="Y116" s="13"/>
      <c r="Z116" s="13"/>
      <c r="AA116" s="13"/>
      <c r="AB116" s="13"/>
    </row>
    <row r="117" spans="1:28" ht="22.5" customHeight="1">
      <c r="A117" s="16" t="s">
        <v>298</v>
      </c>
      <c r="B117" s="8"/>
      <c r="C117" s="8"/>
      <c r="D117" s="8"/>
      <c r="E117" s="8"/>
      <c r="F117" s="16"/>
      <c r="G117" s="8"/>
      <c r="H117" s="8"/>
      <c r="I117" s="8"/>
      <c r="J117" s="8"/>
      <c r="K117" s="13"/>
      <c r="L117" s="13"/>
      <c r="M117" s="13"/>
      <c r="N117" s="13"/>
      <c r="O117" s="13"/>
      <c r="P117" s="13"/>
      <c r="Q117" s="13"/>
      <c r="R117" s="13"/>
      <c r="S117" s="13"/>
      <c r="T117" s="13"/>
      <c r="U117" s="13"/>
      <c r="V117" s="13"/>
      <c r="W117" s="13"/>
      <c r="X117" s="13"/>
      <c r="Y117" s="13"/>
      <c r="Z117" s="13"/>
      <c r="AA117" s="13"/>
      <c r="AB117" s="13"/>
    </row>
    <row r="118" spans="1:28" ht="22.5" customHeight="1">
      <c r="A118" s="16" t="s">
        <v>299</v>
      </c>
      <c r="B118" s="8"/>
      <c r="C118" s="8"/>
      <c r="D118" s="8"/>
      <c r="E118" s="8"/>
      <c r="F118" s="16"/>
      <c r="G118" s="8"/>
      <c r="H118" s="8"/>
      <c r="I118" s="8"/>
      <c r="J118" s="8"/>
      <c r="K118" s="13"/>
      <c r="L118" s="13"/>
      <c r="M118" s="13"/>
      <c r="N118" s="13"/>
      <c r="O118" s="13"/>
      <c r="P118" s="13"/>
      <c r="Q118" s="13"/>
      <c r="R118" s="13"/>
      <c r="S118" s="13"/>
      <c r="T118" s="13"/>
      <c r="U118" s="13"/>
      <c r="V118" s="13"/>
      <c r="W118" s="13"/>
      <c r="X118" s="13"/>
      <c r="Y118" s="13"/>
      <c r="Z118" s="13"/>
      <c r="AA118" s="13"/>
      <c r="AB118" s="13"/>
    </row>
    <row r="119" spans="1:28" ht="22.5" customHeight="1">
      <c r="A119" s="16" t="s">
        <v>300</v>
      </c>
      <c r="B119" s="8"/>
      <c r="C119" s="8"/>
      <c r="D119" s="8"/>
      <c r="E119" s="8"/>
      <c r="F119" s="16"/>
      <c r="G119" s="8"/>
      <c r="H119" s="8"/>
      <c r="I119" s="8"/>
      <c r="J119" s="8"/>
      <c r="K119" s="13"/>
      <c r="L119" s="13"/>
      <c r="M119" s="13"/>
      <c r="N119" s="13"/>
      <c r="O119" s="13"/>
      <c r="P119" s="13"/>
      <c r="Q119" s="13"/>
      <c r="R119" s="13"/>
      <c r="S119" s="13"/>
      <c r="T119" s="13"/>
      <c r="U119" s="13"/>
      <c r="V119" s="13"/>
      <c r="W119" s="13"/>
      <c r="X119" s="13"/>
      <c r="Y119" s="13"/>
      <c r="Z119" s="13"/>
      <c r="AA119" s="13"/>
      <c r="AB119" s="13"/>
    </row>
    <row r="120" spans="1:28" ht="22.5" customHeight="1">
      <c r="A120" s="16" t="s">
        <v>301</v>
      </c>
      <c r="B120" s="8"/>
      <c r="C120" s="8"/>
      <c r="D120" s="8"/>
      <c r="E120" s="8"/>
      <c r="F120" s="16"/>
      <c r="G120" s="8"/>
      <c r="H120" s="8"/>
      <c r="I120" s="8"/>
      <c r="J120" s="8"/>
      <c r="K120" s="13"/>
      <c r="L120" s="13"/>
      <c r="M120" s="13"/>
      <c r="N120" s="13"/>
      <c r="O120" s="13"/>
      <c r="P120" s="13"/>
      <c r="Q120" s="13"/>
      <c r="R120" s="13"/>
      <c r="S120" s="13"/>
      <c r="T120" s="13"/>
      <c r="U120" s="13"/>
      <c r="V120" s="13"/>
      <c r="W120" s="13"/>
      <c r="X120" s="13"/>
      <c r="Y120" s="13"/>
      <c r="Z120" s="13"/>
      <c r="AA120" s="13"/>
      <c r="AB120" s="13"/>
    </row>
    <row r="121" spans="1:28" ht="22.5" customHeight="1">
      <c r="A121" s="16" t="s">
        <v>302</v>
      </c>
      <c r="B121" s="8"/>
      <c r="C121" s="8"/>
      <c r="D121" s="8"/>
      <c r="E121" s="8"/>
      <c r="F121" s="16"/>
      <c r="G121" s="8"/>
      <c r="H121" s="8"/>
      <c r="I121" s="8"/>
      <c r="J121" s="8"/>
      <c r="K121" s="13"/>
      <c r="L121" s="13"/>
      <c r="M121" s="13"/>
      <c r="N121" s="13"/>
      <c r="O121" s="13"/>
      <c r="P121" s="13"/>
      <c r="Q121" s="13"/>
      <c r="R121" s="13"/>
      <c r="S121" s="13"/>
      <c r="T121" s="13"/>
      <c r="U121" s="13"/>
      <c r="V121" s="13"/>
      <c r="W121" s="13"/>
      <c r="X121" s="13"/>
      <c r="Y121" s="13"/>
      <c r="Z121" s="13"/>
      <c r="AA121" s="13"/>
      <c r="AB121" s="13"/>
    </row>
    <row r="122" spans="1:28" ht="22.5" customHeight="1">
      <c r="A122" s="16" t="s">
        <v>303</v>
      </c>
      <c r="B122" s="8"/>
      <c r="C122" s="8"/>
      <c r="D122" s="8"/>
      <c r="E122" s="8"/>
      <c r="F122" s="16"/>
      <c r="G122" s="8"/>
      <c r="H122" s="8"/>
      <c r="I122" s="8"/>
      <c r="J122" s="8"/>
      <c r="K122" s="13"/>
      <c r="L122" s="13"/>
      <c r="M122" s="13"/>
      <c r="N122" s="13"/>
      <c r="O122" s="13"/>
      <c r="P122" s="13"/>
      <c r="Q122" s="13"/>
      <c r="R122" s="13"/>
      <c r="S122" s="13"/>
      <c r="T122" s="13"/>
      <c r="U122" s="13"/>
      <c r="V122" s="13"/>
      <c r="W122" s="13"/>
      <c r="X122" s="13"/>
      <c r="Y122" s="13"/>
      <c r="Z122" s="13"/>
      <c r="AA122" s="13"/>
      <c r="AB122" s="13"/>
    </row>
    <row r="123" spans="1:28" ht="22.5" customHeight="1">
      <c r="A123" s="16" t="s">
        <v>304</v>
      </c>
      <c r="B123" s="8"/>
      <c r="C123" s="8"/>
      <c r="D123" s="8"/>
      <c r="E123" s="8"/>
      <c r="F123" s="16"/>
      <c r="G123" s="8"/>
      <c r="H123" s="8"/>
      <c r="I123" s="8"/>
      <c r="J123" s="8"/>
      <c r="K123" s="13"/>
      <c r="L123" s="13"/>
      <c r="M123" s="13"/>
      <c r="N123" s="13"/>
      <c r="O123" s="13"/>
      <c r="P123" s="13"/>
      <c r="Q123" s="13"/>
      <c r="R123" s="13"/>
      <c r="S123" s="13"/>
      <c r="T123" s="13"/>
      <c r="U123" s="13"/>
      <c r="V123" s="13"/>
      <c r="W123" s="13"/>
      <c r="X123" s="13"/>
      <c r="Y123" s="13"/>
      <c r="Z123" s="13"/>
      <c r="AA123" s="13"/>
      <c r="AB123" s="13"/>
    </row>
    <row r="124" spans="1:28" ht="22.5" customHeight="1">
      <c r="A124" s="16" t="s">
        <v>305</v>
      </c>
      <c r="B124" s="8"/>
      <c r="C124" s="8"/>
      <c r="D124" s="8"/>
      <c r="E124" s="8"/>
      <c r="F124" s="16"/>
      <c r="G124" s="8"/>
      <c r="H124" s="8"/>
      <c r="I124" s="8"/>
      <c r="J124" s="8"/>
      <c r="K124" s="13"/>
      <c r="L124" s="13"/>
      <c r="M124" s="13"/>
      <c r="N124" s="13"/>
      <c r="O124" s="13"/>
      <c r="P124" s="13"/>
      <c r="Q124" s="13"/>
      <c r="R124" s="13"/>
      <c r="S124" s="13"/>
      <c r="T124" s="13"/>
      <c r="U124" s="13"/>
      <c r="V124" s="13"/>
      <c r="W124" s="13"/>
      <c r="X124" s="13"/>
      <c r="Y124" s="13"/>
      <c r="Z124" s="13"/>
      <c r="AA124" s="13"/>
      <c r="AB124" s="13"/>
    </row>
    <row r="125" spans="1:28" ht="22.5" customHeight="1">
      <c r="A125" s="16" t="s">
        <v>306</v>
      </c>
      <c r="B125" s="8"/>
      <c r="C125" s="8"/>
      <c r="D125" s="8"/>
      <c r="E125" s="8"/>
      <c r="F125" s="16"/>
      <c r="G125" s="8"/>
      <c r="H125" s="8"/>
      <c r="I125" s="8"/>
      <c r="J125" s="8"/>
      <c r="K125" s="13"/>
      <c r="L125" s="13"/>
      <c r="M125" s="13"/>
      <c r="N125" s="13"/>
      <c r="O125" s="13"/>
      <c r="P125" s="13"/>
      <c r="Q125" s="13"/>
      <c r="R125" s="13"/>
      <c r="S125" s="13"/>
      <c r="T125" s="13"/>
      <c r="U125" s="13"/>
      <c r="V125" s="13"/>
      <c r="W125" s="13"/>
      <c r="X125" s="13"/>
      <c r="Y125" s="13"/>
      <c r="Z125" s="13"/>
      <c r="AA125" s="13"/>
      <c r="AB125" s="13"/>
    </row>
    <row r="126" spans="1:28" ht="22.5" customHeight="1">
      <c r="A126" s="16" t="s">
        <v>307</v>
      </c>
      <c r="B126" s="8"/>
      <c r="C126" s="8"/>
      <c r="D126" s="8"/>
      <c r="E126" s="8"/>
      <c r="F126" s="16"/>
      <c r="G126" s="8"/>
      <c r="H126" s="8"/>
      <c r="I126" s="8"/>
      <c r="J126" s="8"/>
      <c r="K126" s="13"/>
      <c r="L126" s="13"/>
      <c r="M126" s="13"/>
      <c r="N126" s="13"/>
      <c r="O126" s="13"/>
      <c r="P126" s="13"/>
      <c r="Q126" s="13"/>
      <c r="R126" s="13"/>
      <c r="S126" s="13"/>
      <c r="T126" s="13"/>
      <c r="U126" s="13"/>
      <c r="V126" s="13"/>
      <c r="W126" s="13"/>
      <c r="X126" s="13"/>
      <c r="Y126" s="13"/>
      <c r="Z126" s="13"/>
      <c r="AA126" s="13"/>
      <c r="AB126" s="13"/>
    </row>
    <row r="127" spans="1:28" ht="22.5" customHeight="1">
      <c r="A127" s="16" t="s">
        <v>308</v>
      </c>
      <c r="B127" s="8"/>
      <c r="C127" s="8"/>
      <c r="D127" s="8"/>
      <c r="E127" s="8"/>
      <c r="F127" s="16"/>
      <c r="G127" s="8"/>
      <c r="H127" s="8"/>
      <c r="I127" s="8"/>
      <c r="J127" s="8"/>
      <c r="K127" s="13"/>
      <c r="L127" s="13"/>
      <c r="M127" s="13"/>
      <c r="N127" s="13"/>
      <c r="O127" s="13"/>
      <c r="P127" s="13"/>
      <c r="Q127" s="13"/>
      <c r="R127" s="13"/>
      <c r="S127" s="13"/>
      <c r="T127" s="13"/>
      <c r="U127" s="13"/>
      <c r="V127" s="13"/>
      <c r="W127" s="13"/>
      <c r="X127" s="13"/>
      <c r="Y127" s="13"/>
      <c r="Z127" s="13"/>
      <c r="AA127" s="13"/>
      <c r="AB127" s="13"/>
    </row>
    <row r="128" spans="1:28" ht="22.5" customHeight="1">
      <c r="A128" s="16" t="s">
        <v>309</v>
      </c>
      <c r="B128" s="8"/>
      <c r="C128" s="8"/>
      <c r="D128" s="8"/>
      <c r="E128" s="8"/>
      <c r="F128" s="16"/>
      <c r="G128" s="8"/>
      <c r="H128" s="8"/>
      <c r="I128" s="8"/>
      <c r="J128" s="8"/>
      <c r="K128" s="13"/>
      <c r="L128" s="13"/>
      <c r="M128" s="13"/>
      <c r="N128" s="13"/>
      <c r="O128" s="13"/>
      <c r="P128" s="13"/>
      <c r="Q128" s="13"/>
      <c r="R128" s="13"/>
      <c r="S128" s="13"/>
      <c r="T128" s="13"/>
      <c r="U128" s="13"/>
      <c r="V128" s="13"/>
      <c r="W128" s="13"/>
      <c r="X128" s="13"/>
      <c r="Y128" s="13"/>
      <c r="Z128" s="13"/>
      <c r="AA128" s="13"/>
      <c r="AB128" s="13"/>
    </row>
    <row r="129" spans="1:28" ht="22.5" customHeight="1">
      <c r="A129" s="16" t="s">
        <v>310</v>
      </c>
      <c r="B129" s="8"/>
      <c r="C129" s="8"/>
      <c r="D129" s="8"/>
      <c r="E129" s="8"/>
      <c r="F129" s="16"/>
      <c r="G129" s="8"/>
      <c r="H129" s="8"/>
      <c r="I129" s="8"/>
      <c r="J129" s="8"/>
      <c r="K129" s="13"/>
      <c r="L129" s="13"/>
      <c r="M129" s="13"/>
      <c r="N129" s="13"/>
      <c r="O129" s="13"/>
      <c r="P129" s="13"/>
      <c r="Q129" s="13"/>
      <c r="R129" s="13"/>
      <c r="S129" s="13"/>
      <c r="T129" s="13"/>
      <c r="U129" s="13"/>
      <c r="V129" s="13"/>
      <c r="W129" s="13"/>
      <c r="X129" s="13"/>
      <c r="Y129" s="13"/>
      <c r="Z129" s="13"/>
      <c r="AA129" s="13"/>
      <c r="AB129" s="13"/>
    </row>
    <row r="130" spans="1:28" ht="22.5" customHeight="1">
      <c r="A130" s="16" t="s">
        <v>311</v>
      </c>
      <c r="B130" s="8"/>
      <c r="C130" s="8"/>
      <c r="D130" s="8"/>
      <c r="E130" s="8"/>
      <c r="F130" s="16"/>
      <c r="G130" s="8"/>
      <c r="H130" s="8"/>
      <c r="I130" s="8"/>
      <c r="J130" s="8"/>
      <c r="K130" s="13"/>
      <c r="L130" s="13"/>
      <c r="M130" s="13"/>
      <c r="N130" s="13"/>
      <c r="O130" s="13"/>
      <c r="P130" s="13"/>
      <c r="Q130" s="13"/>
      <c r="R130" s="13"/>
      <c r="S130" s="13"/>
      <c r="T130" s="13"/>
      <c r="U130" s="13"/>
      <c r="V130" s="13"/>
      <c r="W130" s="13"/>
      <c r="X130" s="13"/>
      <c r="Y130" s="13"/>
      <c r="Z130" s="13"/>
      <c r="AA130" s="13"/>
      <c r="AB130" s="13"/>
    </row>
    <row r="131" spans="1:28" ht="22.5" customHeight="1">
      <c r="A131" s="16" t="s">
        <v>312</v>
      </c>
      <c r="B131" s="8"/>
      <c r="C131" s="8"/>
      <c r="D131" s="8"/>
      <c r="E131" s="8"/>
      <c r="F131" s="16"/>
      <c r="G131" s="8"/>
      <c r="H131" s="8"/>
      <c r="I131" s="8"/>
      <c r="J131" s="8"/>
      <c r="K131" s="13"/>
      <c r="L131" s="13"/>
      <c r="M131" s="13"/>
      <c r="N131" s="13"/>
      <c r="O131" s="13"/>
      <c r="P131" s="13"/>
      <c r="Q131" s="13"/>
      <c r="R131" s="13"/>
      <c r="S131" s="13"/>
      <c r="T131" s="13"/>
      <c r="U131" s="13"/>
      <c r="V131" s="13"/>
      <c r="W131" s="13"/>
      <c r="X131" s="13"/>
      <c r="Y131" s="13"/>
      <c r="Z131" s="13"/>
      <c r="AA131" s="13"/>
      <c r="AB131" s="13"/>
    </row>
    <row r="132" spans="1:28" ht="22.5" customHeight="1">
      <c r="A132" s="16" t="s">
        <v>313</v>
      </c>
      <c r="B132" s="8"/>
      <c r="C132" s="8"/>
      <c r="D132" s="8"/>
      <c r="E132" s="8"/>
      <c r="F132" s="16"/>
      <c r="G132" s="8"/>
      <c r="H132" s="8"/>
      <c r="I132" s="8"/>
      <c r="J132" s="8"/>
      <c r="K132" s="13"/>
      <c r="L132" s="13"/>
      <c r="M132" s="13"/>
      <c r="N132" s="13"/>
      <c r="O132" s="13"/>
      <c r="P132" s="13"/>
      <c r="Q132" s="13"/>
      <c r="R132" s="13"/>
      <c r="S132" s="13"/>
      <c r="T132" s="13"/>
      <c r="U132" s="13"/>
      <c r="V132" s="13"/>
      <c r="W132" s="13"/>
      <c r="X132" s="13"/>
      <c r="Y132" s="13"/>
      <c r="Z132" s="13"/>
      <c r="AA132" s="13"/>
      <c r="AB132" s="13"/>
    </row>
    <row r="133" spans="1:28" ht="22.5" customHeight="1">
      <c r="A133" s="16" t="s">
        <v>314</v>
      </c>
      <c r="B133" s="8"/>
      <c r="C133" s="8"/>
      <c r="D133" s="8"/>
      <c r="E133" s="8"/>
      <c r="F133" s="16"/>
      <c r="G133" s="8"/>
      <c r="H133" s="8"/>
      <c r="I133" s="8"/>
      <c r="J133" s="8"/>
      <c r="K133" s="13"/>
      <c r="L133" s="13"/>
      <c r="M133" s="13"/>
      <c r="N133" s="13"/>
      <c r="O133" s="13"/>
      <c r="P133" s="13"/>
      <c r="Q133" s="13"/>
      <c r="R133" s="13"/>
      <c r="S133" s="13"/>
      <c r="T133" s="13"/>
      <c r="U133" s="13"/>
      <c r="V133" s="13"/>
      <c r="W133" s="13"/>
      <c r="X133" s="13"/>
      <c r="Y133" s="13"/>
      <c r="Z133" s="13"/>
      <c r="AA133" s="13"/>
      <c r="AB133" s="13"/>
    </row>
    <row r="134" spans="1:28" ht="22.5" customHeight="1">
      <c r="A134" s="16" t="s">
        <v>315</v>
      </c>
      <c r="B134" s="8"/>
      <c r="C134" s="8"/>
      <c r="D134" s="8"/>
      <c r="E134" s="8"/>
      <c r="F134" s="16"/>
      <c r="G134" s="8"/>
      <c r="H134" s="8"/>
      <c r="I134" s="8"/>
      <c r="J134" s="8"/>
      <c r="K134" s="13"/>
      <c r="L134" s="13"/>
      <c r="M134" s="13"/>
      <c r="N134" s="13"/>
      <c r="O134" s="13"/>
      <c r="P134" s="13"/>
      <c r="Q134" s="13"/>
      <c r="R134" s="13"/>
      <c r="S134" s="13"/>
      <c r="T134" s="13"/>
      <c r="U134" s="13"/>
      <c r="V134" s="13"/>
      <c r="W134" s="13"/>
      <c r="X134" s="13"/>
      <c r="Y134" s="13"/>
      <c r="Z134" s="13"/>
      <c r="AA134" s="13"/>
      <c r="AB134" s="13"/>
    </row>
    <row r="135" spans="1:28" ht="22.5" customHeight="1">
      <c r="A135" s="16" t="s">
        <v>316</v>
      </c>
      <c r="B135" s="8"/>
      <c r="C135" s="8"/>
      <c r="D135" s="8"/>
      <c r="E135" s="8"/>
      <c r="F135" s="16"/>
      <c r="G135" s="8"/>
      <c r="H135" s="8"/>
      <c r="I135" s="8"/>
      <c r="J135" s="8"/>
      <c r="K135" s="13"/>
      <c r="L135" s="13"/>
      <c r="M135" s="13"/>
      <c r="N135" s="13"/>
      <c r="O135" s="13"/>
      <c r="P135" s="13"/>
      <c r="Q135" s="13"/>
      <c r="R135" s="13"/>
      <c r="S135" s="13"/>
      <c r="T135" s="13"/>
      <c r="U135" s="13"/>
      <c r="V135" s="13"/>
      <c r="W135" s="13"/>
      <c r="X135" s="13"/>
      <c r="Y135" s="13"/>
      <c r="Z135" s="13"/>
      <c r="AA135" s="13"/>
      <c r="AB135" s="13"/>
    </row>
    <row r="136" spans="1:28" ht="22.5" customHeight="1">
      <c r="A136" s="16" t="s">
        <v>317</v>
      </c>
      <c r="B136" s="8"/>
      <c r="C136" s="8"/>
      <c r="D136" s="8"/>
      <c r="E136" s="8"/>
      <c r="F136" s="16"/>
      <c r="G136" s="8"/>
      <c r="H136" s="8"/>
      <c r="I136" s="8"/>
      <c r="J136" s="8"/>
      <c r="K136" s="13"/>
      <c r="L136" s="13"/>
      <c r="M136" s="13"/>
      <c r="N136" s="13"/>
      <c r="O136" s="13"/>
      <c r="P136" s="13"/>
      <c r="Q136" s="13"/>
      <c r="R136" s="13"/>
      <c r="S136" s="13"/>
      <c r="T136" s="13"/>
      <c r="U136" s="13"/>
      <c r="V136" s="13"/>
      <c r="W136" s="13"/>
      <c r="X136" s="13"/>
      <c r="Y136" s="13"/>
      <c r="Z136" s="13"/>
      <c r="AA136" s="13"/>
      <c r="AB136" s="13"/>
    </row>
    <row r="137" spans="1:28" ht="22.5" customHeight="1">
      <c r="A137" s="16" t="s">
        <v>318</v>
      </c>
      <c r="B137" s="8"/>
      <c r="C137" s="8"/>
      <c r="D137" s="8"/>
      <c r="E137" s="8"/>
      <c r="F137" s="16"/>
      <c r="G137" s="8"/>
      <c r="H137" s="8"/>
      <c r="I137" s="8"/>
      <c r="J137" s="8"/>
      <c r="K137" s="13"/>
      <c r="L137" s="13"/>
      <c r="M137" s="13"/>
      <c r="N137" s="13"/>
      <c r="O137" s="13"/>
      <c r="P137" s="13"/>
      <c r="Q137" s="13"/>
      <c r="R137" s="13"/>
      <c r="S137" s="13"/>
      <c r="T137" s="13"/>
      <c r="U137" s="13"/>
      <c r="V137" s="13"/>
      <c r="W137" s="13"/>
      <c r="X137" s="13"/>
      <c r="Y137" s="13"/>
      <c r="Z137" s="13"/>
      <c r="AA137" s="13"/>
      <c r="AB137" s="13"/>
    </row>
    <row r="138" spans="1:28" ht="22.5" customHeight="1">
      <c r="A138" s="16" t="s">
        <v>319</v>
      </c>
      <c r="B138" s="8"/>
      <c r="C138" s="8"/>
      <c r="D138" s="8"/>
      <c r="E138" s="8"/>
      <c r="F138" s="16"/>
      <c r="G138" s="8"/>
      <c r="H138" s="8"/>
      <c r="I138" s="8"/>
      <c r="J138" s="8"/>
      <c r="K138" s="13"/>
      <c r="L138" s="13"/>
      <c r="M138" s="13"/>
      <c r="N138" s="13"/>
      <c r="O138" s="13"/>
      <c r="P138" s="13"/>
      <c r="Q138" s="13"/>
      <c r="R138" s="13"/>
      <c r="S138" s="13"/>
      <c r="T138" s="13"/>
      <c r="U138" s="13"/>
      <c r="V138" s="13"/>
      <c r="W138" s="13"/>
      <c r="X138" s="13"/>
      <c r="Y138" s="13"/>
      <c r="Z138" s="13"/>
      <c r="AA138" s="13"/>
      <c r="AB138" s="13"/>
    </row>
    <row r="139" spans="1:28" ht="22.5" customHeight="1">
      <c r="A139" s="16" t="s">
        <v>320</v>
      </c>
      <c r="B139" s="8"/>
      <c r="C139" s="8"/>
      <c r="D139" s="8"/>
      <c r="E139" s="8"/>
      <c r="F139" s="16"/>
      <c r="G139" s="8"/>
      <c r="H139" s="8"/>
      <c r="I139" s="8"/>
      <c r="J139" s="8"/>
      <c r="K139" s="13"/>
      <c r="L139" s="13"/>
      <c r="M139" s="13"/>
      <c r="N139" s="13"/>
      <c r="O139" s="13"/>
      <c r="P139" s="13"/>
      <c r="Q139" s="13"/>
      <c r="R139" s="13"/>
      <c r="S139" s="13"/>
      <c r="T139" s="13"/>
      <c r="U139" s="13"/>
      <c r="V139" s="13"/>
      <c r="W139" s="13"/>
      <c r="X139" s="13"/>
      <c r="Y139" s="13"/>
      <c r="Z139" s="13"/>
      <c r="AA139" s="13"/>
      <c r="AB139" s="13"/>
    </row>
    <row r="140" spans="1:28" ht="22.5" customHeight="1">
      <c r="A140" s="16" t="s">
        <v>321</v>
      </c>
      <c r="B140" s="8"/>
      <c r="C140" s="8"/>
      <c r="D140" s="8"/>
      <c r="E140" s="8"/>
      <c r="F140" s="16"/>
      <c r="G140" s="8"/>
      <c r="H140" s="8"/>
      <c r="I140" s="8"/>
      <c r="J140" s="8"/>
      <c r="K140" s="13"/>
      <c r="L140" s="13"/>
      <c r="M140" s="13"/>
      <c r="N140" s="13"/>
      <c r="O140" s="13"/>
      <c r="P140" s="13"/>
      <c r="Q140" s="13"/>
      <c r="R140" s="13"/>
      <c r="S140" s="13"/>
      <c r="T140" s="13"/>
      <c r="U140" s="13"/>
      <c r="V140" s="13"/>
      <c r="W140" s="13"/>
      <c r="X140" s="13"/>
      <c r="Y140" s="13"/>
      <c r="Z140" s="13"/>
      <c r="AA140" s="13"/>
      <c r="AB140" s="13"/>
    </row>
    <row r="141" spans="1:28" ht="22.5" customHeight="1">
      <c r="A141" s="16" t="s">
        <v>322</v>
      </c>
      <c r="B141" s="8"/>
      <c r="C141" s="8"/>
      <c r="D141" s="8"/>
      <c r="E141" s="8"/>
      <c r="F141" s="16"/>
      <c r="G141" s="8"/>
      <c r="H141" s="8"/>
      <c r="I141" s="8"/>
      <c r="J141" s="8"/>
      <c r="K141" s="13"/>
      <c r="L141" s="13"/>
      <c r="M141" s="13"/>
      <c r="N141" s="13"/>
      <c r="O141" s="13"/>
      <c r="P141" s="13"/>
      <c r="Q141" s="13"/>
      <c r="R141" s="13"/>
      <c r="S141" s="13"/>
      <c r="T141" s="13"/>
      <c r="U141" s="13"/>
      <c r="V141" s="13"/>
      <c r="W141" s="13"/>
      <c r="X141" s="13"/>
      <c r="Y141" s="13"/>
      <c r="Z141" s="13"/>
      <c r="AA141" s="13"/>
      <c r="AB141" s="13"/>
    </row>
    <row r="142" spans="1:28" ht="22.5" customHeight="1">
      <c r="A142" s="16" t="s">
        <v>323</v>
      </c>
      <c r="B142" s="8"/>
      <c r="C142" s="8"/>
      <c r="D142" s="8"/>
      <c r="E142" s="8"/>
      <c r="F142" s="16"/>
      <c r="G142" s="8"/>
      <c r="H142" s="8"/>
      <c r="I142" s="8"/>
      <c r="J142" s="8"/>
      <c r="K142" s="13"/>
      <c r="L142" s="13"/>
      <c r="M142" s="13"/>
      <c r="N142" s="13"/>
      <c r="O142" s="13"/>
      <c r="P142" s="13"/>
      <c r="Q142" s="13"/>
      <c r="R142" s="13"/>
      <c r="S142" s="13"/>
      <c r="T142" s="13"/>
      <c r="U142" s="13"/>
      <c r="V142" s="13"/>
      <c r="W142" s="13"/>
      <c r="X142" s="13"/>
      <c r="Y142" s="13"/>
      <c r="Z142" s="13"/>
      <c r="AA142" s="13"/>
      <c r="AB142" s="13"/>
    </row>
    <row r="143" spans="1:28" ht="22.5" customHeight="1">
      <c r="A143" s="16" t="s">
        <v>324</v>
      </c>
      <c r="B143" s="8"/>
      <c r="C143" s="8"/>
      <c r="D143" s="8"/>
      <c r="E143" s="8"/>
      <c r="F143" s="16"/>
      <c r="G143" s="8"/>
      <c r="H143" s="8"/>
      <c r="I143" s="8"/>
      <c r="J143" s="8"/>
      <c r="K143" s="13"/>
      <c r="L143" s="13"/>
      <c r="M143" s="13"/>
      <c r="N143" s="13"/>
      <c r="O143" s="13"/>
      <c r="P143" s="13"/>
      <c r="Q143" s="13"/>
      <c r="R143" s="13"/>
      <c r="S143" s="13"/>
      <c r="T143" s="13"/>
      <c r="U143" s="13"/>
      <c r="V143" s="13"/>
      <c r="W143" s="13"/>
      <c r="X143" s="13"/>
      <c r="Y143" s="13"/>
      <c r="Z143" s="13"/>
      <c r="AA143" s="13"/>
      <c r="AB143" s="13"/>
    </row>
    <row r="144" spans="1:28" ht="22.5" customHeight="1">
      <c r="A144" s="16" t="s">
        <v>325</v>
      </c>
      <c r="B144" s="8"/>
      <c r="C144" s="8"/>
      <c r="D144" s="8"/>
      <c r="E144" s="8"/>
      <c r="F144" s="16"/>
      <c r="G144" s="8"/>
      <c r="H144" s="8"/>
      <c r="I144" s="8"/>
      <c r="J144" s="8"/>
      <c r="K144" s="13"/>
      <c r="L144" s="13"/>
      <c r="M144" s="13"/>
      <c r="N144" s="13"/>
      <c r="O144" s="13"/>
      <c r="P144" s="13"/>
      <c r="Q144" s="13"/>
      <c r="R144" s="13"/>
      <c r="S144" s="13"/>
      <c r="T144" s="13"/>
      <c r="U144" s="13"/>
      <c r="V144" s="13"/>
      <c r="W144" s="13"/>
      <c r="X144" s="13"/>
      <c r="Y144" s="13"/>
      <c r="Z144" s="13"/>
      <c r="AA144" s="13"/>
      <c r="AB144" s="13"/>
    </row>
    <row r="145" spans="1:28" ht="22.5" customHeight="1">
      <c r="A145" s="16" t="s">
        <v>326</v>
      </c>
      <c r="B145" s="8"/>
      <c r="C145" s="8"/>
      <c r="D145" s="8"/>
      <c r="E145" s="8"/>
      <c r="F145" s="16"/>
      <c r="G145" s="8"/>
      <c r="H145" s="8"/>
      <c r="I145" s="8"/>
      <c r="J145" s="8"/>
      <c r="K145" s="13"/>
      <c r="L145" s="13"/>
      <c r="M145" s="13"/>
      <c r="N145" s="13"/>
      <c r="O145" s="13"/>
      <c r="P145" s="13"/>
      <c r="Q145" s="13"/>
      <c r="R145" s="13"/>
      <c r="S145" s="13"/>
      <c r="T145" s="13"/>
      <c r="U145" s="13"/>
      <c r="V145" s="13"/>
      <c r="W145" s="13"/>
      <c r="X145" s="13"/>
      <c r="Y145" s="13"/>
      <c r="Z145" s="13"/>
      <c r="AA145" s="13"/>
      <c r="AB145" s="13"/>
    </row>
    <row r="146" spans="1:28" ht="22.5" customHeight="1">
      <c r="A146" s="16" t="s">
        <v>327</v>
      </c>
      <c r="B146" s="8"/>
      <c r="C146" s="8"/>
      <c r="D146" s="8"/>
      <c r="E146" s="8"/>
      <c r="F146" s="16"/>
      <c r="G146" s="8"/>
      <c r="H146" s="8"/>
      <c r="I146" s="8"/>
      <c r="J146" s="8"/>
      <c r="K146" s="13"/>
      <c r="L146" s="13"/>
      <c r="M146" s="13"/>
      <c r="N146" s="13"/>
      <c r="O146" s="13"/>
      <c r="P146" s="13"/>
      <c r="Q146" s="13"/>
      <c r="R146" s="13"/>
      <c r="S146" s="13"/>
      <c r="T146" s="13"/>
      <c r="U146" s="13"/>
      <c r="V146" s="13"/>
      <c r="W146" s="13"/>
      <c r="X146" s="13"/>
      <c r="Y146" s="13"/>
      <c r="Z146" s="13"/>
      <c r="AA146" s="13"/>
      <c r="AB146" s="13"/>
    </row>
    <row r="147" spans="1:28" ht="22.5" customHeight="1">
      <c r="A147" s="16" t="s">
        <v>328</v>
      </c>
      <c r="B147" s="8"/>
      <c r="C147" s="8"/>
      <c r="D147" s="8"/>
      <c r="E147" s="8"/>
      <c r="F147" s="16"/>
      <c r="G147" s="8"/>
      <c r="H147" s="8"/>
      <c r="I147" s="8"/>
      <c r="J147" s="8"/>
      <c r="K147" s="13"/>
      <c r="L147" s="13"/>
      <c r="M147" s="13"/>
      <c r="N147" s="13"/>
      <c r="O147" s="13"/>
      <c r="P147" s="13"/>
      <c r="Q147" s="13"/>
      <c r="R147" s="13"/>
      <c r="S147" s="13"/>
      <c r="T147" s="13"/>
      <c r="U147" s="13"/>
      <c r="V147" s="13"/>
      <c r="W147" s="13"/>
      <c r="X147" s="13"/>
      <c r="Y147" s="13"/>
      <c r="Z147" s="13"/>
      <c r="AA147" s="13"/>
      <c r="AB147" s="13"/>
    </row>
    <row r="148" spans="1:28" ht="22.5" customHeight="1">
      <c r="A148" s="16" t="s">
        <v>329</v>
      </c>
      <c r="B148" s="8"/>
      <c r="C148" s="8"/>
      <c r="D148" s="8"/>
      <c r="E148" s="8"/>
      <c r="F148" s="16"/>
      <c r="G148" s="8"/>
      <c r="H148" s="8"/>
      <c r="I148" s="8"/>
      <c r="J148" s="8"/>
      <c r="K148" s="13"/>
      <c r="L148" s="13"/>
      <c r="M148" s="13"/>
      <c r="N148" s="13"/>
      <c r="O148" s="13"/>
      <c r="P148" s="13"/>
      <c r="Q148" s="13"/>
      <c r="R148" s="13"/>
      <c r="S148" s="13"/>
      <c r="T148" s="13"/>
      <c r="U148" s="13"/>
      <c r="V148" s="13"/>
      <c r="W148" s="13"/>
      <c r="X148" s="13"/>
      <c r="Y148" s="13"/>
      <c r="Z148" s="13"/>
      <c r="AA148" s="13"/>
      <c r="AB148" s="13"/>
    </row>
    <row r="149" spans="1:28" ht="22.5" customHeight="1">
      <c r="A149" s="16" t="s">
        <v>330</v>
      </c>
      <c r="B149" s="8"/>
      <c r="C149" s="8"/>
      <c r="D149" s="8"/>
      <c r="E149" s="8"/>
      <c r="F149" s="16"/>
      <c r="G149" s="8"/>
      <c r="H149" s="8"/>
      <c r="I149" s="8"/>
      <c r="J149" s="8"/>
      <c r="K149" s="13"/>
      <c r="L149" s="13"/>
      <c r="M149" s="13"/>
      <c r="N149" s="13"/>
      <c r="O149" s="13"/>
      <c r="P149" s="13"/>
      <c r="Q149" s="13"/>
      <c r="R149" s="13"/>
      <c r="S149" s="13"/>
      <c r="T149" s="13"/>
      <c r="U149" s="13"/>
      <c r="V149" s="13"/>
      <c r="W149" s="13"/>
      <c r="X149" s="13"/>
      <c r="Y149" s="13"/>
      <c r="Z149" s="13"/>
      <c r="AA149" s="13"/>
      <c r="AB149" s="13"/>
    </row>
    <row r="150" spans="1:28" ht="22.5" customHeight="1">
      <c r="A150" s="16" t="s">
        <v>331</v>
      </c>
      <c r="B150" s="8"/>
      <c r="C150" s="8"/>
      <c r="D150" s="8"/>
      <c r="E150" s="8"/>
      <c r="F150" s="16"/>
      <c r="G150" s="8"/>
      <c r="H150" s="8"/>
      <c r="I150" s="8"/>
      <c r="J150" s="8"/>
      <c r="K150" s="13"/>
      <c r="L150" s="13"/>
      <c r="M150" s="13"/>
      <c r="N150" s="13"/>
      <c r="O150" s="13"/>
      <c r="P150" s="13"/>
      <c r="Q150" s="13"/>
      <c r="R150" s="13"/>
      <c r="S150" s="13"/>
      <c r="T150" s="13"/>
      <c r="U150" s="13"/>
      <c r="V150" s="13"/>
      <c r="W150" s="13"/>
      <c r="X150" s="13"/>
      <c r="Y150" s="13"/>
      <c r="Z150" s="13"/>
      <c r="AA150" s="13"/>
      <c r="AB150" s="13"/>
    </row>
    <row r="151" spans="1:28" ht="22.5" customHeight="1">
      <c r="A151" s="16" t="s">
        <v>332</v>
      </c>
      <c r="B151" s="8"/>
      <c r="C151" s="8"/>
      <c r="D151" s="8"/>
      <c r="E151" s="8"/>
      <c r="F151" s="16"/>
      <c r="G151" s="8"/>
      <c r="H151" s="8"/>
      <c r="I151" s="8"/>
      <c r="J151" s="8"/>
      <c r="K151" s="13"/>
      <c r="L151" s="13"/>
      <c r="M151" s="13"/>
      <c r="N151" s="13"/>
      <c r="O151" s="13"/>
      <c r="P151" s="13"/>
      <c r="Q151" s="13"/>
      <c r="R151" s="13"/>
      <c r="S151" s="13"/>
      <c r="T151" s="13"/>
      <c r="U151" s="13"/>
      <c r="V151" s="13"/>
      <c r="W151" s="13"/>
      <c r="X151" s="13"/>
      <c r="Y151" s="13"/>
      <c r="Z151" s="13"/>
      <c r="AA151" s="13"/>
      <c r="AB151" s="13"/>
    </row>
    <row r="152" spans="1:28" ht="22.5" customHeight="1">
      <c r="A152" s="16" t="s">
        <v>333</v>
      </c>
      <c r="B152" s="8"/>
      <c r="C152" s="8"/>
      <c r="D152" s="8"/>
      <c r="E152" s="8"/>
      <c r="F152" s="16"/>
      <c r="G152" s="8"/>
      <c r="H152" s="8"/>
      <c r="I152" s="8"/>
      <c r="J152" s="8"/>
      <c r="K152" s="13"/>
      <c r="L152" s="13"/>
      <c r="M152" s="13"/>
      <c r="N152" s="13"/>
      <c r="O152" s="13"/>
      <c r="P152" s="13"/>
      <c r="Q152" s="13"/>
      <c r="R152" s="13"/>
      <c r="S152" s="13"/>
      <c r="T152" s="13"/>
      <c r="U152" s="13"/>
      <c r="V152" s="13"/>
      <c r="W152" s="13"/>
      <c r="X152" s="13"/>
      <c r="Y152" s="13"/>
      <c r="Z152" s="13"/>
      <c r="AA152" s="13"/>
      <c r="AB152" s="13"/>
    </row>
    <row r="153" spans="1:28" ht="22.5" customHeight="1">
      <c r="A153" s="16" t="s">
        <v>334</v>
      </c>
      <c r="B153" s="8"/>
      <c r="C153" s="8"/>
      <c r="D153" s="8"/>
      <c r="E153" s="8"/>
      <c r="F153" s="16"/>
      <c r="G153" s="8"/>
      <c r="H153" s="8"/>
      <c r="I153" s="8"/>
      <c r="J153" s="8"/>
      <c r="K153" s="13"/>
      <c r="L153" s="13"/>
      <c r="M153" s="13"/>
      <c r="N153" s="13"/>
      <c r="O153" s="13"/>
      <c r="P153" s="13"/>
      <c r="Q153" s="13"/>
      <c r="R153" s="13"/>
      <c r="S153" s="13"/>
      <c r="T153" s="13"/>
      <c r="U153" s="13"/>
      <c r="V153" s="13"/>
      <c r="W153" s="13"/>
      <c r="X153" s="13"/>
      <c r="Y153" s="13"/>
      <c r="Z153" s="13"/>
      <c r="AA153" s="13"/>
      <c r="AB153" s="13"/>
    </row>
    <row r="154" spans="1:28" ht="22.5" customHeight="1">
      <c r="A154" s="16" t="s">
        <v>335</v>
      </c>
      <c r="B154" s="8"/>
      <c r="C154" s="8"/>
      <c r="D154" s="8"/>
      <c r="E154" s="8"/>
      <c r="F154" s="16"/>
      <c r="G154" s="8"/>
      <c r="H154" s="8"/>
      <c r="I154" s="8"/>
      <c r="J154" s="8"/>
      <c r="K154" s="13"/>
      <c r="L154" s="13"/>
      <c r="M154" s="13"/>
      <c r="N154" s="13"/>
      <c r="O154" s="13"/>
      <c r="P154" s="13"/>
      <c r="Q154" s="13"/>
      <c r="R154" s="13"/>
      <c r="S154" s="13"/>
      <c r="T154" s="13"/>
      <c r="U154" s="13"/>
      <c r="V154" s="13"/>
      <c r="W154" s="13"/>
      <c r="X154" s="13"/>
      <c r="Y154" s="13"/>
      <c r="Z154" s="13"/>
      <c r="AA154" s="13"/>
      <c r="AB154" s="13"/>
    </row>
    <row r="155" spans="1:28" ht="22.5" customHeight="1">
      <c r="A155" s="16" t="s">
        <v>336</v>
      </c>
      <c r="B155" s="8"/>
      <c r="C155" s="8"/>
      <c r="D155" s="8"/>
      <c r="E155" s="8"/>
      <c r="F155" s="16"/>
      <c r="G155" s="8"/>
      <c r="H155" s="8"/>
      <c r="I155" s="8"/>
      <c r="J155" s="8"/>
      <c r="K155" s="13"/>
      <c r="L155" s="13"/>
      <c r="M155" s="13"/>
      <c r="N155" s="13"/>
      <c r="O155" s="13"/>
      <c r="P155" s="13"/>
      <c r="Q155" s="13"/>
      <c r="R155" s="13"/>
      <c r="S155" s="13"/>
      <c r="T155" s="13"/>
      <c r="U155" s="13"/>
      <c r="V155" s="13"/>
      <c r="W155" s="13"/>
      <c r="X155" s="13"/>
      <c r="Y155" s="13"/>
      <c r="Z155" s="13"/>
      <c r="AA155" s="13"/>
      <c r="AB155" s="13"/>
    </row>
    <row r="156" spans="1:28" ht="22.5" customHeight="1">
      <c r="A156" s="16" t="s">
        <v>337</v>
      </c>
      <c r="B156" s="8"/>
      <c r="C156" s="8"/>
      <c r="D156" s="8"/>
      <c r="E156" s="8"/>
      <c r="F156" s="16"/>
      <c r="G156" s="8"/>
      <c r="H156" s="8"/>
      <c r="I156" s="8"/>
      <c r="J156" s="8"/>
      <c r="K156" s="13"/>
      <c r="L156" s="13"/>
      <c r="M156" s="13"/>
      <c r="N156" s="13"/>
      <c r="O156" s="13"/>
      <c r="P156" s="13"/>
      <c r="Q156" s="13"/>
      <c r="R156" s="13"/>
      <c r="S156" s="13"/>
      <c r="T156" s="13"/>
      <c r="U156" s="13"/>
      <c r="V156" s="13"/>
      <c r="W156" s="13"/>
      <c r="X156" s="13"/>
      <c r="Y156" s="13"/>
      <c r="Z156" s="13"/>
      <c r="AA156" s="13"/>
      <c r="AB156" s="13"/>
    </row>
    <row r="157" spans="1:28" ht="22.5" customHeight="1">
      <c r="A157" s="16" t="s">
        <v>338</v>
      </c>
      <c r="B157" s="8"/>
      <c r="C157" s="8"/>
      <c r="D157" s="8"/>
      <c r="E157" s="8"/>
      <c r="F157" s="16"/>
      <c r="G157" s="8"/>
      <c r="H157" s="8"/>
      <c r="I157" s="8"/>
      <c r="J157" s="8"/>
      <c r="K157" s="13"/>
      <c r="L157" s="13"/>
      <c r="M157" s="13"/>
      <c r="N157" s="13"/>
      <c r="O157" s="13"/>
      <c r="P157" s="13"/>
      <c r="Q157" s="13"/>
      <c r="R157" s="13"/>
      <c r="S157" s="13"/>
      <c r="T157" s="13"/>
      <c r="U157" s="13"/>
      <c r="V157" s="13"/>
      <c r="W157" s="13"/>
      <c r="X157" s="13"/>
      <c r="Y157" s="13"/>
      <c r="Z157" s="13"/>
      <c r="AA157" s="13"/>
      <c r="AB157" s="13"/>
    </row>
    <row r="158" spans="1:28" ht="22.5" customHeight="1">
      <c r="A158" s="16" t="s">
        <v>339</v>
      </c>
      <c r="B158" s="8"/>
      <c r="C158" s="8"/>
      <c r="D158" s="8"/>
      <c r="E158" s="8"/>
      <c r="F158" s="16"/>
      <c r="G158" s="8"/>
      <c r="H158" s="8"/>
      <c r="I158" s="8"/>
      <c r="J158" s="8"/>
      <c r="K158" s="13"/>
      <c r="L158" s="13"/>
      <c r="M158" s="13"/>
      <c r="N158" s="13"/>
      <c r="O158" s="13"/>
      <c r="P158" s="13"/>
      <c r="Q158" s="13"/>
      <c r="R158" s="13"/>
      <c r="S158" s="13"/>
      <c r="T158" s="13"/>
      <c r="U158" s="13"/>
      <c r="V158" s="13"/>
      <c r="W158" s="13"/>
      <c r="X158" s="13"/>
      <c r="Y158" s="13"/>
      <c r="Z158" s="13"/>
      <c r="AA158" s="13"/>
      <c r="AB158" s="13"/>
    </row>
    <row r="159" spans="1:28" ht="22.5" customHeight="1">
      <c r="A159" s="16" t="s">
        <v>340</v>
      </c>
      <c r="B159" s="8"/>
      <c r="C159" s="8"/>
      <c r="D159" s="8"/>
      <c r="E159" s="8"/>
      <c r="F159" s="16"/>
      <c r="G159" s="8"/>
      <c r="H159" s="8"/>
      <c r="I159" s="8"/>
      <c r="J159" s="8"/>
      <c r="K159" s="13"/>
      <c r="L159" s="13"/>
      <c r="M159" s="13"/>
      <c r="N159" s="13"/>
      <c r="O159" s="13"/>
      <c r="P159" s="13"/>
      <c r="Q159" s="13"/>
      <c r="R159" s="13"/>
      <c r="S159" s="13"/>
      <c r="T159" s="13"/>
      <c r="U159" s="13"/>
      <c r="V159" s="13"/>
      <c r="W159" s="13"/>
      <c r="X159" s="13"/>
      <c r="Y159" s="13"/>
      <c r="Z159" s="13"/>
      <c r="AA159" s="13"/>
      <c r="AB159" s="13"/>
    </row>
    <row r="160" spans="1:28" ht="22.5" customHeight="1">
      <c r="A160" s="16" t="s">
        <v>341</v>
      </c>
      <c r="B160" s="8"/>
      <c r="C160" s="8"/>
      <c r="D160" s="8"/>
      <c r="E160" s="8"/>
      <c r="F160" s="16"/>
      <c r="G160" s="8"/>
      <c r="H160" s="8"/>
      <c r="I160" s="8"/>
      <c r="J160" s="8"/>
      <c r="K160" s="13"/>
      <c r="L160" s="13"/>
      <c r="M160" s="13"/>
      <c r="N160" s="13"/>
      <c r="O160" s="13"/>
      <c r="P160" s="13"/>
      <c r="Q160" s="13"/>
      <c r="R160" s="13"/>
      <c r="S160" s="13"/>
      <c r="T160" s="13"/>
      <c r="U160" s="13"/>
      <c r="V160" s="13"/>
      <c r="W160" s="13"/>
      <c r="X160" s="13"/>
      <c r="Y160" s="13"/>
      <c r="Z160" s="13"/>
      <c r="AA160" s="13"/>
      <c r="AB160" s="13"/>
    </row>
    <row r="161" spans="1:28" ht="22.5" customHeight="1">
      <c r="A161" s="16" t="s">
        <v>342</v>
      </c>
      <c r="B161" s="8"/>
      <c r="C161" s="8"/>
      <c r="D161" s="8"/>
      <c r="E161" s="8"/>
      <c r="F161" s="16"/>
      <c r="G161" s="8"/>
      <c r="H161" s="8"/>
      <c r="I161" s="8"/>
      <c r="J161" s="8"/>
      <c r="K161" s="13"/>
      <c r="L161" s="13"/>
      <c r="M161" s="13"/>
      <c r="N161" s="13"/>
      <c r="O161" s="13"/>
      <c r="P161" s="13"/>
      <c r="Q161" s="13"/>
      <c r="R161" s="13"/>
      <c r="S161" s="13"/>
      <c r="T161" s="13"/>
      <c r="U161" s="13"/>
      <c r="V161" s="13"/>
      <c r="W161" s="13"/>
      <c r="X161" s="13"/>
      <c r="Y161" s="13"/>
      <c r="Z161" s="13"/>
      <c r="AA161" s="13"/>
      <c r="AB161" s="13"/>
    </row>
    <row r="162" spans="1:28" ht="22.5" customHeight="1">
      <c r="A162" s="16" t="s">
        <v>343</v>
      </c>
      <c r="B162" s="8"/>
      <c r="C162" s="8"/>
      <c r="D162" s="8"/>
      <c r="E162" s="8"/>
      <c r="F162" s="16"/>
      <c r="G162" s="8"/>
      <c r="H162" s="8"/>
      <c r="I162" s="8"/>
      <c r="J162" s="8"/>
      <c r="K162" s="13"/>
      <c r="L162" s="13"/>
      <c r="M162" s="13"/>
      <c r="N162" s="13"/>
      <c r="O162" s="13"/>
      <c r="P162" s="13"/>
      <c r="Q162" s="13"/>
      <c r="R162" s="13"/>
      <c r="S162" s="13"/>
      <c r="T162" s="13"/>
      <c r="U162" s="13"/>
      <c r="V162" s="13"/>
      <c r="W162" s="13"/>
      <c r="X162" s="13"/>
      <c r="Y162" s="13"/>
      <c r="Z162" s="13"/>
      <c r="AA162" s="13"/>
      <c r="AB162" s="13"/>
    </row>
    <row r="163" spans="1:28" ht="22.5" customHeight="1">
      <c r="A163" s="16" t="s">
        <v>344</v>
      </c>
      <c r="B163" s="8"/>
      <c r="C163" s="8"/>
      <c r="D163" s="8"/>
      <c r="E163" s="8"/>
      <c r="F163" s="16"/>
      <c r="G163" s="8"/>
      <c r="H163" s="8"/>
      <c r="I163" s="8"/>
      <c r="J163" s="8"/>
      <c r="K163" s="13"/>
      <c r="L163" s="13"/>
      <c r="M163" s="13"/>
      <c r="N163" s="13"/>
      <c r="O163" s="13"/>
      <c r="P163" s="13"/>
      <c r="Q163" s="13"/>
      <c r="R163" s="13"/>
      <c r="S163" s="13"/>
      <c r="T163" s="13"/>
      <c r="U163" s="13"/>
      <c r="V163" s="13"/>
      <c r="W163" s="13"/>
      <c r="X163" s="13"/>
      <c r="Y163" s="13"/>
      <c r="Z163" s="13"/>
      <c r="AA163" s="13"/>
      <c r="AB163" s="13"/>
    </row>
    <row r="164" spans="1:28" ht="22.5" customHeight="1">
      <c r="A164" s="16" t="s">
        <v>345</v>
      </c>
      <c r="B164" s="8"/>
      <c r="C164" s="8"/>
      <c r="D164" s="8"/>
      <c r="E164" s="8"/>
      <c r="F164" s="16"/>
      <c r="G164" s="8"/>
      <c r="H164" s="8"/>
      <c r="I164" s="8"/>
      <c r="J164" s="8"/>
      <c r="K164" s="13"/>
      <c r="L164" s="13"/>
      <c r="M164" s="13"/>
      <c r="N164" s="13"/>
      <c r="O164" s="13"/>
      <c r="P164" s="13"/>
      <c r="Q164" s="13"/>
      <c r="R164" s="13"/>
      <c r="S164" s="13"/>
      <c r="T164" s="13"/>
      <c r="U164" s="13"/>
      <c r="V164" s="13"/>
      <c r="W164" s="13"/>
      <c r="X164" s="13"/>
      <c r="Y164" s="13"/>
      <c r="Z164" s="13"/>
      <c r="AA164" s="13"/>
      <c r="AB164" s="13"/>
    </row>
    <row r="165" spans="1:28" ht="22.5" customHeight="1">
      <c r="A165" s="16" t="s">
        <v>346</v>
      </c>
      <c r="B165" s="8"/>
      <c r="C165" s="8"/>
      <c r="D165" s="8"/>
      <c r="E165" s="8"/>
      <c r="F165" s="16"/>
      <c r="G165" s="8"/>
      <c r="H165" s="8"/>
      <c r="I165" s="8"/>
      <c r="J165" s="8"/>
      <c r="K165" s="13"/>
      <c r="L165" s="13"/>
      <c r="M165" s="13"/>
      <c r="N165" s="13"/>
      <c r="O165" s="13"/>
      <c r="P165" s="13"/>
      <c r="Q165" s="13"/>
      <c r="R165" s="13"/>
      <c r="S165" s="13"/>
      <c r="T165" s="13"/>
      <c r="U165" s="13"/>
      <c r="V165" s="13"/>
      <c r="W165" s="13"/>
      <c r="X165" s="13"/>
      <c r="Y165" s="13"/>
      <c r="Z165" s="13"/>
      <c r="AA165" s="13"/>
      <c r="AB165" s="13"/>
    </row>
    <row r="166" spans="1:28" ht="22.5" customHeight="1">
      <c r="A166" s="16" t="s">
        <v>347</v>
      </c>
      <c r="B166" s="8"/>
      <c r="C166" s="8"/>
      <c r="D166" s="8"/>
      <c r="E166" s="8"/>
      <c r="F166" s="16"/>
      <c r="G166" s="8"/>
      <c r="H166" s="8"/>
      <c r="I166" s="8"/>
      <c r="J166" s="8"/>
      <c r="K166" s="13"/>
      <c r="L166" s="13"/>
      <c r="M166" s="13"/>
      <c r="N166" s="13"/>
      <c r="O166" s="13"/>
      <c r="P166" s="13"/>
      <c r="Q166" s="13"/>
      <c r="R166" s="13"/>
      <c r="S166" s="13"/>
      <c r="T166" s="13"/>
      <c r="U166" s="13"/>
      <c r="V166" s="13"/>
      <c r="W166" s="13"/>
      <c r="X166" s="13"/>
      <c r="Y166" s="13"/>
      <c r="Z166" s="13"/>
      <c r="AA166" s="13"/>
      <c r="AB166" s="13"/>
    </row>
    <row r="167" spans="1:28" ht="22.5" customHeight="1">
      <c r="A167" s="16" t="s">
        <v>348</v>
      </c>
      <c r="B167" s="8"/>
      <c r="C167" s="8"/>
      <c r="D167" s="8"/>
      <c r="E167" s="8"/>
      <c r="F167" s="16"/>
      <c r="G167" s="8"/>
      <c r="H167" s="8"/>
      <c r="I167" s="8"/>
      <c r="J167" s="8"/>
      <c r="K167" s="13"/>
      <c r="L167" s="13"/>
      <c r="M167" s="13"/>
      <c r="N167" s="13"/>
      <c r="O167" s="13"/>
      <c r="P167" s="13"/>
      <c r="Q167" s="13"/>
      <c r="R167" s="13"/>
      <c r="S167" s="13"/>
      <c r="T167" s="13"/>
      <c r="U167" s="13"/>
      <c r="V167" s="13"/>
      <c r="W167" s="13"/>
      <c r="X167" s="13"/>
      <c r="Y167" s="13"/>
      <c r="Z167" s="13"/>
      <c r="AA167" s="13"/>
      <c r="AB167" s="13"/>
    </row>
    <row r="168" spans="1:28" ht="22.5" customHeight="1">
      <c r="A168" s="16" t="s">
        <v>349</v>
      </c>
      <c r="B168" s="8"/>
      <c r="C168" s="8"/>
      <c r="D168" s="8"/>
      <c r="E168" s="8"/>
      <c r="F168" s="16"/>
      <c r="G168" s="8"/>
      <c r="H168" s="8"/>
      <c r="I168" s="8"/>
      <c r="J168" s="8"/>
      <c r="K168" s="13"/>
      <c r="L168" s="13"/>
      <c r="M168" s="13"/>
      <c r="N168" s="13"/>
      <c r="O168" s="13"/>
      <c r="P168" s="13"/>
      <c r="Q168" s="13"/>
      <c r="R168" s="13"/>
      <c r="S168" s="13"/>
      <c r="T168" s="13"/>
      <c r="U168" s="13"/>
      <c r="V168" s="13"/>
      <c r="W168" s="13"/>
      <c r="X168" s="13"/>
      <c r="Y168" s="13"/>
      <c r="Z168" s="13"/>
      <c r="AA168" s="13"/>
      <c r="AB168" s="13"/>
    </row>
    <row r="169" spans="1:28" ht="22.5" customHeight="1">
      <c r="A169" s="16" t="s">
        <v>350</v>
      </c>
      <c r="B169" s="8"/>
      <c r="C169" s="8"/>
      <c r="D169" s="8"/>
      <c r="E169" s="8"/>
      <c r="F169" s="16"/>
      <c r="G169" s="8"/>
      <c r="H169" s="8"/>
      <c r="I169" s="8"/>
      <c r="J169" s="8"/>
      <c r="K169" s="13"/>
      <c r="L169" s="13"/>
      <c r="M169" s="13"/>
      <c r="N169" s="13"/>
      <c r="O169" s="13"/>
      <c r="P169" s="13"/>
      <c r="Q169" s="13"/>
      <c r="R169" s="13"/>
      <c r="S169" s="13"/>
      <c r="T169" s="13"/>
      <c r="U169" s="13"/>
      <c r="V169" s="13"/>
      <c r="W169" s="13"/>
      <c r="X169" s="13"/>
      <c r="Y169" s="13"/>
      <c r="Z169" s="13"/>
      <c r="AA169" s="13"/>
      <c r="AB169" s="13"/>
    </row>
    <row r="170" spans="1:28" ht="22.5" customHeight="1">
      <c r="A170" s="16" t="s">
        <v>351</v>
      </c>
      <c r="B170" s="8"/>
      <c r="C170" s="8"/>
      <c r="D170" s="8"/>
      <c r="E170" s="8"/>
      <c r="F170" s="16"/>
      <c r="G170" s="8"/>
      <c r="H170" s="8"/>
      <c r="I170" s="8"/>
      <c r="J170" s="8"/>
      <c r="K170" s="13"/>
      <c r="L170" s="13"/>
      <c r="M170" s="13"/>
      <c r="N170" s="13"/>
      <c r="O170" s="13"/>
      <c r="P170" s="13"/>
      <c r="Q170" s="13"/>
      <c r="R170" s="13"/>
      <c r="S170" s="13"/>
      <c r="T170" s="13"/>
      <c r="U170" s="13"/>
      <c r="V170" s="13"/>
      <c r="W170" s="13"/>
      <c r="X170" s="13"/>
      <c r="Y170" s="13"/>
      <c r="Z170" s="13"/>
      <c r="AA170" s="13"/>
      <c r="AB170" s="13"/>
    </row>
    <row r="171" spans="1:28" ht="22.5" customHeight="1">
      <c r="A171" s="16" t="s">
        <v>352</v>
      </c>
      <c r="B171" s="8"/>
      <c r="C171" s="8"/>
      <c r="D171" s="8"/>
      <c r="E171" s="8"/>
      <c r="F171" s="16"/>
      <c r="G171" s="8"/>
      <c r="H171" s="8"/>
      <c r="I171" s="8"/>
      <c r="J171" s="8"/>
      <c r="K171" s="13"/>
      <c r="L171" s="13"/>
      <c r="M171" s="13"/>
      <c r="N171" s="13"/>
      <c r="O171" s="13"/>
      <c r="P171" s="13"/>
      <c r="Q171" s="13"/>
      <c r="R171" s="13"/>
      <c r="S171" s="13"/>
      <c r="T171" s="13"/>
      <c r="U171" s="13"/>
      <c r="V171" s="13"/>
      <c r="W171" s="13"/>
      <c r="X171" s="13"/>
      <c r="Y171" s="13"/>
      <c r="Z171" s="13"/>
      <c r="AA171" s="13"/>
      <c r="AB171" s="13"/>
    </row>
    <row r="172" spans="1:28" ht="22.5" customHeight="1">
      <c r="A172" s="16" t="s">
        <v>353</v>
      </c>
      <c r="B172" s="8"/>
      <c r="C172" s="8"/>
      <c r="D172" s="8"/>
      <c r="E172" s="8"/>
      <c r="F172" s="16"/>
      <c r="G172" s="8"/>
      <c r="H172" s="8"/>
      <c r="I172" s="8"/>
      <c r="J172" s="8"/>
      <c r="K172" s="13"/>
      <c r="L172" s="13"/>
      <c r="M172" s="13"/>
      <c r="N172" s="13"/>
      <c r="O172" s="13"/>
      <c r="P172" s="13"/>
      <c r="Q172" s="13"/>
      <c r="R172" s="13"/>
      <c r="S172" s="13"/>
      <c r="T172" s="13"/>
      <c r="U172" s="13"/>
      <c r="V172" s="13"/>
      <c r="W172" s="13"/>
      <c r="X172" s="13"/>
      <c r="Y172" s="13"/>
      <c r="Z172" s="13"/>
      <c r="AA172" s="13"/>
      <c r="AB172" s="13"/>
    </row>
    <row r="173" spans="1:28" ht="22.5" customHeight="1">
      <c r="A173" s="16" t="s">
        <v>354</v>
      </c>
      <c r="B173" s="8"/>
      <c r="C173" s="8"/>
      <c r="D173" s="8"/>
      <c r="E173" s="8"/>
      <c r="F173" s="16"/>
      <c r="G173" s="8"/>
      <c r="H173" s="8"/>
      <c r="I173" s="8"/>
      <c r="J173" s="8"/>
      <c r="K173" s="13"/>
      <c r="L173" s="13"/>
      <c r="M173" s="13"/>
      <c r="N173" s="13"/>
      <c r="O173" s="13"/>
      <c r="P173" s="13"/>
      <c r="Q173" s="13"/>
      <c r="R173" s="13"/>
      <c r="S173" s="13"/>
      <c r="T173" s="13"/>
      <c r="U173" s="13"/>
      <c r="V173" s="13"/>
      <c r="W173" s="13"/>
      <c r="X173" s="13"/>
      <c r="Y173" s="13"/>
      <c r="Z173" s="13"/>
      <c r="AA173" s="13"/>
      <c r="AB173" s="13"/>
    </row>
    <row r="174" spans="1:28" ht="22.5" customHeight="1">
      <c r="A174" s="16" t="s">
        <v>355</v>
      </c>
      <c r="B174" s="8"/>
      <c r="C174" s="8"/>
      <c r="D174" s="8"/>
      <c r="E174" s="8"/>
      <c r="F174" s="16"/>
      <c r="G174" s="8"/>
      <c r="H174" s="8"/>
      <c r="I174" s="8"/>
      <c r="J174" s="8"/>
      <c r="K174" s="13"/>
      <c r="L174" s="13"/>
      <c r="M174" s="13"/>
      <c r="N174" s="13"/>
      <c r="O174" s="13"/>
      <c r="P174" s="13"/>
      <c r="Q174" s="13"/>
      <c r="R174" s="13"/>
      <c r="S174" s="13"/>
      <c r="T174" s="13"/>
      <c r="U174" s="13"/>
      <c r="V174" s="13"/>
      <c r="W174" s="13"/>
      <c r="X174" s="13"/>
      <c r="Y174" s="13"/>
      <c r="Z174" s="13"/>
      <c r="AA174" s="13"/>
      <c r="AB174" s="13"/>
    </row>
    <row r="175" spans="1:28" ht="22.5" customHeight="1">
      <c r="A175" s="16" t="s">
        <v>356</v>
      </c>
      <c r="B175" s="8"/>
      <c r="C175" s="8"/>
      <c r="D175" s="8"/>
      <c r="E175" s="8"/>
      <c r="F175" s="16"/>
      <c r="G175" s="8"/>
      <c r="H175" s="8"/>
      <c r="I175" s="8"/>
      <c r="J175" s="8"/>
      <c r="K175" s="13"/>
      <c r="L175" s="13"/>
      <c r="M175" s="13"/>
      <c r="N175" s="13"/>
      <c r="O175" s="13"/>
      <c r="P175" s="13"/>
      <c r="Q175" s="13"/>
      <c r="R175" s="13"/>
      <c r="S175" s="13"/>
      <c r="T175" s="13"/>
      <c r="U175" s="13"/>
      <c r="V175" s="13"/>
      <c r="W175" s="13"/>
      <c r="X175" s="13"/>
      <c r="Y175" s="13"/>
      <c r="Z175" s="13"/>
      <c r="AA175" s="13"/>
      <c r="AB175" s="13"/>
    </row>
    <row r="176" spans="1:28" ht="22.5" customHeight="1">
      <c r="A176" s="16" t="s">
        <v>357</v>
      </c>
      <c r="B176" s="8"/>
      <c r="C176" s="8"/>
      <c r="D176" s="8"/>
      <c r="E176" s="8"/>
      <c r="F176" s="16"/>
      <c r="G176" s="8"/>
      <c r="H176" s="8"/>
      <c r="I176" s="8"/>
      <c r="J176" s="8"/>
      <c r="K176" s="13"/>
      <c r="L176" s="13"/>
      <c r="M176" s="13"/>
      <c r="N176" s="13"/>
      <c r="O176" s="13"/>
      <c r="P176" s="13"/>
      <c r="Q176" s="13"/>
      <c r="R176" s="13"/>
      <c r="S176" s="13"/>
      <c r="T176" s="13"/>
      <c r="U176" s="13"/>
      <c r="V176" s="13"/>
      <c r="W176" s="13"/>
      <c r="X176" s="13"/>
      <c r="Y176" s="13"/>
      <c r="Z176" s="13"/>
      <c r="AA176" s="13"/>
      <c r="AB176" s="13"/>
    </row>
    <row r="177" spans="1:28" ht="22.5" customHeight="1">
      <c r="A177" s="16" t="s">
        <v>358</v>
      </c>
      <c r="B177" s="8"/>
      <c r="C177" s="8"/>
      <c r="D177" s="8"/>
      <c r="E177" s="8"/>
      <c r="F177" s="16"/>
      <c r="G177" s="8"/>
      <c r="H177" s="8"/>
      <c r="I177" s="8"/>
      <c r="J177" s="8"/>
      <c r="K177" s="13"/>
      <c r="L177" s="13"/>
      <c r="M177" s="13"/>
      <c r="N177" s="13"/>
      <c r="O177" s="13"/>
      <c r="P177" s="13"/>
      <c r="Q177" s="13"/>
      <c r="R177" s="13"/>
      <c r="S177" s="13"/>
      <c r="T177" s="13"/>
      <c r="U177" s="13"/>
      <c r="V177" s="13"/>
      <c r="W177" s="13"/>
      <c r="X177" s="13"/>
      <c r="Y177" s="13"/>
      <c r="Z177" s="13"/>
      <c r="AA177" s="13"/>
      <c r="AB177" s="13"/>
    </row>
    <row r="178" spans="1:28" ht="22.5" customHeight="1">
      <c r="A178" s="16" t="s">
        <v>359</v>
      </c>
      <c r="B178" s="8"/>
      <c r="C178" s="8"/>
      <c r="D178" s="8"/>
      <c r="E178" s="8"/>
      <c r="F178" s="16"/>
      <c r="G178" s="8"/>
      <c r="H178" s="8"/>
      <c r="I178" s="8"/>
      <c r="J178" s="8"/>
      <c r="K178" s="13"/>
      <c r="L178" s="13"/>
      <c r="M178" s="13"/>
      <c r="N178" s="13"/>
      <c r="O178" s="13"/>
      <c r="P178" s="13"/>
      <c r="Q178" s="13"/>
      <c r="R178" s="13"/>
      <c r="S178" s="13"/>
      <c r="T178" s="13"/>
      <c r="U178" s="13"/>
      <c r="V178" s="13"/>
      <c r="W178" s="13"/>
      <c r="X178" s="13"/>
      <c r="Y178" s="13"/>
      <c r="Z178" s="13"/>
      <c r="AA178" s="13"/>
      <c r="AB178" s="13"/>
    </row>
    <row r="179" spans="1:28" ht="22.5" customHeight="1">
      <c r="A179" s="16" t="s">
        <v>360</v>
      </c>
      <c r="B179" s="8"/>
      <c r="C179" s="8"/>
      <c r="D179" s="8"/>
      <c r="E179" s="8"/>
      <c r="F179" s="16"/>
      <c r="G179" s="8"/>
      <c r="H179" s="8"/>
      <c r="I179" s="8"/>
      <c r="J179" s="8"/>
      <c r="K179" s="13"/>
      <c r="L179" s="13"/>
      <c r="M179" s="13"/>
      <c r="N179" s="13"/>
      <c r="O179" s="13"/>
      <c r="P179" s="13"/>
      <c r="Q179" s="13"/>
      <c r="R179" s="13"/>
      <c r="S179" s="13"/>
      <c r="T179" s="13"/>
      <c r="U179" s="13"/>
      <c r="V179" s="13"/>
      <c r="W179" s="13"/>
      <c r="X179" s="13"/>
      <c r="Y179" s="13"/>
      <c r="Z179" s="13"/>
      <c r="AA179" s="13"/>
      <c r="AB179" s="13"/>
    </row>
    <row r="180" spans="1:28" ht="22.5" customHeight="1">
      <c r="A180" s="16" t="s">
        <v>361</v>
      </c>
      <c r="B180" s="8"/>
      <c r="C180" s="8"/>
      <c r="D180" s="8"/>
      <c r="E180" s="8"/>
      <c r="F180" s="16"/>
      <c r="G180" s="8"/>
      <c r="H180" s="8"/>
      <c r="I180" s="8"/>
      <c r="J180" s="8"/>
      <c r="K180" s="13"/>
      <c r="L180" s="13"/>
      <c r="M180" s="13"/>
      <c r="N180" s="13"/>
      <c r="O180" s="13"/>
      <c r="P180" s="13"/>
      <c r="Q180" s="13"/>
      <c r="R180" s="13"/>
      <c r="S180" s="13"/>
      <c r="T180" s="13"/>
      <c r="U180" s="13"/>
      <c r="V180" s="13"/>
      <c r="W180" s="13"/>
      <c r="X180" s="13"/>
      <c r="Y180" s="13"/>
      <c r="Z180" s="13"/>
      <c r="AA180" s="13"/>
      <c r="AB180" s="13"/>
    </row>
    <row r="181" spans="1:28" ht="22.5" customHeight="1">
      <c r="A181" s="16" t="s">
        <v>362</v>
      </c>
      <c r="B181" s="8"/>
      <c r="C181" s="8"/>
      <c r="D181" s="8"/>
      <c r="E181" s="8"/>
      <c r="F181" s="16"/>
      <c r="G181" s="8"/>
      <c r="H181" s="8"/>
      <c r="I181" s="8"/>
      <c r="J181" s="8"/>
      <c r="K181" s="13"/>
      <c r="L181" s="13"/>
      <c r="M181" s="13"/>
      <c r="N181" s="13"/>
      <c r="O181" s="13"/>
      <c r="P181" s="13"/>
      <c r="Q181" s="13"/>
      <c r="R181" s="13"/>
      <c r="S181" s="13"/>
      <c r="T181" s="13"/>
      <c r="U181" s="13"/>
      <c r="V181" s="13"/>
      <c r="W181" s="13"/>
      <c r="X181" s="13"/>
      <c r="Y181" s="13"/>
      <c r="Z181" s="13"/>
      <c r="AA181" s="13"/>
      <c r="AB181" s="13"/>
    </row>
    <row r="182" spans="1:28" ht="22.5" customHeight="1">
      <c r="A182" s="16" t="s">
        <v>363</v>
      </c>
      <c r="B182" s="8"/>
      <c r="C182" s="8"/>
      <c r="D182" s="8"/>
      <c r="E182" s="8"/>
      <c r="F182" s="16"/>
      <c r="G182" s="8"/>
      <c r="H182" s="8"/>
      <c r="I182" s="8"/>
      <c r="J182" s="8"/>
      <c r="K182" s="13"/>
      <c r="L182" s="13"/>
      <c r="M182" s="13"/>
      <c r="N182" s="13"/>
      <c r="O182" s="13"/>
      <c r="P182" s="13"/>
      <c r="Q182" s="13"/>
      <c r="R182" s="13"/>
      <c r="S182" s="13"/>
      <c r="T182" s="13"/>
      <c r="U182" s="13"/>
      <c r="V182" s="13"/>
      <c r="W182" s="13"/>
      <c r="X182" s="13"/>
      <c r="Y182" s="13"/>
      <c r="Z182" s="13"/>
      <c r="AA182" s="13"/>
      <c r="AB182" s="13"/>
    </row>
    <row r="183" spans="1:28" ht="22.5" customHeight="1">
      <c r="A183" s="16" t="s">
        <v>364</v>
      </c>
      <c r="B183" s="8"/>
      <c r="C183" s="8"/>
      <c r="D183" s="8"/>
      <c r="E183" s="8"/>
      <c r="F183" s="16"/>
      <c r="G183" s="8"/>
      <c r="H183" s="8"/>
      <c r="I183" s="8"/>
      <c r="J183" s="8"/>
      <c r="K183" s="13"/>
      <c r="L183" s="13"/>
      <c r="M183" s="13"/>
      <c r="N183" s="13"/>
      <c r="O183" s="13"/>
      <c r="P183" s="13"/>
      <c r="Q183" s="13"/>
      <c r="R183" s="13"/>
      <c r="S183" s="13"/>
      <c r="T183" s="13"/>
      <c r="U183" s="13"/>
      <c r="V183" s="13"/>
      <c r="W183" s="13"/>
      <c r="X183" s="13"/>
      <c r="Y183" s="13"/>
      <c r="Z183" s="13"/>
      <c r="AA183" s="13"/>
      <c r="AB183" s="13"/>
    </row>
    <row r="184" spans="1:28" ht="22.5" customHeight="1">
      <c r="A184" s="16" t="s">
        <v>365</v>
      </c>
      <c r="B184" s="8"/>
      <c r="C184" s="8"/>
      <c r="D184" s="8"/>
      <c r="E184" s="8"/>
      <c r="F184" s="16"/>
      <c r="G184" s="8"/>
      <c r="H184" s="8"/>
      <c r="I184" s="8"/>
      <c r="J184" s="8"/>
      <c r="K184" s="13"/>
      <c r="L184" s="13"/>
      <c r="M184" s="13"/>
      <c r="N184" s="13"/>
      <c r="O184" s="13"/>
      <c r="P184" s="13"/>
      <c r="Q184" s="13"/>
      <c r="R184" s="13"/>
      <c r="S184" s="13"/>
      <c r="T184" s="13"/>
      <c r="U184" s="13"/>
      <c r="V184" s="13"/>
      <c r="W184" s="13"/>
      <c r="X184" s="13"/>
      <c r="Y184" s="13"/>
      <c r="Z184" s="13"/>
      <c r="AA184" s="13"/>
      <c r="AB184" s="13"/>
    </row>
    <row r="185" spans="1:28" ht="22.5" customHeight="1">
      <c r="A185" s="16" t="s">
        <v>366</v>
      </c>
      <c r="B185" s="8"/>
      <c r="C185" s="8"/>
      <c r="D185" s="8"/>
      <c r="E185" s="8"/>
      <c r="F185" s="16"/>
      <c r="G185" s="8"/>
      <c r="H185" s="8"/>
      <c r="I185" s="8"/>
      <c r="J185" s="8"/>
      <c r="K185" s="13"/>
      <c r="L185" s="13"/>
      <c r="M185" s="13"/>
      <c r="N185" s="13"/>
      <c r="O185" s="13"/>
      <c r="P185" s="13"/>
      <c r="Q185" s="13"/>
      <c r="R185" s="13"/>
      <c r="S185" s="13"/>
      <c r="T185" s="13"/>
      <c r="U185" s="13"/>
      <c r="V185" s="13"/>
      <c r="W185" s="13"/>
      <c r="X185" s="13"/>
      <c r="Y185" s="13"/>
      <c r="Z185" s="13"/>
      <c r="AA185" s="13"/>
      <c r="AB185" s="13"/>
    </row>
    <row r="186" spans="1:28" ht="22.5" customHeight="1">
      <c r="A186" s="16" t="s">
        <v>367</v>
      </c>
      <c r="B186" s="8"/>
      <c r="C186" s="8"/>
      <c r="D186" s="8"/>
      <c r="E186" s="8"/>
      <c r="F186" s="16"/>
      <c r="G186" s="8"/>
      <c r="H186" s="8"/>
      <c r="I186" s="8"/>
      <c r="J186" s="8"/>
      <c r="K186" s="13"/>
      <c r="L186" s="13"/>
      <c r="M186" s="13"/>
      <c r="N186" s="13"/>
      <c r="O186" s="13"/>
      <c r="P186" s="13"/>
      <c r="Q186" s="13"/>
      <c r="R186" s="13"/>
      <c r="S186" s="13"/>
      <c r="T186" s="13"/>
      <c r="U186" s="13"/>
      <c r="V186" s="13"/>
      <c r="W186" s="13"/>
      <c r="X186" s="13"/>
      <c r="Y186" s="13"/>
      <c r="Z186" s="13"/>
      <c r="AA186" s="13"/>
      <c r="AB186" s="13"/>
    </row>
    <row r="187" spans="1:28" ht="22.5" customHeight="1">
      <c r="A187" s="16" t="s">
        <v>368</v>
      </c>
      <c r="B187" s="8"/>
      <c r="C187" s="8"/>
      <c r="D187" s="8"/>
      <c r="E187" s="8"/>
      <c r="F187" s="16"/>
      <c r="G187" s="8"/>
      <c r="H187" s="8"/>
      <c r="I187" s="8"/>
      <c r="J187" s="8"/>
      <c r="K187" s="13"/>
      <c r="L187" s="13"/>
      <c r="M187" s="13"/>
      <c r="N187" s="13"/>
      <c r="O187" s="13"/>
      <c r="P187" s="13"/>
      <c r="Q187" s="13"/>
      <c r="R187" s="13"/>
      <c r="S187" s="13"/>
      <c r="T187" s="13"/>
      <c r="U187" s="13"/>
      <c r="V187" s="13"/>
      <c r="W187" s="13"/>
      <c r="X187" s="13"/>
      <c r="Y187" s="13"/>
      <c r="Z187" s="13"/>
      <c r="AA187" s="13"/>
      <c r="AB187" s="13"/>
    </row>
    <row r="188" spans="1:28" ht="22.5" customHeight="1">
      <c r="A188" s="16" t="s">
        <v>369</v>
      </c>
      <c r="B188" s="8"/>
      <c r="C188" s="8"/>
      <c r="D188" s="8"/>
      <c r="E188" s="8"/>
      <c r="F188" s="16"/>
      <c r="G188" s="8"/>
      <c r="H188" s="8"/>
      <c r="I188" s="8"/>
      <c r="J188" s="8"/>
      <c r="K188" s="13"/>
      <c r="L188" s="13"/>
      <c r="M188" s="13"/>
      <c r="N188" s="13"/>
      <c r="O188" s="13"/>
      <c r="P188" s="13"/>
      <c r="Q188" s="13"/>
      <c r="R188" s="13"/>
      <c r="S188" s="13"/>
      <c r="T188" s="13"/>
      <c r="U188" s="13"/>
      <c r="V188" s="13"/>
      <c r="W188" s="13"/>
      <c r="X188" s="13"/>
      <c r="Y188" s="13"/>
      <c r="Z188" s="13"/>
      <c r="AA188" s="13"/>
      <c r="AB188" s="13"/>
    </row>
    <row r="189" spans="1:28" ht="22.5" customHeight="1">
      <c r="A189" s="16" t="s">
        <v>370</v>
      </c>
      <c r="B189" s="8"/>
      <c r="C189" s="8"/>
      <c r="D189" s="8"/>
      <c r="E189" s="8"/>
      <c r="F189" s="16"/>
      <c r="G189" s="8"/>
      <c r="H189" s="8"/>
      <c r="I189" s="8"/>
      <c r="J189" s="8"/>
      <c r="K189" s="13"/>
      <c r="L189" s="13"/>
      <c r="M189" s="13"/>
      <c r="N189" s="13"/>
      <c r="O189" s="13"/>
      <c r="P189" s="13"/>
      <c r="Q189" s="13"/>
      <c r="R189" s="13"/>
      <c r="S189" s="13"/>
      <c r="T189" s="13"/>
      <c r="U189" s="13"/>
      <c r="V189" s="13"/>
      <c r="W189" s="13"/>
      <c r="X189" s="13"/>
      <c r="Y189" s="13"/>
      <c r="Z189" s="13"/>
      <c r="AA189" s="13"/>
      <c r="AB189" s="13"/>
    </row>
    <row r="190" spans="1:28" ht="22.5" customHeight="1">
      <c r="A190" s="16" t="s">
        <v>371</v>
      </c>
      <c r="B190" s="8"/>
      <c r="C190" s="8"/>
      <c r="D190" s="8"/>
      <c r="E190" s="8"/>
      <c r="F190" s="16"/>
      <c r="G190" s="8"/>
      <c r="H190" s="8"/>
      <c r="I190" s="8"/>
      <c r="J190" s="8"/>
      <c r="K190" s="13"/>
      <c r="L190" s="13"/>
      <c r="M190" s="13"/>
      <c r="N190" s="13"/>
      <c r="O190" s="13"/>
      <c r="P190" s="13"/>
      <c r="Q190" s="13"/>
      <c r="R190" s="13"/>
      <c r="S190" s="13"/>
      <c r="T190" s="13"/>
      <c r="U190" s="13"/>
      <c r="V190" s="13"/>
      <c r="W190" s="13"/>
      <c r="X190" s="13"/>
      <c r="Y190" s="13"/>
      <c r="Z190" s="13"/>
      <c r="AA190" s="13"/>
      <c r="AB190" s="13"/>
    </row>
    <row r="191" spans="1:28" ht="22.5" customHeight="1">
      <c r="A191" s="16" t="s">
        <v>372</v>
      </c>
      <c r="B191" s="8"/>
      <c r="C191" s="8"/>
      <c r="D191" s="8"/>
      <c r="E191" s="8"/>
      <c r="F191" s="16"/>
      <c r="G191" s="8"/>
      <c r="H191" s="8"/>
      <c r="I191" s="8"/>
      <c r="J191" s="8"/>
      <c r="K191" s="13"/>
      <c r="L191" s="13"/>
      <c r="M191" s="13"/>
      <c r="N191" s="13"/>
      <c r="O191" s="13"/>
      <c r="P191" s="13"/>
      <c r="Q191" s="13"/>
      <c r="R191" s="13"/>
      <c r="S191" s="13"/>
      <c r="T191" s="13"/>
      <c r="U191" s="13"/>
      <c r="V191" s="13"/>
      <c r="W191" s="13"/>
      <c r="X191" s="13"/>
      <c r="Y191" s="13"/>
      <c r="Z191" s="13"/>
      <c r="AA191" s="13"/>
      <c r="AB191" s="13"/>
    </row>
    <row r="192" spans="1:28" ht="22.5" customHeight="1">
      <c r="A192" s="16" t="s">
        <v>373</v>
      </c>
      <c r="B192" s="8"/>
      <c r="C192" s="8"/>
      <c r="D192" s="8"/>
      <c r="E192" s="8"/>
      <c r="F192" s="16"/>
      <c r="G192" s="8"/>
      <c r="H192" s="8"/>
      <c r="I192" s="8"/>
      <c r="J192" s="8"/>
      <c r="K192" s="13"/>
      <c r="L192" s="13"/>
      <c r="M192" s="13"/>
      <c r="N192" s="13"/>
      <c r="O192" s="13"/>
      <c r="P192" s="13"/>
      <c r="Q192" s="13"/>
      <c r="R192" s="13"/>
      <c r="S192" s="13"/>
      <c r="T192" s="13"/>
      <c r="U192" s="13"/>
      <c r="V192" s="13"/>
      <c r="W192" s="13"/>
      <c r="X192" s="13"/>
      <c r="Y192" s="13"/>
      <c r="Z192" s="13"/>
      <c r="AA192" s="13"/>
      <c r="AB192" s="13"/>
    </row>
    <row r="193" spans="1:28" ht="22.5" customHeight="1">
      <c r="A193" s="16" t="s">
        <v>374</v>
      </c>
      <c r="B193" s="8"/>
      <c r="C193" s="8"/>
      <c r="D193" s="8"/>
      <c r="E193" s="8"/>
      <c r="F193" s="16"/>
      <c r="G193" s="8"/>
      <c r="H193" s="8"/>
      <c r="I193" s="8"/>
      <c r="J193" s="8"/>
      <c r="K193" s="13"/>
      <c r="L193" s="13"/>
      <c r="M193" s="13"/>
      <c r="N193" s="13"/>
      <c r="O193" s="13"/>
      <c r="P193" s="13"/>
      <c r="Q193" s="13"/>
      <c r="R193" s="13"/>
      <c r="S193" s="13"/>
      <c r="T193" s="13"/>
      <c r="U193" s="13"/>
      <c r="V193" s="13"/>
      <c r="W193" s="13"/>
      <c r="X193" s="13"/>
      <c r="Y193" s="13"/>
      <c r="Z193" s="13"/>
      <c r="AA193" s="13"/>
      <c r="AB193" s="13"/>
    </row>
    <row r="194" spans="1:28" ht="22.5" customHeight="1">
      <c r="A194" s="16" t="s">
        <v>375</v>
      </c>
      <c r="B194" s="8"/>
      <c r="C194" s="8"/>
      <c r="D194" s="8"/>
      <c r="E194" s="8"/>
      <c r="F194" s="16"/>
      <c r="G194" s="8"/>
      <c r="H194" s="8"/>
      <c r="I194" s="8"/>
      <c r="J194" s="8"/>
      <c r="K194" s="13"/>
      <c r="L194" s="13"/>
      <c r="M194" s="13"/>
      <c r="N194" s="13"/>
      <c r="O194" s="13"/>
      <c r="P194" s="13"/>
      <c r="Q194" s="13"/>
      <c r="R194" s="13"/>
      <c r="S194" s="13"/>
      <c r="T194" s="13"/>
      <c r="U194" s="13"/>
      <c r="V194" s="13"/>
      <c r="W194" s="13"/>
      <c r="X194" s="13"/>
      <c r="Y194" s="13"/>
      <c r="Z194" s="13"/>
      <c r="AA194" s="13"/>
      <c r="AB194" s="13"/>
    </row>
    <row r="195" spans="1:28" ht="22.5" customHeight="1">
      <c r="A195" s="16" t="s">
        <v>376</v>
      </c>
      <c r="B195" s="8"/>
      <c r="C195" s="8"/>
      <c r="D195" s="8"/>
      <c r="E195" s="8"/>
      <c r="F195" s="16"/>
      <c r="G195" s="8"/>
      <c r="H195" s="8"/>
      <c r="I195" s="8"/>
      <c r="J195" s="8"/>
      <c r="K195" s="13"/>
      <c r="L195" s="13"/>
      <c r="M195" s="13"/>
      <c r="N195" s="13"/>
      <c r="O195" s="13"/>
      <c r="P195" s="13"/>
      <c r="Q195" s="13"/>
      <c r="R195" s="13"/>
      <c r="S195" s="13"/>
      <c r="T195" s="13"/>
      <c r="U195" s="13"/>
      <c r="V195" s="13"/>
      <c r="W195" s="13"/>
      <c r="X195" s="13"/>
      <c r="Y195" s="13"/>
      <c r="Z195" s="13"/>
      <c r="AA195" s="13"/>
      <c r="AB195" s="13"/>
    </row>
    <row r="196" spans="1:28" ht="22.5" customHeight="1">
      <c r="A196" s="16" t="s">
        <v>377</v>
      </c>
      <c r="B196" s="8"/>
      <c r="C196" s="8"/>
      <c r="D196" s="8"/>
      <c r="E196" s="8"/>
      <c r="F196" s="16"/>
      <c r="G196" s="8"/>
      <c r="H196" s="8"/>
      <c r="I196" s="8"/>
      <c r="J196" s="8"/>
      <c r="K196" s="13"/>
      <c r="L196" s="13"/>
      <c r="M196" s="13"/>
      <c r="N196" s="13"/>
      <c r="O196" s="13"/>
      <c r="P196" s="13"/>
      <c r="Q196" s="13"/>
      <c r="R196" s="13"/>
      <c r="S196" s="13"/>
      <c r="T196" s="13"/>
      <c r="U196" s="13"/>
      <c r="V196" s="13"/>
      <c r="W196" s="13"/>
      <c r="X196" s="13"/>
      <c r="Y196" s="13"/>
      <c r="Z196" s="13"/>
      <c r="AA196" s="13"/>
      <c r="AB196" s="13"/>
    </row>
    <row r="197" spans="1:28" ht="22.5" customHeight="1">
      <c r="A197" s="16" t="s">
        <v>378</v>
      </c>
      <c r="B197" s="8"/>
      <c r="C197" s="8"/>
      <c r="D197" s="8"/>
      <c r="E197" s="8"/>
      <c r="F197" s="16"/>
      <c r="G197" s="8"/>
      <c r="H197" s="8"/>
      <c r="I197" s="8"/>
      <c r="J197" s="8"/>
      <c r="K197" s="13"/>
      <c r="L197" s="13"/>
      <c r="M197" s="13"/>
      <c r="N197" s="13"/>
      <c r="O197" s="13"/>
      <c r="P197" s="13"/>
      <c r="Q197" s="13"/>
      <c r="R197" s="13"/>
      <c r="S197" s="13"/>
      <c r="T197" s="13"/>
      <c r="U197" s="13"/>
      <c r="V197" s="13"/>
      <c r="W197" s="13"/>
      <c r="X197" s="13"/>
      <c r="Y197" s="13"/>
      <c r="Z197" s="13"/>
      <c r="AA197" s="13"/>
      <c r="AB197" s="13"/>
    </row>
    <row r="198" spans="1:28" ht="22.5" customHeight="1">
      <c r="A198" s="16" t="s">
        <v>379</v>
      </c>
      <c r="B198" s="8"/>
      <c r="C198" s="8"/>
      <c r="D198" s="8"/>
      <c r="E198" s="8"/>
      <c r="F198" s="16"/>
      <c r="G198" s="8"/>
      <c r="H198" s="8"/>
      <c r="I198" s="8"/>
      <c r="J198" s="8"/>
      <c r="K198" s="13"/>
      <c r="L198" s="13"/>
      <c r="M198" s="13"/>
      <c r="N198" s="13"/>
      <c r="O198" s="13"/>
      <c r="P198" s="13"/>
      <c r="Q198" s="13"/>
      <c r="R198" s="13"/>
      <c r="S198" s="13"/>
      <c r="T198" s="13"/>
      <c r="U198" s="13"/>
      <c r="V198" s="13"/>
      <c r="W198" s="13"/>
      <c r="X198" s="13"/>
      <c r="Y198" s="13"/>
      <c r="Z198" s="13"/>
      <c r="AA198" s="13"/>
      <c r="AB198" s="13"/>
    </row>
    <row r="199" spans="1:28" ht="22.5" customHeight="1">
      <c r="A199" s="16" t="s">
        <v>380</v>
      </c>
      <c r="B199" s="8"/>
      <c r="C199" s="8"/>
      <c r="D199" s="8"/>
      <c r="E199" s="8"/>
      <c r="F199" s="16"/>
      <c r="G199" s="8"/>
      <c r="H199" s="8"/>
      <c r="I199" s="8"/>
      <c r="J199" s="8"/>
      <c r="K199" s="13"/>
      <c r="L199" s="13"/>
      <c r="M199" s="13"/>
      <c r="N199" s="13"/>
      <c r="O199" s="13"/>
      <c r="P199" s="13"/>
      <c r="Q199" s="13"/>
      <c r="R199" s="13"/>
      <c r="S199" s="13"/>
      <c r="T199" s="13"/>
      <c r="U199" s="13"/>
      <c r="V199" s="13"/>
      <c r="W199" s="13"/>
      <c r="X199" s="13"/>
      <c r="Y199" s="13"/>
      <c r="Z199" s="13"/>
      <c r="AA199" s="13"/>
      <c r="AB199" s="13"/>
    </row>
    <row r="200" spans="1:28" ht="22.5" customHeight="1">
      <c r="A200" s="16" t="s">
        <v>381</v>
      </c>
      <c r="B200" s="8"/>
      <c r="C200" s="8"/>
      <c r="D200" s="8"/>
      <c r="E200" s="8"/>
      <c r="F200" s="16"/>
      <c r="G200" s="8"/>
      <c r="H200" s="8"/>
      <c r="I200" s="8"/>
      <c r="J200" s="8"/>
      <c r="K200" s="13"/>
      <c r="L200" s="13"/>
      <c r="M200" s="13"/>
      <c r="N200" s="13"/>
      <c r="O200" s="13"/>
      <c r="P200" s="13"/>
      <c r="Q200" s="13"/>
      <c r="R200" s="13"/>
      <c r="S200" s="13"/>
      <c r="T200" s="13"/>
      <c r="U200" s="13"/>
      <c r="V200" s="13"/>
      <c r="W200" s="13"/>
      <c r="X200" s="13"/>
      <c r="Y200" s="13"/>
      <c r="Z200" s="13"/>
      <c r="AA200" s="13"/>
      <c r="AB200" s="13"/>
    </row>
    <row r="201" spans="1:28" ht="22.5" customHeight="1">
      <c r="A201" s="16" t="s">
        <v>382</v>
      </c>
      <c r="B201" s="8"/>
      <c r="C201" s="8"/>
      <c r="D201" s="8"/>
      <c r="E201" s="8"/>
      <c r="F201" s="16"/>
      <c r="G201" s="8"/>
      <c r="H201" s="8"/>
      <c r="I201" s="8"/>
      <c r="J201" s="8"/>
      <c r="K201" s="13"/>
      <c r="L201" s="13"/>
      <c r="M201" s="13"/>
      <c r="N201" s="13"/>
      <c r="O201" s="13"/>
      <c r="P201" s="13"/>
      <c r="Q201" s="13"/>
      <c r="R201" s="13"/>
      <c r="S201" s="13"/>
      <c r="T201" s="13"/>
      <c r="U201" s="13"/>
      <c r="V201" s="13"/>
      <c r="W201" s="13"/>
      <c r="X201" s="13"/>
      <c r="Y201" s="13"/>
      <c r="Z201" s="13"/>
      <c r="AA201" s="13"/>
      <c r="AB201" s="13"/>
    </row>
    <row r="202" spans="1:28" ht="22.5" customHeight="1">
      <c r="A202" s="16" t="s">
        <v>383</v>
      </c>
      <c r="B202" s="8"/>
      <c r="C202" s="8"/>
      <c r="D202" s="8"/>
      <c r="E202" s="8"/>
      <c r="F202" s="16"/>
      <c r="G202" s="8"/>
      <c r="H202" s="8"/>
      <c r="I202" s="8"/>
      <c r="J202" s="8"/>
      <c r="K202" s="13"/>
      <c r="L202" s="13"/>
      <c r="M202" s="13"/>
      <c r="N202" s="13"/>
      <c r="O202" s="13"/>
      <c r="P202" s="13"/>
      <c r="Q202" s="13"/>
      <c r="R202" s="13"/>
      <c r="S202" s="13"/>
      <c r="T202" s="13"/>
      <c r="U202" s="13"/>
      <c r="V202" s="13"/>
      <c r="W202" s="13"/>
      <c r="X202" s="13"/>
      <c r="Y202" s="13"/>
      <c r="Z202" s="13"/>
      <c r="AA202" s="13"/>
      <c r="AB202" s="13"/>
    </row>
    <row r="203" spans="1:28" ht="22.5" customHeight="1">
      <c r="A203" s="16" t="s">
        <v>384</v>
      </c>
      <c r="B203" s="8"/>
      <c r="C203" s="8"/>
      <c r="D203" s="8"/>
      <c r="E203" s="8"/>
      <c r="F203" s="16"/>
      <c r="G203" s="8"/>
      <c r="H203" s="8"/>
      <c r="I203" s="8"/>
      <c r="J203" s="8"/>
      <c r="K203" s="13"/>
      <c r="L203" s="13"/>
      <c r="M203" s="13"/>
      <c r="N203" s="13"/>
      <c r="O203" s="13"/>
      <c r="P203" s="13"/>
      <c r="Q203" s="13"/>
      <c r="R203" s="13"/>
      <c r="S203" s="13"/>
      <c r="T203" s="13"/>
      <c r="U203" s="13"/>
      <c r="V203" s="13"/>
      <c r="W203" s="13"/>
      <c r="X203" s="13"/>
      <c r="Y203" s="13"/>
      <c r="Z203" s="13"/>
      <c r="AA203" s="13"/>
      <c r="AB203" s="13"/>
    </row>
    <row r="204" spans="1:28" ht="22.5" customHeight="1">
      <c r="A204" s="16" t="s">
        <v>385</v>
      </c>
      <c r="B204" s="8"/>
      <c r="C204" s="8"/>
      <c r="D204" s="8"/>
      <c r="E204" s="8"/>
      <c r="F204" s="16"/>
      <c r="G204" s="8"/>
      <c r="H204" s="8"/>
      <c r="I204" s="8"/>
      <c r="J204" s="8"/>
      <c r="K204" s="13"/>
      <c r="L204" s="13"/>
      <c r="M204" s="13"/>
      <c r="N204" s="13"/>
      <c r="O204" s="13"/>
      <c r="P204" s="13"/>
      <c r="Q204" s="13"/>
      <c r="R204" s="13"/>
      <c r="S204" s="13"/>
      <c r="T204" s="13"/>
      <c r="U204" s="13"/>
      <c r="V204" s="13"/>
      <c r="W204" s="13"/>
      <c r="X204" s="13"/>
      <c r="Y204" s="13"/>
      <c r="Z204" s="13"/>
      <c r="AA204" s="13"/>
      <c r="AB204" s="13"/>
    </row>
    <row r="205" spans="1:28" ht="22.5" customHeight="1">
      <c r="A205" s="16" t="s">
        <v>386</v>
      </c>
      <c r="B205" s="8"/>
      <c r="C205" s="8"/>
      <c r="D205" s="8"/>
      <c r="E205" s="8"/>
      <c r="F205" s="16"/>
      <c r="G205" s="8"/>
      <c r="H205" s="8"/>
      <c r="I205" s="8"/>
      <c r="J205" s="8"/>
      <c r="K205" s="13"/>
      <c r="L205" s="13"/>
      <c r="M205" s="13"/>
      <c r="N205" s="13"/>
      <c r="O205" s="13"/>
      <c r="P205" s="13"/>
      <c r="Q205" s="13"/>
      <c r="R205" s="13"/>
      <c r="S205" s="13"/>
      <c r="T205" s="13"/>
      <c r="U205" s="13"/>
      <c r="V205" s="13"/>
      <c r="W205" s="13"/>
      <c r="X205" s="13"/>
      <c r="Y205" s="13"/>
      <c r="Z205" s="13"/>
      <c r="AA205" s="13"/>
      <c r="AB205" s="13"/>
    </row>
    <row r="206" spans="1:28" ht="22.5" customHeight="1">
      <c r="A206" s="16" t="s">
        <v>387</v>
      </c>
      <c r="B206" s="8"/>
      <c r="C206" s="8"/>
      <c r="D206" s="8"/>
      <c r="E206" s="8"/>
      <c r="F206" s="16"/>
      <c r="G206" s="8"/>
      <c r="H206" s="8"/>
      <c r="I206" s="8"/>
      <c r="J206" s="8"/>
      <c r="K206" s="13"/>
      <c r="L206" s="13"/>
      <c r="M206" s="13"/>
      <c r="N206" s="13"/>
      <c r="O206" s="13"/>
      <c r="P206" s="13"/>
      <c r="Q206" s="13"/>
      <c r="R206" s="13"/>
      <c r="S206" s="13"/>
      <c r="T206" s="13"/>
      <c r="U206" s="13"/>
      <c r="V206" s="13"/>
      <c r="W206" s="13"/>
      <c r="X206" s="13"/>
      <c r="Y206" s="13"/>
      <c r="Z206" s="13"/>
      <c r="AA206" s="13"/>
      <c r="AB206" s="13"/>
    </row>
    <row r="207" spans="1:28" ht="22.5" customHeight="1">
      <c r="A207" s="16" t="s">
        <v>388</v>
      </c>
      <c r="B207" s="8"/>
      <c r="C207" s="8"/>
      <c r="D207" s="8"/>
      <c r="E207" s="8"/>
      <c r="F207" s="16"/>
      <c r="G207" s="8"/>
      <c r="H207" s="8"/>
      <c r="I207" s="8"/>
      <c r="J207" s="8"/>
      <c r="K207" s="13"/>
      <c r="L207" s="13"/>
      <c r="M207" s="13"/>
      <c r="N207" s="13"/>
      <c r="O207" s="13"/>
      <c r="P207" s="13"/>
      <c r="Q207" s="13"/>
      <c r="R207" s="13"/>
      <c r="S207" s="13"/>
      <c r="T207" s="13"/>
      <c r="U207" s="13"/>
      <c r="V207" s="13"/>
      <c r="W207" s="13"/>
      <c r="X207" s="13"/>
      <c r="Y207" s="13"/>
      <c r="Z207" s="13"/>
      <c r="AA207" s="13"/>
      <c r="AB207" s="13"/>
    </row>
    <row r="208" spans="1:28" ht="22.5" customHeight="1">
      <c r="A208" s="16" t="s">
        <v>389</v>
      </c>
      <c r="B208" s="8"/>
      <c r="C208" s="8"/>
      <c r="D208" s="8"/>
      <c r="E208" s="8"/>
      <c r="F208" s="16"/>
      <c r="G208" s="8"/>
      <c r="H208" s="8"/>
      <c r="I208" s="8"/>
      <c r="J208" s="8"/>
      <c r="K208" s="13"/>
      <c r="L208" s="13"/>
      <c r="M208" s="13"/>
      <c r="N208" s="13"/>
      <c r="O208" s="13"/>
      <c r="P208" s="13"/>
      <c r="Q208" s="13"/>
      <c r="R208" s="13"/>
      <c r="S208" s="13"/>
      <c r="T208" s="13"/>
      <c r="U208" s="13"/>
      <c r="V208" s="13"/>
      <c r="W208" s="13"/>
      <c r="X208" s="13"/>
      <c r="Y208" s="13"/>
      <c r="Z208" s="13"/>
      <c r="AA208" s="13"/>
      <c r="AB208" s="13"/>
    </row>
    <row r="209" spans="1:28" ht="22.5" customHeight="1">
      <c r="A209" s="16" t="s">
        <v>390</v>
      </c>
      <c r="B209" s="8"/>
      <c r="C209" s="8"/>
      <c r="D209" s="8"/>
      <c r="E209" s="8"/>
      <c r="F209" s="16"/>
      <c r="G209" s="8"/>
      <c r="H209" s="8"/>
      <c r="I209" s="8"/>
      <c r="J209" s="8"/>
      <c r="K209" s="13"/>
      <c r="L209" s="13"/>
      <c r="M209" s="13"/>
      <c r="N209" s="13"/>
      <c r="O209" s="13"/>
      <c r="P209" s="13"/>
      <c r="Q209" s="13"/>
      <c r="R209" s="13"/>
      <c r="S209" s="13"/>
      <c r="T209" s="13"/>
      <c r="U209" s="13"/>
      <c r="V209" s="13"/>
      <c r="W209" s="13"/>
      <c r="X209" s="13"/>
      <c r="Y209" s="13"/>
      <c r="Z209" s="13"/>
      <c r="AA209" s="13"/>
      <c r="AB209" s="13"/>
    </row>
    <row r="210" spans="1:28" ht="22.5" customHeight="1">
      <c r="A210" s="16" t="s">
        <v>391</v>
      </c>
      <c r="B210" s="8"/>
      <c r="C210" s="8"/>
      <c r="D210" s="8"/>
      <c r="E210" s="8"/>
      <c r="F210" s="16"/>
      <c r="G210" s="8"/>
      <c r="H210" s="8"/>
      <c r="I210" s="8"/>
      <c r="J210" s="8"/>
      <c r="K210" s="13"/>
      <c r="L210" s="13"/>
      <c r="M210" s="13"/>
      <c r="N210" s="13"/>
      <c r="O210" s="13"/>
      <c r="P210" s="13"/>
      <c r="Q210" s="13"/>
      <c r="R210" s="13"/>
      <c r="S210" s="13"/>
      <c r="T210" s="13"/>
      <c r="U210" s="13"/>
      <c r="V210" s="13"/>
      <c r="W210" s="13"/>
      <c r="X210" s="13"/>
      <c r="Y210" s="13"/>
      <c r="Z210" s="13"/>
      <c r="AA210" s="13"/>
      <c r="AB210" s="13"/>
    </row>
    <row r="211" spans="1:28" ht="22.5" customHeight="1">
      <c r="A211" s="16" t="s">
        <v>392</v>
      </c>
      <c r="B211" s="8"/>
      <c r="C211" s="8"/>
      <c r="D211" s="8"/>
      <c r="E211" s="8"/>
      <c r="F211" s="16"/>
      <c r="G211" s="8"/>
      <c r="H211" s="8"/>
      <c r="I211" s="8"/>
      <c r="J211" s="8"/>
      <c r="K211" s="13"/>
      <c r="L211" s="13"/>
      <c r="M211" s="13"/>
      <c r="N211" s="13"/>
      <c r="O211" s="13"/>
      <c r="P211" s="13"/>
      <c r="Q211" s="13"/>
      <c r="R211" s="13"/>
      <c r="S211" s="13"/>
      <c r="T211" s="13"/>
      <c r="U211" s="13"/>
      <c r="V211" s="13"/>
      <c r="W211" s="13"/>
      <c r="X211" s="13"/>
      <c r="Y211" s="13"/>
      <c r="Z211" s="13"/>
      <c r="AA211" s="13"/>
      <c r="AB211" s="13"/>
    </row>
    <row r="212" spans="1:28" ht="22.5" customHeight="1">
      <c r="A212" s="16" t="s">
        <v>393</v>
      </c>
      <c r="B212" s="8"/>
      <c r="C212" s="8"/>
      <c r="D212" s="8"/>
      <c r="E212" s="8"/>
      <c r="F212" s="16"/>
      <c r="G212" s="8"/>
      <c r="H212" s="8"/>
      <c r="I212" s="8"/>
      <c r="J212" s="8"/>
      <c r="K212" s="13"/>
      <c r="L212" s="13"/>
      <c r="M212" s="13"/>
      <c r="N212" s="13"/>
      <c r="O212" s="13"/>
      <c r="P212" s="13"/>
      <c r="Q212" s="13"/>
      <c r="R212" s="13"/>
      <c r="S212" s="13"/>
      <c r="T212" s="13"/>
      <c r="U212" s="13"/>
      <c r="V212" s="13"/>
      <c r="W212" s="13"/>
      <c r="X212" s="13"/>
      <c r="Y212" s="13"/>
      <c r="Z212" s="13"/>
      <c r="AA212" s="13"/>
      <c r="AB212" s="13"/>
    </row>
    <row r="213" spans="1:28" ht="22.5" customHeight="1">
      <c r="A213" s="16" t="s">
        <v>394</v>
      </c>
      <c r="B213" s="8"/>
      <c r="C213" s="8"/>
      <c r="D213" s="8"/>
      <c r="E213" s="8"/>
      <c r="F213" s="16"/>
      <c r="G213" s="8"/>
      <c r="H213" s="8"/>
      <c r="I213" s="8"/>
      <c r="J213" s="8"/>
      <c r="K213" s="13"/>
      <c r="L213" s="13"/>
      <c r="M213" s="13"/>
      <c r="N213" s="13"/>
      <c r="O213" s="13"/>
      <c r="P213" s="13"/>
      <c r="Q213" s="13"/>
      <c r="R213" s="13"/>
      <c r="S213" s="13"/>
      <c r="T213" s="13"/>
      <c r="U213" s="13"/>
      <c r="V213" s="13"/>
      <c r="W213" s="13"/>
      <c r="X213" s="13"/>
      <c r="Y213" s="13"/>
      <c r="Z213" s="13"/>
      <c r="AA213" s="13"/>
      <c r="AB213" s="13"/>
    </row>
    <row r="214" spans="1:28" ht="22.5" customHeight="1">
      <c r="A214" s="16" t="s">
        <v>395</v>
      </c>
      <c r="B214" s="8"/>
      <c r="C214" s="8"/>
      <c r="D214" s="8"/>
      <c r="E214" s="8"/>
      <c r="F214" s="16"/>
      <c r="G214" s="8"/>
      <c r="H214" s="8"/>
      <c r="I214" s="8"/>
      <c r="J214" s="8"/>
      <c r="K214" s="13"/>
      <c r="L214" s="13"/>
      <c r="M214" s="13"/>
      <c r="N214" s="13"/>
      <c r="O214" s="13"/>
      <c r="P214" s="13"/>
      <c r="Q214" s="13"/>
      <c r="R214" s="13"/>
      <c r="S214" s="13"/>
      <c r="T214" s="13"/>
      <c r="U214" s="13"/>
      <c r="V214" s="13"/>
      <c r="W214" s="13"/>
      <c r="X214" s="13"/>
      <c r="Y214" s="13"/>
      <c r="Z214" s="13"/>
      <c r="AA214" s="13"/>
      <c r="AB214" s="13"/>
    </row>
    <row r="215" spans="1:28" ht="22.5" customHeight="1">
      <c r="A215" s="16" t="s">
        <v>396</v>
      </c>
      <c r="B215" s="8"/>
      <c r="C215" s="8"/>
      <c r="D215" s="8"/>
      <c r="E215" s="8"/>
      <c r="F215" s="16"/>
      <c r="G215" s="8"/>
      <c r="H215" s="8"/>
      <c r="I215" s="8"/>
      <c r="J215" s="8"/>
      <c r="K215" s="13"/>
      <c r="L215" s="13"/>
      <c r="M215" s="13"/>
      <c r="N215" s="13"/>
      <c r="O215" s="13"/>
      <c r="P215" s="13"/>
      <c r="Q215" s="13"/>
      <c r="R215" s="13"/>
      <c r="S215" s="13"/>
      <c r="T215" s="13"/>
      <c r="U215" s="13"/>
      <c r="V215" s="13"/>
      <c r="W215" s="13"/>
      <c r="X215" s="13"/>
      <c r="Y215" s="13"/>
      <c r="Z215" s="13"/>
      <c r="AA215" s="13"/>
      <c r="AB215" s="13"/>
    </row>
    <row r="216" spans="1:28" ht="22.5" customHeight="1">
      <c r="A216" s="16" t="s">
        <v>397</v>
      </c>
      <c r="B216" s="8"/>
      <c r="C216" s="8"/>
      <c r="D216" s="8"/>
      <c r="E216" s="8"/>
      <c r="F216" s="16"/>
      <c r="G216" s="8"/>
      <c r="H216" s="8"/>
      <c r="I216" s="8"/>
      <c r="J216" s="8"/>
      <c r="K216" s="13"/>
      <c r="L216" s="13"/>
      <c r="M216" s="13"/>
      <c r="N216" s="13"/>
      <c r="O216" s="13"/>
      <c r="P216" s="13"/>
      <c r="Q216" s="13"/>
      <c r="R216" s="13"/>
      <c r="S216" s="13"/>
      <c r="T216" s="13"/>
      <c r="U216" s="13"/>
      <c r="V216" s="13"/>
      <c r="W216" s="13"/>
      <c r="X216" s="13"/>
      <c r="Y216" s="13"/>
      <c r="Z216" s="13"/>
      <c r="AA216" s="13"/>
      <c r="AB216" s="13"/>
    </row>
    <row r="217" spans="1:28" ht="22.5" customHeight="1">
      <c r="A217" s="16" t="s">
        <v>398</v>
      </c>
      <c r="B217" s="8"/>
      <c r="C217" s="8"/>
      <c r="D217" s="8"/>
      <c r="E217" s="8"/>
      <c r="F217" s="16"/>
      <c r="G217" s="8"/>
      <c r="H217" s="8"/>
      <c r="I217" s="8"/>
      <c r="J217" s="8"/>
      <c r="K217" s="13"/>
      <c r="L217" s="13"/>
      <c r="M217" s="13"/>
      <c r="N217" s="13"/>
      <c r="O217" s="13"/>
      <c r="P217" s="13"/>
      <c r="Q217" s="13"/>
      <c r="R217" s="13"/>
      <c r="S217" s="13"/>
      <c r="T217" s="13"/>
      <c r="U217" s="13"/>
      <c r="V217" s="13"/>
      <c r="W217" s="13"/>
      <c r="X217" s="13"/>
      <c r="Y217" s="13"/>
      <c r="Z217" s="13"/>
      <c r="AA217" s="13"/>
      <c r="AB217" s="13"/>
    </row>
    <row r="218" spans="1:28" ht="22.5" customHeight="1">
      <c r="A218" s="16" t="s">
        <v>399</v>
      </c>
      <c r="B218" s="8"/>
      <c r="C218" s="8"/>
      <c r="D218" s="8"/>
      <c r="E218" s="8"/>
      <c r="F218" s="16"/>
      <c r="G218" s="8"/>
      <c r="H218" s="8"/>
      <c r="I218" s="8"/>
      <c r="J218" s="8"/>
      <c r="K218" s="13"/>
      <c r="L218" s="13"/>
      <c r="M218" s="13"/>
      <c r="N218" s="13"/>
      <c r="O218" s="13"/>
      <c r="P218" s="13"/>
      <c r="Q218" s="13"/>
      <c r="R218" s="13"/>
      <c r="S218" s="13"/>
      <c r="T218" s="13"/>
      <c r="U218" s="13"/>
      <c r="V218" s="13"/>
      <c r="W218" s="13"/>
      <c r="X218" s="13"/>
      <c r="Y218" s="13"/>
      <c r="Z218" s="13"/>
      <c r="AA218" s="13"/>
      <c r="AB218" s="13"/>
    </row>
    <row r="219" spans="1:28" ht="22.5" customHeight="1">
      <c r="A219" s="16" t="s">
        <v>400</v>
      </c>
      <c r="B219" s="8"/>
      <c r="C219" s="8"/>
      <c r="D219" s="8"/>
      <c r="E219" s="8"/>
      <c r="F219" s="16"/>
      <c r="G219" s="8"/>
      <c r="H219" s="8"/>
      <c r="I219" s="8"/>
      <c r="J219" s="8"/>
      <c r="K219" s="13"/>
      <c r="L219" s="13"/>
      <c r="M219" s="13"/>
      <c r="N219" s="13"/>
      <c r="O219" s="13"/>
      <c r="P219" s="13"/>
      <c r="Q219" s="13"/>
      <c r="R219" s="13"/>
      <c r="S219" s="13"/>
      <c r="T219" s="13"/>
      <c r="U219" s="13"/>
      <c r="V219" s="13"/>
      <c r="W219" s="13"/>
      <c r="X219" s="13"/>
      <c r="Y219" s="13"/>
      <c r="Z219" s="13"/>
      <c r="AA219" s="13"/>
      <c r="AB219" s="13"/>
    </row>
    <row r="220" spans="1:28" ht="22.5" customHeight="1">
      <c r="A220" s="16" t="s">
        <v>401</v>
      </c>
      <c r="B220" s="8"/>
      <c r="C220" s="8"/>
      <c r="D220" s="8"/>
      <c r="E220" s="8"/>
      <c r="F220" s="16"/>
      <c r="G220" s="8"/>
      <c r="H220" s="8"/>
      <c r="I220" s="8"/>
      <c r="J220" s="8"/>
      <c r="K220" s="13"/>
      <c r="L220" s="13"/>
      <c r="M220" s="13"/>
      <c r="N220" s="13"/>
      <c r="O220" s="13"/>
      <c r="P220" s="13"/>
      <c r="Q220" s="13"/>
      <c r="R220" s="13"/>
      <c r="S220" s="13"/>
      <c r="T220" s="13"/>
      <c r="U220" s="13"/>
      <c r="V220" s="13"/>
      <c r="W220" s="13"/>
      <c r="X220" s="13"/>
      <c r="Y220" s="13"/>
      <c r="Z220" s="13"/>
      <c r="AA220" s="13"/>
      <c r="AB220" s="13"/>
    </row>
    <row r="221" spans="1:28" ht="22.5" customHeight="1">
      <c r="A221" s="16" t="s">
        <v>402</v>
      </c>
      <c r="B221" s="8"/>
      <c r="C221" s="8"/>
      <c r="D221" s="8"/>
      <c r="E221" s="8"/>
      <c r="F221" s="16"/>
      <c r="G221" s="8"/>
      <c r="H221" s="8"/>
      <c r="I221" s="8"/>
      <c r="J221" s="8"/>
      <c r="K221" s="13"/>
      <c r="L221" s="13"/>
      <c r="M221" s="13"/>
      <c r="N221" s="13"/>
      <c r="O221" s="13"/>
      <c r="P221" s="13"/>
      <c r="Q221" s="13"/>
      <c r="R221" s="13"/>
      <c r="S221" s="13"/>
      <c r="T221" s="13"/>
      <c r="U221" s="13"/>
      <c r="V221" s="13"/>
      <c r="W221" s="13"/>
      <c r="X221" s="13"/>
      <c r="Y221" s="13"/>
      <c r="Z221" s="13"/>
      <c r="AA221" s="13"/>
      <c r="AB221" s="13"/>
    </row>
    <row r="222" spans="1:28" ht="22.5" customHeight="1">
      <c r="A222" s="16" t="s">
        <v>403</v>
      </c>
      <c r="B222" s="8"/>
      <c r="C222" s="8"/>
      <c r="D222" s="8"/>
      <c r="E222" s="8"/>
      <c r="F222" s="16"/>
      <c r="G222" s="8"/>
      <c r="H222" s="8"/>
      <c r="I222" s="8"/>
      <c r="J222" s="8"/>
      <c r="K222" s="13"/>
      <c r="L222" s="13"/>
      <c r="M222" s="13"/>
      <c r="N222" s="13"/>
      <c r="O222" s="13"/>
      <c r="P222" s="13"/>
      <c r="Q222" s="13"/>
      <c r="R222" s="13"/>
      <c r="S222" s="13"/>
      <c r="T222" s="13"/>
      <c r="U222" s="13"/>
      <c r="V222" s="13"/>
      <c r="W222" s="13"/>
      <c r="X222" s="13"/>
      <c r="Y222" s="13"/>
      <c r="Z222" s="13"/>
      <c r="AA222" s="13"/>
      <c r="AB222" s="13"/>
    </row>
    <row r="223" spans="1:28" ht="22.5" customHeight="1">
      <c r="A223" s="16" t="s">
        <v>404</v>
      </c>
      <c r="B223" s="8"/>
      <c r="C223" s="8"/>
      <c r="D223" s="8"/>
      <c r="E223" s="8"/>
      <c r="F223" s="16"/>
      <c r="G223" s="8"/>
      <c r="H223" s="8"/>
      <c r="I223" s="8"/>
      <c r="J223" s="8"/>
      <c r="K223" s="13"/>
      <c r="L223" s="13"/>
      <c r="M223" s="13"/>
      <c r="N223" s="13"/>
      <c r="O223" s="13"/>
      <c r="P223" s="13"/>
      <c r="Q223" s="13"/>
      <c r="R223" s="13"/>
      <c r="S223" s="13"/>
      <c r="T223" s="13"/>
      <c r="U223" s="13"/>
      <c r="V223" s="13"/>
      <c r="W223" s="13"/>
      <c r="X223" s="13"/>
      <c r="Y223" s="13"/>
      <c r="Z223" s="13"/>
      <c r="AA223" s="13"/>
      <c r="AB223" s="13"/>
    </row>
    <row r="224" spans="1:28" ht="22.5" customHeight="1">
      <c r="A224" s="16" t="s">
        <v>405</v>
      </c>
      <c r="B224" s="8"/>
      <c r="C224" s="8"/>
      <c r="D224" s="8"/>
      <c r="E224" s="8"/>
      <c r="F224" s="16"/>
      <c r="G224" s="8"/>
      <c r="H224" s="8"/>
      <c r="I224" s="8"/>
      <c r="J224" s="8"/>
      <c r="K224" s="13"/>
      <c r="L224" s="13"/>
      <c r="M224" s="13"/>
      <c r="N224" s="13"/>
      <c r="O224" s="13"/>
      <c r="P224" s="13"/>
      <c r="Q224" s="13"/>
      <c r="R224" s="13"/>
      <c r="S224" s="13"/>
      <c r="T224" s="13"/>
      <c r="U224" s="13"/>
      <c r="V224" s="13"/>
      <c r="W224" s="13"/>
      <c r="X224" s="13"/>
      <c r="Y224" s="13"/>
      <c r="Z224" s="13"/>
      <c r="AA224" s="13"/>
      <c r="AB224" s="13"/>
    </row>
    <row r="225" spans="1:28" ht="22.5" customHeight="1">
      <c r="A225" s="16" t="s">
        <v>406</v>
      </c>
      <c r="B225" s="8"/>
      <c r="C225" s="8"/>
      <c r="D225" s="8"/>
      <c r="E225" s="8"/>
      <c r="F225" s="16"/>
      <c r="G225" s="8"/>
      <c r="H225" s="8"/>
      <c r="I225" s="8"/>
      <c r="J225" s="8"/>
      <c r="K225" s="13"/>
      <c r="L225" s="13"/>
      <c r="M225" s="13"/>
      <c r="N225" s="13"/>
      <c r="O225" s="13"/>
      <c r="P225" s="13"/>
      <c r="Q225" s="13"/>
      <c r="R225" s="13"/>
      <c r="S225" s="13"/>
      <c r="T225" s="13"/>
      <c r="U225" s="13"/>
      <c r="V225" s="13"/>
      <c r="W225" s="13"/>
      <c r="X225" s="13"/>
      <c r="Y225" s="13"/>
      <c r="Z225" s="13"/>
      <c r="AA225" s="13"/>
      <c r="AB225" s="13"/>
    </row>
    <row r="226" spans="1:28" ht="22.5" customHeight="1">
      <c r="A226" s="16" t="s">
        <v>407</v>
      </c>
      <c r="B226" s="8"/>
      <c r="C226" s="8"/>
      <c r="D226" s="8"/>
      <c r="E226" s="8"/>
      <c r="F226" s="16"/>
      <c r="G226" s="8"/>
      <c r="H226" s="8"/>
      <c r="I226" s="8"/>
      <c r="J226" s="8"/>
      <c r="K226" s="13"/>
      <c r="L226" s="13"/>
      <c r="M226" s="13"/>
      <c r="N226" s="13"/>
      <c r="O226" s="13"/>
      <c r="P226" s="13"/>
      <c r="Q226" s="13"/>
      <c r="R226" s="13"/>
      <c r="S226" s="13"/>
      <c r="T226" s="13"/>
      <c r="U226" s="13"/>
      <c r="V226" s="13"/>
      <c r="W226" s="13"/>
      <c r="X226" s="13"/>
      <c r="Y226" s="13"/>
      <c r="Z226" s="13"/>
      <c r="AA226" s="13"/>
      <c r="AB226" s="13"/>
    </row>
    <row r="227" spans="1:28" ht="22.5" customHeight="1">
      <c r="A227" s="16" t="s">
        <v>408</v>
      </c>
      <c r="B227" s="8"/>
      <c r="C227" s="8"/>
      <c r="D227" s="8"/>
      <c r="E227" s="8"/>
      <c r="F227" s="16"/>
      <c r="G227" s="8"/>
      <c r="H227" s="8"/>
      <c r="I227" s="8"/>
      <c r="J227" s="8"/>
      <c r="K227" s="13"/>
      <c r="L227" s="13"/>
      <c r="M227" s="13"/>
      <c r="N227" s="13"/>
      <c r="O227" s="13"/>
      <c r="P227" s="13"/>
      <c r="Q227" s="13"/>
      <c r="R227" s="13"/>
      <c r="S227" s="13"/>
      <c r="T227" s="13"/>
      <c r="U227" s="13"/>
      <c r="V227" s="13"/>
      <c r="W227" s="13"/>
      <c r="X227" s="13"/>
      <c r="Y227" s="13"/>
      <c r="Z227" s="13"/>
      <c r="AA227" s="13"/>
      <c r="AB227" s="13"/>
    </row>
    <row r="228" spans="1:28" ht="22.5" customHeight="1">
      <c r="A228" s="16" t="s">
        <v>409</v>
      </c>
      <c r="B228" s="8"/>
      <c r="C228" s="8"/>
      <c r="D228" s="8"/>
      <c r="E228" s="8"/>
      <c r="F228" s="16"/>
      <c r="G228" s="8"/>
      <c r="H228" s="8"/>
      <c r="I228" s="8"/>
      <c r="J228" s="8"/>
      <c r="K228" s="13"/>
      <c r="L228" s="13"/>
      <c r="M228" s="13"/>
      <c r="N228" s="13"/>
      <c r="O228" s="13"/>
      <c r="P228" s="13"/>
      <c r="Q228" s="13"/>
      <c r="R228" s="13"/>
      <c r="S228" s="13"/>
      <c r="T228" s="13"/>
      <c r="U228" s="13"/>
      <c r="V228" s="13"/>
      <c r="W228" s="13"/>
      <c r="X228" s="13"/>
      <c r="Y228" s="13"/>
      <c r="Z228" s="13"/>
      <c r="AA228" s="13"/>
      <c r="AB228" s="13"/>
    </row>
    <row r="229" spans="1:28" ht="22.5" customHeight="1">
      <c r="A229" s="16" t="s">
        <v>410</v>
      </c>
      <c r="B229" s="8"/>
      <c r="C229" s="8"/>
      <c r="D229" s="8"/>
      <c r="E229" s="8"/>
      <c r="F229" s="16"/>
      <c r="G229" s="8"/>
      <c r="H229" s="8"/>
      <c r="I229" s="8"/>
      <c r="J229" s="8"/>
      <c r="K229" s="13"/>
      <c r="L229" s="13"/>
      <c r="M229" s="13"/>
      <c r="N229" s="13"/>
      <c r="O229" s="13"/>
      <c r="P229" s="13"/>
      <c r="Q229" s="13"/>
      <c r="R229" s="13"/>
      <c r="S229" s="13"/>
      <c r="T229" s="13"/>
      <c r="U229" s="13"/>
      <c r="V229" s="13"/>
      <c r="W229" s="13"/>
      <c r="X229" s="13"/>
      <c r="Y229" s="13"/>
      <c r="Z229" s="13"/>
      <c r="AA229" s="13"/>
      <c r="AB229" s="13"/>
    </row>
    <row r="230" spans="1:28" ht="22.5" customHeight="1">
      <c r="A230" s="16" t="s">
        <v>411</v>
      </c>
      <c r="B230" s="8"/>
      <c r="C230" s="8"/>
      <c r="D230" s="8"/>
      <c r="E230" s="8"/>
      <c r="F230" s="16"/>
      <c r="G230" s="8"/>
      <c r="H230" s="8"/>
      <c r="I230" s="8"/>
      <c r="J230" s="8"/>
      <c r="K230" s="13"/>
      <c r="L230" s="13"/>
      <c r="M230" s="13"/>
      <c r="N230" s="13"/>
      <c r="O230" s="13"/>
      <c r="P230" s="13"/>
      <c r="Q230" s="13"/>
      <c r="R230" s="13"/>
      <c r="S230" s="13"/>
      <c r="T230" s="13"/>
      <c r="U230" s="13"/>
      <c r="V230" s="13"/>
      <c r="W230" s="13"/>
      <c r="X230" s="13"/>
      <c r="Y230" s="13"/>
      <c r="Z230" s="13"/>
      <c r="AA230" s="13"/>
      <c r="AB230" s="13"/>
    </row>
    <row r="231" spans="1:28" ht="22.5" customHeight="1">
      <c r="A231" s="16" t="s">
        <v>412</v>
      </c>
      <c r="B231" s="8"/>
      <c r="C231" s="8"/>
      <c r="D231" s="8"/>
      <c r="E231" s="8"/>
      <c r="F231" s="16"/>
      <c r="G231" s="8"/>
      <c r="H231" s="8"/>
      <c r="I231" s="8"/>
      <c r="J231" s="8"/>
      <c r="K231" s="13"/>
      <c r="L231" s="13"/>
      <c r="M231" s="13"/>
      <c r="N231" s="13"/>
      <c r="O231" s="13"/>
      <c r="P231" s="13"/>
      <c r="Q231" s="13"/>
      <c r="R231" s="13"/>
      <c r="S231" s="13"/>
      <c r="T231" s="13"/>
      <c r="U231" s="13"/>
      <c r="V231" s="13"/>
      <c r="W231" s="13"/>
      <c r="X231" s="13"/>
      <c r="Y231" s="13"/>
      <c r="Z231" s="13"/>
      <c r="AA231" s="13"/>
      <c r="AB231" s="13"/>
    </row>
    <row r="232" spans="1:28" ht="22.5" customHeight="1">
      <c r="A232" s="16" t="s">
        <v>413</v>
      </c>
      <c r="B232" s="8"/>
      <c r="C232" s="8"/>
      <c r="D232" s="8"/>
      <c r="E232" s="8"/>
      <c r="F232" s="16"/>
      <c r="G232" s="8"/>
      <c r="H232" s="8"/>
      <c r="I232" s="8"/>
      <c r="J232" s="8"/>
      <c r="K232" s="13"/>
      <c r="L232" s="13"/>
      <c r="M232" s="13"/>
      <c r="N232" s="13"/>
      <c r="O232" s="13"/>
      <c r="P232" s="13"/>
      <c r="Q232" s="13"/>
      <c r="R232" s="13"/>
      <c r="S232" s="13"/>
      <c r="T232" s="13"/>
      <c r="U232" s="13"/>
      <c r="V232" s="13"/>
      <c r="W232" s="13"/>
      <c r="X232" s="13"/>
      <c r="Y232" s="13"/>
      <c r="Z232" s="13"/>
      <c r="AA232" s="13"/>
      <c r="AB232" s="13"/>
    </row>
    <row r="233" spans="1:28" ht="22.5" customHeight="1">
      <c r="A233" s="16" t="s">
        <v>414</v>
      </c>
      <c r="B233" s="8"/>
      <c r="C233" s="8"/>
      <c r="D233" s="8"/>
      <c r="E233" s="8"/>
      <c r="F233" s="16"/>
      <c r="G233" s="8"/>
      <c r="H233" s="8"/>
      <c r="I233" s="8"/>
      <c r="J233" s="8"/>
      <c r="K233" s="13"/>
      <c r="L233" s="13"/>
      <c r="M233" s="13"/>
      <c r="N233" s="13"/>
      <c r="O233" s="13"/>
      <c r="P233" s="13"/>
      <c r="Q233" s="13"/>
      <c r="R233" s="13"/>
      <c r="S233" s="13"/>
      <c r="T233" s="13"/>
      <c r="U233" s="13"/>
      <c r="V233" s="13"/>
      <c r="W233" s="13"/>
      <c r="X233" s="13"/>
      <c r="Y233" s="13"/>
      <c r="Z233" s="13"/>
      <c r="AA233" s="13"/>
      <c r="AB233" s="13"/>
    </row>
    <row r="234" spans="1:28" ht="22.5" customHeight="1">
      <c r="A234" s="16" t="s">
        <v>415</v>
      </c>
      <c r="B234" s="8"/>
      <c r="C234" s="8"/>
      <c r="D234" s="8"/>
      <c r="E234" s="8"/>
      <c r="F234" s="16"/>
      <c r="G234" s="8"/>
      <c r="H234" s="8"/>
      <c r="I234" s="8"/>
      <c r="J234" s="8"/>
      <c r="K234" s="13"/>
      <c r="L234" s="13"/>
      <c r="M234" s="13"/>
      <c r="N234" s="13"/>
      <c r="O234" s="13"/>
      <c r="P234" s="13"/>
      <c r="Q234" s="13"/>
      <c r="R234" s="13"/>
      <c r="S234" s="13"/>
      <c r="T234" s="13"/>
      <c r="U234" s="13"/>
      <c r="V234" s="13"/>
      <c r="W234" s="13"/>
      <c r="X234" s="13"/>
      <c r="Y234" s="13"/>
      <c r="Z234" s="13"/>
      <c r="AA234" s="13"/>
      <c r="AB234" s="13"/>
    </row>
    <row r="235" spans="1:28" ht="22.5" customHeight="1">
      <c r="A235" s="16" t="s">
        <v>416</v>
      </c>
      <c r="B235" s="8"/>
      <c r="C235" s="8"/>
      <c r="D235" s="8"/>
      <c r="E235" s="8"/>
      <c r="F235" s="16"/>
      <c r="G235" s="8"/>
      <c r="H235" s="8"/>
      <c r="I235" s="8"/>
      <c r="J235" s="8"/>
      <c r="K235" s="13"/>
      <c r="L235" s="13"/>
      <c r="M235" s="13"/>
      <c r="N235" s="13"/>
      <c r="O235" s="13"/>
      <c r="P235" s="13"/>
      <c r="Q235" s="13"/>
      <c r="R235" s="13"/>
      <c r="S235" s="13"/>
      <c r="T235" s="13"/>
      <c r="U235" s="13"/>
      <c r="V235" s="13"/>
      <c r="W235" s="13"/>
      <c r="X235" s="13"/>
      <c r="Y235" s="13"/>
      <c r="Z235" s="13"/>
      <c r="AA235" s="13"/>
      <c r="AB235" s="13"/>
    </row>
    <row r="236" spans="1:28" ht="22.5" customHeight="1">
      <c r="A236" s="16" t="s">
        <v>417</v>
      </c>
      <c r="B236" s="8"/>
      <c r="C236" s="8"/>
      <c r="D236" s="8"/>
      <c r="E236" s="8"/>
      <c r="F236" s="16"/>
      <c r="G236" s="8"/>
      <c r="H236" s="8"/>
      <c r="I236" s="8"/>
      <c r="J236" s="8"/>
      <c r="K236" s="13"/>
      <c r="L236" s="13"/>
      <c r="M236" s="13"/>
      <c r="N236" s="13"/>
      <c r="O236" s="13"/>
      <c r="P236" s="13"/>
      <c r="Q236" s="13"/>
      <c r="R236" s="13"/>
      <c r="S236" s="13"/>
      <c r="T236" s="13"/>
      <c r="U236" s="13"/>
      <c r="V236" s="13"/>
      <c r="W236" s="13"/>
      <c r="X236" s="13"/>
      <c r="Y236" s="13"/>
      <c r="Z236" s="13"/>
      <c r="AA236" s="13"/>
      <c r="AB236" s="13"/>
    </row>
    <row r="237" spans="1:28" ht="22.5" customHeight="1">
      <c r="A237" s="16" t="s">
        <v>418</v>
      </c>
      <c r="B237" s="8"/>
      <c r="C237" s="8"/>
      <c r="D237" s="8"/>
      <c r="E237" s="8"/>
      <c r="F237" s="16"/>
      <c r="G237" s="8"/>
      <c r="H237" s="8"/>
      <c r="I237" s="8"/>
      <c r="J237" s="8"/>
      <c r="K237" s="13"/>
      <c r="L237" s="13"/>
      <c r="M237" s="13"/>
      <c r="N237" s="13"/>
      <c r="O237" s="13"/>
      <c r="P237" s="13"/>
      <c r="Q237" s="13"/>
      <c r="R237" s="13"/>
      <c r="S237" s="13"/>
      <c r="T237" s="13"/>
      <c r="U237" s="13"/>
      <c r="V237" s="13"/>
      <c r="W237" s="13"/>
      <c r="X237" s="13"/>
      <c r="Y237" s="13"/>
      <c r="Z237" s="13"/>
      <c r="AA237" s="13"/>
      <c r="AB237" s="13"/>
    </row>
    <row r="238" spans="1:28" ht="22.5" customHeight="1">
      <c r="A238" s="16" t="s">
        <v>419</v>
      </c>
      <c r="B238" s="8"/>
      <c r="C238" s="8"/>
      <c r="D238" s="8"/>
      <c r="E238" s="8"/>
      <c r="F238" s="16"/>
      <c r="G238" s="8"/>
      <c r="H238" s="8"/>
      <c r="I238" s="8"/>
      <c r="J238" s="8"/>
      <c r="K238" s="13"/>
      <c r="L238" s="13"/>
      <c r="M238" s="13"/>
      <c r="N238" s="13"/>
      <c r="O238" s="13"/>
      <c r="P238" s="13"/>
      <c r="Q238" s="13"/>
      <c r="R238" s="13"/>
      <c r="S238" s="13"/>
      <c r="T238" s="13"/>
      <c r="U238" s="13"/>
      <c r="V238" s="13"/>
      <c r="W238" s="13"/>
      <c r="X238" s="13"/>
      <c r="Y238" s="13"/>
      <c r="Z238" s="13"/>
      <c r="AA238" s="13"/>
      <c r="AB238" s="13"/>
    </row>
    <row r="239" spans="1:28" ht="22.5" customHeight="1">
      <c r="A239" s="16" t="s">
        <v>420</v>
      </c>
      <c r="B239" s="8"/>
      <c r="C239" s="8"/>
      <c r="D239" s="8"/>
      <c r="E239" s="8"/>
      <c r="F239" s="16"/>
      <c r="G239" s="8"/>
      <c r="H239" s="8"/>
      <c r="I239" s="8"/>
      <c r="J239" s="8"/>
      <c r="K239" s="13"/>
      <c r="L239" s="13"/>
      <c r="M239" s="13"/>
      <c r="N239" s="13"/>
      <c r="O239" s="13"/>
      <c r="P239" s="13"/>
      <c r="Q239" s="13"/>
      <c r="R239" s="13"/>
      <c r="S239" s="13"/>
      <c r="T239" s="13"/>
      <c r="U239" s="13"/>
      <c r="V239" s="13"/>
      <c r="W239" s="13"/>
      <c r="X239" s="13"/>
      <c r="Y239" s="13"/>
      <c r="Z239" s="13"/>
      <c r="AA239" s="13"/>
      <c r="AB239" s="13"/>
    </row>
    <row r="240" spans="1:28" ht="22.5" customHeight="1">
      <c r="A240" s="16" t="s">
        <v>421</v>
      </c>
      <c r="B240" s="8"/>
      <c r="C240" s="8"/>
      <c r="D240" s="8"/>
      <c r="E240" s="8"/>
      <c r="F240" s="16"/>
      <c r="G240" s="8"/>
      <c r="H240" s="8"/>
      <c r="I240" s="8"/>
      <c r="J240" s="8"/>
      <c r="K240" s="13"/>
      <c r="L240" s="13"/>
      <c r="M240" s="13"/>
      <c r="N240" s="13"/>
      <c r="O240" s="13"/>
      <c r="P240" s="13"/>
      <c r="Q240" s="13"/>
      <c r="R240" s="13"/>
      <c r="S240" s="13"/>
      <c r="T240" s="13"/>
      <c r="U240" s="13"/>
      <c r="V240" s="13"/>
      <c r="W240" s="13"/>
      <c r="X240" s="13"/>
      <c r="Y240" s="13"/>
      <c r="Z240" s="13"/>
      <c r="AA240" s="13"/>
      <c r="AB240" s="13"/>
    </row>
    <row r="241" spans="1:28" ht="22.5" customHeight="1">
      <c r="A241" s="16" t="s">
        <v>422</v>
      </c>
      <c r="B241" s="8"/>
      <c r="C241" s="8"/>
      <c r="D241" s="8"/>
      <c r="E241" s="8"/>
      <c r="F241" s="16"/>
      <c r="G241" s="8"/>
      <c r="H241" s="8"/>
      <c r="I241" s="8"/>
      <c r="J241" s="8"/>
      <c r="K241" s="13"/>
      <c r="L241" s="13"/>
      <c r="M241" s="13"/>
      <c r="N241" s="13"/>
      <c r="O241" s="13"/>
      <c r="P241" s="13"/>
      <c r="Q241" s="13"/>
      <c r="R241" s="13"/>
      <c r="S241" s="13"/>
      <c r="T241" s="13"/>
      <c r="U241" s="13"/>
      <c r="V241" s="13"/>
      <c r="W241" s="13"/>
      <c r="X241" s="13"/>
      <c r="Y241" s="13"/>
      <c r="Z241" s="13"/>
      <c r="AA241" s="13"/>
      <c r="AB241" s="13"/>
    </row>
    <row r="242" spans="1:28" ht="22.5" customHeight="1">
      <c r="A242" s="16" t="s">
        <v>423</v>
      </c>
      <c r="B242" s="8"/>
      <c r="C242" s="8"/>
      <c r="D242" s="8"/>
      <c r="E242" s="8"/>
      <c r="F242" s="16"/>
      <c r="G242" s="8"/>
      <c r="H242" s="8"/>
      <c r="I242" s="8"/>
      <c r="J242" s="8"/>
      <c r="K242" s="13"/>
      <c r="L242" s="13"/>
      <c r="M242" s="13"/>
      <c r="N242" s="13"/>
      <c r="O242" s="13"/>
      <c r="P242" s="13"/>
      <c r="Q242" s="13"/>
      <c r="R242" s="13"/>
      <c r="S242" s="13"/>
      <c r="T242" s="13"/>
      <c r="U242" s="13"/>
      <c r="V242" s="13"/>
      <c r="W242" s="13"/>
      <c r="X242" s="13"/>
      <c r="Y242" s="13"/>
      <c r="Z242" s="13"/>
      <c r="AA242" s="13"/>
      <c r="AB242" s="13"/>
    </row>
    <row r="243" spans="1:28" ht="22.5" customHeight="1">
      <c r="A243" s="16" t="s">
        <v>424</v>
      </c>
      <c r="B243" s="8"/>
      <c r="C243" s="8"/>
      <c r="D243" s="8"/>
      <c r="E243" s="8"/>
      <c r="F243" s="16"/>
      <c r="G243" s="8"/>
      <c r="H243" s="8"/>
      <c r="I243" s="8"/>
      <c r="J243" s="8"/>
      <c r="K243" s="13"/>
      <c r="L243" s="13"/>
      <c r="M243" s="13"/>
      <c r="N243" s="13"/>
      <c r="O243" s="13"/>
      <c r="P243" s="13"/>
      <c r="Q243" s="13"/>
      <c r="R243" s="13"/>
      <c r="S243" s="13"/>
      <c r="T243" s="13"/>
      <c r="U243" s="13"/>
      <c r="V243" s="13"/>
      <c r="W243" s="13"/>
      <c r="X243" s="13"/>
      <c r="Y243" s="13"/>
      <c r="Z243" s="13"/>
      <c r="AA243" s="13"/>
      <c r="AB243" s="13"/>
    </row>
    <row r="244" spans="1:28" ht="22.5" customHeight="1">
      <c r="A244" s="16" t="s">
        <v>425</v>
      </c>
      <c r="B244" s="8"/>
      <c r="C244" s="8"/>
      <c r="D244" s="8"/>
      <c r="E244" s="8"/>
      <c r="F244" s="16"/>
      <c r="G244" s="8"/>
      <c r="H244" s="8"/>
      <c r="I244" s="8"/>
      <c r="J244" s="8"/>
      <c r="K244" s="13"/>
      <c r="L244" s="13"/>
      <c r="M244" s="13"/>
      <c r="N244" s="13"/>
      <c r="O244" s="13"/>
      <c r="P244" s="13"/>
      <c r="Q244" s="13"/>
      <c r="R244" s="13"/>
      <c r="S244" s="13"/>
      <c r="T244" s="13"/>
      <c r="U244" s="13"/>
      <c r="V244" s="13"/>
      <c r="W244" s="13"/>
      <c r="X244" s="13"/>
      <c r="Y244" s="13"/>
      <c r="Z244" s="13"/>
      <c r="AA244" s="13"/>
      <c r="AB244" s="13"/>
    </row>
    <row r="245" spans="1:28" ht="22.5" customHeight="1">
      <c r="A245" s="16" t="s">
        <v>426</v>
      </c>
      <c r="B245" s="8"/>
      <c r="C245" s="8"/>
      <c r="D245" s="8"/>
      <c r="E245" s="8"/>
      <c r="F245" s="16"/>
      <c r="G245" s="8"/>
      <c r="H245" s="8"/>
      <c r="I245" s="8"/>
      <c r="J245" s="8"/>
      <c r="K245" s="13"/>
      <c r="L245" s="13"/>
      <c r="M245" s="13"/>
      <c r="N245" s="13"/>
      <c r="O245" s="13"/>
      <c r="P245" s="13"/>
      <c r="Q245" s="13"/>
      <c r="R245" s="13"/>
      <c r="S245" s="13"/>
      <c r="T245" s="13"/>
      <c r="U245" s="13"/>
      <c r="V245" s="13"/>
      <c r="W245" s="13"/>
      <c r="X245" s="13"/>
      <c r="Y245" s="13"/>
      <c r="Z245" s="13"/>
      <c r="AA245" s="13"/>
      <c r="AB245" s="13"/>
    </row>
    <row r="246" spans="1:28" ht="22.5" customHeight="1">
      <c r="A246" s="16" t="s">
        <v>427</v>
      </c>
      <c r="B246" s="8"/>
      <c r="C246" s="8"/>
      <c r="D246" s="8"/>
      <c r="E246" s="8"/>
      <c r="F246" s="16"/>
      <c r="G246" s="8"/>
      <c r="H246" s="8"/>
      <c r="I246" s="8"/>
      <c r="J246" s="8"/>
      <c r="K246" s="13"/>
      <c r="L246" s="13"/>
      <c r="M246" s="13"/>
      <c r="N246" s="13"/>
      <c r="O246" s="13"/>
      <c r="P246" s="13"/>
      <c r="Q246" s="13"/>
      <c r="R246" s="13"/>
      <c r="S246" s="13"/>
      <c r="T246" s="13"/>
      <c r="U246" s="13"/>
      <c r="V246" s="13"/>
      <c r="W246" s="13"/>
      <c r="X246" s="13"/>
      <c r="Y246" s="13"/>
      <c r="Z246" s="13"/>
      <c r="AA246" s="13"/>
      <c r="AB246" s="13"/>
    </row>
    <row r="247" spans="1:28" ht="22.5" customHeight="1">
      <c r="A247" s="16" t="s">
        <v>428</v>
      </c>
      <c r="B247" s="8"/>
      <c r="C247" s="8"/>
      <c r="D247" s="8"/>
      <c r="E247" s="8"/>
      <c r="F247" s="16"/>
      <c r="G247" s="8"/>
      <c r="H247" s="8"/>
      <c r="I247" s="8"/>
      <c r="J247" s="8"/>
      <c r="K247" s="13"/>
      <c r="L247" s="13"/>
      <c r="M247" s="13"/>
      <c r="N247" s="13"/>
      <c r="O247" s="13"/>
      <c r="P247" s="13"/>
      <c r="Q247" s="13"/>
      <c r="R247" s="13"/>
      <c r="S247" s="13"/>
      <c r="T247" s="13"/>
      <c r="U247" s="13"/>
      <c r="V247" s="13"/>
      <c r="W247" s="13"/>
      <c r="X247" s="13"/>
      <c r="Y247" s="13"/>
      <c r="Z247" s="13"/>
      <c r="AA247" s="13"/>
      <c r="AB247" s="13"/>
    </row>
    <row r="248" spans="1:28" ht="22.5" customHeight="1">
      <c r="A248" s="16" t="s">
        <v>429</v>
      </c>
      <c r="B248" s="8"/>
      <c r="C248" s="8"/>
      <c r="D248" s="8"/>
      <c r="E248" s="8"/>
      <c r="F248" s="16"/>
      <c r="G248" s="8"/>
      <c r="H248" s="8"/>
      <c r="I248" s="8"/>
      <c r="J248" s="8"/>
      <c r="K248" s="13"/>
      <c r="L248" s="13"/>
      <c r="M248" s="13"/>
      <c r="N248" s="13"/>
      <c r="O248" s="13"/>
      <c r="P248" s="13"/>
      <c r="Q248" s="13"/>
      <c r="R248" s="13"/>
      <c r="S248" s="13"/>
      <c r="T248" s="13"/>
      <c r="U248" s="13"/>
      <c r="V248" s="13"/>
      <c r="W248" s="13"/>
      <c r="X248" s="13"/>
      <c r="Y248" s="13"/>
      <c r="Z248" s="13"/>
      <c r="AA248" s="13"/>
      <c r="AB248" s="13"/>
    </row>
    <row r="249" spans="1:28" ht="22.5" customHeight="1">
      <c r="A249" s="16" t="s">
        <v>430</v>
      </c>
      <c r="B249" s="8"/>
      <c r="C249" s="8"/>
      <c r="D249" s="8"/>
      <c r="E249" s="8"/>
      <c r="F249" s="16"/>
      <c r="G249" s="8"/>
      <c r="H249" s="8"/>
      <c r="I249" s="8"/>
      <c r="J249" s="8"/>
      <c r="K249" s="13"/>
      <c r="L249" s="13"/>
      <c r="M249" s="13"/>
      <c r="N249" s="13"/>
      <c r="O249" s="13"/>
      <c r="P249" s="13"/>
      <c r="Q249" s="13"/>
      <c r="R249" s="13"/>
      <c r="S249" s="13"/>
      <c r="T249" s="13"/>
      <c r="U249" s="13"/>
      <c r="V249" s="13"/>
      <c r="W249" s="13"/>
      <c r="X249" s="13"/>
      <c r="Y249" s="13"/>
      <c r="Z249" s="13"/>
      <c r="AA249" s="13"/>
      <c r="AB249" s="13"/>
    </row>
    <row r="250" spans="1:28" ht="22.5" customHeight="1">
      <c r="A250" s="16" t="s">
        <v>431</v>
      </c>
      <c r="B250" s="8"/>
      <c r="C250" s="8"/>
      <c r="D250" s="8"/>
      <c r="E250" s="8"/>
      <c r="F250" s="16"/>
      <c r="G250" s="8"/>
      <c r="H250" s="8"/>
      <c r="I250" s="8"/>
      <c r="J250" s="8"/>
      <c r="K250" s="13"/>
      <c r="L250" s="13"/>
      <c r="M250" s="13"/>
      <c r="N250" s="13"/>
      <c r="O250" s="13"/>
      <c r="P250" s="13"/>
      <c r="Q250" s="13"/>
      <c r="R250" s="13"/>
      <c r="S250" s="13"/>
      <c r="T250" s="13"/>
      <c r="U250" s="13"/>
      <c r="V250" s="13"/>
      <c r="W250" s="13"/>
      <c r="X250" s="13"/>
      <c r="Y250" s="13"/>
      <c r="Z250" s="13"/>
      <c r="AA250" s="13"/>
      <c r="AB250" s="13"/>
    </row>
    <row r="251" spans="1:28" ht="22.5" customHeight="1">
      <c r="A251" s="16" t="s">
        <v>432</v>
      </c>
      <c r="B251" s="8"/>
      <c r="C251" s="8"/>
      <c r="D251" s="8"/>
      <c r="E251" s="8"/>
      <c r="F251" s="16"/>
      <c r="G251" s="8"/>
      <c r="H251" s="8"/>
      <c r="I251" s="8"/>
      <c r="J251" s="8"/>
      <c r="K251" s="13"/>
      <c r="L251" s="13"/>
      <c r="M251" s="13"/>
      <c r="N251" s="13"/>
      <c r="O251" s="13"/>
      <c r="P251" s="13"/>
      <c r="Q251" s="13"/>
      <c r="R251" s="13"/>
      <c r="S251" s="13"/>
      <c r="T251" s="13"/>
      <c r="U251" s="13"/>
      <c r="V251" s="13"/>
      <c r="W251" s="13"/>
      <c r="X251" s="13"/>
      <c r="Y251" s="13"/>
      <c r="Z251" s="13"/>
      <c r="AA251" s="13"/>
      <c r="AB251" s="13"/>
    </row>
    <row r="252" spans="1:28" ht="22.5" customHeight="1">
      <c r="A252" s="16" t="s">
        <v>433</v>
      </c>
      <c r="B252" s="8"/>
      <c r="C252" s="8"/>
      <c r="D252" s="8"/>
      <c r="E252" s="8"/>
      <c r="F252" s="16"/>
      <c r="G252" s="8"/>
      <c r="H252" s="8"/>
      <c r="I252" s="8"/>
      <c r="J252" s="8"/>
      <c r="K252" s="13"/>
      <c r="L252" s="13"/>
      <c r="M252" s="13"/>
      <c r="N252" s="13"/>
      <c r="O252" s="13"/>
      <c r="P252" s="13"/>
      <c r="Q252" s="13"/>
      <c r="R252" s="13"/>
      <c r="S252" s="13"/>
      <c r="T252" s="13"/>
      <c r="U252" s="13"/>
      <c r="V252" s="13"/>
      <c r="W252" s="13"/>
      <c r="X252" s="13"/>
      <c r="Y252" s="13"/>
      <c r="Z252" s="13"/>
      <c r="AA252" s="13"/>
      <c r="AB252" s="13"/>
    </row>
    <row r="253" spans="1:28" ht="22.5" customHeight="1">
      <c r="A253" s="16" t="s">
        <v>434</v>
      </c>
      <c r="B253" s="8"/>
      <c r="C253" s="8"/>
      <c r="D253" s="8"/>
      <c r="E253" s="8"/>
      <c r="F253" s="16"/>
      <c r="G253" s="8"/>
      <c r="H253" s="8"/>
      <c r="I253" s="8"/>
      <c r="J253" s="8"/>
      <c r="K253" s="13"/>
      <c r="L253" s="13"/>
      <c r="M253" s="13"/>
      <c r="N253" s="13"/>
      <c r="O253" s="13"/>
      <c r="P253" s="13"/>
      <c r="Q253" s="13"/>
      <c r="R253" s="13"/>
      <c r="S253" s="13"/>
      <c r="T253" s="13"/>
      <c r="U253" s="13"/>
      <c r="V253" s="13"/>
      <c r="W253" s="13"/>
      <c r="X253" s="13"/>
      <c r="Y253" s="13"/>
      <c r="Z253" s="13"/>
      <c r="AA253" s="13"/>
      <c r="AB253" s="13"/>
    </row>
    <row r="254" spans="1:28" ht="22.5" customHeight="1">
      <c r="A254" s="16" t="s">
        <v>435</v>
      </c>
      <c r="B254" s="8"/>
      <c r="C254" s="8"/>
      <c r="D254" s="8"/>
      <c r="E254" s="8"/>
      <c r="F254" s="16"/>
      <c r="G254" s="8"/>
      <c r="H254" s="8"/>
      <c r="I254" s="8"/>
      <c r="J254" s="8"/>
      <c r="K254" s="13"/>
      <c r="L254" s="13"/>
      <c r="M254" s="13"/>
      <c r="N254" s="13"/>
      <c r="O254" s="13"/>
      <c r="P254" s="13"/>
      <c r="Q254" s="13"/>
      <c r="R254" s="13"/>
      <c r="S254" s="13"/>
      <c r="T254" s="13"/>
      <c r="U254" s="13"/>
      <c r="V254" s="13"/>
      <c r="W254" s="13"/>
      <c r="X254" s="13"/>
      <c r="Y254" s="13"/>
      <c r="Z254" s="13"/>
      <c r="AA254" s="13"/>
      <c r="AB254" s="13"/>
    </row>
    <row r="255" spans="1:28" ht="22.5" customHeight="1">
      <c r="A255" s="16" t="s">
        <v>436</v>
      </c>
      <c r="B255" s="8"/>
      <c r="C255" s="8"/>
      <c r="D255" s="8"/>
      <c r="E255" s="8"/>
      <c r="F255" s="16"/>
      <c r="G255" s="8"/>
      <c r="H255" s="8"/>
      <c r="I255" s="8"/>
      <c r="J255" s="8"/>
      <c r="K255" s="13"/>
      <c r="L255" s="13"/>
      <c r="M255" s="13"/>
      <c r="N255" s="13"/>
      <c r="O255" s="13"/>
      <c r="P255" s="13"/>
      <c r="Q255" s="13"/>
      <c r="R255" s="13"/>
      <c r="S255" s="13"/>
      <c r="T255" s="13"/>
      <c r="U255" s="13"/>
      <c r="V255" s="13"/>
      <c r="W255" s="13"/>
      <c r="X255" s="13"/>
      <c r="Y255" s="13"/>
      <c r="Z255" s="13"/>
      <c r="AA255" s="13"/>
      <c r="AB255" s="13"/>
    </row>
    <row r="256" spans="1:28" ht="22.5" customHeight="1">
      <c r="A256" s="16" t="s">
        <v>437</v>
      </c>
      <c r="B256" s="8"/>
      <c r="C256" s="8"/>
      <c r="D256" s="8"/>
      <c r="E256" s="8"/>
      <c r="F256" s="16"/>
      <c r="G256" s="8"/>
      <c r="H256" s="8"/>
      <c r="I256" s="8"/>
      <c r="J256" s="8"/>
      <c r="K256" s="13"/>
      <c r="L256" s="13"/>
      <c r="M256" s="13"/>
      <c r="N256" s="13"/>
      <c r="O256" s="13"/>
      <c r="P256" s="13"/>
      <c r="Q256" s="13"/>
      <c r="R256" s="13"/>
      <c r="S256" s="13"/>
      <c r="T256" s="13"/>
      <c r="U256" s="13"/>
      <c r="V256" s="13"/>
      <c r="W256" s="13"/>
      <c r="X256" s="13"/>
      <c r="Y256" s="13"/>
      <c r="Z256" s="13"/>
      <c r="AA256" s="13"/>
      <c r="AB256" s="13"/>
    </row>
    <row r="257" spans="1:28" ht="22.5" customHeight="1">
      <c r="A257" s="16" t="s">
        <v>438</v>
      </c>
      <c r="B257" s="8"/>
      <c r="C257" s="8"/>
      <c r="D257" s="8"/>
      <c r="E257" s="8"/>
      <c r="F257" s="16"/>
      <c r="G257" s="8"/>
      <c r="H257" s="8"/>
      <c r="I257" s="8"/>
      <c r="J257" s="8"/>
      <c r="K257" s="13"/>
      <c r="L257" s="13"/>
      <c r="M257" s="13"/>
      <c r="N257" s="13"/>
      <c r="O257" s="13"/>
      <c r="P257" s="13"/>
      <c r="Q257" s="13"/>
      <c r="R257" s="13"/>
      <c r="S257" s="13"/>
      <c r="T257" s="13"/>
      <c r="U257" s="13"/>
      <c r="V257" s="13"/>
      <c r="W257" s="13"/>
      <c r="X257" s="13"/>
      <c r="Y257" s="13"/>
      <c r="Z257" s="13"/>
      <c r="AA257" s="13"/>
      <c r="AB257" s="13"/>
    </row>
    <row r="258" spans="1:28" ht="22.5" customHeight="1">
      <c r="A258" s="16" t="s">
        <v>439</v>
      </c>
      <c r="B258" s="8"/>
      <c r="C258" s="8"/>
      <c r="D258" s="8"/>
      <c r="E258" s="8"/>
      <c r="F258" s="16"/>
      <c r="G258" s="8"/>
      <c r="H258" s="8"/>
      <c r="I258" s="8"/>
      <c r="J258" s="8"/>
      <c r="K258" s="13"/>
      <c r="L258" s="13"/>
      <c r="M258" s="13"/>
      <c r="N258" s="13"/>
      <c r="O258" s="13"/>
      <c r="P258" s="13"/>
      <c r="Q258" s="13"/>
      <c r="R258" s="13"/>
      <c r="S258" s="13"/>
      <c r="T258" s="13"/>
      <c r="U258" s="13"/>
      <c r="V258" s="13"/>
      <c r="W258" s="13"/>
      <c r="X258" s="13"/>
      <c r="Y258" s="13"/>
      <c r="Z258" s="13"/>
      <c r="AA258" s="13"/>
      <c r="AB258" s="13"/>
    </row>
    <row r="259" spans="1:28" ht="22.5" customHeight="1">
      <c r="A259" s="16" t="s">
        <v>440</v>
      </c>
      <c r="B259" s="8"/>
      <c r="C259" s="8"/>
      <c r="D259" s="8"/>
      <c r="E259" s="8"/>
      <c r="F259" s="16"/>
      <c r="G259" s="8"/>
      <c r="H259" s="8"/>
      <c r="I259" s="8"/>
      <c r="J259" s="8"/>
      <c r="K259" s="13"/>
      <c r="L259" s="13"/>
      <c r="M259" s="13"/>
      <c r="N259" s="13"/>
      <c r="O259" s="13"/>
      <c r="P259" s="13"/>
      <c r="Q259" s="13"/>
      <c r="R259" s="13"/>
      <c r="S259" s="13"/>
      <c r="T259" s="13"/>
      <c r="U259" s="13"/>
      <c r="V259" s="13"/>
      <c r="W259" s="13"/>
      <c r="X259" s="13"/>
      <c r="Y259" s="13"/>
      <c r="Z259" s="13"/>
      <c r="AA259" s="13"/>
      <c r="AB259" s="13"/>
    </row>
    <row r="260" spans="1:28" ht="22.5" customHeight="1">
      <c r="A260" s="16" t="s">
        <v>441</v>
      </c>
      <c r="B260" s="8"/>
      <c r="C260" s="8"/>
      <c r="D260" s="8"/>
      <c r="E260" s="8"/>
      <c r="F260" s="16"/>
      <c r="G260" s="8"/>
      <c r="H260" s="8"/>
      <c r="I260" s="8"/>
      <c r="J260" s="8"/>
      <c r="K260" s="13"/>
      <c r="L260" s="13"/>
      <c r="M260" s="13"/>
      <c r="N260" s="13"/>
      <c r="O260" s="13"/>
      <c r="P260" s="13"/>
      <c r="Q260" s="13"/>
      <c r="R260" s="13"/>
      <c r="S260" s="13"/>
      <c r="T260" s="13"/>
      <c r="U260" s="13"/>
      <c r="V260" s="13"/>
      <c r="W260" s="13"/>
      <c r="X260" s="13"/>
      <c r="Y260" s="13"/>
      <c r="Z260" s="13"/>
      <c r="AA260" s="13"/>
      <c r="AB260" s="13"/>
    </row>
    <row r="261" spans="1:28" ht="22.5" customHeight="1">
      <c r="A261" s="16" t="s">
        <v>442</v>
      </c>
      <c r="B261" s="8"/>
      <c r="C261" s="8"/>
      <c r="D261" s="8"/>
      <c r="E261" s="8"/>
      <c r="F261" s="16"/>
      <c r="G261" s="8"/>
      <c r="H261" s="8"/>
      <c r="I261" s="8"/>
      <c r="J261" s="8"/>
      <c r="K261" s="13"/>
      <c r="L261" s="13"/>
      <c r="M261" s="13"/>
      <c r="N261" s="13"/>
      <c r="O261" s="13"/>
      <c r="P261" s="13"/>
      <c r="Q261" s="13"/>
      <c r="R261" s="13"/>
      <c r="S261" s="13"/>
      <c r="T261" s="13"/>
      <c r="U261" s="13"/>
      <c r="V261" s="13"/>
      <c r="W261" s="13"/>
      <c r="X261" s="13"/>
      <c r="Y261" s="13"/>
      <c r="Z261" s="13"/>
      <c r="AA261" s="13"/>
      <c r="AB261" s="13"/>
    </row>
    <row r="262" spans="1:28" ht="22.5" customHeight="1">
      <c r="A262" s="16" t="s">
        <v>443</v>
      </c>
      <c r="B262" s="8"/>
      <c r="C262" s="8"/>
      <c r="D262" s="8"/>
      <c r="E262" s="8"/>
      <c r="F262" s="16"/>
      <c r="G262" s="8"/>
      <c r="H262" s="8"/>
      <c r="I262" s="8"/>
      <c r="J262" s="8"/>
      <c r="K262" s="13"/>
      <c r="L262" s="13"/>
      <c r="M262" s="13"/>
      <c r="N262" s="13"/>
      <c r="O262" s="13"/>
      <c r="P262" s="13"/>
      <c r="Q262" s="13"/>
      <c r="R262" s="13"/>
      <c r="S262" s="13"/>
      <c r="T262" s="13"/>
      <c r="U262" s="13"/>
      <c r="V262" s="13"/>
      <c r="W262" s="13"/>
      <c r="X262" s="13"/>
      <c r="Y262" s="13"/>
      <c r="Z262" s="13"/>
      <c r="AA262" s="13"/>
      <c r="AB262" s="13"/>
    </row>
    <row r="263" spans="1:28" ht="22.5" customHeight="1">
      <c r="A263" s="16" t="s">
        <v>444</v>
      </c>
      <c r="B263" s="8"/>
      <c r="C263" s="8"/>
      <c r="D263" s="8"/>
      <c r="E263" s="8"/>
      <c r="F263" s="16"/>
      <c r="G263" s="8"/>
      <c r="H263" s="8"/>
      <c r="I263" s="8"/>
      <c r="J263" s="8"/>
      <c r="K263" s="13"/>
      <c r="L263" s="13"/>
      <c r="M263" s="13"/>
      <c r="N263" s="13"/>
      <c r="O263" s="13"/>
      <c r="P263" s="13"/>
      <c r="Q263" s="13"/>
      <c r="R263" s="13"/>
      <c r="S263" s="13"/>
      <c r="T263" s="13"/>
      <c r="U263" s="13"/>
      <c r="V263" s="13"/>
      <c r="W263" s="13"/>
      <c r="X263" s="13"/>
      <c r="Y263" s="13"/>
      <c r="Z263" s="13"/>
      <c r="AA263" s="13"/>
      <c r="AB263" s="13"/>
    </row>
    <row r="264" spans="1:28" ht="22.5" customHeight="1">
      <c r="A264" s="16" t="s">
        <v>445</v>
      </c>
      <c r="B264" s="8"/>
      <c r="C264" s="8"/>
      <c r="D264" s="8"/>
      <c r="E264" s="8"/>
      <c r="F264" s="16"/>
      <c r="G264" s="8"/>
      <c r="H264" s="8"/>
      <c r="I264" s="8"/>
      <c r="J264" s="8"/>
      <c r="K264" s="13"/>
      <c r="L264" s="13"/>
      <c r="M264" s="13"/>
      <c r="N264" s="13"/>
      <c r="O264" s="13"/>
      <c r="P264" s="13"/>
      <c r="Q264" s="13"/>
      <c r="R264" s="13"/>
      <c r="S264" s="13"/>
      <c r="T264" s="13"/>
      <c r="U264" s="13"/>
      <c r="V264" s="13"/>
      <c r="W264" s="13"/>
      <c r="X264" s="13"/>
      <c r="Y264" s="13"/>
      <c r="Z264" s="13"/>
      <c r="AA264" s="13"/>
      <c r="AB264" s="13"/>
    </row>
    <row r="265" spans="1:28" ht="22.5" customHeight="1">
      <c r="A265" s="16" t="s">
        <v>446</v>
      </c>
      <c r="B265" s="8"/>
      <c r="C265" s="8"/>
      <c r="D265" s="8"/>
      <c r="E265" s="8"/>
      <c r="F265" s="16"/>
      <c r="G265" s="8"/>
      <c r="H265" s="8"/>
      <c r="I265" s="8"/>
      <c r="J265" s="8"/>
      <c r="K265" s="13"/>
      <c r="L265" s="13"/>
      <c r="M265" s="13"/>
      <c r="N265" s="13"/>
      <c r="O265" s="13"/>
      <c r="P265" s="13"/>
      <c r="Q265" s="13"/>
      <c r="R265" s="13"/>
      <c r="S265" s="13"/>
      <c r="T265" s="13"/>
      <c r="U265" s="13"/>
      <c r="V265" s="13"/>
      <c r="W265" s="13"/>
      <c r="X265" s="13"/>
      <c r="Y265" s="13"/>
      <c r="Z265" s="13"/>
      <c r="AA265" s="13"/>
      <c r="AB265" s="13"/>
    </row>
    <row r="266" spans="1:28" ht="22.5" customHeight="1">
      <c r="A266" s="16" t="s">
        <v>447</v>
      </c>
      <c r="B266" s="8"/>
      <c r="C266" s="8"/>
      <c r="D266" s="8"/>
      <c r="E266" s="8"/>
      <c r="F266" s="16"/>
      <c r="G266" s="8"/>
      <c r="H266" s="8"/>
      <c r="I266" s="8"/>
      <c r="J266" s="8"/>
      <c r="K266" s="13"/>
      <c r="L266" s="13"/>
      <c r="M266" s="13"/>
      <c r="N266" s="13"/>
      <c r="O266" s="13"/>
      <c r="P266" s="13"/>
      <c r="Q266" s="13"/>
      <c r="R266" s="13"/>
      <c r="S266" s="13"/>
      <c r="T266" s="13"/>
      <c r="U266" s="13"/>
      <c r="V266" s="13"/>
      <c r="W266" s="13"/>
      <c r="X266" s="13"/>
      <c r="Y266" s="13"/>
      <c r="Z266" s="13"/>
      <c r="AA266" s="13"/>
      <c r="AB266" s="13"/>
    </row>
    <row r="267" spans="1:28" ht="22.5" customHeight="1">
      <c r="A267" s="16" t="s">
        <v>448</v>
      </c>
      <c r="B267" s="8"/>
      <c r="C267" s="8"/>
      <c r="D267" s="8"/>
      <c r="E267" s="8"/>
      <c r="F267" s="16"/>
      <c r="G267" s="8"/>
      <c r="H267" s="8"/>
      <c r="I267" s="8"/>
      <c r="J267" s="8"/>
      <c r="K267" s="13"/>
      <c r="L267" s="13"/>
      <c r="M267" s="13"/>
      <c r="N267" s="13"/>
      <c r="O267" s="13"/>
      <c r="P267" s="13"/>
      <c r="Q267" s="13"/>
      <c r="R267" s="13"/>
      <c r="S267" s="13"/>
      <c r="T267" s="13"/>
      <c r="U267" s="13"/>
      <c r="V267" s="13"/>
      <c r="W267" s="13"/>
      <c r="X267" s="13"/>
      <c r="Y267" s="13"/>
      <c r="Z267" s="13"/>
      <c r="AA267" s="13"/>
      <c r="AB267" s="13"/>
    </row>
    <row r="268" spans="1:28" ht="22.5" customHeight="1">
      <c r="A268" s="16" t="s">
        <v>449</v>
      </c>
      <c r="B268" s="8"/>
      <c r="C268" s="8"/>
      <c r="D268" s="8"/>
      <c r="E268" s="8"/>
      <c r="F268" s="16"/>
      <c r="G268" s="8"/>
      <c r="H268" s="8"/>
      <c r="I268" s="8"/>
      <c r="J268" s="8"/>
      <c r="K268" s="13"/>
      <c r="L268" s="13"/>
      <c r="M268" s="13"/>
      <c r="N268" s="13"/>
      <c r="O268" s="13"/>
      <c r="P268" s="13"/>
      <c r="Q268" s="13"/>
      <c r="R268" s="13"/>
      <c r="S268" s="13"/>
      <c r="T268" s="13"/>
      <c r="U268" s="13"/>
      <c r="V268" s="13"/>
      <c r="W268" s="13"/>
      <c r="X268" s="13"/>
      <c r="Y268" s="13"/>
      <c r="Z268" s="13"/>
      <c r="AA268" s="13"/>
      <c r="AB268" s="13"/>
    </row>
    <row r="269" spans="1:28" ht="22.5" customHeight="1">
      <c r="A269" s="16" t="s">
        <v>450</v>
      </c>
      <c r="B269" s="8"/>
      <c r="C269" s="8"/>
      <c r="D269" s="8"/>
      <c r="E269" s="8"/>
      <c r="F269" s="16"/>
      <c r="G269" s="8"/>
      <c r="H269" s="8"/>
      <c r="I269" s="8"/>
      <c r="J269" s="8"/>
      <c r="K269" s="13"/>
      <c r="L269" s="13"/>
      <c r="M269" s="13"/>
      <c r="N269" s="13"/>
      <c r="O269" s="13"/>
      <c r="P269" s="13"/>
      <c r="Q269" s="13"/>
      <c r="R269" s="13"/>
      <c r="S269" s="13"/>
      <c r="T269" s="13"/>
      <c r="U269" s="13"/>
      <c r="V269" s="13"/>
      <c r="W269" s="13"/>
      <c r="X269" s="13"/>
      <c r="Y269" s="13"/>
      <c r="Z269" s="13"/>
      <c r="AA269" s="13"/>
      <c r="AB269" s="13"/>
    </row>
    <row r="270" spans="1:28" ht="22.5" customHeight="1">
      <c r="A270" s="16" t="s">
        <v>451</v>
      </c>
      <c r="B270" s="8"/>
      <c r="C270" s="8"/>
      <c r="D270" s="8"/>
      <c r="E270" s="8"/>
      <c r="F270" s="16"/>
      <c r="G270" s="8"/>
      <c r="H270" s="8"/>
      <c r="I270" s="8"/>
      <c r="J270" s="8"/>
      <c r="K270" s="13"/>
      <c r="L270" s="13"/>
      <c r="M270" s="13"/>
      <c r="N270" s="13"/>
      <c r="O270" s="13"/>
      <c r="P270" s="13"/>
      <c r="Q270" s="13"/>
      <c r="R270" s="13"/>
      <c r="S270" s="13"/>
      <c r="T270" s="13"/>
      <c r="U270" s="13"/>
      <c r="V270" s="13"/>
      <c r="W270" s="13"/>
      <c r="X270" s="13"/>
      <c r="Y270" s="13"/>
      <c r="Z270" s="13"/>
      <c r="AA270" s="13"/>
      <c r="AB270" s="13"/>
    </row>
    <row r="271" spans="1:28" ht="22.5" customHeight="1">
      <c r="A271" s="16" t="s">
        <v>452</v>
      </c>
      <c r="B271" s="8"/>
      <c r="C271" s="8"/>
      <c r="D271" s="8"/>
      <c r="E271" s="8"/>
      <c r="F271" s="16"/>
      <c r="G271" s="8"/>
      <c r="H271" s="8"/>
      <c r="I271" s="8"/>
      <c r="J271" s="8"/>
      <c r="K271" s="13"/>
      <c r="L271" s="13"/>
      <c r="M271" s="13"/>
      <c r="N271" s="13"/>
      <c r="O271" s="13"/>
      <c r="P271" s="13"/>
      <c r="Q271" s="13"/>
      <c r="R271" s="13"/>
      <c r="S271" s="13"/>
      <c r="T271" s="13"/>
      <c r="U271" s="13"/>
      <c r="V271" s="13"/>
      <c r="W271" s="13"/>
      <c r="X271" s="13"/>
      <c r="Y271" s="13"/>
      <c r="Z271" s="13"/>
      <c r="AA271" s="13"/>
      <c r="AB271" s="13"/>
    </row>
    <row r="272" spans="1:28" ht="22.5" customHeight="1">
      <c r="A272" s="16" t="s">
        <v>453</v>
      </c>
      <c r="B272" s="8"/>
      <c r="C272" s="8"/>
      <c r="D272" s="8"/>
      <c r="E272" s="8"/>
      <c r="F272" s="16"/>
      <c r="G272" s="8"/>
      <c r="H272" s="8"/>
      <c r="I272" s="8"/>
      <c r="J272" s="8"/>
      <c r="K272" s="13"/>
      <c r="L272" s="13"/>
      <c r="M272" s="13"/>
      <c r="N272" s="13"/>
      <c r="O272" s="13"/>
      <c r="P272" s="13"/>
      <c r="Q272" s="13"/>
      <c r="R272" s="13"/>
      <c r="S272" s="13"/>
      <c r="T272" s="13"/>
      <c r="U272" s="13"/>
      <c r="V272" s="13"/>
      <c r="W272" s="13"/>
      <c r="X272" s="13"/>
      <c r="Y272" s="13"/>
      <c r="Z272" s="13"/>
      <c r="AA272" s="13"/>
      <c r="AB272" s="13"/>
    </row>
    <row r="273" spans="1:28" ht="22.5" customHeight="1">
      <c r="A273" s="16" t="s">
        <v>454</v>
      </c>
      <c r="B273" s="8"/>
      <c r="C273" s="8"/>
      <c r="D273" s="8"/>
      <c r="E273" s="8"/>
      <c r="F273" s="16"/>
      <c r="G273" s="8"/>
      <c r="H273" s="8"/>
      <c r="I273" s="8"/>
      <c r="J273" s="8"/>
      <c r="K273" s="13"/>
      <c r="L273" s="13"/>
      <c r="M273" s="13"/>
      <c r="N273" s="13"/>
      <c r="O273" s="13"/>
      <c r="P273" s="13"/>
      <c r="Q273" s="13"/>
      <c r="R273" s="13"/>
      <c r="S273" s="13"/>
      <c r="T273" s="13"/>
      <c r="U273" s="13"/>
      <c r="V273" s="13"/>
      <c r="W273" s="13"/>
      <c r="X273" s="13"/>
      <c r="Y273" s="13"/>
      <c r="Z273" s="13"/>
      <c r="AA273" s="13"/>
      <c r="AB273" s="13"/>
    </row>
    <row r="274" spans="1:28" ht="22.5" customHeight="1">
      <c r="A274" s="16" t="s">
        <v>455</v>
      </c>
      <c r="B274" s="8"/>
      <c r="C274" s="8"/>
      <c r="D274" s="8"/>
      <c r="E274" s="8"/>
      <c r="F274" s="16"/>
      <c r="G274" s="8"/>
      <c r="H274" s="8"/>
      <c r="I274" s="8"/>
      <c r="J274" s="8"/>
      <c r="K274" s="13"/>
      <c r="L274" s="13"/>
      <c r="M274" s="13"/>
      <c r="N274" s="13"/>
      <c r="O274" s="13"/>
      <c r="P274" s="13"/>
      <c r="Q274" s="13"/>
      <c r="R274" s="13"/>
      <c r="S274" s="13"/>
      <c r="T274" s="13"/>
      <c r="U274" s="13"/>
      <c r="V274" s="13"/>
      <c r="W274" s="13"/>
      <c r="X274" s="13"/>
      <c r="Y274" s="13"/>
      <c r="Z274" s="13"/>
      <c r="AA274" s="13"/>
      <c r="AB274" s="13"/>
    </row>
    <row r="275" spans="1:28" ht="22.5" customHeight="1">
      <c r="A275" s="16" t="s">
        <v>456</v>
      </c>
      <c r="B275" s="8"/>
      <c r="C275" s="8"/>
      <c r="D275" s="8"/>
      <c r="E275" s="8"/>
      <c r="F275" s="16"/>
      <c r="G275" s="8"/>
      <c r="H275" s="8"/>
      <c r="I275" s="8"/>
      <c r="J275" s="8"/>
      <c r="K275" s="13"/>
      <c r="L275" s="13"/>
      <c r="M275" s="13"/>
      <c r="N275" s="13"/>
      <c r="O275" s="13"/>
      <c r="P275" s="13"/>
      <c r="Q275" s="13"/>
      <c r="R275" s="13"/>
      <c r="S275" s="13"/>
      <c r="T275" s="13"/>
      <c r="U275" s="13"/>
      <c r="V275" s="13"/>
      <c r="W275" s="13"/>
      <c r="X275" s="13"/>
      <c r="Y275" s="13"/>
      <c r="Z275" s="13"/>
      <c r="AA275" s="13"/>
      <c r="AB275" s="13"/>
    </row>
    <row r="276" spans="1:28" ht="22.5" customHeight="1">
      <c r="A276" s="16" t="s">
        <v>457</v>
      </c>
      <c r="B276" s="8"/>
      <c r="C276" s="8"/>
      <c r="D276" s="8"/>
      <c r="E276" s="8"/>
      <c r="F276" s="16"/>
      <c r="G276" s="8"/>
      <c r="H276" s="8"/>
      <c r="I276" s="8"/>
      <c r="J276" s="8"/>
      <c r="K276" s="13"/>
      <c r="L276" s="13"/>
      <c r="M276" s="13"/>
      <c r="N276" s="13"/>
      <c r="O276" s="13"/>
      <c r="P276" s="13"/>
      <c r="Q276" s="13"/>
      <c r="R276" s="13"/>
      <c r="S276" s="13"/>
      <c r="T276" s="13"/>
      <c r="U276" s="13"/>
      <c r="V276" s="13"/>
      <c r="W276" s="13"/>
      <c r="X276" s="13"/>
      <c r="Y276" s="13"/>
      <c r="Z276" s="13"/>
      <c r="AA276" s="13"/>
      <c r="AB276" s="13"/>
    </row>
    <row r="277" spans="1:28" ht="22.5" customHeight="1">
      <c r="A277" s="16" t="s">
        <v>458</v>
      </c>
      <c r="B277" s="8"/>
      <c r="C277" s="8"/>
      <c r="D277" s="8"/>
      <c r="E277" s="8"/>
      <c r="F277" s="16"/>
      <c r="G277" s="8"/>
      <c r="H277" s="8"/>
      <c r="I277" s="8"/>
      <c r="J277" s="8"/>
      <c r="K277" s="13"/>
      <c r="L277" s="13"/>
      <c r="M277" s="13"/>
      <c r="N277" s="13"/>
      <c r="O277" s="13"/>
      <c r="P277" s="13"/>
      <c r="Q277" s="13"/>
      <c r="R277" s="13"/>
      <c r="S277" s="13"/>
      <c r="T277" s="13"/>
      <c r="U277" s="13"/>
      <c r="V277" s="13"/>
      <c r="W277" s="13"/>
      <c r="X277" s="13"/>
      <c r="Y277" s="13"/>
      <c r="Z277" s="13"/>
      <c r="AA277" s="13"/>
      <c r="AB277" s="13"/>
    </row>
    <row r="278" spans="1:28" ht="22.5" customHeight="1">
      <c r="A278" s="16" t="s">
        <v>459</v>
      </c>
      <c r="B278" s="8"/>
      <c r="C278" s="8"/>
      <c r="D278" s="8"/>
      <c r="E278" s="8"/>
      <c r="F278" s="16"/>
      <c r="G278" s="8"/>
      <c r="H278" s="8"/>
      <c r="I278" s="8"/>
      <c r="J278" s="8"/>
      <c r="K278" s="13"/>
      <c r="L278" s="13"/>
      <c r="M278" s="13"/>
      <c r="N278" s="13"/>
      <c r="O278" s="13"/>
      <c r="P278" s="13"/>
      <c r="Q278" s="13"/>
      <c r="R278" s="13"/>
      <c r="S278" s="13"/>
      <c r="T278" s="13"/>
      <c r="U278" s="13"/>
      <c r="V278" s="13"/>
      <c r="W278" s="13"/>
      <c r="X278" s="13"/>
      <c r="Y278" s="13"/>
      <c r="Z278" s="13"/>
      <c r="AA278" s="13"/>
      <c r="AB278" s="13"/>
    </row>
    <row r="279" spans="1:28" ht="22.5" customHeight="1">
      <c r="A279" s="16" t="s">
        <v>460</v>
      </c>
      <c r="B279" s="8"/>
      <c r="C279" s="8"/>
      <c r="D279" s="8"/>
      <c r="E279" s="8"/>
      <c r="F279" s="16"/>
      <c r="G279" s="8"/>
      <c r="H279" s="8"/>
      <c r="I279" s="8"/>
      <c r="J279" s="8"/>
      <c r="K279" s="13"/>
      <c r="L279" s="13"/>
      <c r="M279" s="13"/>
      <c r="N279" s="13"/>
      <c r="O279" s="13"/>
      <c r="P279" s="13"/>
      <c r="Q279" s="13"/>
      <c r="R279" s="13"/>
      <c r="S279" s="13"/>
      <c r="T279" s="13"/>
      <c r="U279" s="13"/>
      <c r="V279" s="13"/>
      <c r="W279" s="13"/>
      <c r="X279" s="13"/>
      <c r="Y279" s="13"/>
      <c r="Z279" s="13"/>
      <c r="AA279" s="13"/>
      <c r="AB279" s="13"/>
    </row>
    <row r="280" spans="1:28" ht="22.5" customHeight="1">
      <c r="A280" s="16" t="s">
        <v>461</v>
      </c>
      <c r="B280" s="8"/>
      <c r="C280" s="8"/>
      <c r="D280" s="8"/>
      <c r="E280" s="8"/>
      <c r="F280" s="16"/>
      <c r="G280" s="8"/>
      <c r="H280" s="8"/>
      <c r="I280" s="8"/>
      <c r="J280" s="8"/>
      <c r="K280" s="13"/>
      <c r="L280" s="13"/>
      <c r="M280" s="13"/>
      <c r="N280" s="13"/>
      <c r="O280" s="13"/>
      <c r="P280" s="13"/>
      <c r="Q280" s="13"/>
      <c r="R280" s="13"/>
      <c r="S280" s="13"/>
      <c r="T280" s="13"/>
      <c r="U280" s="13"/>
      <c r="V280" s="13"/>
      <c r="W280" s="13"/>
      <c r="X280" s="13"/>
      <c r="Y280" s="13"/>
      <c r="Z280" s="13"/>
      <c r="AA280" s="13"/>
      <c r="AB280" s="13"/>
    </row>
    <row r="281" spans="1:28" ht="22.5" customHeight="1">
      <c r="A281" s="16" t="s">
        <v>462</v>
      </c>
      <c r="B281" s="8"/>
      <c r="C281" s="8"/>
      <c r="D281" s="8"/>
      <c r="E281" s="8"/>
      <c r="F281" s="16"/>
      <c r="G281" s="8"/>
      <c r="H281" s="8"/>
      <c r="I281" s="8"/>
      <c r="J281" s="8"/>
      <c r="K281" s="13"/>
      <c r="L281" s="13"/>
      <c r="M281" s="13"/>
      <c r="N281" s="13"/>
      <c r="O281" s="13"/>
      <c r="P281" s="13"/>
      <c r="Q281" s="13"/>
      <c r="R281" s="13"/>
      <c r="S281" s="13"/>
      <c r="T281" s="13"/>
      <c r="U281" s="13"/>
      <c r="V281" s="13"/>
      <c r="W281" s="13"/>
      <c r="X281" s="13"/>
      <c r="Y281" s="13"/>
      <c r="Z281" s="13"/>
      <c r="AA281" s="13"/>
      <c r="AB281" s="13"/>
    </row>
    <row r="282" spans="1:28" ht="22.5" customHeight="1">
      <c r="A282" s="16" t="s">
        <v>463</v>
      </c>
      <c r="B282" s="8"/>
      <c r="C282" s="8"/>
      <c r="D282" s="8"/>
      <c r="E282" s="8"/>
      <c r="F282" s="16"/>
      <c r="G282" s="8"/>
      <c r="H282" s="8"/>
      <c r="I282" s="8"/>
      <c r="J282" s="8"/>
      <c r="K282" s="13"/>
      <c r="L282" s="13"/>
      <c r="M282" s="13"/>
      <c r="N282" s="13"/>
      <c r="O282" s="13"/>
      <c r="P282" s="13"/>
      <c r="Q282" s="13"/>
      <c r="R282" s="13"/>
      <c r="S282" s="13"/>
      <c r="T282" s="13"/>
      <c r="U282" s="13"/>
      <c r="V282" s="13"/>
      <c r="W282" s="13"/>
      <c r="X282" s="13"/>
      <c r="Y282" s="13"/>
      <c r="Z282" s="13"/>
      <c r="AA282" s="13"/>
      <c r="AB282" s="13"/>
    </row>
    <row r="283" spans="1:28" ht="22.5" customHeight="1">
      <c r="A283" s="16" t="s">
        <v>464</v>
      </c>
      <c r="B283" s="8"/>
      <c r="C283" s="8"/>
      <c r="D283" s="8"/>
      <c r="E283" s="8"/>
      <c r="F283" s="16"/>
      <c r="G283" s="8"/>
      <c r="H283" s="8"/>
      <c r="I283" s="8"/>
      <c r="J283" s="8"/>
      <c r="K283" s="13"/>
      <c r="L283" s="13"/>
      <c r="M283" s="13"/>
      <c r="N283" s="13"/>
      <c r="O283" s="13"/>
      <c r="P283" s="13"/>
      <c r="Q283" s="13"/>
      <c r="R283" s="13"/>
      <c r="S283" s="13"/>
      <c r="T283" s="13"/>
      <c r="U283" s="13"/>
      <c r="V283" s="13"/>
      <c r="W283" s="13"/>
      <c r="X283" s="13"/>
      <c r="Y283" s="13"/>
      <c r="Z283" s="13"/>
      <c r="AA283" s="13"/>
      <c r="AB283" s="13"/>
    </row>
    <row r="284" spans="1:28" ht="22.5" customHeight="1">
      <c r="A284" s="16" t="s">
        <v>465</v>
      </c>
      <c r="B284" s="8"/>
      <c r="C284" s="8"/>
      <c r="D284" s="8"/>
      <c r="E284" s="8"/>
      <c r="F284" s="16"/>
      <c r="G284" s="8"/>
      <c r="H284" s="8"/>
      <c r="I284" s="8"/>
      <c r="J284" s="8"/>
      <c r="K284" s="13"/>
      <c r="L284" s="13"/>
      <c r="M284" s="13"/>
      <c r="N284" s="13"/>
      <c r="O284" s="13"/>
      <c r="P284" s="13"/>
      <c r="Q284" s="13"/>
      <c r="R284" s="13"/>
      <c r="S284" s="13"/>
      <c r="T284" s="13"/>
      <c r="U284" s="13"/>
      <c r="V284" s="13"/>
      <c r="W284" s="13"/>
      <c r="X284" s="13"/>
      <c r="Y284" s="13"/>
      <c r="Z284" s="13"/>
      <c r="AA284" s="13"/>
      <c r="AB284" s="13"/>
    </row>
    <row r="285" spans="1:28" ht="22.5" customHeight="1">
      <c r="A285" s="16" t="s">
        <v>466</v>
      </c>
      <c r="B285" s="8"/>
      <c r="C285" s="8"/>
      <c r="D285" s="8"/>
      <c r="E285" s="8"/>
      <c r="F285" s="16"/>
      <c r="G285" s="8"/>
      <c r="H285" s="8"/>
      <c r="I285" s="8"/>
      <c r="J285" s="8"/>
      <c r="K285" s="13"/>
      <c r="L285" s="13"/>
      <c r="M285" s="13"/>
      <c r="N285" s="13"/>
      <c r="O285" s="13"/>
      <c r="P285" s="13"/>
      <c r="Q285" s="13"/>
      <c r="R285" s="13"/>
      <c r="S285" s="13"/>
      <c r="T285" s="13"/>
      <c r="U285" s="13"/>
      <c r="V285" s="13"/>
      <c r="W285" s="13"/>
      <c r="X285" s="13"/>
      <c r="Y285" s="13"/>
      <c r="Z285" s="13"/>
      <c r="AA285" s="13"/>
      <c r="AB285" s="13"/>
    </row>
    <row r="286" spans="1:28" ht="22.5" customHeight="1">
      <c r="A286" s="16" t="s">
        <v>467</v>
      </c>
      <c r="B286" s="8"/>
      <c r="C286" s="8"/>
      <c r="D286" s="8"/>
      <c r="E286" s="8"/>
      <c r="F286" s="16"/>
      <c r="G286" s="8"/>
      <c r="H286" s="8"/>
      <c r="I286" s="8"/>
      <c r="J286" s="8"/>
      <c r="K286" s="13"/>
      <c r="L286" s="13"/>
      <c r="M286" s="13"/>
      <c r="N286" s="13"/>
      <c r="O286" s="13"/>
      <c r="P286" s="13"/>
      <c r="Q286" s="13"/>
      <c r="R286" s="13"/>
      <c r="S286" s="13"/>
      <c r="T286" s="13"/>
      <c r="U286" s="13"/>
      <c r="V286" s="13"/>
      <c r="W286" s="13"/>
      <c r="X286" s="13"/>
      <c r="Y286" s="13"/>
      <c r="Z286" s="13"/>
      <c r="AA286" s="13"/>
      <c r="AB286" s="13"/>
    </row>
    <row r="287" spans="1:28" ht="22.5" customHeight="1">
      <c r="A287" s="16" t="s">
        <v>468</v>
      </c>
      <c r="B287" s="8"/>
      <c r="C287" s="8"/>
      <c r="D287" s="8"/>
      <c r="E287" s="8"/>
      <c r="F287" s="16"/>
      <c r="G287" s="8"/>
      <c r="H287" s="8"/>
      <c r="I287" s="8"/>
      <c r="J287" s="8"/>
      <c r="K287" s="13"/>
      <c r="L287" s="13"/>
      <c r="M287" s="13"/>
      <c r="N287" s="13"/>
      <c r="O287" s="13"/>
      <c r="P287" s="13"/>
      <c r="Q287" s="13"/>
      <c r="R287" s="13"/>
      <c r="S287" s="13"/>
      <c r="T287" s="13"/>
      <c r="U287" s="13"/>
      <c r="V287" s="13"/>
      <c r="W287" s="13"/>
      <c r="X287" s="13"/>
      <c r="Y287" s="13"/>
      <c r="Z287" s="13"/>
      <c r="AA287" s="13"/>
      <c r="AB287" s="13"/>
    </row>
    <row r="288" spans="1:28" ht="22.5" customHeight="1">
      <c r="A288" s="16" t="s">
        <v>469</v>
      </c>
      <c r="B288" s="8"/>
      <c r="C288" s="8"/>
      <c r="D288" s="8"/>
      <c r="E288" s="8"/>
      <c r="F288" s="16"/>
      <c r="G288" s="8"/>
      <c r="H288" s="8"/>
      <c r="I288" s="8"/>
      <c r="J288" s="8"/>
      <c r="K288" s="13"/>
      <c r="L288" s="13"/>
      <c r="M288" s="13"/>
      <c r="N288" s="13"/>
      <c r="O288" s="13"/>
      <c r="P288" s="13"/>
      <c r="Q288" s="13"/>
      <c r="R288" s="13"/>
      <c r="S288" s="13"/>
      <c r="T288" s="13"/>
      <c r="U288" s="13"/>
      <c r="V288" s="13"/>
      <c r="W288" s="13"/>
      <c r="X288" s="13"/>
      <c r="Y288" s="13"/>
      <c r="Z288" s="13"/>
      <c r="AA288" s="13"/>
      <c r="AB288" s="13"/>
    </row>
    <row r="289" spans="1:28" ht="22.5" customHeight="1">
      <c r="A289" s="16" t="s">
        <v>470</v>
      </c>
      <c r="B289" s="8"/>
      <c r="C289" s="8"/>
      <c r="D289" s="8"/>
      <c r="E289" s="8"/>
      <c r="F289" s="16"/>
      <c r="G289" s="8"/>
      <c r="H289" s="8"/>
      <c r="I289" s="8"/>
      <c r="J289" s="8"/>
      <c r="K289" s="13"/>
      <c r="L289" s="13"/>
      <c r="M289" s="13"/>
      <c r="N289" s="13"/>
      <c r="O289" s="13"/>
      <c r="P289" s="13"/>
      <c r="Q289" s="13"/>
      <c r="R289" s="13"/>
      <c r="S289" s="13"/>
      <c r="T289" s="13"/>
      <c r="U289" s="13"/>
      <c r="V289" s="13"/>
      <c r="W289" s="13"/>
      <c r="X289" s="13"/>
      <c r="Y289" s="13"/>
      <c r="Z289" s="13"/>
      <c r="AA289" s="13"/>
      <c r="AB289" s="13"/>
    </row>
    <row r="290" spans="1:28" ht="22.5" customHeight="1">
      <c r="A290" s="16" t="s">
        <v>471</v>
      </c>
      <c r="B290" s="8"/>
      <c r="C290" s="8"/>
      <c r="D290" s="8"/>
      <c r="E290" s="8"/>
      <c r="F290" s="16"/>
      <c r="G290" s="8"/>
      <c r="H290" s="8"/>
      <c r="I290" s="8"/>
      <c r="J290" s="8"/>
      <c r="K290" s="13"/>
      <c r="L290" s="13"/>
      <c r="M290" s="13"/>
      <c r="N290" s="13"/>
      <c r="O290" s="13"/>
      <c r="P290" s="13"/>
      <c r="Q290" s="13"/>
      <c r="R290" s="13"/>
      <c r="S290" s="13"/>
      <c r="T290" s="13"/>
      <c r="U290" s="13"/>
      <c r="V290" s="13"/>
      <c r="W290" s="13"/>
      <c r="X290" s="13"/>
      <c r="Y290" s="13"/>
      <c r="Z290" s="13"/>
      <c r="AA290" s="13"/>
      <c r="AB290" s="13"/>
    </row>
    <row r="291" spans="1:28" ht="22.5" customHeight="1">
      <c r="A291" s="16" t="s">
        <v>472</v>
      </c>
      <c r="B291" s="8"/>
      <c r="C291" s="8"/>
      <c r="D291" s="8"/>
      <c r="E291" s="8"/>
      <c r="F291" s="16"/>
      <c r="G291" s="8"/>
      <c r="H291" s="8"/>
      <c r="I291" s="8"/>
      <c r="J291" s="8"/>
      <c r="K291" s="13"/>
      <c r="L291" s="13"/>
      <c r="M291" s="13"/>
      <c r="N291" s="13"/>
      <c r="O291" s="13"/>
      <c r="P291" s="13"/>
      <c r="Q291" s="13"/>
      <c r="R291" s="13"/>
      <c r="S291" s="13"/>
      <c r="T291" s="13"/>
      <c r="U291" s="13"/>
      <c r="V291" s="13"/>
      <c r="W291" s="13"/>
      <c r="X291" s="13"/>
      <c r="Y291" s="13"/>
      <c r="Z291" s="13"/>
      <c r="AA291" s="13"/>
      <c r="AB291" s="13"/>
    </row>
    <row r="292" spans="1:28" ht="22.5" customHeight="1">
      <c r="A292" s="16" t="s">
        <v>473</v>
      </c>
      <c r="B292" s="8"/>
      <c r="C292" s="8"/>
      <c r="D292" s="8"/>
      <c r="E292" s="8"/>
      <c r="F292" s="16"/>
      <c r="G292" s="8"/>
      <c r="H292" s="8"/>
      <c r="I292" s="8"/>
      <c r="J292" s="8"/>
      <c r="K292" s="13"/>
      <c r="L292" s="13"/>
      <c r="M292" s="13"/>
      <c r="N292" s="13"/>
      <c r="O292" s="13"/>
      <c r="P292" s="13"/>
      <c r="Q292" s="13"/>
      <c r="R292" s="13"/>
      <c r="S292" s="13"/>
      <c r="T292" s="13"/>
      <c r="U292" s="13"/>
      <c r="V292" s="13"/>
      <c r="W292" s="13"/>
      <c r="X292" s="13"/>
      <c r="Y292" s="13"/>
      <c r="Z292" s="13"/>
      <c r="AA292" s="13"/>
      <c r="AB292" s="13"/>
    </row>
    <row r="293" spans="1:28" ht="22.5" customHeight="1">
      <c r="A293" s="16" t="s">
        <v>474</v>
      </c>
      <c r="B293" s="8"/>
      <c r="C293" s="8"/>
      <c r="D293" s="8"/>
      <c r="E293" s="8"/>
      <c r="F293" s="16"/>
      <c r="G293" s="8"/>
      <c r="H293" s="8"/>
      <c r="I293" s="8"/>
      <c r="J293" s="8"/>
      <c r="K293" s="13"/>
      <c r="L293" s="13"/>
      <c r="M293" s="13"/>
      <c r="N293" s="13"/>
      <c r="O293" s="13"/>
      <c r="P293" s="13"/>
      <c r="Q293" s="13"/>
      <c r="R293" s="13"/>
      <c r="S293" s="13"/>
      <c r="T293" s="13"/>
      <c r="U293" s="13"/>
      <c r="V293" s="13"/>
      <c r="W293" s="13"/>
      <c r="X293" s="13"/>
      <c r="Y293" s="13"/>
      <c r="Z293" s="13"/>
      <c r="AA293" s="13"/>
      <c r="AB293" s="13"/>
    </row>
    <row r="294" spans="1:28" ht="22.5" customHeight="1">
      <c r="A294" s="16" t="s">
        <v>475</v>
      </c>
      <c r="B294" s="8"/>
      <c r="C294" s="8"/>
      <c r="D294" s="8"/>
      <c r="E294" s="8"/>
      <c r="F294" s="16"/>
      <c r="G294" s="8"/>
      <c r="H294" s="8"/>
      <c r="I294" s="8"/>
      <c r="J294" s="8"/>
      <c r="K294" s="13"/>
      <c r="L294" s="13"/>
      <c r="M294" s="13"/>
      <c r="N294" s="13"/>
      <c r="O294" s="13"/>
      <c r="P294" s="13"/>
      <c r="Q294" s="13"/>
      <c r="R294" s="13"/>
      <c r="S294" s="13"/>
      <c r="T294" s="13"/>
      <c r="U294" s="13"/>
      <c r="V294" s="13"/>
      <c r="W294" s="13"/>
      <c r="X294" s="13"/>
      <c r="Y294" s="13"/>
      <c r="Z294" s="13"/>
      <c r="AA294" s="13"/>
      <c r="AB294" s="13"/>
    </row>
    <row r="295" spans="1:28" ht="22.5" customHeight="1">
      <c r="A295" s="16" t="s">
        <v>476</v>
      </c>
      <c r="B295" s="8"/>
      <c r="C295" s="8"/>
      <c r="D295" s="8"/>
      <c r="E295" s="8"/>
      <c r="F295" s="16"/>
      <c r="G295" s="8"/>
      <c r="H295" s="8"/>
      <c r="I295" s="8"/>
      <c r="J295" s="8"/>
      <c r="K295" s="13"/>
      <c r="L295" s="13"/>
      <c r="M295" s="13"/>
      <c r="N295" s="13"/>
      <c r="O295" s="13"/>
      <c r="P295" s="13"/>
      <c r="Q295" s="13"/>
      <c r="R295" s="13"/>
      <c r="S295" s="13"/>
      <c r="T295" s="13"/>
      <c r="U295" s="13"/>
      <c r="V295" s="13"/>
      <c r="W295" s="13"/>
      <c r="X295" s="13"/>
      <c r="Y295" s="13"/>
      <c r="Z295" s="13"/>
      <c r="AA295" s="13"/>
      <c r="AB295" s="13"/>
    </row>
    <row r="296" spans="1:28" ht="22.5" customHeight="1">
      <c r="A296" s="16" t="s">
        <v>477</v>
      </c>
      <c r="B296" s="8"/>
      <c r="C296" s="8"/>
      <c r="D296" s="8"/>
      <c r="E296" s="8"/>
      <c r="F296" s="16"/>
      <c r="G296" s="8"/>
      <c r="H296" s="8"/>
      <c r="I296" s="8"/>
      <c r="J296" s="8"/>
      <c r="K296" s="13"/>
      <c r="L296" s="13"/>
      <c r="M296" s="13"/>
      <c r="N296" s="13"/>
      <c r="O296" s="13"/>
      <c r="P296" s="13"/>
      <c r="Q296" s="13"/>
      <c r="R296" s="13"/>
      <c r="S296" s="13"/>
      <c r="T296" s="13"/>
      <c r="U296" s="13"/>
      <c r="V296" s="13"/>
      <c r="W296" s="13"/>
      <c r="X296" s="13"/>
      <c r="Y296" s="13"/>
      <c r="Z296" s="13"/>
      <c r="AA296" s="13"/>
      <c r="AB296" s="13"/>
    </row>
    <row r="297" spans="1:28" ht="22.5" customHeight="1">
      <c r="A297" s="16" t="s">
        <v>478</v>
      </c>
      <c r="B297" s="8"/>
      <c r="C297" s="8"/>
      <c r="D297" s="8"/>
      <c r="E297" s="8"/>
      <c r="F297" s="16"/>
      <c r="G297" s="8"/>
      <c r="H297" s="8"/>
      <c r="I297" s="8"/>
      <c r="J297" s="8"/>
      <c r="K297" s="13"/>
      <c r="L297" s="13"/>
      <c r="M297" s="13"/>
      <c r="N297" s="13"/>
      <c r="O297" s="13"/>
      <c r="P297" s="13"/>
      <c r="Q297" s="13"/>
      <c r="R297" s="13"/>
      <c r="S297" s="13"/>
      <c r="T297" s="13"/>
      <c r="U297" s="13"/>
      <c r="V297" s="13"/>
      <c r="W297" s="13"/>
      <c r="X297" s="13"/>
      <c r="Y297" s="13"/>
      <c r="Z297" s="13"/>
      <c r="AA297" s="13"/>
      <c r="AB297" s="13"/>
    </row>
    <row r="298" spans="1:28" ht="22.5" customHeight="1">
      <c r="A298" s="16" t="s">
        <v>479</v>
      </c>
      <c r="B298" s="8"/>
      <c r="C298" s="8"/>
      <c r="D298" s="8"/>
      <c r="E298" s="8"/>
      <c r="F298" s="16"/>
      <c r="G298" s="8"/>
      <c r="H298" s="8"/>
      <c r="I298" s="8"/>
      <c r="J298" s="8"/>
      <c r="K298" s="13"/>
      <c r="L298" s="13"/>
      <c r="M298" s="13"/>
      <c r="N298" s="13"/>
      <c r="O298" s="13"/>
      <c r="P298" s="13"/>
      <c r="Q298" s="13"/>
      <c r="R298" s="13"/>
      <c r="S298" s="13"/>
      <c r="T298" s="13"/>
      <c r="U298" s="13"/>
      <c r="V298" s="13"/>
      <c r="W298" s="13"/>
      <c r="X298" s="13"/>
      <c r="Y298" s="13"/>
      <c r="Z298" s="13"/>
      <c r="AA298" s="13"/>
      <c r="AB298" s="13"/>
    </row>
    <row r="299" spans="1:28" ht="22.5" customHeight="1">
      <c r="A299" s="16" t="s">
        <v>480</v>
      </c>
      <c r="B299" s="8"/>
      <c r="C299" s="8"/>
      <c r="D299" s="8"/>
      <c r="E299" s="8"/>
      <c r="F299" s="16"/>
      <c r="G299" s="8"/>
      <c r="H299" s="8"/>
      <c r="I299" s="8"/>
      <c r="J299" s="8"/>
      <c r="K299" s="13"/>
      <c r="L299" s="13"/>
      <c r="M299" s="13"/>
      <c r="N299" s="13"/>
      <c r="O299" s="13"/>
      <c r="P299" s="13"/>
      <c r="Q299" s="13"/>
      <c r="R299" s="13"/>
      <c r="S299" s="13"/>
      <c r="T299" s="13"/>
      <c r="U299" s="13"/>
      <c r="V299" s="13"/>
      <c r="W299" s="13"/>
      <c r="X299" s="13"/>
      <c r="Y299" s="13"/>
      <c r="Z299" s="13"/>
      <c r="AA299" s="13"/>
      <c r="AB299" s="13"/>
    </row>
    <row r="300" spans="1:28" ht="22.5" customHeight="1">
      <c r="A300" s="16" t="s">
        <v>481</v>
      </c>
      <c r="B300" s="8"/>
      <c r="C300" s="8"/>
      <c r="D300" s="8"/>
      <c r="E300" s="8"/>
      <c r="F300" s="16"/>
      <c r="G300" s="8"/>
      <c r="H300" s="8"/>
      <c r="I300" s="8"/>
      <c r="J300" s="8"/>
      <c r="K300" s="13"/>
      <c r="L300" s="13"/>
      <c r="M300" s="13"/>
      <c r="N300" s="13"/>
      <c r="O300" s="13"/>
      <c r="P300" s="13"/>
      <c r="Q300" s="13"/>
      <c r="R300" s="13"/>
      <c r="S300" s="13"/>
      <c r="T300" s="13"/>
      <c r="U300" s="13"/>
      <c r="V300" s="13"/>
      <c r="W300" s="13"/>
      <c r="X300" s="13"/>
      <c r="Y300" s="13"/>
      <c r="Z300" s="13"/>
      <c r="AA300" s="13"/>
      <c r="AB300" s="13"/>
    </row>
    <row r="301" spans="1:28" ht="22.5" customHeight="1">
      <c r="A301" s="16" t="s">
        <v>482</v>
      </c>
      <c r="B301" s="8"/>
      <c r="C301" s="8"/>
      <c r="D301" s="8"/>
      <c r="E301" s="8"/>
      <c r="F301" s="16"/>
      <c r="G301" s="8"/>
      <c r="H301" s="8"/>
      <c r="I301" s="8"/>
      <c r="J301" s="8"/>
      <c r="K301" s="13"/>
      <c r="L301" s="13"/>
      <c r="M301" s="13"/>
      <c r="N301" s="13"/>
      <c r="O301" s="13"/>
      <c r="P301" s="13"/>
      <c r="Q301" s="13"/>
      <c r="R301" s="13"/>
      <c r="S301" s="13"/>
      <c r="T301" s="13"/>
      <c r="U301" s="13"/>
      <c r="V301" s="13"/>
      <c r="W301" s="13"/>
      <c r="X301" s="13"/>
      <c r="Y301" s="13"/>
      <c r="Z301" s="13"/>
      <c r="AA301" s="13"/>
      <c r="AB301" s="13"/>
    </row>
    <row r="302" spans="1:28" ht="22.5" customHeight="1">
      <c r="A302" s="16" t="s">
        <v>483</v>
      </c>
      <c r="B302" s="8"/>
      <c r="C302" s="8"/>
      <c r="D302" s="8"/>
      <c r="E302" s="8"/>
      <c r="F302" s="16"/>
      <c r="G302" s="8"/>
      <c r="H302" s="8"/>
      <c r="I302" s="8"/>
      <c r="J302" s="8"/>
      <c r="K302" s="13"/>
      <c r="L302" s="13"/>
      <c r="M302" s="13"/>
      <c r="N302" s="13"/>
      <c r="O302" s="13"/>
      <c r="P302" s="13"/>
      <c r="Q302" s="13"/>
      <c r="R302" s="13"/>
      <c r="S302" s="13"/>
      <c r="T302" s="13"/>
      <c r="U302" s="13"/>
      <c r="V302" s="13"/>
      <c r="W302" s="13"/>
      <c r="X302" s="13"/>
      <c r="Y302" s="13"/>
      <c r="Z302" s="13"/>
      <c r="AA302" s="13"/>
      <c r="AB302" s="13"/>
    </row>
    <row r="303" spans="1:28" ht="22.5" customHeight="1">
      <c r="A303" s="16" t="s">
        <v>484</v>
      </c>
      <c r="B303" s="8"/>
      <c r="C303" s="8"/>
      <c r="D303" s="8"/>
      <c r="E303" s="8"/>
      <c r="F303" s="16"/>
      <c r="G303" s="8"/>
      <c r="H303" s="8"/>
      <c r="I303" s="8"/>
      <c r="J303" s="8"/>
      <c r="K303" s="13"/>
      <c r="L303" s="13"/>
      <c r="M303" s="13"/>
      <c r="N303" s="13"/>
      <c r="O303" s="13"/>
      <c r="P303" s="13"/>
      <c r="Q303" s="13"/>
      <c r="R303" s="13"/>
      <c r="S303" s="13"/>
      <c r="T303" s="13"/>
      <c r="U303" s="13"/>
      <c r="V303" s="13"/>
      <c r="W303" s="13"/>
      <c r="X303" s="13"/>
      <c r="Y303" s="13"/>
      <c r="Z303" s="13"/>
      <c r="AA303" s="13"/>
      <c r="AB303" s="13"/>
    </row>
    <row r="304" spans="1:28" ht="22.5" customHeight="1">
      <c r="A304" s="16" t="s">
        <v>485</v>
      </c>
      <c r="B304" s="8"/>
      <c r="C304" s="8"/>
      <c r="D304" s="8"/>
      <c r="E304" s="8"/>
      <c r="F304" s="16"/>
      <c r="G304" s="8"/>
      <c r="H304" s="8"/>
      <c r="I304" s="8"/>
      <c r="J304" s="8"/>
      <c r="K304" s="13"/>
      <c r="L304" s="13"/>
      <c r="M304" s="13"/>
      <c r="N304" s="13"/>
      <c r="O304" s="13"/>
      <c r="P304" s="13"/>
      <c r="Q304" s="13"/>
      <c r="R304" s="13"/>
      <c r="S304" s="13"/>
      <c r="T304" s="13"/>
      <c r="U304" s="13"/>
      <c r="V304" s="13"/>
      <c r="W304" s="13"/>
      <c r="X304" s="13"/>
      <c r="Y304" s="13"/>
      <c r="Z304" s="13"/>
      <c r="AA304" s="13"/>
      <c r="AB304" s="13"/>
    </row>
    <row r="305" spans="1:28" ht="22.5" customHeight="1">
      <c r="A305" s="16" t="s">
        <v>486</v>
      </c>
      <c r="B305" s="8"/>
      <c r="C305" s="8"/>
      <c r="D305" s="8"/>
      <c r="E305" s="8"/>
      <c r="F305" s="16"/>
      <c r="G305" s="8"/>
      <c r="H305" s="8"/>
      <c r="I305" s="8"/>
      <c r="J305" s="8"/>
      <c r="K305" s="13"/>
      <c r="L305" s="13"/>
      <c r="M305" s="13"/>
      <c r="N305" s="13"/>
      <c r="O305" s="13"/>
      <c r="P305" s="13"/>
      <c r="Q305" s="13"/>
      <c r="R305" s="13"/>
      <c r="S305" s="13"/>
      <c r="T305" s="13"/>
      <c r="U305" s="13"/>
      <c r="V305" s="13"/>
      <c r="W305" s="13"/>
      <c r="X305" s="13"/>
      <c r="Y305" s="13"/>
      <c r="Z305" s="13"/>
      <c r="AA305" s="13"/>
      <c r="AB305" s="13"/>
    </row>
    <row r="306" spans="1:28" ht="22.5" customHeight="1">
      <c r="A306" s="16" t="s">
        <v>487</v>
      </c>
      <c r="B306" s="8"/>
      <c r="C306" s="8"/>
      <c r="D306" s="8"/>
      <c r="E306" s="8"/>
      <c r="F306" s="16"/>
      <c r="G306" s="8"/>
      <c r="H306" s="8"/>
      <c r="I306" s="8"/>
      <c r="J306" s="8"/>
      <c r="K306" s="13"/>
      <c r="L306" s="13"/>
      <c r="M306" s="13"/>
      <c r="N306" s="13"/>
      <c r="O306" s="13"/>
      <c r="P306" s="13"/>
      <c r="Q306" s="13"/>
      <c r="R306" s="13"/>
      <c r="S306" s="13"/>
      <c r="T306" s="13"/>
      <c r="U306" s="13"/>
      <c r="V306" s="13"/>
      <c r="W306" s="13"/>
      <c r="X306" s="13"/>
      <c r="Y306" s="13"/>
      <c r="Z306" s="13"/>
      <c r="AA306" s="13"/>
      <c r="AB306" s="13"/>
    </row>
    <row r="307" spans="1:28" ht="22.5" customHeight="1">
      <c r="A307" s="16" t="s">
        <v>488</v>
      </c>
      <c r="B307" s="8"/>
      <c r="C307" s="8"/>
      <c r="D307" s="8"/>
      <c r="E307" s="8"/>
      <c r="F307" s="16"/>
      <c r="G307" s="8"/>
      <c r="H307" s="8"/>
      <c r="I307" s="8"/>
      <c r="J307" s="8"/>
      <c r="K307" s="13"/>
      <c r="L307" s="13"/>
      <c r="M307" s="13"/>
      <c r="N307" s="13"/>
      <c r="O307" s="13"/>
      <c r="P307" s="13"/>
      <c r="Q307" s="13"/>
      <c r="R307" s="13"/>
      <c r="S307" s="13"/>
      <c r="T307" s="13"/>
      <c r="U307" s="13"/>
      <c r="V307" s="13"/>
      <c r="W307" s="13"/>
      <c r="X307" s="13"/>
      <c r="Y307" s="13"/>
      <c r="Z307" s="13"/>
      <c r="AA307" s="13"/>
      <c r="AB307" s="13"/>
    </row>
    <row r="308" spans="1:28" ht="22.5" customHeight="1">
      <c r="A308" s="16" t="s">
        <v>489</v>
      </c>
      <c r="B308" s="8"/>
      <c r="C308" s="8"/>
      <c r="D308" s="8"/>
      <c r="E308" s="8"/>
      <c r="F308" s="16"/>
      <c r="G308" s="8"/>
      <c r="H308" s="8"/>
      <c r="I308" s="8"/>
      <c r="J308" s="8"/>
      <c r="K308" s="13"/>
      <c r="L308" s="13"/>
      <c r="M308" s="13"/>
      <c r="N308" s="13"/>
      <c r="O308" s="13"/>
      <c r="P308" s="13"/>
      <c r="Q308" s="13"/>
      <c r="R308" s="13"/>
      <c r="S308" s="13"/>
      <c r="T308" s="13"/>
      <c r="U308" s="13"/>
      <c r="V308" s="13"/>
      <c r="W308" s="13"/>
      <c r="X308" s="13"/>
      <c r="Y308" s="13"/>
      <c r="Z308" s="13"/>
      <c r="AA308" s="13"/>
      <c r="AB308" s="13"/>
    </row>
    <row r="309" spans="1:28" ht="22.5" customHeight="1">
      <c r="A309" s="16" t="s">
        <v>490</v>
      </c>
      <c r="B309" s="8"/>
      <c r="C309" s="8"/>
      <c r="D309" s="8"/>
      <c r="E309" s="8"/>
      <c r="F309" s="16"/>
      <c r="G309" s="8"/>
      <c r="H309" s="8"/>
      <c r="I309" s="8"/>
      <c r="J309" s="8"/>
      <c r="K309" s="13"/>
      <c r="L309" s="13"/>
      <c r="M309" s="13"/>
      <c r="N309" s="13"/>
      <c r="O309" s="13"/>
      <c r="P309" s="13"/>
      <c r="Q309" s="13"/>
      <c r="R309" s="13"/>
      <c r="S309" s="13"/>
      <c r="T309" s="13"/>
      <c r="U309" s="13"/>
      <c r="V309" s="13"/>
      <c r="W309" s="13"/>
      <c r="X309" s="13"/>
      <c r="Y309" s="13"/>
      <c r="Z309" s="13"/>
      <c r="AA309" s="13"/>
      <c r="AB309" s="13"/>
    </row>
    <row r="310" spans="1:28" ht="22.5" customHeight="1">
      <c r="A310" s="16" t="s">
        <v>491</v>
      </c>
      <c r="B310" s="8"/>
      <c r="C310" s="8"/>
      <c r="D310" s="8"/>
      <c r="E310" s="8"/>
      <c r="F310" s="16"/>
      <c r="G310" s="8"/>
      <c r="H310" s="8"/>
      <c r="I310" s="8"/>
      <c r="J310" s="8"/>
      <c r="K310" s="13"/>
      <c r="L310" s="13"/>
      <c r="M310" s="13"/>
      <c r="N310" s="13"/>
      <c r="O310" s="13"/>
      <c r="P310" s="13"/>
      <c r="Q310" s="13"/>
      <c r="R310" s="13"/>
      <c r="S310" s="13"/>
      <c r="T310" s="13"/>
      <c r="U310" s="13"/>
      <c r="V310" s="13"/>
      <c r="W310" s="13"/>
      <c r="X310" s="13"/>
      <c r="Y310" s="13"/>
      <c r="Z310" s="13"/>
      <c r="AA310" s="13"/>
      <c r="AB310" s="13"/>
    </row>
    <row r="311" spans="1:28" ht="22.5" customHeight="1">
      <c r="A311" s="16" t="s">
        <v>492</v>
      </c>
      <c r="B311" s="8"/>
      <c r="C311" s="8"/>
      <c r="D311" s="8"/>
      <c r="E311" s="8"/>
      <c r="F311" s="16"/>
      <c r="G311" s="8"/>
      <c r="H311" s="8"/>
      <c r="I311" s="8"/>
      <c r="J311" s="8"/>
      <c r="K311" s="13"/>
      <c r="L311" s="13"/>
      <c r="M311" s="13"/>
      <c r="N311" s="13"/>
      <c r="O311" s="13"/>
      <c r="P311" s="13"/>
      <c r="Q311" s="13"/>
      <c r="R311" s="13"/>
      <c r="S311" s="13"/>
      <c r="T311" s="13"/>
      <c r="U311" s="13"/>
      <c r="V311" s="13"/>
      <c r="W311" s="13"/>
      <c r="X311" s="13"/>
      <c r="Y311" s="13"/>
      <c r="Z311" s="13"/>
      <c r="AA311" s="13"/>
      <c r="AB311" s="13"/>
    </row>
    <row r="312" spans="1:28" ht="22.5" customHeight="1">
      <c r="A312" s="16" t="s">
        <v>493</v>
      </c>
      <c r="B312" s="8"/>
      <c r="C312" s="8"/>
      <c r="D312" s="8"/>
      <c r="E312" s="8"/>
      <c r="F312" s="16"/>
      <c r="G312" s="8"/>
      <c r="H312" s="8"/>
      <c r="I312" s="8"/>
      <c r="J312" s="8"/>
      <c r="K312" s="13"/>
      <c r="L312" s="13"/>
      <c r="M312" s="13"/>
      <c r="N312" s="13"/>
      <c r="O312" s="13"/>
      <c r="P312" s="13"/>
      <c r="Q312" s="13"/>
      <c r="R312" s="13"/>
      <c r="S312" s="13"/>
      <c r="T312" s="13"/>
      <c r="U312" s="13"/>
      <c r="V312" s="13"/>
      <c r="W312" s="13"/>
      <c r="X312" s="13"/>
      <c r="Y312" s="13"/>
      <c r="Z312" s="13"/>
      <c r="AA312" s="13"/>
      <c r="AB312" s="13"/>
    </row>
    <row r="313" spans="1:28" ht="22.5" customHeight="1">
      <c r="A313" s="16" t="s">
        <v>494</v>
      </c>
      <c r="B313" s="8"/>
      <c r="C313" s="8"/>
      <c r="D313" s="8"/>
      <c r="E313" s="8"/>
      <c r="F313" s="16"/>
      <c r="G313" s="8"/>
      <c r="H313" s="8"/>
      <c r="I313" s="8"/>
      <c r="J313" s="8"/>
      <c r="K313" s="13"/>
      <c r="L313" s="13"/>
      <c r="M313" s="13"/>
      <c r="N313" s="13"/>
      <c r="O313" s="13"/>
      <c r="P313" s="13"/>
      <c r="Q313" s="13"/>
      <c r="R313" s="13"/>
      <c r="S313" s="13"/>
      <c r="T313" s="13"/>
      <c r="U313" s="13"/>
      <c r="V313" s="13"/>
      <c r="W313" s="13"/>
      <c r="X313" s="13"/>
      <c r="Y313" s="13"/>
      <c r="Z313" s="13"/>
      <c r="AA313" s="13"/>
      <c r="AB313" s="13"/>
    </row>
    <row r="314" spans="1:28" ht="22.5" customHeight="1">
      <c r="A314" s="16" t="s">
        <v>495</v>
      </c>
      <c r="B314" s="8"/>
      <c r="C314" s="8"/>
      <c r="D314" s="8"/>
      <c r="E314" s="8"/>
      <c r="F314" s="16"/>
      <c r="G314" s="8"/>
      <c r="H314" s="8"/>
      <c r="I314" s="8"/>
      <c r="J314" s="8"/>
      <c r="K314" s="13"/>
      <c r="L314" s="13"/>
      <c r="M314" s="13"/>
      <c r="N314" s="13"/>
      <c r="O314" s="13"/>
      <c r="P314" s="13"/>
      <c r="Q314" s="13"/>
      <c r="R314" s="13"/>
      <c r="S314" s="13"/>
      <c r="T314" s="13"/>
      <c r="U314" s="13"/>
      <c r="V314" s="13"/>
      <c r="W314" s="13"/>
      <c r="X314" s="13"/>
      <c r="Y314" s="13"/>
      <c r="Z314" s="13"/>
      <c r="AA314" s="13"/>
      <c r="AB314" s="13"/>
    </row>
    <row r="315" spans="1:28" ht="22.5" customHeight="1">
      <c r="A315" s="16" t="s">
        <v>496</v>
      </c>
      <c r="B315" s="8"/>
      <c r="C315" s="8"/>
      <c r="D315" s="8"/>
      <c r="E315" s="8"/>
      <c r="F315" s="16"/>
      <c r="G315" s="8"/>
      <c r="H315" s="8"/>
      <c r="I315" s="8"/>
      <c r="J315" s="8"/>
      <c r="K315" s="13"/>
      <c r="L315" s="13"/>
      <c r="M315" s="13"/>
      <c r="N315" s="13"/>
      <c r="O315" s="13"/>
      <c r="P315" s="13"/>
      <c r="Q315" s="13"/>
      <c r="R315" s="13"/>
      <c r="S315" s="13"/>
      <c r="T315" s="13"/>
      <c r="U315" s="13"/>
      <c r="V315" s="13"/>
      <c r="W315" s="13"/>
      <c r="X315" s="13"/>
      <c r="Y315" s="13"/>
      <c r="Z315" s="13"/>
      <c r="AA315" s="13"/>
      <c r="AB315" s="13"/>
    </row>
    <row r="316" spans="1:28" ht="22.5" customHeight="1">
      <c r="A316" s="16" t="s">
        <v>497</v>
      </c>
      <c r="B316" s="8"/>
      <c r="C316" s="8"/>
      <c r="D316" s="8"/>
      <c r="E316" s="8"/>
      <c r="F316" s="16"/>
      <c r="G316" s="8"/>
      <c r="H316" s="8"/>
      <c r="I316" s="8"/>
      <c r="J316" s="8"/>
      <c r="K316" s="13"/>
      <c r="L316" s="13"/>
      <c r="M316" s="13"/>
      <c r="N316" s="13"/>
      <c r="O316" s="13"/>
      <c r="P316" s="13"/>
      <c r="Q316" s="13"/>
      <c r="R316" s="13"/>
      <c r="S316" s="13"/>
      <c r="T316" s="13"/>
      <c r="U316" s="13"/>
      <c r="V316" s="13"/>
      <c r="W316" s="13"/>
      <c r="X316" s="13"/>
      <c r="Y316" s="13"/>
      <c r="Z316" s="13"/>
      <c r="AA316" s="13"/>
      <c r="AB316" s="13"/>
    </row>
    <row r="317" spans="1:28" ht="22.5" customHeight="1">
      <c r="A317" s="16" t="s">
        <v>498</v>
      </c>
      <c r="B317" s="8"/>
      <c r="C317" s="8"/>
      <c r="D317" s="8"/>
      <c r="E317" s="8"/>
      <c r="F317" s="16"/>
      <c r="G317" s="8"/>
      <c r="H317" s="8"/>
      <c r="I317" s="8"/>
      <c r="J317" s="8"/>
      <c r="K317" s="13"/>
      <c r="L317" s="13"/>
      <c r="M317" s="13"/>
      <c r="N317" s="13"/>
      <c r="O317" s="13"/>
      <c r="P317" s="13"/>
      <c r="Q317" s="13"/>
      <c r="R317" s="13"/>
      <c r="S317" s="13"/>
      <c r="T317" s="13"/>
      <c r="U317" s="13"/>
      <c r="V317" s="13"/>
      <c r="W317" s="13"/>
      <c r="X317" s="13"/>
      <c r="Y317" s="13"/>
      <c r="Z317" s="13"/>
      <c r="AA317" s="13"/>
      <c r="AB317" s="13"/>
    </row>
    <row r="318" spans="1:28" ht="22.5" customHeight="1">
      <c r="A318" s="16" t="s">
        <v>499</v>
      </c>
      <c r="B318" s="8"/>
      <c r="C318" s="8"/>
      <c r="D318" s="8"/>
      <c r="E318" s="8"/>
      <c r="F318" s="16"/>
      <c r="G318" s="8"/>
      <c r="H318" s="8"/>
      <c r="I318" s="8"/>
      <c r="J318" s="8"/>
      <c r="K318" s="13"/>
      <c r="L318" s="13"/>
      <c r="M318" s="13"/>
      <c r="N318" s="13"/>
      <c r="O318" s="13"/>
      <c r="P318" s="13"/>
      <c r="Q318" s="13"/>
      <c r="R318" s="13"/>
      <c r="S318" s="13"/>
      <c r="T318" s="13"/>
      <c r="U318" s="13"/>
      <c r="V318" s="13"/>
      <c r="W318" s="13"/>
      <c r="X318" s="13"/>
      <c r="Y318" s="13"/>
      <c r="Z318" s="13"/>
      <c r="AA318" s="13"/>
      <c r="AB318" s="13"/>
    </row>
    <row r="319" spans="1:28" ht="22.5" customHeight="1">
      <c r="A319" s="16" t="s">
        <v>500</v>
      </c>
      <c r="B319" s="8"/>
      <c r="C319" s="8"/>
      <c r="D319" s="8"/>
      <c r="E319" s="8"/>
      <c r="F319" s="16"/>
      <c r="G319" s="8"/>
      <c r="H319" s="8"/>
      <c r="I319" s="8"/>
      <c r="J319" s="8"/>
      <c r="K319" s="13"/>
      <c r="L319" s="13"/>
      <c r="M319" s="13"/>
      <c r="N319" s="13"/>
      <c r="O319" s="13"/>
      <c r="P319" s="13"/>
      <c r="Q319" s="13"/>
      <c r="R319" s="13"/>
      <c r="S319" s="13"/>
      <c r="T319" s="13"/>
      <c r="U319" s="13"/>
      <c r="V319" s="13"/>
      <c r="W319" s="13"/>
      <c r="X319" s="13"/>
      <c r="Y319" s="13"/>
      <c r="Z319" s="13"/>
      <c r="AA319" s="13"/>
      <c r="AB319" s="13"/>
    </row>
    <row r="320" spans="1:28" ht="22.5" customHeight="1">
      <c r="A320" s="16" t="s">
        <v>501</v>
      </c>
      <c r="B320" s="8"/>
      <c r="C320" s="8"/>
      <c r="D320" s="8"/>
      <c r="E320" s="8"/>
      <c r="F320" s="16"/>
      <c r="G320" s="8"/>
      <c r="H320" s="8"/>
      <c r="I320" s="8"/>
      <c r="J320" s="8"/>
      <c r="K320" s="13"/>
      <c r="L320" s="13"/>
      <c r="M320" s="13"/>
      <c r="N320" s="13"/>
      <c r="O320" s="13"/>
      <c r="P320" s="13"/>
      <c r="Q320" s="13"/>
      <c r="R320" s="13"/>
      <c r="S320" s="13"/>
      <c r="T320" s="13"/>
      <c r="U320" s="13"/>
      <c r="V320" s="13"/>
      <c r="W320" s="13"/>
      <c r="X320" s="13"/>
      <c r="Y320" s="13"/>
      <c r="Z320" s="13"/>
      <c r="AA320" s="13"/>
      <c r="AB320" s="13"/>
    </row>
    <row r="321" spans="1:28" ht="22.5" customHeight="1">
      <c r="A321" s="16" t="s">
        <v>502</v>
      </c>
      <c r="B321" s="8"/>
      <c r="C321" s="8"/>
      <c r="D321" s="8"/>
      <c r="E321" s="8"/>
      <c r="F321" s="16"/>
      <c r="G321" s="8"/>
      <c r="H321" s="8"/>
      <c r="I321" s="8"/>
      <c r="J321" s="8"/>
      <c r="K321" s="13"/>
      <c r="L321" s="13"/>
      <c r="M321" s="13"/>
      <c r="N321" s="13"/>
      <c r="O321" s="13"/>
      <c r="P321" s="13"/>
      <c r="Q321" s="13"/>
      <c r="R321" s="13"/>
      <c r="S321" s="13"/>
      <c r="T321" s="13"/>
      <c r="U321" s="13"/>
      <c r="V321" s="13"/>
      <c r="W321" s="13"/>
      <c r="X321" s="13"/>
      <c r="Y321" s="13"/>
      <c r="Z321" s="13"/>
      <c r="AA321" s="13"/>
      <c r="AB321" s="13"/>
    </row>
    <row r="322" spans="1:28" ht="22.5" customHeight="1">
      <c r="A322" s="16" t="s">
        <v>503</v>
      </c>
      <c r="B322" s="8"/>
      <c r="C322" s="8"/>
      <c r="D322" s="8"/>
      <c r="E322" s="8"/>
      <c r="F322" s="16"/>
      <c r="G322" s="8"/>
      <c r="H322" s="8"/>
      <c r="I322" s="8"/>
      <c r="J322" s="8"/>
      <c r="K322" s="13"/>
      <c r="L322" s="13"/>
      <c r="M322" s="13"/>
      <c r="N322" s="13"/>
      <c r="O322" s="13"/>
      <c r="P322" s="13"/>
      <c r="Q322" s="13"/>
      <c r="R322" s="13"/>
      <c r="S322" s="13"/>
      <c r="T322" s="13"/>
      <c r="U322" s="13"/>
      <c r="V322" s="13"/>
      <c r="W322" s="13"/>
      <c r="X322" s="13"/>
      <c r="Y322" s="13"/>
      <c r="Z322" s="13"/>
      <c r="AA322" s="13"/>
      <c r="AB322" s="13"/>
    </row>
    <row r="323" spans="1:28" ht="22.5" customHeight="1">
      <c r="A323" s="16" t="s">
        <v>504</v>
      </c>
      <c r="B323" s="8"/>
      <c r="C323" s="8"/>
      <c r="D323" s="8"/>
      <c r="E323" s="8"/>
      <c r="F323" s="16"/>
      <c r="G323" s="8"/>
      <c r="H323" s="8"/>
      <c r="I323" s="8"/>
      <c r="J323" s="8"/>
      <c r="K323" s="13"/>
      <c r="L323" s="13"/>
      <c r="M323" s="13"/>
      <c r="N323" s="13"/>
      <c r="O323" s="13"/>
      <c r="P323" s="13"/>
      <c r="Q323" s="13"/>
      <c r="R323" s="13"/>
      <c r="S323" s="13"/>
      <c r="T323" s="13"/>
      <c r="U323" s="13"/>
      <c r="V323" s="13"/>
      <c r="W323" s="13"/>
      <c r="X323" s="13"/>
      <c r="Y323" s="13"/>
      <c r="Z323" s="13"/>
      <c r="AA323" s="13"/>
      <c r="AB323" s="13"/>
    </row>
    <row r="324" spans="1:28" ht="22.5" customHeight="1">
      <c r="A324" s="16" t="s">
        <v>505</v>
      </c>
      <c r="B324" s="8"/>
      <c r="C324" s="8"/>
      <c r="D324" s="8"/>
      <c r="E324" s="8"/>
      <c r="F324" s="16"/>
      <c r="G324" s="8"/>
      <c r="H324" s="8"/>
      <c r="I324" s="8"/>
      <c r="J324" s="8"/>
      <c r="K324" s="13"/>
      <c r="L324" s="13"/>
      <c r="M324" s="13"/>
      <c r="N324" s="13"/>
      <c r="O324" s="13"/>
      <c r="P324" s="13"/>
      <c r="Q324" s="13"/>
      <c r="R324" s="13"/>
      <c r="S324" s="13"/>
      <c r="T324" s="13"/>
      <c r="U324" s="13"/>
      <c r="V324" s="13"/>
      <c r="W324" s="13"/>
      <c r="X324" s="13"/>
      <c r="Y324" s="13"/>
      <c r="Z324" s="13"/>
      <c r="AA324" s="13"/>
      <c r="AB324" s="13"/>
    </row>
    <row r="325" spans="1:28" ht="22.5" customHeight="1">
      <c r="A325" s="16" t="s">
        <v>506</v>
      </c>
      <c r="B325" s="8"/>
      <c r="C325" s="8"/>
      <c r="D325" s="8"/>
      <c r="E325" s="8"/>
      <c r="F325" s="16"/>
      <c r="G325" s="8"/>
      <c r="H325" s="8"/>
      <c r="I325" s="8"/>
      <c r="J325" s="8"/>
      <c r="K325" s="13"/>
      <c r="L325" s="13"/>
      <c r="M325" s="13"/>
      <c r="N325" s="13"/>
      <c r="O325" s="13"/>
      <c r="P325" s="13"/>
      <c r="Q325" s="13"/>
      <c r="R325" s="13"/>
      <c r="S325" s="13"/>
      <c r="T325" s="13"/>
      <c r="U325" s="13"/>
      <c r="V325" s="13"/>
      <c r="W325" s="13"/>
      <c r="X325" s="13"/>
      <c r="Y325" s="13"/>
      <c r="Z325" s="13"/>
      <c r="AA325" s="13"/>
      <c r="AB325" s="13"/>
    </row>
    <row r="326" spans="1:28" ht="22.5" customHeight="1">
      <c r="A326" s="16" t="s">
        <v>507</v>
      </c>
      <c r="B326" s="8"/>
      <c r="C326" s="8"/>
      <c r="D326" s="8"/>
      <c r="E326" s="8"/>
      <c r="F326" s="16"/>
      <c r="G326" s="8"/>
      <c r="H326" s="8"/>
      <c r="I326" s="8"/>
      <c r="J326" s="8"/>
      <c r="K326" s="13"/>
      <c r="L326" s="13"/>
      <c r="M326" s="13"/>
      <c r="N326" s="13"/>
      <c r="O326" s="13"/>
      <c r="P326" s="13"/>
      <c r="Q326" s="13"/>
      <c r="R326" s="13"/>
      <c r="S326" s="13"/>
      <c r="T326" s="13"/>
      <c r="U326" s="13"/>
      <c r="V326" s="13"/>
      <c r="W326" s="13"/>
      <c r="X326" s="13"/>
      <c r="Y326" s="13"/>
      <c r="Z326" s="13"/>
      <c r="AA326" s="13"/>
      <c r="AB326" s="13"/>
    </row>
    <row r="327" spans="1:28" ht="22.5" customHeight="1">
      <c r="A327" s="16" t="s">
        <v>508</v>
      </c>
      <c r="B327" s="8"/>
      <c r="C327" s="8"/>
      <c r="D327" s="8"/>
      <c r="E327" s="8"/>
      <c r="F327" s="16"/>
      <c r="G327" s="8"/>
      <c r="H327" s="8"/>
      <c r="I327" s="8"/>
      <c r="J327" s="8"/>
      <c r="K327" s="13"/>
      <c r="L327" s="13"/>
      <c r="M327" s="13"/>
      <c r="N327" s="13"/>
      <c r="O327" s="13"/>
      <c r="P327" s="13"/>
      <c r="Q327" s="13"/>
      <c r="R327" s="13"/>
      <c r="S327" s="13"/>
      <c r="T327" s="13"/>
      <c r="U327" s="13"/>
      <c r="V327" s="13"/>
      <c r="W327" s="13"/>
      <c r="X327" s="13"/>
      <c r="Y327" s="13"/>
      <c r="Z327" s="13"/>
      <c r="AA327" s="13"/>
      <c r="AB327" s="13"/>
    </row>
    <row r="328" spans="1:28" ht="22.5" customHeight="1">
      <c r="A328" s="16" t="s">
        <v>509</v>
      </c>
      <c r="B328" s="8"/>
      <c r="C328" s="8"/>
      <c r="D328" s="8"/>
      <c r="E328" s="8"/>
      <c r="F328" s="16"/>
      <c r="G328" s="8"/>
      <c r="H328" s="8"/>
      <c r="I328" s="8"/>
      <c r="J328" s="8"/>
      <c r="K328" s="13"/>
      <c r="L328" s="13"/>
      <c r="M328" s="13"/>
      <c r="N328" s="13"/>
      <c r="O328" s="13"/>
      <c r="P328" s="13"/>
      <c r="Q328" s="13"/>
      <c r="R328" s="13"/>
      <c r="S328" s="13"/>
      <c r="T328" s="13"/>
      <c r="U328" s="13"/>
      <c r="V328" s="13"/>
      <c r="W328" s="13"/>
      <c r="X328" s="13"/>
      <c r="Y328" s="13"/>
      <c r="Z328" s="13"/>
      <c r="AA328" s="13"/>
      <c r="AB328" s="13"/>
    </row>
    <row r="329" spans="1:28" ht="22.5" customHeight="1">
      <c r="A329" s="16" t="s">
        <v>510</v>
      </c>
      <c r="B329" s="8"/>
      <c r="C329" s="8"/>
      <c r="D329" s="8"/>
      <c r="E329" s="8"/>
      <c r="F329" s="16"/>
      <c r="G329" s="8"/>
      <c r="H329" s="8"/>
      <c r="I329" s="8"/>
      <c r="J329" s="8"/>
      <c r="K329" s="13"/>
      <c r="L329" s="13"/>
      <c r="M329" s="13"/>
      <c r="N329" s="13"/>
      <c r="O329" s="13"/>
      <c r="P329" s="13"/>
      <c r="Q329" s="13"/>
      <c r="R329" s="13"/>
      <c r="S329" s="13"/>
      <c r="T329" s="13"/>
      <c r="U329" s="13"/>
      <c r="V329" s="13"/>
      <c r="W329" s="13"/>
      <c r="X329" s="13"/>
      <c r="Y329" s="13"/>
      <c r="Z329" s="13"/>
      <c r="AA329" s="13"/>
      <c r="AB329" s="13"/>
    </row>
    <row r="330" spans="1:28" ht="22.5" customHeight="1">
      <c r="A330" s="16" t="s">
        <v>511</v>
      </c>
      <c r="B330" s="8"/>
      <c r="C330" s="8"/>
      <c r="D330" s="8"/>
      <c r="E330" s="8"/>
      <c r="F330" s="16"/>
      <c r="G330" s="8"/>
      <c r="H330" s="8"/>
      <c r="I330" s="8"/>
      <c r="J330" s="8"/>
      <c r="K330" s="13"/>
      <c r="L330" s="13"/>
      <c r="M330" s="13"/>
      <c r="N330" s="13"/>
      <c r="O330" s="13"/>
      <c r="P330" s="13"/>
      <c r="Q330" s="13"/>
      <c r="R330" s="13"/>
      <c r="S330" s="13"/>
      <c r="T330" s="13"/>
      <c r="U330" s="13"/>
      <c r="V330" s="13"/>
      <c r="W330" s="13"/>
      <c r="X330" s="13"/>
      <c r="Y330" s="13"/>
      <c r="Z330" s="13"/>
      <c r="AA330" s="13"/>
      <c r="AB330" s="13"/>
    </row>
    <row r="331" spans="1:28" ht="22.5" customHeight="1">
      <c r="A331" s="16" t="s">
        <v>512</v>
      </c>
      <c r="B331" s="8"/>
      <c r="C331" s="8"/>
      <c r="D331" s="8"/>
      <c r="E331" s="8"/>
      <c r="F331" s="16"/>
      <c r="G331" s="8"/>
      <c r="H331" s="8"/>
      <c r="I331" s="8"/>
      <c r="J331" s="8"/>
      <c r="K331" s="13"/>
      <c r="L331" s="13"/>
      <c r="M331" s="13"/>
      <c r="N331" s="13"/>
      <c r="O331" s="13"/>
      <c r="P331" s="13"/>
      <c r="Q331" s="13"/>
      <c r="R331" s="13"/>
      <c r="S331" s="13"/>
      <c r="T331" s="13"/>
      <c r="U331" s="13"/>
      <c r="V331" s="13"/>
      <c r="W331" s="13"/>
      <c r="X331" s="13"/>
      <c r="Y331" s="13"/>
      <c r="Z331" s="13"/>
      <c r="AA331" s="13"/>
      <c r="AB331" s="13"/>
    </row>
    <row r="332" spans="1:28" ht="22.5" customHeight="1">
      <c r="A332" s="16" t="s">
        <v>513</v>
      </c>
      <c r="B332" s="8"/>
      <c r="C332" s="8"/>
      <c r="D332" s="8"/>
      <c r="E332" s="8"/>
      <c r="F332" s="16"/>
      <c r="G332" s="8"/>
      <c r="H332" s="8"/>
      <c r="I332" s="8"/>
      <c r="J332" s="8"/>
      <c r="K332" s="13"/>
      <c r="L332" s="13"/>
      <c r="M332" s="13"/>
      <c r="N332" s="13"/>
      <c r="O332" s="13"/>
      <c r="P332" s="13"/>
      <c r="Q332" s="13"/>
      <c r="R332" s="13"/>
      <c r="S332" s="13"/>
      <c r="T332" s="13"/>
      <c r="U332" s="13"/>
      <c r="V332" s="13"/>
      <c r="W332" s="13"/>
      <c r="X332" s="13"/>
      <c r="Y332" s="13"/>
      <c r="Z332" s="13"/>
      <c r="AA332" s="13"/>
      <c r="AB332" s="13"/>
    </row>
    <row r="333" spans="1:28" ht="22.5" customHeight="1">
      <c r="A333" s="16" t="s">
        <v>514</v>
      </c>
      <c r="B333" s="8"/>
      <c r="C333" s="8"/>
      <c r="D333" s="8"/>
      <c r="E333" s="8"/>
      <c r="F333" s="16"/>
      <c r="G333" s="8"/>
      <c r="H333" s="8"/>
      <c r="I333" s="8"/>
      <c r="J333" s="8"/>
      <c r="K333" s="13"/>
      <c r="L333" s="13"/>
      <c r="M333" s="13"/>
      <c r="N333" s="13"/>
      <c r="O333" s="13"/>
      <c r="P333" s="13"/>
      <c r="Q333" s="13"/>
      <c r="R333" s="13"/>
      <c r="S333" s="13"/>
      <c r="T333" s="13"/>
      <c r="U333" s="13"/>
      <c r="V333" s="13"/>
      <c r="W333" s="13"/>
      <c r="X333" s="13"/>
      <c r="Y333" s="13"/>
      <c r="Z333" s="13"/>
      <c r="AA333" s="13"/>
      <c r="AB333" s="13"/>
    </row>
    <row r="334" spans="1:28" ht="22.5" customHeight="1">
      <c r="A334" s="16" t="s">
        <v>515</v>
      </c>
      <c r="B334" s="8"/>
      <c r="C334" s="8"/>
      <c r="D334" s="8"/>
      <c r="E334" s="8"/>
      <c r="F334" s="16"/>
      <c r="G334" s="8"/>
      <c r="H334" s="8"/>
      <c r="I334" s="8"/>
      <c r="J334" s="8"/>
      <c r="K334" s="13"/>
      <c r="L334" s="13"/>
      <c r="M334" s="13"/>
      <c r="N334" s="13"/>
      <c r="O334" s="13"/>
      <c r="P334" s="13"/>
      <c r="Q334" s="13"/>
      <c r="R334" s="13"/>
      <c r="S334" s="13"/>
      <c r="T334" s="13"/>
      <c r="U334" s="13"/>
      <c r="V334" s="13"/>
      <c r="W334" s="13"/>
      <c r="X334" s="13"/>
      <c r="Y334" s="13"/>
      <c r="Z334" s="13"/>
      <c r="AA334" s="13"/>
      <c r="AB334" s="13"/>
    </row>
    <row r="335" spans="1:28" ht="22.5" customHeight="1">
      <c r="A335" s="16" t="s">
        <v>516</v>
      </c>
      <c r="B335" s="8"/>
      <c r="C335" s="8"/>
      <c r="D335" s="8"/>
      <c r="E335" s="8"/>
      <c r="F335" s="16"/>
      <c r="G335" s="8"/>
      <c r="H335" s="8"/>
      <c r="I335" s="8"/>
      <c r="J335" s="8"/>
      <c r="K335" s="13"/>
      <c r="L335" s="13"/>
      <c r="M335" s="13"/>
      <c r="N335" s="13"/>
      <c r="O335" s="13"/>
      <c r="P335" s="13"/>
      <c r="Q335" s="13"/>
      <c r="R335" s="13"/>
      <c r="S335" s="13"/>
      <c r="T335" s="13"/>
      <c r="U335" s="13"/>
      <c r="V335" s="13"/>
      <c r="W335" s="13"/>
      <c r="X335" s="13"/>
      <c r="Y335" s="13"/>
      <c r="Z335" s="13"/>
      <c r="AA335" s="13"/>
      <c r="AB335" s="13"/>
    </row>
    <row r="336" spans="1:28" ht="22.5" customHeight="1">
      <c r="A336" s="16" t="s">
        <v>517</v>
      </c>
      <c r="B336" s="8"/>
      <c r="C336" s="8"/>
      <c r="D336" s="8"/>
      <c r="E336" s="8"/>
      <c r="F336" s="16"/>
      <c r="G336" s="8"/>
      <c r="H336" s="8"/>
      <c r="I336" s="8"/>
      <c r="J336" s="8"/>
      <c r="K336" s="13"/>
      <c r="L336" s="13"/>
      <c r="M336" s="13"/>
      <c r="N336" s="13"/>
      <c r="O336" s="13"/>
      <c r="P336" s="13"/>
      <c r="Q336" s="13"/>
      <c r="R336" s="13"/>
      <c r="S336" s="13"/>
      <c r="T336" s="13"/>
      <c r="U336" s="13"/>
      <c r="V336" s="13"/>
      <c r="W336" s="13"/>
      <c r="X336" s="13"/>
      <c r="Y336" s="13"/>
      <c r="Z336" s="13"/>
      <c r="AA336" s="13"/>
      <c r="AB336" s="13"/>
    </row>
    <row r="337" spans="1:28" ht="22.5" customHeight="1">
      <c r="A337" s="16" t="s">
        <v>518</v>
      </c>
      <c r="B337" s="8"/>
      <c r="C337" s="8"/>
      <c r="D337" s="8"/>
      <c r="E337" s="8"/>
      <c r="F337" s="16"/>
      <c r="G337" s="8"/>
      <c r="H337" s="8"/>
      <c r="I337" s="8"/>
      <c r="J337" s="8"/>
      <c r="K337" s="13"/>
      <c r="L337" s="13"/>
      <c r="M337" s="13"/>
      <c r="N337" s="13"/>
      <c r="O337" s="13"/>
      <c r="P337" s="13"/>
      <c r="Q337" s="13"/>
      <c r="R337" s="13"/>
      <c r="S337" s="13"/>
      <c r="T337" s="13"/>
      <c r="U337" s="13"/>
      <c r="V337" s="13"/>
      <c r="W337" s="13"/>
      <c r="X337" s="13"/>
      <c r="Y337" s="13"/>
      <c r="Z337" s="13"/>
      <c r="AA337" s="13"/>
      <c r="AB337" s="13"/>
    </row>
    <row r="338" spans="1:28" ht="22.5" customHeight="1">
      <c r="A338" s="16" t="s">
        <v>519</v>
      </c>
      <c r="B338" s="8"/>
      <c r="C338" s="8"/>
      <c r="D338" s="8"/>
      <c r="E338" s="8"/>
      <c r="F338" s="16"/>
      <c r="G338" s="8"/>
      <c r="H338" s="8"/>
      <c r="I338" s="8"/>
      <c r="J338" s="8"/>
      <c r="K338" s="13"/>
      <c r="L338" s="13"/>
      <c r="M338" s="13"/>
      <c r="N338" s="13"/>
      <c r="O338" s="13"/>
      <c r="P338" s="13"/>
      <c r="Q338" s="13"/>
      <c r="R338" s="13"/>
      <c r="S338" s="13"/>
      <c r="T338" s="13"/>
      <c r="U338" s="13"/>
      <c r="V338" s="13"/>
      <c r="W338" s="13"/>
      <c r="X338" s="13"/>
      <c r="Y338" s="13"/>
      <c r="Z338" s="13"/>
      <c r="AA338" s="13"/>
      <c r="AB338" s="13"/>
    </row>
    <row r="339" spans="1:28" ht="22.5" customHeight="1">
      <c r="A339" s="16" t="s">
        <v>520</v>
      </c>
      <c r="B339" s="8"/>
      <c r="C339" s="8"/>
      <c r="D339" s="8"/>
      <c r="E339" s="8"/>
      <c r="F339" s="16"/>
      <c r="G339" s="8"/>
      <c r="H339" s="8"/>
      <c r="I339" s="8"/>
      <c r="J339" s="8"/>
      <c r="K339" s="13"/>
      <c r="L339" s="13"/>
      <c r="M339" s="13"/>
      <c r="N339" s="13"/>
      <c r="O339" s="13"/>
      <c r="P339" s="13"/>
      <c r="Q339" s="13"/>
      <c r="R339" s="13"/>
      <c r="S339" s="13"/>
      <c r="T339" s="13"/>
      <c r="U339" s="13"/>
      <c r="V339" s="13"/>
      <c r="W339" s="13"/>
      <c r="X339" s="13"/>
      <c r="Y339" s="13"/>
      <c r="Z339" s="13"/>
      <c r="AA339" s="13"/>
      <c r="AB339" s="13"/>
    </row>
    <row r="340" spans="1:28" ht="22.5" customHeight="1">
      <c r="A340" s="16" t="s">
        <v>521</v>
      </c>
      <c r="B340" s="8"/>
      <c r="C340" s="8"/>
      <c r="D340" s="8"/>
      <c r="E340" s="8"/>
      <c r="F340" s="16"/>
      <c r="G340" s="8"/>
      <c r="H340" s="8"/>
      <c r="I340" s="8"/>
      <c r="J340" s="8"/>
      <c r="K340" s="13"/>
      <c r="L340" s="13"/>
      <c r="M340" s="13"/>
      <c r="N340" s="13"/>
      <c r="O340" s="13"/>
      <c r="P340" s="13"/>
      <c r="Q340" s="13"/>
      <c r="R340" s="13"/>
      <c r="S340" s="13"/>
      <c r="T340" s="13"/>
      <c r="U340" s="13"/>
      <c r="V340" s="13"/>
      <c r="W340" s="13"/>
      <c r="X340" s="13"/>
      <c r="Y340" s="13"/>
      <c r="Z340" s="13"/>
      <c r="AA340" s="13"/>
      <c r="AB340" s="13"/>
    </row>
    <row r="341" spans="1:28" ht="22.5" customHeight="1">
      <c r="A341" s="16" t="s">
        <v>522</v>
      </c>
      <c r="B341" s="8"/>
      <c r="C341" s="8"/>
      <c r="D341" s="8"/>
      <c r="E341" s="8"/>
      <c r="F341" s="16"/>
      <c r="G341" s="8"/>
      <c r="H341" s="8"/>
      <c r="I341" s="8"/>
      <c r="J341" s="8"/>
      <c r="K341" s="13"/>
      <c r="L341" s="13"/>
      <c r="M341" s="13"/>
      <c r="N341" s="13"/>
      <c r="O341" s="13"/>
      <c r="P341" s="13"/>
      <c r="Q341" s="13"/>
      <c r="R341" s="13"/>
      <c r="S341" s="13"/>
      <c r="T341" s="13"/>
      <c r="U341" s="13"/>
      <c r="V341" s="13"/>
      <c r="W341" s="13"/>
      <c r="X341" s="13"/>
      <c r="Y341" s="13"/>
      <c r="Z341" s="13"/>
      <c r="AA341" s="13"/>
      <c r="AB341" s="13"/>
    </row>
    <row r="342" spans="1:28" ht="22.5" customHeight="1">
      <c r="A342" s="16" t="s">
        <v>523</v>
      </c>
      <c r="B342" s="8"/>
      <c r="C342" s="8"/>
      <c r="D342" s="8"/>
      <c r="E342" s="8"/>
      <c r="F342" s="16"/>
      <c r="G342" s="8"/>
      <c r="H342" s="8"/>
      <c r="I342" s="8"/>
      <c r="J342" s="8"/>
      <c r="K342" s="13"/>
      <c r="L342" s="13"/>
      <c r="M342" s="13"/>
      <c r="N342" s="13"/>
      <c r="O342" s="13"/>
      <c r="P342" s="13"/>
      <c r="Q342" s="13"/>
      <c r="R342" s="13"/>
      <c r="S342" s="13"/>
      <c r="T342" s="13"/>
      <c r="U342" s="13"/>
      <c r="V342" s="13"/>
      <c r="W342" s="13"/>
      <c r="X342" s="13"/>
      <c r="Y342" s="13"/>
      <c r="Z342" s="13"/>
      <c r="AA342" s="13"/>
      <c r="AB342" s="13"/>
    </row>
    <row r="343" spans="1:28" ht="22.5" customHeight="1">
      <c r="A343" s="16" t="s">
        <v>524</v>
      </c>
      <c r="B343" s="8"/>
      <c r="C343" s="8"/>
      <c r="D343" s="8"/>
      <c r="E343" s="8"/>
      <c r="F343" s="16"/>
      <c r="G343" s="8"/>
      <c r="H343" s="8"/>
      <c r="I343" s="8"/>
      <c r="J343" s="8"/>
      <c r="K343" s="13"/>
      <c r="L343" s="13"/>
      <c r="M343" s="13"/>
      <c r="N343" s="13"/>
      <c r="O343" s="13"/>
      <c r="P343" s="13"/>
      <c r="Q343" s="13"/>
      <c r="R343" s="13"/>
      <c r="S343" s="13"/>
      <c r="T343" s="13"/>
      <c r="U343" s="13"/>
      <c r="V343" s="13"/>
      <c r="W343" s="13"/>
      <c r="X343" s="13"/>
      <c r="Y343" s="13"/>
      <c r="Z343" s="13"/>
      <c r="AA343" s="13"/>
      <c r="AB343" s="13"/>
    </row>
    <row r="344" spans="1:28" ht="22.5" customHeight="1">
      <c r="A344" s="16" t="s">
        <v>525</v>
      </c>
      <c r="B344" s="8"/>
      <c r="C344" s="8"/>
      <c r="D344" s="8"/>
      <c r="E344" s="8"/>
      <c r="F344" s="16"/>
      <c r="G344" s="8"/>
      <c r="H344" s="8"/>
      <c r="I344" s="8"/>
      <c r="J344" s="8"/>
      <c r="K344" s="13"/>
      <c r="L344" s="13"/>
      <c r="M344" s="13"/>
      <c r="N344" s="13"/>
      <c r="O344" s="13"/>
      <c r="P344" s="13"/>
      <c r="Q344" s="13"/>
      <c r="R344" s="13"/>
      <c r="S344" s="13"/>
      <c r="T344" s="13"/>
      <c r="U344" s="13"/>
      <c r="V344" s="13"/>
      <c r="W344" s="13"/>
      <c r="X344" s="13"/>
      <c r="Y344" s="13"/>
      <c r="Z344" s="13"/>
      <c r="AA344" s="13"/>
      <c r="AB344" s="13"/>
    </row>
    <row r="345" spans="1:28" ht="22.5" customHeight="1">
      <c r="A345" s="16" t="s">
        <v>526</v>
      </c>
      <c r="B345" s="8"/>
      <c r="C345" s="8"/>
      <c r="D345" s="8"/>
      <c r="E345" s="8"/>
      <c r="F345" s="16"/>
      <c r="G345" s="8"/>
      <c r="H345" s="8"/>
      <c r="I345" s="8"/>
      <c r="J345" s="8"/>
      <c r="K345" s="13"/>
      <c r="L345" s="13"/>
      <c r="M345" s="13"/>
      <c r="N345" s="13"/>
      <c r="O345" s="13"/>
      <c r="P345" s="13"/>
      <c r="Q345" s="13"/>
      <c r="R345" s="13"/>
      <c r="S345" s="13"/>
      <c r="T345" s="13"/>
      <c r="U345" s="13"/>
      <c r="V345" s="13"/>
      <c r="W345" s="13"/>
      <c r="X345" s="13"/>
      <c r="Y345" s="13"/>
      <c r="Z345" s="13"/>
      <c r="AA345" s="13"/>
      <c r="AB345" s="13"/>
    </row>
    <row r="346" spans="1:28" ht="22.5" customHeight="1">
      <c r="A346" s="16" t="s">
        <v>527</v>
      </c>
      <c r="B346" s="8"/>
      <c r="C346" s="8"/>
      <c r="D346" s="8"/>
      <c r="E346" s="8"/>
      <c r="F346" s="16"/>
      <c r="G346" s="8"/>
      <c r="H346" s="8"/>
      <c r="I346" s="8"/>
      <c r="J346" s="8"/>
      <c r="K346" s="13"/>
      <c r="L346" s="13"/>
      <c r="M346" s="13"/>
      <c r="N346" s="13"/>
      <c r="O346" s="13"/>
      <c r="P346" s="13"/>
      <c r="Q346" s="13"/>
      <c r="R346" s="13"/>
      <c r="S346" s="13"/>
      <c r="T346" s="13"/>
      <c r="U346" s="13"/>
      <c r="V346" s="13"/>
      <c r="W346" s="13"/>
      <c r="X346" s="13"/>
      <c r="Y346" s="13"/>
      <c r="Z346" s="13"/>
      <c r="AA346" s="13"/>
      <c r="AB346" s="13"/>
    </row>
    <row r="347" spans="1:28" ht="22.5" customHeight="1">
      <c r="A347" s="16" t="s">
        <v>528</v>
      </c>
      <c r="B347" s="8"/>
      <c r="C347" s="8"/>
      <c r="D347" s="8"/>
      <c r="E347" s="8"/>
      <c r="F347" s="16"/>
      <c r="G347" s="8"/>
      <c r="H347" s="8"/>
      <c r="I347" s="8"/>
      <c r="J347" s="8"/>
      <c r="K347" s="13"/>
      <c r="L347" s="13"/>
      <c r="M347" s="13"/>
      <c r="N347" s="13"/>
      <c r="O347" s="13"/>
      <c r="P347" s="13"/>
      <c r="Q347" s="13"/>
      <c r="R347" s="13"/>
      <c r="S347" s="13"/>
      <c r="T347" s="13"/>
      <c r="U347" s="13"/>
      <c r="V347" s="13"/>
      <c r="W347" s="13"/>
      <c r="X347" s="13"/>
      <c r="Y347" s="13"/>
      <c r="Z347" s="13"/>
      <c r="AA347" s="13"/>
      <c r="AB347" s="13"/>
    </row>
    <row r="348" spans="1:28" ht="22.5" customHeight="1">
      <c r="A348" s="16" t="s">
        <v>529</v>
      </c>
      <c r="B348" s="8"/>
      <c r="C348" s="8"/>
      <c r="D348" s="8"/>
      <c r="E348" s="8"/>
      <c r="F348" s="16"/>
      <c r="G348" s="8"/>
      <c r="H348" s="8"/>
      <c r="I348" s="8"/>
      <c r="J348" s="8"/>
      <c r="K348" s="13"/>
      <c r="L348" s="13"/>
      <c r="M348" s="13"/>
      <c r="N348" s="13"/>
      <c r="O348" s="13"/>
      <c r="P348" s="13"/>
      <c r="Q348" s="13"/>
      <c r="R348" s="13"/>
      <c r="S348" s="13"/>
      <c r="T348" s="13"/>
      <c r="U348" s="13"/>
      <c r="V348" s="13"/>
      <c r="W348" s="13"/>
      <c r="X348" s="13"/>
      <c r="Y348" s="13"/>
      <c r="Z348" s="13"/>
      <c r="AA348" s="13"/>
      <c r="AB348" s="13"/>
    </row>
    <row r="349" spans="1:28" ht="22.5" customHeight="1">
      <c r="A349" s="16" t="s">
        <v>530</v>
      </c>
      <c r="B349" s="8"/>
      <c r="C349" s="8"/>
      <c r="D349" s="8"/>
      <c r="E349" s="8"/>
      <c r="F349" s="16"/>
      <c r="G349" s="8"/>
      <c r="H349" s="8"/>
      <c r="I349" s="8"/>
      <c r="J349" s="8"/>
      <c r="K349" s="13"/>
      <c r="L349" s="13"/>
      <c r="M349" s="13"/>
      <c r="N349" s="13"/>
      <c r="O349" s="13"/>
      <c r="P349" s="13"/>
      <c r="Q349" s="13"/>
      <c r="R349" s="13"/>
      <c r="S349" s="13"/>
      <c r="T349" s="13"/>
      <c r="U349" s="13"/>
      <c r="V349" s="13"/>
      <c r="W349" s="13"/>
      <c r="X349" s="13"/>
      <c r="Y349" s="13"/>
      <c r="Z349" s="13"/>
      <c r="AA349" s="13"/>
      <c r="AB349" s="13"/>
    </row>
    <row r="350" spans="1:28" ht="22.5" customHeight="1">
      <c r="A350" s="16" t="s">
        <v>531</v>
      </c>
      <c r="B350" s="8"/>
      <c r="C350" s="8"/>
      <c r="D350" s="8"/>
      <c r="E350" s="8"/>
      <c r="F350" s="16"/>
      <c r="G350" s="8"/>
      <c r="H350" s="8"/>
      <c r="I350" s="8"/>
      <c r="J350" s="8"/>
      <c r="K350" s="13"/>
      <c r="L350" s="13"/>
      <c r="M350" s="13"/>
      <c r="N350" s="13"/>
      <c r="O350" s="13"/>
      <c r="P350" s="13"/>
      <c r="Q350" s="13"/>
      <c r="R350" s="13"/>
      <c r="S350" s="13"/>
      <c r="T350" s="13"/>
      <c r="U350" s="13"/>
      <c r="V350" s="13"/>
      <c r="W350" s="13"/>
      <c r="X350" s="13"/>
      <c r="Y350" s="13"/>
      <c r="Z350" s="13"/>
      <c r="AA350" s="13"/>
      <c r="AB350" s="13"/>
    </row>
    <row r="351" spans="1:28" ht="22.5" customHeight="1">
      <c r="A351" s="16" t="s">
        <v>532</v>
      </c>
      <c r="B351" s="8"/>
      <c r="C351" s="8"/>
      <c r="D351" s="8"/>
      <c r="E351" s="8"/>
      <c r="F351" s="16"/>
      <c r="G351" s="8"/>
      <c r="H351" s="8"/>
      <c r="I351" s="8"/>
      <c r="J351" s="8"/>
      <c r="K351" s="13"/>
      <c r="L351" s="13"/>
      <c r="M351" s="13"/>
      <c r="N351" s="13"/>
      <c r="O351" s="13"/>
      <c r="P351" s="13"/>
      <c r="Q351" s="13"/>
      <c r="R351" s="13"/>
      <c r="S351" s="13"/>
      <c r="T351" s="13"/>
      <c r="U351" s="13"/>
      <c r="V351" s="13"/>
      <c r="W351" s="13"/>
      <c r="X351" s="13"/>
      <c r="Y351" s="13"/>
      <c r="Z351" s="13"/>
      <c r="AA351" s="13"/>
      <c r="AB351" s="13"/>
    </row>
    <row r="352" spans="1:28" ht="22.5" customHeight="1">
      <c r="A352" s="16" t="s">
        <v>533</v>
      </c>
      <c r="B352" s="8"/>
      <c r="C352" s="8"/>
      <c r="D352" s="8"/>
      <c r="E352" s="8"/>
      <c r="F352" s="16"/>
      <c r="G352" s="8"/>
      <c r="H352" s="8"/>
      <c r="I352" s="8"/>
      <c r="J352" s="8"/>
      <c r="K352" s="13"/>
      <c r="L352" s="13"/>
      <c r="M352" s="13"/>
      <c r="N352" s="13"/>
      <c r="O352" s="13"/>
      <c r="P352" s="13"/>
      <c r="Q352" s="13"/>
      <c r="R352" s="13"/>
      <c r="S352" s="13"/>
      <c r="T352" s="13"/>
      <c r="U352" s="13"/>
      <c r="V352" s="13"/>
      <c r="W352" s="13"/>
      <c r="X352" s="13"/>
      <c r="Y352" s="13"/>
      <c r="Z352" s="13"/>
      <c r="AA352" s="13"/>
      <c r="AB352" s="13"/>
    </row>
    <row r="353" spans="1:28" ht="22.5" customHeight="1">
      <c r="A353" s="16" t="s">
        <v>534</v>
      </c>
      <c r="B353" s="8"/>
      <c r="C353" s="8"/>
      <c r="D353" s="8"/>
      <c r="E353" s="8"/>
      <c r="F353" s="16"/>
      <c r="G353" s="8"/>
      <c r="H353" s="8"/>
      <c r="I353" s="8"/>
      <c r="J353" s="8"/>
      <c r="K353" s="13"/>
      <c r="L353" s="13"/>
      <c r="M353" s="13"/>
      <c r="N353" s="13"/>
      <c r="O353" s="13"/>
      <c r="P353" s="13"/>
      <c r="Q353" s="13"/>
      <c r="R353" s="13"/>
      <c r="S353" s="13"/>
      <c r="T353" s="13"/>
      <c r="U353" s="13"/>
      <c r="V353" s="13"/>
      <c r="W353" s="13"/>
      <c r="X353" s="13"/>
      <c r="Y353" s="13"/>
      <c r="Z353" s="13"/>
      <c r="AA353" s="13"/>
      <c r="AB353" s="13"/>
    </row>
    <row r="354" spans="1:28" ht="22.5" customHeight="1">
      <c r="A354" s="16" t="s">
        <v>535</v>
      </c>
      <c r="B354" s="8"/>
      <c r="C354" s="8"/>
      <c r="D354" s="8"/>
      <c r="E354" s="8"/>
      <c r="F354" s="16"/>
      <c r="G354" s="8"/>
      <c r="H354" s="8"/>
      <c r="I354" s="8"/>
      <c r="J354" s="8"/>
      <c r="K354" s="13"/>
      <c r="L354" s="13"/>
      <c r="M354" s="13"/>
      <c r="N354" s="13"/>
      <c r="O354" s="13"/>
      <c r="P354" s="13"/>
      <c r="Q354" s="13"/>
      <c r="R354" s="13"/>
      <c r="S354" s="13"/>
      <c r="T354" s="13"/>
      <c r="U354" s="13"/>
      <c r="V354" s="13"/>
      <c r="W354" s="13"/>
      <c r="X354" s="13"/>
      <c r="Y354" s="13"/>
      <c r="Z354" s="13"/>
      <c r="AA354" s="13"/>
      <c r="AB354" s="13"/>
    </row>
    <row r="355" spans="1:28" ht="22.5" customHeight="1">
      <c r="A355" s="16" t="s">
        <v>536</v>
      </c>
      <c r="B355" s="8"/>
      <c r="C355" s="8"/>
      <c r="D355" s="8"/>
      <c r="E355" s="8"/>
      <c r="F355" s="16"/>
      <c r="G355" s="8"/>
      <c r="H355" s="8"/>
      <c r="I355" s="8"/>
      <c r="J355" s="8"/>
      <c r="K355" s="13"/>
      <c r="L355" s="13"/>
      <c r="M355" s="13"/>
      <c r="N355" s="13"/>
      <c r="O355" s="13"/>
      <c r="P355" s="13"/>
      <c r="Q355" s="13"/>
      <c r="R355" s="13"/>
      <c r="S355" s="13"/>
      <c r="T355" s="13"/>
      <c r="U355" s="13"/>
      <c r="V355" s="13"/>
      <c r="W355" s="13"/>
      <c r="X355" s="13"/>
      <c r="Y355" s="13"/>
      <c r="Z355" s="13"/>
      <c r="AA355" s="13"/>
      <c r="AB355" s="13"/>
    </row>
    <row r="356" spans="1:28" ht="22.5" customHeight="1">
      <c r="A356" s="16" t="s">
        <v>537</v>
      </c>
      <c r="B356" s="8"/>
      <c r="C356" s="8"/>
      <c r="D356" s="8"/>
      <c r="E356" s="8"/>
      <c r="F356" s="16"/>
      <c r="G356" s="8"/>
      <c r="H356" s="8"/>
      <c r="I356" s="8"/>
      <c r="J356" s="8"/>
      <c r="K356" s="13"/>
      <c r="L356" s="13"/>
      <c r="M356" s="13"/>
      <c r="N356" s="13"/>
      <c r="O356" s="13"/>
      <c r="P356" s="13"/>
      <c r="Q356" s="13"/>
      <c r="R356" s="13"/>
      <c r="S356" s="13"/>
      <c r="T356" s="13"/>
      <c r="U356" s="13"/>
      <c r="V356" s="13"/>
      <c r="W356" s="13"/>
      <c r="X356" s="13"/>
      <c r="Y356" s="13"/>
      <c r="Z356" s="13"/>
      <c r="AA356" s="13"/>
      <c r="AB356" s="13"/>
    </row>
    <row r="357" spans="1:28" ht="22.5" customHeight="1">
      <c r="A357" s="16" t="s">
        <v>538</v>
      </c>
      <c r="B357" s="8"/>
      <c r="C357" s="8"/>
      <c r="D357" s="8"/>
      <c r="E357" s="8"/>
      <c r="F357" s="16"/>
      <c r="G357" s="8"/>
      <c r="H357" s="8"/>
      <c r="I357" s="8"/>
      <c r="J357" s="8"/>
      <c r="K357" s="13"/>
      <c r="L357" s="13"/>
      <c r="M357" s="13"/>
      <c r="N357" s="13"/>
      <c r="O357" s="13"/>
      <c r="P357" s="13"/>
      <c r="Q357" s="13"/>
      <c r="R357" s="13"/>
      <c r="S357" s="13"/>
      <c r="T357" s="13"/>
      <c r="U357" s="13"/>
      <c r="V357" s="13"/>
      <c r="W357" s="13"/>
      <c r="X357" s="13"/>
      <c r="Y357" s="13"/>
      <c r="Z357" s="13"/>
      <c r="AA357" s="13"/>
      <c r="AB357" s="13"/>
    </row>
    <row r="358" spans="1:28" ht="22.5" customHeight="1">
      <c r="A358" s="16" t="s">
        <v>539</v>
      </c>
      <c r="B358" s="8"/>
      <c r="C358" s="8"/>
      <c r="D358" s="8"/>
      <c r="E358" s="8"/>
      <c r="F358" s="16"/>
      <c r="G358" s="8"/>
      <c r="H358" s="8"/>
      <c r="I358" s="8"/>
      <c r="J358" s="8"/>
      <c r="K358" s="13"/>
      <c r="L358" s="13"/>
      <c r="M358" s="13"/>
      <c r="N358" s="13"/>
      <c r="O358" s="13"/>
      <c r="P358" s="13"/>
      <c r="Q358" s="13"/>
      <c r="R358" s="13"/>
      <c r="S358" s="13"/>
      <c r="T358" s="13"/>
      <c r="U358" s="13"/>
      <c r="V358" s="13"/>
      <c r="W358" s="13"/>
      <c r="X358" s="13"/>
      <c r="Y358" s="13"/>
      <c r="Z358" s="13"/>
      <c r="AA358" s="13"/>
      <c r="AB358" s="13"/>
    </row>
    <row r="359" spans="1:28" ht="22.5" customHeight="1">
      <c r="A359" s="16" t="s">
        <v>540</v>
      </c>
      <c r="B359" s="8"/>
      <c r="C359" s="8"/>
      <c r="D359" s="8"/>
      <c r="E359" s="8"/>
      <c r="F359" s="16"/>
      <c r="G359" s="8"/>
      <c r="H359" s="8"/>
      <c r="I359" s="8"/>
      <c r="J359" s="8"/>
      <c r="K359" s="13"/>
      <c r="L359" s="13"/>
      <c r="M359" s="13"/>
      <c r="N359" s="13"/>
      <c r="O359" s="13"/>
      <c r="P359" s="13"/>
      <c r="Q359" s="13"/>
      <c r="R359" s="13"/>
      <c r="S359" s="13"/>
      <c r="T359" s="13"/>
      <c r="U359" s="13"/>
      <c r="V359" s="13"/>
      <c r="W359" s="13"/>
      <c r="X359" s="13"/>
      <c r="Y359" s="13"/>
      <c r="Z359" s="13"/>
      <c r="AA359" s="13"/>
      <c r="AB359" s="13"/>
    </row>
    <row r="360" spans="1:28" ht="22.5" customHeight="1">
      <c r="A360" s="16" t="s">
        <v>541</v>
      </c>
      <c r="B360" s="8"/>
      <c r="C360" s="8"/>
      <c r="D360" s="8"/>
      <c r="E360" s="8"/>
      <c r="F360" s="16"/>
      <c r="G360" s="8"/>
      <c r="H360" s="8"/>
      <c r="I360" s="8"/>
      <c r="J360" s="8"/>
      <c r="K360" s="13"/>
      <c r="L360" s="13"/>
      <c r="M360" s="13"/>
      <c r="N360" s="13"/>
      <c r="O360" s="13"/>
      <c r="P360" s="13"/>
      <c r="Q360" s="13"/>
      <c r="R360" s="13"/>
      <c r="S360" s="13"/>
      <c r="T360" s="13"/>
      <c r="U360" s="13"/>
      <c r="V360" s="13"/>
      <c r="W360" s="13"/>
      <c r="X360" s="13"/>
      <c r="Y360" s="13"/>
      <c r="Z360" s="13"/>
      <c r="AA360" s="13"/>
      <c r="AB360" s="13"/>
    </row>
    <row r="361" spans="1:28" ht="22.5" customHeight="1">
      <c r="A361" s="16" t="s">
        <v>542</v>
      </c>
      <c r="B361" s="8"/>
      <c r="C361" s="8"/>
      <c r="D361" s="8"/>
      <c r="E361" s="8"/>
      <c r="F361" s="16"/>
      <c r="G361" s="8"/>
      <c r="H361" s="8"/>
      <c r="I361" s="8"/>
      <c r="J361" s="8"/>
      <c r="K361" s="13"/>
      <c r="L361" s="13"/>
      <c r="M361" s="13"/>
      <c r="N361" s="13"/>
      <c r="O361" s="13"/>
      <c r="P361" s="13"/>
      <c r="Q361" s="13"/>
      <c r="R361" s="13"/>
      <c r="S361" s="13"/>
      <c r="T361" s="13"/>
      <c r="U361" s="13"/>
      <c r="V361" s="13"/>
      <c r="W361" s="13"/>
      <c r="X361" s="13"/>
      <c r="Y361" s="13"/>
      <c r="Z361" s="13"/>
      <c r="AA361" s="13"/>
      <c r="AB361" s="13"/>
    </row>
    <row r="362" spans="1:28" ht="22.5" customHeight="1">
      <c r="A362" s="16" t="s">
        <v>543</v>
      </c>
      <c r="B362" s="8"/>
      <c r="C362" s="8"/>
      <c r="D362" s="8"/>
      <c r="E362" s="8"/>
      <c r="F362" s="16"/>
      <c r="G362" s="8"/>
      <c r="H362" s="8"/>
      <c r="I362" s="8"/>
      <c r="J362" s="8"/>
      <c r="K362" s="13"/>
      <c r="L362" s="13"/>
      <c r="M362" s="13"/>
      <c r="N362" s="13"/>
      <c r="O362" s="13"/>
      <c r="P362" s="13"/>
      <c r="Q362" s="13"/>
      <c r="R362" s="13"/>
      <c r="S362" s="13"/>
      <c r="T362" s="13"/>
      <c r="U362" s="13"/>
      <c r="V362" s="13"/>
      <c r="W362" s="13"/>
      <c r="X362" s="13"/>
      <c r="Y362" s="13"/>
      <c r="Z362" s="13"/>
      <c r="AA362" s="13"/>
      <c r="AB362" s="13"/>
    </row>
    <row r="363" spans="1:28" ht="22.5" customHeight="1">
      <c r="A363" s="16" t="s">
        <v>544</v>
      </c>
      <c r="B363" s="8"/>
      <c r="C363" s="8"/>
      <c r="D363" s="8"/>
      <c r="E363" s="8"/>
      <c r="F363" s="16"/>
      <c r="G363" s="8"/>
      <c r="H363" s="8"/>
      <c r="I363" s="8"/>
      <c r="J363" s="8"/>
      <c r="K363" s="13"/>
      <c r="L363" s="13"/>
      <c r="M363" s="13"/>
      <c r="N363" s="13"/>
      <c r="O363" s="13"/>
      <c r="P363" s="13"/>
      <c r="Q363" s="13"/>
      <c r="R363" s="13"/>
      <c r="S363" s="13"/>
      <c r="T363" s="13"/>
      <c r="U363" s="13"/>
      <c r="V363" s="13"/>
      <c r="W363" s="13"/>
      <c r="X363" s="13"/>
      <c r="Y363" s="13"/>
      <c r="Z363" s="13"/>
      <c r="AA363" s="13"/>
      <c r="AB363" s="13"/>
    </row>
    <row r="364" spans="1:28" ht="22.5" customHeight="1">
      <c r="A364" s="16" t="s">
        <v>545</v>
      </c>
      <c r="B364" s="8"/>
      <c r="C364" s="8"/>
      <c r="D364" s="8"/>
      <c r="E364" s="8"/>
      <c r="F364" s="16"/>
      <c r="G364" s="8"/>
      <c r="H364" s="8"/>
      <c r="I364" s="8"/>
      <c r="J364" s="8"/>
      <c r="K364" s="13"/>
      <c r="L364" s="13"/>
      <c r="M364" s="13"/>
      <c r="N364" s="13"/>
      <c r="O364" s="13"/>
      <c r="P364" s="13"/>
      <c r="Q364" s="13"/>
      <c r="R364" s="13"/>
      <c r="S364" s="13"/>
      <c r="T364" s="13"/>
      <c r="U364" s="13"/>
      <c r="V364" s="13"/>
      <c r="W364" s="13"/>
      <c r="X364" s="13"/>
      <c r="Y364" s="13"/>
      <c r="Z364" s="13"/>
      <c r="AA364" s="13"/>
      <c r="AB364" s="13"/>
    </row>
    <row r="365" spans="1:28" ht="22.5" customHeight="1">
      <c r="A365" s="16" t="s">
        <v>546</v>
      </c>
      <c r="B365" s="8"/>
      <c r="C365" s="8"/>
      <c r="D365" s="8"/>
      <c r="E365" s="8"/>
      <c r="F365" s="16"/>
      <c r="G365" s="8"/>
      <c r="H365" s="8"/>
      <c r="I365" s="8"/>
      <c r="J365" s="8"/>
      <c r="K365" s="13"/>
      <c r="L365" s="13"/>
      <c r="M365" s="13"/>
      <c r="N365" s="13"/>
      <c r="O365" s="13"/>
      <c r="P365" s="13"/>
      <c r="Q365" s="13"/>
      <c r="R365" s="13"/>
      <c r="S365" s="13"/>
      <c r="T365" s="13"/>
      <c r="U365" s="13"/>
      <c r="V365" s="13"/>
      <c r="W365" s="13"/>
      <c r="X365" s="13"/>
      <c r="Y365" s="13"/>
      <c r="Z365" s="13"/>
      <c r="AA365" s="13"/>
      <c r="AB365" s="13"/>
    </row>
    <row r="366" spans="1:28" ht="22.5" customHeight="1">
      <c r="A366" s="16" t="s">
        <v>547</v>
      </c>
      <c r="B366" s="8"/>
      <c r="C366" s="8"/>
      <c r="D366" s="8"/>
      <c r="E366" s="8"/>
      <c r="F366" s="16"/>
      <c r="G366" s="8"/>
      <c r="H366" s="8"/>
      <c r="I366" s="8"/>
      <c r="J366" s="8"/>
      <c r="K366" s="13"/>
      <c r="L366" s="13"/>
      <c r="M366" s="13"/>
      <c r="N366" s="13"/>
      <c r="O366" s="13"/>
      <c r="P366" s="13"/>
      <c r="Q366" s="13"/>
      <c r="R366" s="13"/>
      <c r="S366" s="13"/>
      <c r="T366" s="13"/>
      <c r="U366" s="13"/>
      <c r="V366" s="13"/>
      <c r="W366" s="13"/>
      <c r="X366" s="13"/>
      <c r="Y366" s="13"/>
      <c r="Z366" s="13"/>
      <c r="AA366" s="13"/>
      <c r="AB366" s="13"/>
    </row>
    <row r="367" spans="1:28" ht="22.5" customHeight="1">
      <c r="A367" s="16" t="s">
        <v>548</v>
      </c>
      <c r="B367" s="8"/>
      <c r="C367" s="8"/>
      <c r="D367" s="8"/>
      <c r="E367" s="8"/>
      <c r="F367" s="16"/>
      <c r="G367" s="8"/>
      <c r="H367" s="8"/>
      <c r="I367" s="8"/>
      <c r="J367" s="8"/>
      <c r="K367" s="13"/>
      <c r="L367" s="13"/>
      <c r="M367" s="13"/>
      <c r="N367" s="13"/>
      <c r="O367" s="13"/>
      <c r="P367" s="13"/>
      <c r="Q367" s="13"/>
      <c r="R367" s="13"/>
      <c r="S367" s="13"/>
      <c r="T367" s="13"/>
      <c r="U367" s="13"/>
      <c r="V367" s="13"/>
      <c r="W367" s="13"/>
      <c r="X367" s="13"/>
      <c r="Y367" s="13"/>
      <c r="Z367" s="13"/>
      <c r="AA367" s="13"/>
      <c r="AB367" s="13"/>
    </row>
    <row r="368" spans="1:28" ht="22.5" customHeight="1">
      <c r="A368" s="16" t="s">
        <v>549</v>
      </c>
      <c r="B368" s="8"/>
      <c r="C368" s="8"/>
      <c r="D368" s="8"/>
      <c r="E368" s="8"/>
      <c r="F368" s="16"/>
      <c r="G368" s="8"/>
      <c r="H368" s="8"/>
      <c r="I368" s="8"/>
      <c r="J368" s="8"/>
      <c r="K368" s="13"/>
      <c r="L368" s="13"/>
      <c r="M368" s="13"/>
      <c r="N368" s="13"/>
      <c r="O368" s="13"/>
      <c r="P368" s="13"/>
      <c r="Q368" s="13"/>
      <c r="R368" s="13"/>
      <c r="S368" s="13"/>
      <c r="T368" s="13"/>
      <c r="U368" s="13"/>
      <c r="V368" s="13"/>
      <c r="W368" s="13"/>
      <c r="X368" s="13"/>
      <c r="Y368" s="13"/>
      <c r="Z368" s="13"/>
      <c r="AA368" s="13"/>
      <c r="AB368" s="13"/>
    </row>
    <row r="369" spans="1:28" ht="22.5" customHeight="1">
      <c r="A369" s="16" t="s">
        <v>550</v>
      </c>
      <c r="B369" s="8"/>
      <c r="C369" s="8"/>
      <c r="D369" s="8"/>
      <c r="E369" s="8"/>
      <c r="F369" s="16"/>
      <c r="G369" s="8"/>
      <c r="H369" s="8"/>
      <c r="I369" s="8"/>
      <c r="J369" s="8"/>
      <c r="K369" s="13"/>
      <c r="L369" s="13"/>
      <c r="M369" s="13"/>
      <c r="N369" s="13"/>
      <c r="O369" s="13"/>
      <c r="P369" s="13"/>
      <c r="Q369" s="13"/>
      <c r="R369" s="13"/>
      <c r="S369" s="13"/>
      <c r="T369" s="13"/>
      <c r="U369" s="13"/>
      <c r="V369" s="13"/>
      <c r="W369" s="13"/>
      <c r="X369" s="13"/>
      <c r="Y369" s="13"/>
      <c r="Z369" s="13"/>
      <c r="AA369" s="13"/>
      <c r="AB369" s="13"/>
    </row>
    <row r="370" spans="1:28" ht="22.5" customHeight="1">
      <c r="A370" s="16" t="s">
        <v>551</v>
      </c>
      <c r="B370" s="8"/>
      <c r="C370" s="8"/>
      <c r="D370" s="8"/>
      <c r="E370" s="8"/>
      <c r="F370" s="16"/>
      <c r="G370" s="8"/>
      <c r="H370" s="8"/>
      <c r="I370" s="8"/>
      <c r="J370" s="8"/>
      <c r="K370" s="13"/>
      <c r="L370" s="13"/>
      <c r="M370" s="13"/>
      <c r="N370" s="13"/>
      <c r="O370" s="13"/>
      <c r="P370" s="13"/>
      <c r="Q370" s="13"/>
      <c r="R370" s="13"/>
      <c r="S370" s="13"/>
      <c r="T370" s="13"/>
      <c r="U370" s="13"/>
      <c r="V370" s="13"/>
      <c r="W370" s="13"/>
      <c r="X370" s="13"/>
      <c r="Y370" s="13"/>
      <c r="Z370" s="13"/>
      <c r="AA370" s="13"/>
      <c r="AB370" s="13"/>
    </row>
    <row r="371" spans="1:28" ht="22.5" customHeight="1">
      <c r="A371" s="16" t="s">
        <v>552</v>
      </c>
      <c r="B371" s="8"/>
      <c r="C371" s="8"/>
      <c r="D371" s="8"/>
      <c r="E371" s="8"/>
      <c r="F371" s="16"/>
      <c r="G371" s="8"/>
      <c r="H371" s="8"/>
      <c r="I371" s="8"/>
      <c r="J371" s="8"/>
      <c r="K371" s="13"/>
      <c r="L371" s="13"/>
      <c r="M371" s="13"/>
      <c r="N371" s="13"/>
      <c r="O371" s="13"/>
      <c r="P371" s="13"/>
      <c r="Q371" s="13"/>
      <c r="R371" s="13"/>
      <c r="S371" s="13"/>
      <c r="T371" s="13"/>
      <c r="U371" s="13"/>
      <c r="V371" s="13"/>
      <c r="W371" s="13"/>
      <c r="X371" s="13"/>
      <c r="Y371" s="13"/>
      <c r="Z371" s="13"/>
      <c r="AA371" s="13"/>
      <c r="AB371" s="13"/>
    </row>
    <row r="372" spans="1:28" ht="22.5" customHeight="1">
      <c r="A372" s="16" t="s">
        <v>553</v>
      </c>
      <c r="B372" s="8"/>
      <c r="C372" s="8"/>
      <c r="D372" s="8"/>
      <c r="E372" s="8"/>
      <c r="F372" s="16"/>
      <c r="G372" s="8"/>
      <c r="H372" s="8"/>
      <c r="I372" s="8"/>
      <c r="J372" s="8"/>
      <c r="K372" s="13"/>
      <c r="L372" s="13"/>
      <c r="M372" s="13"/>
      <c r="N372" s="13"/>
      <c r="O372" s="13"/>
      <c r="P372" s="13"/>
      <c r="Q372" s="13"/>
      <c r="R372" s="13"/>
      <c r="S372" s="13"/>
      <c r="T372" s="13"/>
      <c r="U372" s="13"/>
      <c r="V372" s="13"/>
      <c r="W372" s="13"/>
      <c r="X372" s="13"/>
      <c r="Y372" s="13"/>
      <c r="Z372" s="13"/>
      <c r="AA372" s="13"/>
      <c r="AB372" s="13"/>
    </row>
    <row r="373" spans="1:28" ht="22.5" customHeight="1">
      <c r="A373" s="16" t="s">
        <v>554</v>
      </c>
      <c r="B373" s="8"/>
      <c r="C373" s="8"/>
      <c r="D373" s="8"/>
      <c r="E373" s="8"/>
      <c r="F373" s="16"/>
      <c r="G373" s="8"/>
      <c r="H373" s="8"/>
      <c r="I373" s="8"/>
      <c r="J373" s="8"/>
      <c r="K373" s="13"/>
      <c r="L373" s="13"/>
      <c r="M373" s="13"/>
      <c r="N373" s="13"/>
      <c r="O373" s="13"/>
      <c r="P373" s="13"/>
      <c r="Q373" s="13"/>
      <c r="R373" s="13"/>
      <c r="S373" s="13"/>
      <c r="T373" s="13"/>
      <c r="U373" s="13"/>
      <c r="V373" s="13"/>
      <c r="W373" s="13"/>
      <c r="X373" s="13"/>
      <c r="Y373" s="13"/>
      <c r="Z373" s="13"/>
      <c r="AA373" s="13"/>
      <c r="AB373" s="13"/>
    </row>
    <row r="374" spans="1:28" ht="22.5" customHeight="1">
      <c r="A374" s="16" t="s">
        <v>555</v>
      </c>
      <c r="B374" s="8"/>
      <c r="C374" s="8"/>
      <c r="D374" s="8"/>
      <c r="E374" s="8"/>
      <c r="F374" s="16"/>
      <c r="G374" s="8"/>
      <c r="H374" s="8"/>
      <c r="I374" s="8"/>
      <c r="J374" s="8"/>
      <c r="K374" s="13"/>
      <c r="L374" s="13"/>
      <c r="M374" s="13"/>
      <c r="N374" s="13"/>
      <c r="O374" s="13"/>
      <c r="P374" s="13"/>
      <c r="Q374" s="13"/>
      <c r="R374" s="13"/>
      <c r="S374" s="13"/>
      <c r="T374" s="13"/>
      <c r="U374" s="13"/>
      <c r="V374" s="13"/>
      <c r="W374" s="13"/>
      <c r="X374" s="13"/>
      <c r="Y374" s="13"/>
      <c r="Z374" s="13"/>
      <c r="AA374" s="13"/>
      <c r="AB374" s="13"/>
    </row>
    <row r="375" spans="1:28" ht="22.5" customHeight="1">
      <c r="A375" s="16" t="s">
        <v>556</v>
      </c>
      <c r="B375" s="8"/>
      <c r="C375" s="8"/>
      <c r="D375" s="8"/>
      <c r="E375" s="8"/>
      <c r="F375" s="16"/>
      <c r="G375" s="8"/>
      <c r="H375" s="8"/>
      <c r="I375" s="8"/>
      <c r="J375" s="8"/>
      <c r="K375" s="13"/>
      <c r="L375" s="13"/>
      <c r="M375" s="13"/>
      <c r="N375" s="13"/>
      <c r="O375" s="13"/>
      <c r="P375" s="13"/>
      <c r="Q375" s="13"/>
      <c r="R375" s="13"/>
      <c r="S375" s="13"/>
      <c r="T375" s="13"/>
      <c r="U375" s="13"/>
      <c r="V375" s="13"/>
      <c r="W375" s="13"/>
      <c r="X375" s="13"/>
      <c r="Y375" s="13"/>
      <c r="Z375" s="13"/>
      <c r="AA375" s="13"/>
      <c r="AB375" s="13"/>
    </row>
    <row r="376" spans="1:28" ht="22.5" customHeight="1">
      <c r="A376" s="16" t="s">
        <v>557</v>
      </c>
      <c r="B376" s="8"/>
      <c r="C376" s="8"/>
      <c r="D376" s="8"/>
      <c r="E376" s="8"/>
      <c r="F376" s="16"/>
      <c r="G376" s="8"/>
      <c r="H376" s="8"/>
      <c r="I376" s="8"/>
      <c r="J376" s="8"/>
      <c r="K376" s="13"/>
      <c r="L376" s="13"/>
      <c r="M376" s="13"/>
      <c r="N376" s="13"/>
      <c r="O376" s="13"/>
      <c r="P376" s="13"/>
      <c r="Q376" s="13"/>
      <c r="R376" s="13"/>
      <c r="S376" s="13"/>
      <c r="T376" s="13"/>
      <c r="U376" s="13"/>
      <c r="V376" s="13"/>
      <c r="W376" s="13"/>
      <c r="X376" s="13"/>
      <c r="Y376" s="13"/>
      <c r="Z376" s="13"/>
      <c r="AA376" s="13"/>
      <c r="AB376" s="13"/>
    </row>
    <row r="377" spans="1:28" ht="22.5" customHeight="1">
      <c r="A377" s="16" t="s">
        <v>558</v>
      </c>
      <c r="B377" s="8"/>
      <c r="C377" s="8"/>
      <c r="D377" s="8"/>
      <c r="E377" s="8"/>
      <c r="F377" s="16"/>
      <c r="G377" s="8"/>
      <c r="H377" s="8"/>
      <c r="I377" s="8"/>
      <c r="J377" s="8"/>
      <c r="K377" s="13"/>
      <c r="L377" s="13"/>
      <c r="M377" s="13"/>
      <c r="N377" s="13"/>
      <c r="O377" s="13"/>
      <c r="P377" s="13"/>
      <c r="Q377" s="13"/>
      <c r="R377" s="13"/>
      <c r="S377" s="13"/>
      <c r="T377" s="13"/>
      <c r="U377" s="13"/>
      <c r="V377" s="13"/>
      <c r="W377" s="13"/>
      <c r="X377" s="13"/>
      <c r="Y377" s="13"/>
      <c r="Z377" s="13"/>
      <c r="AA377" s="13"/>
      <c r="AB377" s="13"/>
    </row>
    <row r="378" spans="1:28" ht="22.5" customHeight="1">
      <c r="A378" s="16" t="s">
        <v>559</v>
      </c>
      <c r="B378" s="8"/>
      <c r="C378" s="8"/>
      <c r="D378" s="8"/>
      <c r="E378" s="8"/>
      <c r="F378" s="16"/>
      <c r="G378" s="8"/>
      <c r="H378" s="8"/>
      <c r="I378" s="8"/>
      <c r="J378" s="8"/>
      <c r="K378" s="13"/>
      <c r="L378" s="13"/>
      <c r="M378" s="13"/>
      <c r="N378" s="13"/>
      <c r="O378" s="13"/>
      <c r="P378" s="13"/>
      <c r="Q378" s="13"/>
      <c r="R378" s="13"/>
      <c r="S378" s="13"/>
      <c r="T378" s="13"/>
      <c r="U378" s="13"/>
      <c r="V378" s="13"/>
      <c r="W378" s="13"/>
      <c r="X378" s="13"/>
      <c r="Y378" s="13"/>
      <c r="Z378" s="13"/>
      <c r="AA378" s="13"/>
      <c r="AB378" s="13"/>
    </row>
    <row r="379" spans="1:28" ht="22.5" customHeight="1">
      <c r="A379" s="16" t="s">
        <v>560</v>
      </c>
      <c r="B379" s="8"/>
      <c r="C379" s="8"/>
      <c r="D379" s="8"/>
      <c r="E379" s="8"/>
      <c r="F379" s="16"/>
      <c r="G379" s="8"/>
      <c r="H379" s="8"/>
      <c r="I379" s="8"/>
      <c r="J379" s="8"/>
      <c r="K379" s="13"/>
      <c r="L379" s="13"/>
      <c r="M379" s="13"/>
      <c r="N379" s="13"/>
      <c r="O379" s="13"/>
      <c r="P379" s="13"/>
      <c r="Q379" s="13"/>
      <c r="R379" s="13"/>
      <c r="S379" s="13"/>
      <c r="T379" s="13"/>
      <c r="U379" s="13"/>
      <c r="V379" s="13"/>
      <c r="W379" s="13"/>
      <c r="X379" s="13"/>
      <c r="Y379" s="13"/>
      <c r="Z379" s="13"/>
      <c r="AA379" s="13"/>
      <c r="AB379" s="13"/>
    </row>
    <row r="380" spans="1:28" ht="22.5" customHeight="1">
      <c r="A380" s="16" t="s">
        <v>561</v>
      </c>
      <c r="B380" s="8"/>
      <c r="C380" s="8"/>
      <c r="D380" s="8"/>
      <c r="E380" s="8"/>
      <c r="F380" s="16"/>
      <c r="G380" s="8"/>
      <c r="H380" s="8"/>
      <c r="I380" s="8"/>
      <c r="J380" s="8"/>
      <c r="K380" s="13"/>
      <c r="L380" s="13"/>
      <c r="M380" s="13"/>
      <c r="N380" s="13"/>
      <c r="O380" s="13"/>
      <c r="P380" s="13"/>
      <c r="Q380" s="13"/>
      <c r="R380" s="13"/>
      <c r="S380" s="13"/>
      <c r="T380" s="13"/>
      <c r="U380" s="13"/>
      <c r="V380" s="13"/>
      <c r="W380" s="13"/>
      <c r="X380" s="13"/>
      <c r="Y380" s="13"/>
      <c r="Z380" s="13"/>
      <c r="AA380" s="13"/>
      <c r="AB380" s="13"/>
    </row>
    <row r="381" spans="1:28" ht="22.5" customHeight="1">
      <c r="A381" s="16" t="s">
        <v>562</v>
      </c>
      <c r="B381" s="8"/>
      <c r="C381" s="8"/>
      <c r="D381" s="8"/>
      <c r="E381" s="8"/>
      <c r="F381" s="16"/>
      <c r="G381" s="8"/>
      <c r="H381" s="8"/>
      <c r="I381" s="8"/>
      <c r="J381" s="8"/>
      <c r="K381" s="13"/>
      <c r="L381" s="13"/>
      <c r="M381" s="13"/>
      <c r="N381" s="13"/>
      <c r="O381" s="13"/>
      <c r="P381" s="13"/>
      <c r="Q381" s="13"/>
      <c r="R381" s="13"/>
      <c r="S381" s="13"/>
      <c r="T381" s="13"/>
      <c r="U381" s="13"/>
      <c r="V381" s="13"/>
      <c r="W381" s="13"/>
      <c r="X381" s="13"/>
      <c r="Y381" s="13"/>
      <c r="Z381" s="13"/>
      <c r="AA381" s="13"/>
      <c r="AB381" s="13"/>
    </row>
    <row r="382" spans="1:28" ht="22.5" customHeight="1">
      <c r="A382" s="16" t="s">
        <v>563</v>
      </c>
      <c r="B382" s="8"/>
      <c r="C382" s="8"/>
      <c r="D382" s="8"/>
      <c r="E382" s="8"/>
      <c r="F382" s="16"/>
      <c r="G382" s="8"/>
      <c r="H382" s="8"/>
      <c r="I382" s="8"/>
      <c r="J382" s="8"/>
      <c r="K382" s="13"/>
      <c r="L382" s="13"/>
      <c r="M382" s="13"/>
      <c r="N382" s="13"/>
      <c r="O382" s="13"/>
      <c r="P382" s="13"/>
      <c r="Q382" s="13"/>
      <c r="R382" s="13"/>
      <c r="S382" s="13"/>
      <c r="T382" s="13"/>
      <c r="U382" s="13"/>
      <c r="V382" s="13"/>
      <c r="W382" s="13"/>
      <c r="X382" s="13"/>
      <c r="Y382" s="13"/>
      <c r="Z382" s="13"/>
      <c r="AA382" s="13"/>
      <c r="AB382" s="13"/>
    </row>
    <row r="383" spans="1:28" ht="22.5" customHeight="1">
      <c r="A383" s="16" t="s">
        <v>564</v>
      </c>
      <c r="B383" s="8"/>
      <c r="C383" s="8"/>
      <c r="D383" s="8"/>
      <c r="E383" s="8"/>
      <c r="F383" s="16"/>
      <c r="G383" s="8"/>
      <c r="H383" s="8"/>
      <c r="I383" s="8"/>
      <c r="J383" s="8"/>
      <c r="K383" s="13"/>
      <c r="L383" s="13"/>
      <c r="M383" s="13"/>
      <c r="N383" s="13"/>
      <c r="O383" s="13"/>
      <c r="P383" s="13"/>
      <c r="Q383" s="13"/>
      <c r="R383" s="13"/>
      <c r="S383" s="13"/>
      <c r="T383" s="13"/>
      <c r="U383" s="13"/>
      <c r="V383" s="13"/>
      <c r="W383" s="13"/>
      <c r="X383" s="13"/>
      <c r="Y383" s="13"/>
      <c r="Z383" s="13"/>
      <c r="AA383" s="13"/>
      <c r="AB383" s="13"/>
    </row>
    <row r="384" spans="1:28" ht="22.5" customHeight="1">
      <c r="A384" s="16" t="s">
        <v>565</v>
      </c>
      <c r="B384" s="8"/>
      <c r="C384" s="8"/>
      <c r="D384" s="8"/>
      <c r="E384" s="8"/>
      <c r="F384" s="16"/>
      <c r="G384" s="8"/>
      <c r="H384" s="8"/>
      <c r="I384" s="8"/>
      <c r="J384" s="8"/>
      <c r="K384" s="13"/>
      <c r="L384" s="13"/>
      <c r="M384" s="13"/>
      <c r="N384" s="13"/>
      <c r="O384" s="13"/>
      <c r="P384" s="13"/>
      <c r="Q384" s="13"/>
      <c r="R384" s="13"/>
      <c r="S384" s="13"/>
      <c r="T384" s="13"/>
      <c r="U384" s="13"/>
      <c r="V384" s="13"/>
      <c r="W384" s="13"/>
      <c r="X384" s="13"/>
      <c r="Y384" s="13"/>
      <c r="Z384" s="13"/>
      <c r="AA384" s="13"/>
      <c r="AB384" s="13"/>
    </row>
    <row r="385" spans="1:28" ht="22.5" customHeight="1">
      <c r="A385" s="16" t="s">
        <v>566</v>
      </c>
      <c r="B385" s="8"/>
      <c r="C385" s="8"/>
      <c r="D385" s="8"/>
      <c r="E385" s="8"/>
      <c r="F385" s="16"/>
      <c r="G385" s="8"/>
      <c r="H385" s="8"/>
      <c r="I385" s="8"/>
      <c r="J385" s="8"/>
      <c r="K385" s="13"/>
      <c r="L385" s="13"/>
      <c r="M385" s="13"/>
      <c r="N385" s="13"/>
      <c r="O385" s="13"/>
      <c r="P385" s="13"/>
      <c r="Q385" s="13"/>
      <c r="R385" s="13"/>
      <c r="S385" s="13"/>
      <c r="T385" s="13"/>
      <c r="U385" s="13"/>
      <c r="V385" s="13"/>
      <c r="W385" s="13"/>
      <c r="X385" s="13"/>
      <c r="Y385" s="13"/>
      <c r="Z385" s="13"/>
      <c r="AA385" s="13"/>
      <c r="AB385" s="13"/>
    </row>
    <row r="386" spans="1:28" ht="22.5" customHeight="1">
      <c r="A386" s="16" t="s">
        <v>567</v>
      </c>
      <c r="B386" s="8"/>
      <c r="C386" s="8"/>
      <c r="D386" s="8"/>
      <c r="E386" s="8"/>
      <c r="F386" s="16"/>
      <c r="G386" s="8"/>
      <c r="H386" s="8"/>
      <c r="I386" s="8"/>
      <c r="J386" s="8"/>
      <c r="K386" s="13"/>
      <c r="L386" s="13"/>
      <c r="M386" s="13"/>
      <c r="N386" s="13"/>
      <c r="O386" s="13"/>
      <c r="P386" s="13"/>
      <c r="Q386" s="13"/>
      <c r="R386" s="13"/>
      <c r="S386" s="13"/>
      <c r="T386" s="13"/>
      <c r="U386" s="13"/>
      <c r="V386" s="13"/>
      <c r="W386" s="13"/>
      <c r="X386" s="13"/>
      <c r="Y386" s="13"/>
      <c r="Z386" s="13"/>
      <c r="AA386" s="13"/>
      <c r="AB386" s="13"/>
    </row>
    <row r="387" spans="1:28" ht="22.5" customHeight="1">
      <c r="A387" s="16" t="s">
        <v>568</v>
      </c>
      <c r="B387" s="8"/>
      <c r="C387" s="8"/>
      <c r="D387" s="8"/>
      <c r="E387" s="8"/>
      <c r="F387" s="16"/>
      <c r="G387" s="8"/>
      <c r="H387" s="8"/>
      <c r="I387" s="8"/>
      <c r="J387" s="8"/>
      <c r="K387" s="13"/>
      <c r="L387" s="13"/>
      <c r="M387" s="13"/>
      <c r="N387" s="13"/>
      <c r="O387" s="13"/>
      <c r="P387" s="13"/>
      <c r="Q387" s="13"/>
      <c r="R387" s="13"/>
      <c r="S387" s="13"/>
      <c r="T387" s="13"/>
      <c r="U387" s="13"/>
      <c r="V387" s="13"/>
      <c r="W387" s="13"/>
      <c r="X387" s="13"/>
      <c r="Y387" s="13"/>
      <c r="Z387" s="13"/>
      <c r="AA387" s="13"/>
      <c r="AB387" s="13"/>
    </row>
    <row r="388" spans="1:28" ht="22.5" customHeight="1">
      <c r="A388" s="16" t="s">
        <v>569</v>
      </c>
      <c r="B388" s="8"/>
      <c r="C388" s="8"/>
      <c r="D388" s="8"/>
      <c r="E388" s="8"/>
      <c r="F388" s="16"/>
      <c r="G388" s="8"/>
      <c r="H388" s="8"/>
      <c r="I388" s="8"/>
      <c r="J388" s="8"/>
      <c r="K388" s="13"/>
      <c r="L388" s="13"/>
      <c r="M388" s="13"/>
      <c r="N388" s="13"/>
      <c r="O388" s="13"/>
      <c r="P388" s="13"/>
      <c r="Q388" s="13"/>
      <c r="R388" s="13"/>
      <c r="S388" s="13"/>
      <c r="T388" s="13"/>
      <c r="U388" s="13"/>
      <c r="V388" s="13"/>
      <c r="W388" s="13"/>
      <c r="X388" s="13"/>
      <c r="Y388" s="13"/>
      <c r="Z388" s="13"/>
      <c r="AA388" s="13"/>
      <c r="AB388" s="13"/>
    </row>
    <row r="389" spans="1:28" ht="22.5" customHeight="1">
      <c r="A389" s="16" t="s">
        <v>570</v>
      </c>
      <c r="B389" s="8"/>
      <c r="C389" s="8"/>
      <c r="D389" s="8"/>
      <c r="E389" s="8"/>
      <c r="F389" s="16"/>
      <c r="G389" s="8"/>
      <c r="H389" s="8"/>
      <c r="I389" s="8"/>
      <c r="J389" s="8"/>
      <c r="K389" s="13"/>
      <c r="L389" s="13"/>
      <c r="M389" s="13"/>
      <c r="N389" s="13"/>
      <c r="O389" s="13"/>
      <c r="P389" s="13"/>
      <c r="Q389" s="13"/>
      <c r="R389" s="13"/>
      <c r="S389" s="13"/>
      <c r="T389" s="13"/>
      <c r="U389" s="13"/>
      <c r="V389" s="13"/>
      <c r="W389" s="13"/>
      <c r="X389" s="13"/>
      <c r="Y389" s="13"/>
      <c r="Z389" s="13"/>
      <c r="AA389" s="13"/>
      <c r="AB389" s="13"/>
    </row>
    <row r="390" spans="1:28" ht="22.5" customHeight="1">
      <c r="A390" s="16" t="s">
        <v>571</v>
      </c>
      <c r="B390" s="8"/>
      <c r="C390" s="8"/>
      <c r="D390" s="8"/>
      <c r="E390" s="8"/>
      <c r="F390" s="16"/>
      <c r="G390" s="8"/>
      <c r="H390" s="8"/>
      <c r="I390" s="8"/>
      <c r="J390" s="8"/>
      <c r="K390" s="13"/>
      <c r="L390" s="13"/>
      <c r="M390" s="13"/>
      <c r="N390" s="13"/>
      <c r="O390" s="13"/>
      <c r="P390" s="13"/>
      <c r="Q390" s="13"/>
      <c r="R390" s="13"/>
      <c r="S390" s="13"/>
      <c r="T390" s="13"/>
      <c r="U390" s="13"/>
      <c r="V390" s="13"/>
      <c r="W390" s="13"/>
      <c r="X390" s="13"/>
      <c r="Y390" s="13"/>
      <c r="Z390" s="13"/>
      <c r="AA390" s="13"/>
      <c r="AB390" s="13"/>
    </row>
    <row r="391" spans="1:28" ht="22.5" customHeight="1">
      <c r="A391" s="16" t="s">
        <v>572</v>
      </c>
      <c r="B391" s="8"/>
      <c r="C391" s="8"/>
      <c r="D391" s="8"/>
      <c r="E391" s="8"/>
      <c r="F391" s="16"/>
      <c r="G391" s="8"/>
      <c r="H391" s="8"/>
      <c r="I391" s="8"/>
      <c r="J391" s="8"/>
      <c r="K391" s="13"/>
      <c r="L391" s="13"/>
      <c r="M391" s="13"/>
      <c r="N391" s="13"/>
      <c r="O391" s="13"/>
      <c r="P391" s="13"/>
      <c r="Q391" s="13"/>
      <c r="R391" s="13"/>
      <c r="S391" s="13"/>
      <c r="T391" s="13"/>
      <c r="U391" s="13"/>
      <c r="V391" s="13"/>
      <c r="W391" s="13"/>
      <c r="X391" s="13"/>
      <c r="Y391" s="13"/>
      <c r="Z391" s="13"/>
      <c r="AA391" s="13"/>
      <c r="AB391" s="13"/>
    </row>
    <row r="392" spans="1:28" ht="22.5" customHeight="1">
      <c r="A392" s="16" t="s">
        <v>573</v>
      </c>
      <c r="B392" s="8"/>
      <c r="C392" s="8"/>
      <c r="D392" s="8"/>
      <c r="E392" s="8"/>
      <c r="F392" s="16"/>
      <c r="G392" s="8"/>
      <c r="H392" s="8"/>
      <c r="I392" s="8"/>
      <c r="J392" s="8"/>
      <c r="K392" s="13"/>
      <c r="L392" s="13"/>
      <c r="M392" s="13"/>
      <c r="N392" s="13"/>
      <c r="O392" s="13"/>
      <c r="P392" s="13"/>
      <c r="Q392" s="13"/>
      <c r="R392" s="13"/>
      <c r="S392" s="13"/>
      <c r="T392" s="13"/>
      <c r="U392" s="13"/>
      <c r="V392" s="13"/>
      <c r="W392" s="13"/>
      <c r="X392" s="13"/>
      <c r="Y392" s="13"/>
      <c r="Z392" s="13"/>
      <c r="AA392" s="13"/>
      <c r="AB392" s="13"/>
    </row>
    <row r="393" spans="1:28" ht="22.5" customHeight="1">
      <c r="A393" s="16" t="s">
        <v>574</v>
      </c>
      <c r="B393" s="8"/>
      <c r="C393" s="8"/>
      <c r="D393" s="8"/>
      <c r="E393" s="8"/>
      <c r="F393" s="16"/>
      <c r="G393" s="8"/>
      <c r="H393" s="8"/>
      <c r="I393" s="8"/>
      <c r="J393" s="8"/>
      <c r="K393" s="13"/>
      <c r="L393" s="13"/>
      <c r="M393" s="13"/>
      <c r="N393" s="13"/>
      <c r="O393" s="13"/>
      <c r="P393" s="13"/>
      <c r="Q393" s="13"/>
      <c r="R393" s="13"/>
      <c r="S393" s="13"/>
      <c r="T393" s="13"/>
      <c r="U393" s="13"/>
      <c r="V393" s="13"/>
      <c r="W393" s="13"/>
      <c r="X393" s="13"/>
      <c r="Y393" s="13"/>
      <c r="Z393" s="13"/>
      <c r="AA393" s="13"/>
      <c r="AB393" s="13"/>
    </row>
    <row r="394" spans="1:28" ht="22.5" customHeight="1">
      <c r="A394" s="16" t="s">
        <v>575</v>
      </c>
      <c r="B394" s="8"/>
      <c r="C394" s="8"/>
      <c r="D394" s="8"/>
      <c r="E394" s="8"/>
      <c r="F394" s="16"/>
      <c r="G394" s="8"/>
      <c r="H394" s="8"/>
      <c r="I394" s="8"/>
      <c r="J394" s="8"/>
      <c r="K394" s="13"/>
      <c r="L394" s="13"/>
      <c r="M394" s="13"/>
      <c r="N394" s="13"/>
      <c r="O394" s="13"/>
      <c r="P394" s="13"/>
      <c r="Q394" s="13"/>
      <c r="R394" s="13"/>
      <c r="S394" s="13"/>
      <c r="T394" s="13"/>
      <c r="U394" s="13"/>
      <c r="V394" s="13"/>
      <c r="W394" s="13"/>
      <c r="X394" s="13"/>
      <c r="Y394" s="13"/>
      <c r="Z394" s="13"/>
      <c r="AA394" s="13"/>
      <c r="AB394" s="13"/>
    </row>
    <row r="395" spans="1:28" ht="22.5" customHeight="1">
      <c r="A395" s="16" t="s">
        <v>576</v>
      </c>
      <c r="B395" s="8"/>
      <c r="C395" s="8"/>
      <c r="D395" s="8"/>
      <c r="E395" s="8"/>
      <c r="F395" s="16"/>
      <c r="G395" s="8"/>
      <c r="H395" s="8"/>
      <c r="I395" s="8"/>
      <c r="J395" s="8"/>
      <c r="K395" s="13"/>
      <c r="L395" s="13"/>
      <c r="M395" s="13"/>
      <c r="N395" s="13"/>
      <c r="O395" s="13"/>
      <c r="P395" s="13"/>
      <c r="Q395" s="13"/>
      <c r="R395" s="13"/>
      <c r="S395" s="13"/>
      <c r="T395" s="13"/>
      <c r="U395" s="13"/>
      <c r="V395" s="13"/>
      <c r="W395" s="13"/>
      <c r="X395" s="13"/>
      <c r="Y395" s="13"/>
      <c r="Z395" s="13"/>
      <c r="AA395" s="13"/>
      <c r="AB395" s="13"/>
    </row>
    <row r="396" spans="1:28" ht="22.5" customHeight="1">
      <c r="A396" s="16" t="s">
        <v>577</v>
      </c>
      <c r="B396" s="8"/>
      <c r="C396" s="8"/>
      <c r="D396" s="8"/>
      <c r="E396" s="8"/>
      <c r="F396" s="16"/>
      <c r="G396" s="8"/>
      <c r="H396" s="8"/>
      <c r="I396" s="8"/>
      <c r="J396" s="8"/>
      <c r="K396" s="13"/>
      <c r="L396" s="13"/>
      <c r="M396" s="13"/>
      <c r="N396" s="13"/>
      <c r="O396" s="13"/>
      <c r="P396" s="13"/>
      <c r="Q396" s="13"/>
      <c r="R396" s="13"/>
      <c r="S396" s="13"/>
      <c r="T396" s="13"/>
      <c r="U396" s="13"/>
      <c r="V396" s="13"/>
      <c r="W396" s="13"/>
      <c r="X396" s="13"/>
      <c r="Y396" s="13"/>
      <c r="Z396" s="13"/>
      <c r="AA396" s="13"/>
      <c r="AB396" s="13"/>
    </row>
    <row r="397" spans="1:28" ht="22.5" customHeight="1">
      <c r="A397" s="16" t="s">
        <v>578</v>
      </c>
      <c r="B397" s="8"/>
      <c r="C397" s="8"/>
      <c r="D397" s="8"/>
      <c r="E397" s="8"/>
      <c r="F397" s="16"/>
      <c r="G397" s="8"/>
      <c r="H397" s="8"/>
      <c r="I397" s="8"/>
      <c r="J397" s="8"/>
      <c r="K397" s="13"/>
      <c r="L397" s="13"/>
      <c r="M397" s="13"/>
      <c r="N397" s="13"/>
      <c r="O397" s="13"/>
      <c r="P397" s="13"/>
      <c r="Q397" s="13"/>
      <c r="R397" s="13"/>
      <c r="S397" s="13"/>
      <c r="T397" s="13"/>
      <c r="U397" s="13"/>
      <c r="V397" s="13"/>
      <c r="W397" s="13"/>
      <c r="X397" s="13"/>
      <c r="Y397" s="13"/>
      <c r="Z397" s="13"/>
      <c r="AA397" s="13"/>
      <c r="AB397" s="13"/>
    </row>
    <row r="398" spans="1:28" ht="22.5" customHeight="1">
      <c r="A398" s="16" t="s">
        <v>579</v>
      </c>
      <c r="B398" s="8"/>
      <c r="C398" s="8"/>
      <c r="D398" s="8"/>
      <c r="E398" s="8"/>
      <c r="F398" s="16"/>
      <c r="G398" s="8"/>
      <c r="H398" s="8"/>
      <c r="I398" s="8"/>
      <c r="J398" s="8"/>
      <c r="K398" s="13"/>
      <c r="L398" s="13"/>
      <c r="M398" s="13"/>
      <c r="N398" s="13"/>
      <c r="O398" s="13"/>
      <c r="P398" s="13"/>
      <c r="Q398" s="13"/>
      <c r="R398" s="13"/>
      <c r="S398" s="13"/>
      <c r="T398" s="13"/>
      <c r="U398" s="13"/>
      <c r="V398" s="13"/>
      <c r="W398" s="13"/>
      <c r="X398" s="13"/>
      <c r="Y398" s="13"/>
      <c r="Z398" s="13"/>
      <c r="AA398" s="13"/>
      <c r="AB398" s="13"/>
    </row>
    <row r="399" spans="1:28" ht="22.5" customHeight="1">
      <c r="A399" s="16" t="s">
        <v>580</v>
      </c>
      <c r="B399" s="8"/>
      <c r="C399" s="8"/>
      <c r="D399" s="8"/>
      <c r="E399" s="8"/>
      <c r="F399" s="16"/>
      <c r="G399" s="8"/>
      <c r="H399" s="8"/>
      <c r="I399" s="8"/>
      <c r="J399" s="8"/>
      <c r="K399" s="13"/>
      <c r="L399" s="13"/>
      <c r="M399" s="13"/>
      <c r="N399" s="13"/>
      <c r="O399" s="13"/>
      <c r="P399" s="13"/>
      <c r="Q399" s="13"/>
      <c r="R399" s="13"/>
      <c r="S399" s="13"/>
      <c r="T399" s="13"/>
      <c r="U399" s="13"/>
      <c r="V399" s="13"/>
      <c r="W399" s="13"/>
      <c r="X399" s="13"/>
      <c r="Y399" s="13"/>
      <c r="Z399" s="13"/>
      <c r="AA399" s="13"/>
      <c r="AB399" s="13"/>
    </row>
    <row r="400" spans="1:28" ht="22.5" customHeight="1">
      <c r="A400" s="16" t="s">
        <v>581</v>
      </c>
      <c r="B400" s="8"/>
      <c r="C400" s="8"/>
      <c r="D400" s="8"/>
      <c r="E400" s="8"/>
      <c r="F400" s="16"/>
      <c r="G400" s="8"/>
      <c r="H400" s="8"/>
      <c r="I400" s="8"/>
      <c r="J400" s="8"/>
      <c r="K400" s="13"/>
      <c r="L400" s="13"/>
      <c r="M400" s="13"/>
      <c r="N400" s="13"/>
      <c r="O400" s="13"/>
      <c r="P400" s="13"/>
      <c r="Q400" s="13"/>
      <c r="R400" s="13"/>
      <c r="S400" s="13"/>
      <c r="T400" s="13"/>
      <c r="U400" s="13"/>
      <c r="V400" s="13"/>
      <c r="W400" s="13"/>
      <c r="X400" s="13"/>
      <c r="Y400" s="13"/>
      <c r="Z400" s="13"/>
      <c r="AA400" s="13"/>
      <c r="AB400" s="13"/>
    </row>
    <row r="401" spans="1:28" ht="22.5" customHeight="1">
      <c r="A401" s="16" t="s">
        <v>582</v>
      </c>
      <c r="B401" s="8"/>
      <c r="C401" s="8"/>
      <c r="D401" s="8"/>
      <c r="E401" s="8"/>
      <c r="F401" s="16"/>
      <c r="G401" s="8"/>
      <c r="H401" s="8"/>
      <c r="I401" s="8"/>
      <c r="J401" s="8"/>
      <c r="K401" s="13"/>
      <c r="L401" s="13"/>
      <c r="M401" s="13"/>
      <c r="N401" s="13"/>
      <c r="O401" s="13"/>
      <c r="P401" s="13"/>
      <c r="Q401" s="13"/>
      <c r="R401" s="13"/>
      <c r="S401" s="13"/>
      <c r="T401" s="13"/>
      <c r="U401" s="13"/>
      <c r="V401" s="13"/>
      <c r="W401" s="13"/>
      <c r="X401" s="13"/>
      <c r="Y401" s="13"/>
      <c r="Z401" s="13"/>
      <c r="AA401" s="13"/>
      <c r="AB401" s="13"/>
    </row>
    <row r="402" spans="1:28" ht="22.5" customHeight="1">
      <c r="A402" s="16" t="s">
        <v>583</v>
      </c>
      <c r="B402" s="8"/>
      <c r="C402" s="8"/>
      <c r="D402" s="8"/>
      <c r="E402" s="8"/>
      <c r="F402" s="16"/>
      <c r="G402" s="8"/>
      <c r="H402" s="8"/>
      <c r="I402" s="8"/>
      <c r="J402" s="8"/>
      <c r="K402" s="13"/>
      <c r="L402" s="13"/>
      <c r="M402" s="13"/>
      <c r="N402" s="13"/>
      <c r="O402" s="13"/>
      <c r="P402" s="13"/>
      <c r="Q402" s="13"/>
      <c r="R402" s="13"/>
      <c r="S402" s="13"/>
      <c r="T402" s="13"/>
      <c r="U402" s="13"/>
      <c r="V402" s="13"/>
      <c r="W402" s="13"/>
      <c r="X402" s="13"/>
      <c r="Y402" s="13"/>
      <c r="Z402" s="13"/>
      <c r="AA402" s="13"/>
      <c r="AB402" s="13"/>
    </row>
    <row r="403" spans="1:28" ht="22.5" customHeight="1">
      <c r="A403" s="16" t="s">
        <v>584</v>
      </c>
      <c r="B403" s="8"/>
      <c r="C403" s="8"/>
      <c r="D403" s="8"/>
      <c r="E403" s="8"/>
      <c r="F403" s="16"/>
      <c r="G403" s="8"/>
      <c r="H403" s="8"/>
      <c r="I403" s="8"/>
      <c r="J403" s="8"/>
      <c r="K403" s="13"/>
      <c r="L403" s="13"/>
      <c r="M403" s="13"/>
      <c r="N403" s="13"/>
      <c r="O403" s="13"/>
      <c r="P403" s="13"/>
      <c r="Q403" s="13"/>
      <c r="R403" s="13"/>
      <c r="S403" s="13"/>
      <c r="T403" s="13"/>
      <c r="U403" s="13"/>
      <c r="V403" s="13"/>
      <c r="W403" s="13"/>
      <c r="X403" s="13"/>
      <c r="Y403" s="13"/>
      <c r="Z403" s="13"/>
      <c r="AA403" s="13"/>
      <c r="AB403" s="13"/>
    </row>
    <row r="404" spans="1:28" ht="22.5" customHeight="1">
      <c r="A404" s="16" t="s">
        <v>585</v>
      </c>
      <c r="B404" s="8"/>
      <c r="C404" s="8"/>
      <c r="D404" s="8"/>
      <c r="E404" s="8"/>
      <c r="F404" s="16"/>
      <c r="G404" s="8"/>
      <c r="H404" s="8"/>
      <c r="I404" s="8"/>
      <c r="J404" s="8"/>
      <c r="K404" s="13"/>
      <c r="L404" s="13"/>
      <c r="M404" s="13"/>
      <c r="N404" s="13"/>
      <c r="O404" s="13"/>
      <c r="P404" s="13"/>
      <c r="Q404" s="13"/>
      <c r="R404" s="13"/>
      <c r="S404" s="13"/>
      <c r="T404" s="13"/>
      <c r="U404" s="13"/>
      <c r="V404" s="13"/>
      <c r="W404" s="13"/>
      <c r="X404" s="13"/>
      <c r="Y404" s="13"/>
      <c r="Z404" s="13"/>
      <c r="AA404" s="13"/>
      <c r="AB404" s="13"/>
    </row>
    <row r="405" spans="1:28" ht="22.5" customHeight="1">
      <c r="A405" s="16" t="s">
        <v>586</v>
      </c>
      <c r="B405" s="8"/>
      <c r="C405" s="8"/>
      <c r="D405" s="8"/>
      <c r="E405" s="8"/>
      <c r="F405" s="16"/>
      <c r="G405" s="8"/>
      <c r="H405" s="8"/>
      <c r="I405" s="8"/>
      <c r="J405" s="8"/>
      <c r="K405" s="13"/>
      <c r="L405" s="13"/>
      <c r="M405" s="13"/>
      <c r="N405" s="13"/>
      <c r="O405" s="13"/>
      <c r="P405" s="13"/>
      <c r="Q405" s="13"/>
      <c r="R405" s="13"/>
      <c r="S405" s="13"/>
      <c r="T405" s="13"/>
      <c r="U405" s="13"/>
      <c r="V405" s="13"/>
      <c r="W405" s="13"/>
      <c r="X405" s="13"/>
      <c r="Y405" s="13"/>
      <c r="Z405" s="13"/>
      <c r="AA405" s="13"/>
      <c r="AB405" s="13"/>
    </row>
    <row r="406" spans="1:28" ht="22.5" customHeight="1">
      <c r="A406" s="16" t="s">
        <v>587</v>
      </c>
      <c r="B406" s="8"/>
      <c r="C406" s="8"/>
      <c r="D406" s="8"/>
      <c r="E406" s="8"/>
      <c r="F406" s="16"/>
      <c r="G406" s="8"/>
      <c r="H406" s="8"/>
      <c r="I406" s="8"/>
      <c r="J406" s="8"/>
      <c r="K406" s="13"/>
      <c r="L406" s="13"/>
      <c r="M406" s="13"/>
      <c r="N406" s="13"/>
      <c r="O406" s="13"/>
      <c r="P406" s="13"/>
      <c r="Q406" s="13"/>
      <c r="R406" s="13"/>
      <c r="S406" s="13"/>
      <c r="T406" s="13"/>
      <c r="U406" s="13"/>
      <c r="V406" s="13"/>
      <c r="W406" s="13"/>
      <c r="X406" s="13"/>
      <c r="Y406" s="13"/>
      <c r="Z406" s="13"/>
      <c r="AA406" s="13"/>
      <c r="AB406" s="13"/>
    </row>
    <row r="407" spans="1:28" ht="22.5" customHeight="1">
      <c r="A407" s="34"/>
      <c r="B407" s="35"/>
      <c r="C407" s="35"/>
      <c r="D407" s="35"/>
      <c r="E407" s="35"/>
      <c r="F407" s="16"/>
      <c r="G407" s="35"/>
      <c r="H407" s="35"/>
      <c r="I407" s="35"/>
      <c r="J407" s="35"/>
      <c r="K407" s="13"/>
      <c r="L407" s="13"/>
      <c r="M407" s="13"/>
      <c r="N407" s="13"/>
      <c r="O407" s="13"/>
      <c r="P407" s="13"/>
      <c r="Q407" s="13"/>
      <c r="R407" s="13"/>
      <c r="S407" s="13"/>
      <c r="T407" s="13"/>
      <c r="U407" s="13"/>
      <c r="V407" s="13"/>
      <c r="W407" s="13"/>
      <c r="X407" s="13"/>
      <c r="Y407" s="13"/>
      <c r="Z407" s="13"/>
      <c r="AA407" s="13"/>
      <c r="AB407" s="13"/>
    </row>
    <row r="408" spans="1:28" ht="22.5" customHeight="1">
      <c r="A408" s="34"/>
      <c r="B408" s="35"/>
      <c r="C408" s="35"/>
      <c r="D408" s="35"/>
      <c r="E408" s="35"/>
      <c r="F408" s="16"/>
      <c r="G408" s="35"/>
      <c r="H408" s="35"/>
      <c r="I408" s="35"/>
      <c r="J408" s="35"/>
      <c r="K408" s="13"/>
      <c r="L408" s="13"/>
      <c r="M408" s="13"/>
      <c r="N408" s="13"/>
      <c r="O408" s="13"/>
      <c r="P408" s="13"/>
      <c r="Q408" s="13"/>
      <c r="R408" s="13"/>
      <c r="S408" s="13"/>
      <c r="T408" s="13"/>
      <c r="U408" s="13"/>
      <c r="V408" s="13"/>
      <c r="W408" s="13"/>
      <c r="X408" s="13"/>
      <c r="Y408" s="13"/>
      <c r="Z408" s="13"/>
      <c r="AA408" s="13"/>
      <c r="AB408" s="13"/>
    </row>
    <row r="409" spans="1:28" ht="22.5" customHeight="1">
      <c r="A409" s="34"/>
      <c r="B409" s="35"/>
      <c r="C409" s="35"/>
      <c r="D409" s="35"/>
      <c r="E409" s="35"/>
      <c r="F409" s="16"/>
      <c r="G409" s="35"/>
      <c r="H409" s="35"/>
      <c r="I409" s="35"/>
      <c r="J409" s="35"/>
      <c r="K409" s="13"/>
      <c r="L409" s="13"/>
      <c r="M409" s="13"/>
      <c r="N409" s="13"/>
      <c r="O409" s="13"/>
      <c r="P409" s="13"/>
      <c r="Q409" s="13"/>
      <c r="R409" s="13"/>
      <c r="S409" s="13"/>
      <c r="T409" s="13"/>
      <c r="U409" s="13"/>
      <c r="V409" s="13"/>
      <c r="W409" s="13"/>
      <c r="X409" s="13"/>
      <c r="Y409" s="13"/>
      <c r="Z409" s="13"/>
      <c r="AA409" s="13"/>
      <c r="AB409" s="13"/>
    </row>
    <row r="410" spans="1:28" ht="22.5" customHeight="1">
      <c r="A410" s="34"/>
      <c r="B410" s="35"/>
      <c r="C410" s="35"/>
      <c r="D410" s="35"/>
      <c r="E410" s="35"/>
      <c r="F410" s="16"/>
      <c r="G410" s="35"/>
      <c r="H410" s="35"/>
      <c r="I410" s="35"/>
      <c r="J410" s="35"/>
      <c r="K410" s="13"/>
      <c r="L410" s="13"/>
      <c r="M410" s="13"/>
      <c r="N410" s="13"/>
      <c r="O410" s="13"/>
      <c r="P410" s="13"/>
      <c r="Q410" s="13"/>
      <c r="R410" s="13"/>
      <c r="S410" s="13"/>
      <c r="T410" s="13"/>
      <c r="U410" s="13"/>
      <c r="V410" s="13"/>
      <c r="W410" s="13"/>
      <c r="X410" s="13"/>
      <c r="Y410" s="13"/>
      <c r="Z410" s="13"/>
      <c r="AA410" s="13"/>
      <c r="AB410" s="13"/>
    </row>
    <row r="411" spans="1:28" ht="22.5" customHeight="1">
      <c r="A411" s="34"/>
      <c r="B411" s="35"/>
      <c r="C411" s="35"/>
      <c r="D411" s="35"/>
      <c r="E411" s="35"/>
      <c r="F411" s="16"/>
      <c r="G411" s="35"/>
      <c r="H411" s="35"/>
      <c r="I411" s="35"/>
      <c r="J411" s="35"/>
      <c r="K411" s="13"/>
      <c r="L411" s="13"/>
      <c r="M411" s="13"/>
      <c r="N411" s="13"/>
      <c r="O411" s="13"/>
      <c r="P411" s="13"/>
      <c r="Q411" s="13"/>
      <c r="R411" s="13"/>
      <c r="S411" s="13"/>
      <c r="T411" s="13"/>
      <c r="U411" s="13"/>
      <c r="V411" s="13"/>
      <c r="W411" s="13"/>
      <c r="X411" s="13"/>
      <c r="Y411" s="13"/>
      <c r="Z411" s="13"/>
      <c r="AA411" s="13"/>
      <c r="AB411" s="13"/>
    </row>
    <row r="412" spans="1:28" ht="22.5" customHeight="1">
      <c r="A412" s="34"/>
      <c r="B412" s="35"/>
      <c r="C412" s="35"/>
      <c r="D412" s="35"/>
      <c r="E412" s="35"/>
      <c r="F412" s="16"/>
      <c r="G412" s="35"/>
      <c r="H412" s="35"/>
      <c r="I412" s="35"/>
      <c r="J412" s="35"/>
      <c r="K412" s="13"/>
      <c r="L412" s="13"/>
      <c r="M412" s="13"/>
      <c r="N412" s="13"/>
      <c r="O412" s="13"/>
      <c r="P412" s="13"/>
      <c r="Q412" s="13"/>
      <c r="R412" s="13"/>
      <c r="S412" s="13"/>
      <c r="T412" s="13"/>
      <c r="U412" s="13"/>
      <c r="V412" s="13"/>
      <c r="W412" s="13"/>
      <c r="X412" s="13"/>
      <c r="Y412" s="13"/>
      <c r="Z412" s="13"/>
      <c r="AA412" s="13"/>
      <c r="AB412" s="13"/>
    </row>
    <row r="413" spans="1:28" ht="22.5" customHeight="1">
      <c r="A413" s="34"/>
      <c r="B413" s="35"/>
      <c r="C413" s="35"/>
      <c r="D413" s="35"/>
      <c r="E413" s="35"/>
      <c r="F413" s="16"/>
      <c r="G413" s="35"/>
      <c r="H413" s="35"/>
      <c r="I413" s="35"/>
      <c r="J413" s="35"/>
    </row>
    <row r="414" spans="1:28" ht="22.5" customHeight="1">
      <c r="A414" s="34"/>
      <c r="B414" s="35"/>
      <c r="C414" s="35"/>
      <c r="D414" s="35"/>
      <c r="E414" s="35"/>
      <c r="F414" s="16"/>
      <c r="G414" s="35"/>
      <c r="H414" s="35"/>
      <c r="I414" s="35"/>
      <c r="J414" s="35"/>
    </row>
    <row r="415" spans="1:28" ht="22.5" customHeight="1">
      <c r="A415" s="34"/>
      <c r="B415" s="35"/>
      <c r="C415" s="35"/>
      <c r="D415" s="35"/>
      <c r="E415" s="35"/>
      <c r="F415" s="16"/>
      <c r="G415" s="35"/>
      <c r="H415" s="35"/>
      <c r="I415" s="35"/>
      <c r="J415" s="35"/>
    </row>
    <row r="416" spans="1:28" ht="22.5" customHeight="1">
      <c r="A416" s="34"/>
      <c r="B416" s="35"/>
      <c r="C416" s="35"/>
      <c r="D416" s="35"/>
      <c r="E416" s="35"/>
      <c r="F416" s="16"/>
      <c r="G416" s="35"/>
      <c r="H416" s="35"/>
      <c r="I416" s="35"/>
      <c r="J416" s="35"/>
    </row>
    <row r="417" spans="1:10" ht="22.5" customHeight="1">
      <c r="A417" s="34"/>
      <c r="B417" s="35"/>
      <c r="C417" s="35"/>
      <c r="D417" s="35"/>
      <c r="E417" s="35"/>
      <c r="F417" s="16"/>
      <c r="G417" s="35"/>
      <c r="H417" s="35"/>
      <c r="I417" s="35"/>
      <c r="J417" s="35"/>
    </row>
    <row r="418" spans="1:10" ht="22.5" customHeight="1">
      <c r="A418" s="34"/>
      <c r="B418" s="35"/>
      <c r="C418" s="35"/>
      <c r="D418" s="35"/>
      <c r="E418" s="35"/>
      <c r="F418" s="16"/>
      <c r="G418" s="35"/>
      <c r="H418" s="35"/>
      <c r="I418" s="35"/>
      <c r="J418" s="35"/>
    </row>
    <row r="419" spans="1:10" ht="22.5" customHeight="1">
      <c r="A419" s="34"/>
      <c r="B419" s="35"/>
      <c r="C419" s="35"/>
      <c r="D419" s="35"/>
      <c r="E419" s="35"/>
      <c r="F419" s="16"/>
      <c r="G419" s="35"/>
      <c r="H419" s="35"/>
      <c r="I419" s="35"/>
      <c r="J419" s="35"/>
    </row>
    <row r="420" spans="1:10" ht="22.5" customHeight="1">
      <c r="A420" s="34"/>
      <c r="B420" s="35"/>
      <c r="C420" s="35"/>
      <c r="D420" s="35"/>
      <c r="E420" s="35"/>
      <c r="F420" s="16"/>
      <c r="G420" s="35"/>
      <c r="H420" s="35"/>
      <c r="I420" s="35"/>
      <c r="J420" s="35"/>
    </row>
    <row r="421" spans="1:10" ht="22.5" customHeight="1">
      <c r="A421" s="34"/>
      <c r="B421" s="35"/>
      <c r="C421" s="35"/>
      <c r="D421" s="35"/>
      <c r="E421" s="35"/>
      <c r="F421" s="16"/>
      <c r="G421" s="35"/>
      <c r="H421" s="35"/>
      <c r="I421" s="35"/>
      <c r="J421" s="35"/>
    </row>
    <row r="422" spans="1:10" ht="22.5" customHeight="1">
      <c r="A422" s="34"/>
      <c r="B422" s="35"/>
      <c r="C422" s="35"/>
      <c r="D422" s="35"/>
      <c r="E422" s="35"/>
      <c r="F422" s="16"/>
      <c r="G422" s="35"/>
      <c r="H422" s="35"/>
      <c r="I422" s="35"/>
      <c r="J422" s="35"/>
    </row>
    <row r="423" spans="1:10" ht="22.5" customHeight="1">
      <c r="A423" s="34"/>
      <c r="B423" s="35"/>
      <c r="C423" s="35"/>
      <c r="D423" s="35"/>
      <c r="E423" s="35"/>
      <c r="F423" s="16"/>
      <c r="G423" s="35"/>
      <c r="H423" s="35"/>
      <c r="I423" s="35"/>
      <c r="J423" s="35"/>
    </row>
    <row r="424" spans="1:10" ht="22.5" customHeight="1">
      <c r="A424" s="34"/>
      <c r="B424" s="35"/>
      <c r="C424" s="35"/>
      <c r="D424" s="35"/>
      <c r="E424" s="35"/>
      <c r="F424" s="16"/>
      <c r="G424" s="35"/>
      <c r="H424" s="35"/>
      <c r="I424" s="35"/>
      <c r="J424" s="35"/>
    </row>
    <row r="425" spans="1:10" ht="22.5" customHeight="1">
      <c r="A425" s="34"/>
      <c r="B425" s="35"/>
      <c r="C425" s="35"/>
      <c r="D425" s="35"/>
      <c r="E425" s="35"/>
      <c r="F425" s="16"/>
      <c r="G425" s="35"/>
      <c r="H425" s="35"/>
      <c r="I425" s="35"/>
      <c r="J425" s="35"/>
    </row>
    <row r="426" spans="1:10" ht="22.5" customHeight="1">
      <c r="A426" s="34"/>
      <c r="B426" s="35"/>
      <c r="C426" s="35"/>
      <c r="D426" s="35"/>
      <c r="E426" s="35"/>
      <c r="F426" s="16"/>
      <c r="G426" s="35"/>
      <c r="H426" s="35"/>
      <c r="I426" s="35"/>
      <c r="J426" s="35"/>
    </row>
    <row r="427" spans="1:10" ht="22.5" customHeight="1">
      <c r="A427" s="34"/>
      <c r="B427" s="35"/>
      <c r="C427" s="35"/>
      <c r="D427" s="35"/>
      <c r="E427" s="35"/>
      <c r="F427" s="16"/>
      <c r="G427" s="35"/>
      <c r="H427" s="35"/>
      <c r="I427" s="35"/>
      <c r="J427" s="35"/>
    </row>
    <row r="428" spans="1:10" ht="22.5" customHeight="1">
      <c r="A428" s="34"/>
      <c r="B428" s="35"/>
      <c r="C428" s="35"/>
      <c r="D428" s="35"/>
      <c r="E428" s="35"/>
      <c r="F428" s="16"/>
      <c r="G428" s="35"/>
      <c r="H428" s="35"/>
      <c r="I428" s="35"/>
      <c r="J428" s="35"/>
    </row>
    <row r="429" spans="1:10" ht="22.5" customHeight="1">
      <c r="A429" s="34"/>
      <c r="B429" s="35"/>
      <c r="C429" s="35"/>
      <c r="D429" s="35"/>
      <c r="E429" s="35"/>
      <c r="F429" s="16"/>
      <c r="G429" s="35"/>
      <c r="H429" s="35"/>
      <c r="I429" s="35"/>
      <c r="J429" s="35"/>
    </row>
    <row r="430" spans="1:10" ht="22.5" customHeight="1">
      <c r="A430" s="34"/>
      <c r="B430" s="35"/>
      <c r="C430" s="35"/>
      <c r="D430" s="35"/>
      <c r="E430" s="35"/>
      <c r="F430" s="16"/>
      <c r="G430" s="35"/>
      <c r="H430" s="35"/>
      <c r="I430" s="35"/>
      <c r="J430" s="35"/>
    </row>
    <row r="431" spans="1:10" ht="22.5" customHeight="1">
      <c r="A431" s="34"/>
      <c r="B431" s="35"/>
      <c r="C431" s="35"/>
      <c r="D431" s="35"/>
      <c r="E431" s="35"/>
      <c r="F431" s="16"/>
      <c r="G431" s="35"/>
      <c r="H431" s="35"/>
      <c r="I431" s="35"/>
      <c r="J431" s="35"/>
    </row>
    <row r="432" spans="1:10" ht="22.5" customHeight="1">
      <c r="A432" s="34"/>
      <c r="B432" s="35"/>
      <c r="C432" s="35"/>
      <c r="D432" s="35"/>
      <c r="E432" s="35"/>
      <c r="F432" s="16"/>
      <c r="G432" s="35"/>
      <c r="H432" s="35"/>
      <c r="I432" s="35"/>
      <c r="J432" s="35"/>
    </row>
    <row r="433" spans="1:10" ht="22.5" customHeight="1">
      <c r="A433" s="34"/>
      <c r="B433" s="35"/>
      <c r="C433" s="35"/>
      <c r="D433" s="35"/>
      <c r="E433" s="35"/>
      <c r="F433" s="16"/>
      <c r="G433" s="35"/>
      <c r="H433" s="35"/>
      <c r="I433" s="35"/>
      <c r="J433" s="35"/>
    </row>
    <row r="434" spans="1:10" ht="22.5" customHeight="1">
      <c r="A434" s="34"/>
      <c r="B434" s="35"/>
      <c r="C434" s="35"/>
      <c r="D434" s="35"/>
      <c r="E434" s="35"/>
      <c r="F434" s="16"/>
      <c r="G434" s="35"/>
      <c r="H434" s="35"/>
      <c r="I434" s="35"/>
      <c r="J434" s="35"/>
    </row>
    <row r="435" spans="1:10" ht="22.5" customHeight="1">
      <c r="A435" s="34"/>
      <c r="B435" s="35"/>
      <c r="C435" s="35"/>
      <c r="D435" s="35"/>
      <c r="E435" s="35"/>
      <c r="F435" s="16"/>
      <c r="G435" s="35"/>
      <c r="H435" s="35"/>
      <c r="I435" s="35"/>
      <c r="J435" s="35"/>
    </row>
    <row r="436" spans="1:10" ht="22.5" customHeight="1">
      <c r="A436" s="34"/>
      <c r="B436" s="35"/>
      <c r="C436" s="35"/>
      <c r="D436" s="35"/>
      <c r="E436" s="35"/>
      <c r="F436" s="16"/>
      <c r="G436" s="35"/>
      <c r="H436" s="35"/>
      <c r="I436" s="35"/>
      <c r="J436" s="35"/>
    </row>
    <row r="437" spans="1:10" ht="22.5" customHeight="1">
      <c r="A437" s="34"/>
      <c r="B437" s="35"/>
      <c r="C437" s="35"/>
      <c r="D437" s="35"/>
      <c r="E437" s="35"/>
      <c r="F437" s="16"/>
      <c r="G437" s="35"/>
      <c r="H437" s="35"/>
      <c r="I437" s="35"/>
      <c r="J437" s="35"/>
    </row>
    <row r="438" spans="1:10" ht="22.5" customHeight="1">
      <c r="A438" s="34"/>
      <c r="B438" s="35"/>
      <c r="C438" s="35"/>
      <c r="D438" s="35"/>
      <c r="E438" s="35"/>
      <c r="F438" s="16"/>
      <c r="G438" s="35"/>
      <c r="H438" s="35"/>
      <c r="I438" s="35"/>
      <c r="J438" s="35"/>
    </row>
    <row r="439" spans="1:10" ht="22.5" customHeight="1">
      <c r="A439" s="34"/>
      <c r="B439" s="35"/>
      <c r="C439" s="35"/>
      <c r="D439" s="35"/>
      <c r="E439" s="35"/>
      <c r="F439" s="16"/>
      <c r="G439" s="35"/>
      <c r="H439" s="35"/>
      <c r="I439" s="35"/>
      <c r="J439" s="35"/>
    </row>
    <row r="440" spans="1:10" ht="22.5" customHeight="1">
      <c r="A440" s="34"/>
      <c r="B440" s="35"/>
      <c r="C440" s="35"/>
      <c r="D440" s="35"/>
      <c r="E440" s="35"/>
      <c r="F440" s="16"/>
      <c r="G440" s="35"/>
      <c r="H440" s="35"/>
      <c r="I440" s="35"/>
      <c r="J440" s="35"/>
    </row>
    <row r="441" spans="1:10" ht="22.5" customHeight="1">
      <c r="A441" s="34"/>
      <c r="B441" s="35"/>
      <c r="C441" s="35"/>
      <c r="D441" s="35"/>
      <c r="E441" s="35"/>
      <c r="F441" s="16"/>
      <c r="G441" s="35"/>
      <c r="H441" s="35"/>
      <c r="I441" s="35"/>
      <c r="J441" s="35"/>
    </row>
    <row r="442" spans="1:10" ht="22.5" customHeight="1">
      <c r="A442" s="34"/>
      <c r="B442" s="35"/>
      <c r="C442" s="35"/>
      <c r="D442" s="35"/>
      <c r="E442" s="35"/>
      <c r="F442" s="16"/>
      <c r="G442" s="35"/>
      <c r="H442" s="35"/>
      <c r="I442" s="35"/>
      <c r="J442" s="35"/>
    </row>
    <row r="443" spans="1:10" ht="22.5" customHeight="1">
      <c r="A443" s="34"/>
      <c r="B443" s="35"/>
      <c r="C443" s="35"/>
      <c r="D443" s="35"/>
      <c r="E443" s="35"/>
      <c r="F443" s="16"/>
      <c r="G443" s="35"/>
      <c r="H443" s="35"/>
      <c r="I443" s="35"/>
      <c r="J443" s="35"/>
    </row>
    <row r="444" spans="1:10" ht="22.5" customHeight="1">
      <c r="A444" s="34"/>
      <c r="B444" s="35"/>
      <c r="C444" s="35"/>
      <c r="D444" s="35"/>
      <c r="E444" s="35"/>
      <c r="F444" s="16"/>
      <c r="G444" s="35"/>
      <c r="H444" s="35"/>
      <c r="I444" s="35"/>
      <c r="J444" s="35"/>
    </row>
    <row r="445" spans="1:10" ht="22.5" customHeight="1">
      <c r="A445" s="34"/>
      <c r="B445" s="35"/>
      <c r="C445" s="35"/>
      <c r="D445" s="35"/>
      <c r="E445" s="35"/>
      <c r="F445" s="16"/>
      <c r="G445" s="35"/>
      <c r="H445" s="35"/>
      <c r="I445" s="35"/>
      <c r="J445" s="35"/>
    </row>
    <row r="446" spans="1:10" ht="22.5" customHeight="1">
      <c r="A446" s="34"/>
      <c r="B446" s="35"/>
      <c r="C446" s="35"/>
      <c r="D446" s="35"/>
      <c r="E446" s="35"/>
      <c r="F446" s="16"/>
      <c r="G446" s="35"/>
      <c r="H446" s="35"/>
      <c r="I446" s="35"/>
      <c r="J446" s="35"/>
    </row>
    <row r="447" spans="1:10" ht="22.5" customHeight="1">
      <c r="A447" s="34"/>
      <c r="B447" s="35"/>
      <c r="C447" s="35"/>
      <c r="D447" s="35"/>
      <c r="E447" s="35"/>
      <c r="F447" s="16"/>
      <c r="G447" s="35"/>
      <c r="H447" s="35"/>
      <c r="I447" s="35"/>
      <c r="J447" s="35"/>
    </row>
    <row r="448" spans="1:10" ht="22.5" customHeight="1">
      <c r="A448" s="34"/>
      <c r="B448" s="35"/>
      <c r="C448" s="35"/>
      <c r="D448" s="35"/>
      <c r="E448" s="35"/>
      <c r="F448" s="16"/>
      <c r="G448" s="35"/>
      <c r="H448" s="35"/>
      <c r="I448" s="35"/>
      <c r="J448" s="35"/>
    </row>
    <row r="449" spans="1:10" ht="22.5" customHeight="1">
      <c r="A449" s="34"/>
      <c r="B449" s="35"/>
      <c r="C449" s="35"/>
      <c r="D449" s="35"/>
      <c r="E449" s="35"/>
      <c r="F449" s="16"/>
      <c r="G449" s="35"/>
      <c r="H449" s="35"/>
      <c r="I449" s="35"/>
      <c r="J449" s="35"/>
    </row>
    <row r="450" spans="1:10" ht="22.5" customHeight="1">
      <c r="A450" s="34"/>
      <c r="B450" s="35"/>
      <c r="C450" s="35"/>
      <c r="D450" s="35"/>
      <c r="E450" s="35"/>
      <c r="F450" s="16"/>
      <c r="G450" s="35"/>
      <c r="H450" s="35"/>
      <c r="I450" s="35"/>
      <c r="J450" s="35"/>
    </row>
    <row r="451" spans="1:10" ht="22.5" customHeight="1">
      <c r="A451" s="34"/>
      <c r="B451" s="35"/>
      <c r="C451" s="35"/>
      <c r="D451" s="35"/>
      <c r="E451" s="35"/>
      <c r="F451" s="16"/>
      <c r="G451" s="35"/>
      <c r="H451" s="35"/>
      <c r="I451" s="35"/>
      <c r="J451" s="35"/>
    </row>
    <row r="452" spans="1:10" ht="22.5" customHeight="1">
      <c r="A452" s="34"/>
      <c r="B452" s="35"/>
      <c r="C452" s="35"/>
      <c r="D452" s="35"/>
      <c r="E452" s="35"/>
      <c r="F452" s="16"/>
      <c r="G452" s="35"/>
      <c r="H452" s="35"/>
      <c r="I452" s="35"/>
      <c r="J452" s="35"/>
    </row>
    <row r="453" spans="1:10" ht="22.5" customHeight="1">
      <c r="A453" s="34"/>
      <c r="B453" s="35"/>
      <c r="C453" s="35"/>
      <c r="D453" s="35"/>
      <c r="E453" s="35"/>
      <c r="F453" s="16"/>
      <c r="G453" s="35"/>
      <c r="H453" s="35"/>
      <c r="I453" s="35"/>
      <c r="J453" s="35"/>
    </row>
    <row r="454" spans="1:10" ht="22.5" customHeight="1">
      <c r="A454" s="34"/>
      <c r="B454" s="35"/>
      <c r="C454" s="35"/>
      <c r="D454" s="35"/>
      <c r="E454" s="35"/>
      <c r="F454" s="16"/>
      <c r="G454" s="35"/>
      <c r="H454" s="35"/>
      <c r="I454" s="35"/>
      <c r="J454" s="35"/>
    </row>
    <row r="455" spans="1:10" ht="22.5" customHeight="1">
      <c r="A455" s="34"/>
      <c r="B455" s="35"/>
      <c r="C455" s="35"/>
      <c r="D455" s="35"/>
      <c r="E455" s="35"/>
      <c r="F455" s="16"/>
      <c r="G455" s="35"/>
      <c r="H455" s="35"/>
      <c r="I455" s="35"/>
      <c r="J455" s="35"/>
    </row>
    <row r="456" spans="1:10" ht="22.5" customHeight="1">
      <c r="A456" s="34"/>
      <c r="B456" s="35"/>
      <c r="C456" s="35"/>
      <c r="D456" s="35"/>
      <c r="E456" s="35"/>
      <c r="F456" s="16"/>
      <c r="G456" s="35"/>
      <c r="H456" s="35"/>
      <c r="I456" s="35"/>
      <c r="J456" s="35"/>
    </row>
    <row r="457" spans="1:10" ht="22.5" customHeight="1">
      <c r="A457" s="34"/>
      <c r="B457" s="35"/>
      <c r="C457" s="35"/>
      <c r="D457" s="35"/>
      <c r="E457" s="35"/>
      <c r="F457" s="16"/>
      <c r="G457" s="35"/>
      <c r="H457" s="35"/>
      <c r="I457" s="35"/>
      <c r="J457" s="35"/>
    </row>
    <row r="458" spans="1:10" ht="22.5" customHeight="1">
      <c r="A458" s="34"/>
      <c r="B458" s="35"/>
      <c r="C458" s="35"/>
      <c r="D458" s="35"/>
      <c r="E458" s="35"/>
      <c r="F458" s="16"/>
      <c r="G458" s="35"/>
      <c r="H458" s="35"/>
      <c r="I458" s="35"/>
      <c r="J458" s="35"/>
    </row>
    <row r="459" spans="1:10" ht="22.5" customHeight="1">
      <c r="A459" s="34"/>
      <c r="B459" s="35"/>
      <c r="C459" s="35"/>
      <c r="D459" s="35"/>
      <c r="E459" s="35"/>
      <c r="F459" s="16"/>
      <c r="G459" s="35"/>
      <c r="H459" s="35"/>
      <c r="I459" s="35"/>
      <c r="J459" s="35"/>
    </row>
    <row r="460" spans="1:10" ht="22.5" customHeight="1">
      <c r="A460" s="34"/>
      <c r="B460" s="35"/>
      <c r="C460" s="35"/>
      <c r="D460" s="35"/>
      <c r="E460" s="35"/>
      <c r="F460" s="16"/>
      <c r="G460" s="35"/>
      <c r="H460" s="35"/>
      <c r="I460" s="35"/>
      <c r="J460" s="35"/>
    </row>
    <row r="461" spans="1:10" ht="22.5" customHeight="1">
      <c r="A461" s="34"/>
      <c r="B461" s="35"/>
      <c r="C461" s="35"/>
      <c r="D461" s="35"/>
      <c r="E461" s="35"/>
      <c r="F461" s="16"/>
      <c r="G461" s="35"/>
      <c r="H461" s="35"/>
      <c r="I461" s="35"/>
      <c r="J461" s="35"/>
    </row>
    <row r="462" spans="1:10" ht="22.5" customHeight="1">
      <c r="A462" s="34"/>
      <c r="B462" s="35"/>
      <c r="C462" s="35"/>
      <c r="D462" s="35"/>
      <c r="E462" s="35"/>
      <c r="F462" s="16"/>
      <c r="G462" s="35"/>
      <c r="H462" s="35"/>
      <c r="I462" s="35"/>
      <c r="J462" s="35"/>
    </row>
    <row r="463" spans="1:10" ht="22.5" customHeight="1">
      <c r="A463" s="34"/>
      <c r="B463" s="35"/>
      <c r="C463" s="35"/>
      <c r="D463" s="35"/>
      <c r="E463" s="35"/>
      <c r="F463" s="16"/>
      <c r="G463" s="35"/>
      <c r="H463" s="35"/>
      <c r="I463" s="35"/>
      <c r="J463" s="35"/>
    </row>
    <row r="464" spans="1:10" ht="22.5" customHeight="1">
      <c r="A464" s="34"/>
      <c r="B464" s="35"/>
      <c r="C464" s="35"/>
      <c r="D464" s="35"/>
      <c r="E464" s="35"/>
      <c r="F464" s="16"/>
      <c r="G464" s="35"/>
      <c r="H464" s="35"/>
      <c r="I464" s="35"/>
      <c r="J464" s="35"/>
    </row>
    <row r="465" spans="1:10" ht="22.5" customHeight="1">
      <c r="A465" s="34"/>
      <c r="B465" s="35"/>
      <c r="C465" s="35"/>
      <c r="D465" s="35"/>
      <c r="E465" s="35"/>
      <c r="F465" s="16"/>
      <c r="G465" s="35"/>
      <c r="H465" s="35"/>
      <c r="I465" s="35"/>
      <c r="J465" s="35"/>
    </row>
    <row r="466" spans="1:10" ht="22.5" customHeight="1">
      <c r="A466" s="34"/>
      <c r="B466" s="35"/>
      <c r="C466" s="35"/>
      <c r="D466" s="35"/>
      <c r="E466" s="35"/>
      <c r="F466" s="16"/>
      <c r="G466" s="35"/>
      <c r="H466" s="35"/>
      <c r="I466" s="35"/>
      <c r="J466" s="35"/>
    </row>
  </sheetData>
  <phoneticPr fontId="36"/>
  <dataValidations count="3">
    <dataValidation type="list" allowBlank="1" sqref="H2:H466" xr:uid="{00000000-0002-0000-1500-000000000000}">
      <formula1>"リード,失注,提案,獲得,進行中,課題確認,アクション待ち,協業先"</formula1>
    </dataValidation>
    <dataValidation type="list" allowBlank="1" sqref="I2:I466" xr:uid="{00000000-0002-0000-1500-000001000000}">
      <formula1>"底,高,中"</formula1>
    </dataValidation>
    <dataValidation allowBlank="1" showDropDown="1" sqref="A2:A466" xr:uid="{00000000-0002-0000-1500-000002000000}"/>
  </dataValidations>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6" t="s">
        <v>1540</v>
      </c>
      <c r="C2" s="7" t="s">
        <v>1541</v>
      </c>
      <c r="D2" s="8"/>
      <c r="E2" s="9"/>
      <c r="F2" s="10"/>
      <c r="G2" s="10" t="s">
        <v>3</v>
      </c>
      <c r="H2" s="10" t="s">
        <v>619</v>
      </c>
      <c r="I2" s="11"/>
      <c r="J2" s="12"/>
      <c r="K2" s="13"/>
      <c r="L2" s="13"/>
      <c r="M2" s="13"/>
      <c r="N2" s="13"/>
      <c r="O2" s="13"/>
      <c r="P2" s="13"/>
      <c r="Q2" s="13"/>
      <c r="R2" s="13"/>
      <c r="S2" s="13"/>
      <c r="T2" s="13"/>
      <c r="U2" s="13"/>
      <c r="V2" s="13"/>
      <c r="W2" s="13"/>
      <c r="X2" s="13"/>
      <c r="Y2" s="13"/>
      <c r="Z2" s="13"/>
      <c r="AA2" s="13"/>
    </row>
    <row r="3" spans="1:27" ht="22.5" customHeight="1">
      <c r="A3" s="14" t="s">
        <v>184</v>
      </c>
      <c r="B3" s="15" t="s">
        <v>1542</v>
      </c>
      <c r="C3" s="15" t="s">
        <v>1543</v>
      </c>
      <c r="D3" s="8"/>
      <c r="E3" s="16"/>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18" t="s">
        <v>1544</v>
      </c>
      <c r="C4" s="18" t="s">
        <v>1545</v>
      </c>
      <c r="D4" s="8"/>
      <c r="E4" s="16"/>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18" t="s">
        <v>1546</v>
      </c>
      <c r="C5" s="18" t="s">
        <v>1547</v>
      </c>
      <c r="D5" s="8"/>
      <c r="E5" s="16"/>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18" t="s">
        <v>1548</v>
      </c>
      <c r="C6" s="18" t="s">
        <v>1549</v>
      </c>
      <c r="D6" s="8"/>
      <c r="E6" s="16"/>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18" t="s">
        <v>1550</v>
      </c>
      <c r="C7" s="15" t="s">
        <v>1551</v>
      </c>
      <c r="D7" s="8"/>
      <c r="E7" s="16"/>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18" t="s">
        <v>1552</v>
      </c>
      <c r="C8" s="7" t="s">
        <v>1483</v>
      </c>
      <c r="D8" s="8"/>
      <c r="E8" s="16"/>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15" t="s">
        <v>1553</v>
      </c>
      <c r="C9" s="15" t="s">
        <v>1554</v>
      </c>
      <c r="D9" s="8"/>
      <c r="E9" s="16"/>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7" t="s">
        <v>1555</v>
      </c>
      <c r="C10" s="7" t="s">
        <v>1556</v>
      </c>
      <c r="D10" s="8"/>
      <c r="E10" s="16"/>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15" t="s">
        <v>1557</v>
      </c>
      <c r="C11" s="15" t="s">
        <v>1558</v>
      </c>
      <c r="D11" s="8"/>
      <c r="E11" s="16"/>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7" t="s">
        <v>1559</v>
      </c>
      <c r="C12" s="7" t="s">
        <v>1560</v>
      </c>
      <c r="D12" s="8"/>
      <c r="E12" s="16"/>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15" t="s">
        <v>1561</v>
      </c>
      <c r="C13" s="15" t="s">
        <v>1562</v>
      </c>
      <c r="D13" s="8"/>
      <c r="E13" s="16"/>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7" t="s">
        <v>1563</v>
      </c>
      <c r="C14" s="7" t="s">
        <v>1564</v>
      </c>
      <c r="D14" s="8"/>
      <c r="E14" s="16"/>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15" t="s">
        <v>1565</v>
      </c>
      <c r="C15" s="15" t="s">
        <v>1566</v>
      </c>
      <c r="D15" s="8"/>
      <c r="E15" s="16"/>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7" t="s">
        <v>1567</v>
      </c>
      <c r="C16" s="7" t="s">
        <v>1568</v>
      </c>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15" t="s">
        <v>1569</v>
      </c>
      <c r="C17" s="15" t="s">
        <v>1570</v>
      </c>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15" t="s">
        <v>1571</v>
      </c>
      <c r="C18" s="15" t="s">
        <v>1572</v>
      </c>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7" t="s">
        <v>1573</v>
      </c>
      <c r="C19" s="7" t="s">
        <v>1574</v>
      </c>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15" t="s">
        <v>1575</v>
      </c>
      <c r="C20" s="15" t="s">
        <v>770</v>
      </c>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7" t="s">
        <v>1576</v>
      </c>
      <c r="C21" s="7" t="s">
        <v>1577</v>
      </c>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15" t="s">
        <v>1578</v>
      </c>
      <c r="C22" s="15" t="s">
        <v>1579</v>
      </c>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7" t="s">
        <v>1580</v>
      </c>
      <c r="C23" s="7" t="s">
        <v>1581</v>
      </c>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15" t="s">
        <v>1582</v>
      </c>
      <c r="C24" s="15" t="s">
        <v>1583</v>
      </c>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7" t="s">
        <v>1584</v>
      </c>
      <c r="C25" s="7" t="s">
        <v>1585</v>
      </c>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15" t="s">
        <v>1586</v>
      </c>
      <c r="C26" s="15" t="s">
        <v>1587</v>
      </c>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7" t="s">
        <v>1588</v>
      </c>
      <c r="C27" s="7" t="s">
        <v>1589</v>
      </c>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15" t="s">
        <v>1590</v>
      </c>
      <c r="C28" s="20" t="s">
        <v>873</v>
      </c>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73" t="s">
        <v>1591</v>
      </c>
      <c r="C29" s="7" t="s">
        <v>1592</v>
      </c>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15" t="s">
        <v>1593</v>
      </c>
      <c r="C30" s="15" t="s">
        <v>1594</v>
      </c>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7" t="s">
        <v>1595</v>
      </c>
      <c r="C31" s="7" t="s">
        <v>1596</v>
      </c>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15" t="s">
        <v>1597</v>
      </c>
      <c r="C32" s="15" t="s">
        <v>1598</v>
      </c>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7" t="s">
        <v>1599</v>
      </c>
      <c r="C33" s="7" t="s">
        <v>1600</v>
      </c>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74" t="s">
        <v>1601</v>
      </c>
      <c r="C34" s="15" t="s">
        <v>1602</v>
      </c>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7" t="s">
        <v>1603</v>
      </c>
      <c r="C35" s="7" t="s">
        <v>1604</v>
      </c>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15" t="s">
        <v>1605</v>
      </c>
      <c r="C36" s="20" t="s">
        <v>1606</v>
      </c>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7" t="s">
        <v>1607</v>
      </c>
      <c r="C37" s="7" t="s">
        <v>1608</v>
      </c>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15" t="s">
        <v>1609</v>
      </c>
      <c r="C38" s="15" t="s">
        <v>1610</v>
      </c>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7" t="s">
        <v>1611</v>
      </c>
      <c r="C39" s="7" t="s">
        <v>1543</v>
      </c>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15" t="s">
        <v>1612</v>
      </c>
      <c r="C40" s="15" t="s">
        <v>1613</v>
      </c>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32" t="s">
        <v>831</v>
      </c>
      <c r="C41" s="33" t="s">
        <v>1614</v>
      </c>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30" t="s">
        <v>1194</v>
      </c>
      <c r="C42" s="31" t="s">
        <v>1615</v>
      </c>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32" t="s">
        <v>1616</v>
      </c>
      <c r="C43" s="33" t="s">
        <v>1617</v>
      </c>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30" t="s">
        <v>1618</v>
      </c>
      <c r="C44" s="31" t="s">
        <v>1619</v>
      </c>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32" t="s">
        <v>1620</v>
      </c>
      <c r="C45" s="32" t="s">
        <v>1621</v>
      </c>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30" t="s">
        <v>1622</v>
      </c>
      <c r="C46" s="30" t="s">
        <v>1623</v>
      </c>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32" t="s">
        <v>1444</v>
      </c>
      <c r="C47" s="32" t="s">
        <v>1624</v>
      </c>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30" t="s">
        <v>1625</v>
      </c>
      <c r="C48" s="30" t="s">
        <v>1626</v>
      </c>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32" t="s">
        <v>1627</v>
      </c>
      <c r="C49" s="32" t="s">
        <v>1628</v>
      </c>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30" t="s">
        <v>1629</v>
      </c>
      <c r="C50" s="30" t="s">
        <v>1630</v>
      </c>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32" t="s">
        <v>1631</v>
      </c>
      <c r="C51" s="32" t="s">
        <v>1632</v>
      </c>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30" t="s">
        <v>1633</v>
      </c>
      <c r="C52" s="30" t="s">
        <v>1634</v>
      </c>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32" t="s">
        <v>1635</v>
      </c>
      <c r="C53" s="32" t="s">
        <v>1636</v>
      </c>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30" t="s">
        <v>831</v>
      </c>
      <c r="C54" s="30" t="s">
        <v>1637</v>
      </c>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32" t="s">
        <v>1638</v>
      </c>
      <c r="C55" s="32" t="s">
        <v>1639</v>
      </c>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30" t="s">
        <v>1199</v>
      </c>
      <c r="C56" s="30" t="s">
        <v>1640</v>
      </c>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32" t="s">
        <v>1641</v>
      </c>
      <c r="C57" s="32" t="s">
        <v>1642</v>
      </c>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30" t="s">
        <v>1643</v>
      </c>
      <c r="C58" s="30" t="s">
        <v>1644</v>
      </c>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32" t="s">
        <v>1645</v>
      </c>
      <c r="C59" s="32" t="s">
        <v>1646</v>
      </c>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30" t="s">
        <v>1647</v>
      </c>
      <c r="C60" s="30" t="s">
        <v>1648</v>
      </c>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32" t="s">
        <v>1616</v>
      </c>
      <c r="C61" s="32" t="s">
        <v>1649</v>
      </c>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30" t="s">
        <v>1650</v>
      </c>
      <c r="C62" s="30" t="s">
        <v>1651</v>
      </c>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32" t="s">
        <v>1652</v>
      </c>
      <c r="C63" s="32" t="s">
        <v>1653</v>
      </c>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30" t="s">
        <v>1654</v>
      </c>
      <c r="C64" s="30" t="s">
        <v>1100</v>
      </c>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32" t="s">
        <v>1655</v>
      </c>
      <c r="C65" s="32" t="s">
        <v>1656</v>
      </c>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30" t="s">
        <v>1657</v>
      </c>
      <c r="C66" s="30" t="s">
        <v>1658</v>
      </c>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32" t="s">
        <v>1659</v>
      </c>
      <c r="C67" s="32" t="s">
        <v>1660</v>
      </c>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30" t="s">
        <v>1661</v>
      </c>
      <c r="C68" s="30" t="s">
        <v>1662</v>
      </c>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32" t="s">
        <v>1194</v>
      </c>
      <c r="C69" s="32" t="s">
        <v>1663</v>
      </c>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30" t="s">
        <v>1664</v>
      </c>
      <c r="C70" s="30" t="s">
        <v>1665</v>
      </c>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32" t="s">
        <v>1666</v>
      </c>
      <c r="C71" s="32" t="s">
        <v>1667</v>
      </c>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30" t="s">
        <v>1668</v>
      </c>
      <c r="C72" s="30" t="s">
        <v>1669</v>
      </c>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32" t="s">
        <v>1670</v>
      </c>
      <c r="C73" s="32" t="s">
        <v>1671</v>
      </c>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30" t="s">
        <v>831</v>
      </c>
      <c r="C74" s="30" t="s">
        <v>1672</v>
      </c>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32" t="s">
        <v>1673</v>
      </c>
      <c r="C75" s="32" t="s">
        <v>1674</v>
      </c>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30" t="s">
        <v>1675</v>
      </c>
      <c r="C76" s="30" t="s">
        <v>1676</v>
      </c>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32" t="s">
        <v>1677</v>
      </c>
      <c r="C77" s="32" t="s">
        <v>1678</v>
      </c>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30" t="s">
        <v>1679</v>
      </c>
      <c r="C78" s="30" t="s">
        <v>1680</v>
      </c>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32" t="s">
        <v>1681</v>
      </c>
      <c r="C79" s="32" t="s">
        <v>1682</v>
      </c>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30" t="s">
        <v>1683</v>
      </c>
      <c r="C80" s="30" t="s">
        <v>1684</v>
      </c>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30" t="s">
        <v>1685</v>
      </c>
      <c r="C81" s="30" t="s">
        <v>603</v>
      </c>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32"/>
      <c r="C82" s="32"/>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1600-000000000000}">
      <formula1>"リード,失注,提案,獲得,進行中,課題確認,アクション待ち,協業先"</formula1>
    </dataValidation>
    <dataValidation type="list" allowBlank="1" sqref="H2:H466" xr:uid="{00000000-0002-0000-1600-000001000000}">
      <formula1>"底,高,中"</formula1>
    </dataValidation>
    <dataValidation allowBlank="1" showDropDown="1" sqref="A2:A466" xr:uid="{00000000-0002-0000-1600-000002000000}"/>
  </dataValidations>
  <pageMargins left="0.75" right="0.75" top="1" bottom="1" header="0.5" footer="0.5"/>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AB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4" width="21.1640625" customWidth="1"/>
    <col min="5" max="5" width="26.5" customWidth="1"/>
    <col min="6" max="6" width="20.33203125" customWidth="1"/>
    <col min="7" max="7" width="25.1640625" customWidth="1"/>
    <col min="8" max="8" width="27.1640625" customWidth="1"/>
    <col min="9" max="9" width="22.33203125" customWidth="1"/>
    <col min="10" max="10" width="22.1640625" customWidth="1"/>
  </cols>
  <sheetData>
    <row r="1" spans="1:28" ht="22.5" customHeight="1">
      <c r="A1" s="2" t="s">
        <v>174</v>
      </c>
      <c r="B1" s="3" t="s">
        <v>175</v>
      </c>
      <c r="C1" s="3" t="s">
        <v>176</v>
      </c>
      <c r="D1" s="4" t="s">
        <v>1101</v>
      </c>
      <c r="E1" s="3" t="s">
        <v>177</v>
      </c>
      <c r="F1" s="3" t="s">
        <v>178</v>
      </c>
      <c r="G1" s="4" t="s">
        <v>179</v>
      </c>
      <c r="H1" s="3" t="s">
        <v>180</v>
      </c>
      <c r="I1" s="3" t="s">
        <v>181</v>
      </c>
      <c r="J1" s="3" t="s">
        <v>182</v>
      </c>
    </row>
    <row r="2" spans="1:28" ht="22.5" customHeight="1">
      <c r="A2" s="5" t="s">
        <v>183</v>
      </c>
      <c r="B2" s="10" t="s">
        <v>1686</v>
      </c>
      <c r="C2" s="10" t="s">
        <v>1687</v>
      </c>
      <c r="D2" s="10"/>
      <c r="E2" s="10"/>
      <c r="F2" s="9"/>
      <c r="G2" s="10"/>
      <c r="H2" s="10"/>
      <c r="I2" s="10"/>
      <c r="J2" s="11"/>
      <c r="K2" s="12"/>
      <c r="L2" s="13"/>
      <c r="M2" s="13"/>
      <c r="N2" s="13"/>
      <c r="O2" s="13"/>
      <c r="P2" s="13"/>
      <c r="Q2" s="13"/>
      <c r="R2" s="13"/>
      <c r="S2" s="13"/>
      <c r="T2" s="13"/>
      <c r="U2" s="13"/>
      <c r="V2" s="13"/>
      <c r="W2" s="13"/>
      <c r="X2" s="13"/>
      <c r="Y2" s="13"/>
      <c r="Z2" s="13"/>
      <c r="AA2" s="13"/>
      <c r="AB2" s="13"/>
    </row>
    <row r="3" spans="1:28" ht="22.5" customHeight="1">
      <c r="A3" s="14" t="s">
        <v>184</v>
      </c>
      <c r="B3" s="8" t="s">
        <v>1688</v>
      </c>
      <c r="C3" s="8" t="s">
        <v>1689</v>
      </c>
      <c r="D3" s="8"/>
      <c r="E3" s="8"/>
      <c r="F3" s="16"/>
      <c r="G3" s="8"/>
      <c r="H3" s="8"/>
      <c r="I3" s="8"/>
      <c r="J3" s="17"/>
      <c r="K3" s="12"/>
      <c r="L3" s="13"/>
      <c r="M3" s="13"/>
      <c r="N3" s="13"/>
      <c r="O3" s="13"/>
      <c r="P3" s="13"/>
      <c r="Q3" s="13"/>
      <c r="R3" s="13"/>
      <c r="S3" s="13"/>
      <c r="T3" s="13"/>
      <c r="U3" s="13"/>
      <c r="V3" s="13"/>
      <c r="W3" s="13"/>
      <c r="X3" s="13"/>
      <c r="Y3" s="13"/>
      <c r="Z3" s="13"/>
      <c r="AA3" s="13"/>
      <c r="AB3" s="13"/>
    </row>
    <row r="4" spans="1:28" ht="22.5" customHeight="1">
      <c r="A4" s="14" t="s">
        <v>185</v>
      </c>
      <c r="B4" s="8" t="s">
        <v>1690</v>
      </c>
      <c r="C4" s="8" t="s">
        <v>1691</v>
      </c>
      <c r="D4" s="8"/>
      <c r="E4" s="8"/>
      <c r="F4" s="16"/>
      <c r="G4" s="8"/>
      <c r="H4" s="8"/>
      <c r="I4" s="8"/>
      <c r="J4" s="17"/>
      <c r="K4" s="12"/>
      <c r="L4" s="13"/>
      <c r="M4" s="13"/>
      <c r="N4" s="13"/>
      <c r="O4" s="13"/>
      <c r="P4" s="13"/>
      <c r="Q4" s="13"/>
      <c r="R4" s="13"/>
      <c r="S4" s="13"/>
      <c r="T4" s="13"/>
      <c r="U4" s="13"/>
      <c r="V4" s="13"/>
      <c r="W4" s="13"/>
      <c r="X4" s="13"/>
      <c r="Y4" s="13"/>
      <c r="Z4" s="13"/>
      <c r="AA4" s="13"/>
      <c r="AB4" s="13"/>
    </row>
    <row r="5" spans="1:28" ht="22.5" customHeight="1">
      <c r="A5" s="14" t="s">
        <v>186</v>
      </c>
      <c r="B5" s="8" t="s">
        <v>1692</v>
      </c>
      <c r="C5" s="8" t="s">
        <v>829</v>
      </c>
      <c r="D5" s="8"/>
      <c r="E5" s="8"/>
      <c r="F5" s="16"/>
      <c r="G5" s="8"/>
      <c r="H5" s="8"/>
      <c r="I5" s="8"/>
      <c r="J5" s="17"/>
      <c r="K5" s="12"/>
      <c r="L5" s="13"/>
      <c r="M5" s="13"/>
      <c r="N5" s="13"/>
      <c r="O5" s="13"/>
      <c r="P5" s="13"/>
      <c r="Q5" s="13"/>
      <c r="R5" s="13"/>
      <c r="S5" s="13"/>
      <c r="T5" s="13"/>
      <c r="U5" s="13"/>
      <c r="V5" s="13"/>
      <c r="W5" s="13"/>
      <c r="X5" s="13"/>
      <c r="Y5" s="13"/>
      <c r="Z5" s="13"/>
      <c r="AA5" s="13"/>
      <c r="AB5" s="13"/>
    </row>
    <row r="6" spans="1:28" ht="22.5" customHeight="1">
      <c r="A6" s="14" t="s">
        <v>187</v>
      </c>
      <c r="B6" s="8" t="s">
        <v>1693</v>
      </c>
      <c r="C6" s="8" t="s">
        <v>1694</v>
      </c>
      <c r="D6" s="8"/>
      <c r="E6" s="8"/>
      <c r="F6" s="16"/>
      <c r="G6" s="8"/>
      <c r="H6" s="8"/>
      <c r="I6" s="8"/>
      <c r="J6" s="17"/>
      <c r="K6" s="12"/>
      <c r="L6" s="13"/>
      <c r="M6" s="13"/>
      <c r="N6" s="13"/>
      <c r="O6" s="13"/>
      <c r="P6" s="13"/>
      <c r="Q6" s="13"/>
      <c r="R6" s="13"/>
      <c r="S6" s="13"/>
      <c r="T6" s="13"/>
      <c r="U6" s="13"/>
      <c r="V6" s="13"/>
      <c r="W6" s="13"/>
      <c r="X6" s="13"/>
      <c r="Y6" s="13"/>
      <c r="Z6" s="13"/>
      <c r="AA6" s="13"/>
      <c r="AB6" s="13"/>
    </row>
    <row r="7" spans="1:28" ht="22.5" customHeight="1">
      <c r="A7" s="14" t="s">
        <v>188</v>
      </c>
      <c r="B7" s="8" t="s">
        <v>1695</v>
      </c>
      <c r="C7" s="8" t="s">
        <v>1696</v>
      </c>
      <c r="D7" s="8"/>
      <c r="E7" s="8"/>
      <c r="F7" s="16"/>
      <c r="G7" s="8"/>
      <c r="H7" s="8"/>
      <c r="I7" s="8"/>
      <c r="J7" s="17"/>
      <c r="K7" s="12"/>
      <c r="L7" s="13"/>
      <c r="M7" s="13"/>
      <c r="N7" s="13"/>
      <c r="O7" s="13"/>
      <c r="P7" s="13"/>
      <c r="Q7" s="13"/>
      <c r="R7" s="13"/>
      <c r="S7" s="13"/>
      <c r="T7" s="13"/>
      <c r="U7" s="13"/>
      <c r="V7" s="13"/>
      <c r="W7" s="13"/>
      <c r="X7" s="13"/>
      <c r="Y7" s="13"/>
      <c r="Z7" s="13"/>
      <c r="AA7" s="13"/>
      <c r="AB7" s="13"/>
    </row>
    <row r="8" spans="1:28" ht="22.5" customHeight="1">
      <c r="A8" s="14" t="s">
        <v>189</v>
      </c>
      <c r="B8" s="8" t="s">
        <v>1697</v>
      </c>
      <c r="C8" s="8" t="s">
        <v>1698</v>
      </c>
      <c r="D8" s="8"/>
      <c r="E8" s="8"/>
      <c r="F8" s="16"/>
      <c r="G8" s="8"/>
      <c r="H8" s="8"/>
      <c r="I8" s="8"/>
      <c r="J8" s="17"/>
      <c r="K8" s="12"/>
      <c r="L8" s="13"/>
      <c r="M8" s="13"/>
      <c r="N8" s="13"/>
      <c r="O8" s="13"/>
      <c r="P8" s="13"/>
      <c r="Q8" s="13"/>
      <c r="R8" s="13"/>
      <c r="S8" s="13"/>
      <c r="T8" s="13"/>
      <c r="U8" s="13"/>
      <c r="V8" s="13"/>
      <c r="W8" s="13"/>
      <c r="X8" s="13"/>
      <c r="Y8" s="13"/>
      <c r="Z8" s="13"/>
      <c r="AA8" s="13"/>
      <c r="AB8" s="13"/>
    </row>
    <row r="9" spans="1:28" ht="22.5" customHeight="1">
      <c r="A9" s="14" t="s">
        <v>190</v>
      </c>
      <c r="B9" s="8" t="s">
        <v>1699</v>
      </c>
      <c r="C9" s="8" t="s">
        <v>1700</v>
      </c>
      <c r="D9" s="8"/>
      <c r="E9" s="8"/>
      <c r="F9" s="16"/>
      <c r="G9" s="8"/>
      <c r="H9" s="8"/>
      <c r="I9" s="8"/>
      <c r="J9" s="17"/>
      <c r="K9" s="12"/>
      <c r="L9" s="13"/>
      <c r="M9" s="13"/>
      <c r="N9" s="13"/>
      <c r="O9" s="13"/>
      <c r="P9" s="13"/>
      <c r="Q9" s="13"/>
      <c r="R9" s="13"/>
      <c r="S9" s="13"/>
      <c r="T9" s="13"/>
      <c r="U9" s="13"/>
      <c r="V9" s="13"/>
      <c r="W9" s="13"/>
      <c r="X9" s="13"/>
      <c r="Y9" s="13"/>
      <c r="Z9" s="13"/>
      <c r="AA9" s="13"/>
      <c r="AB9" s="13"/>
    </row>
    <row r="10" spans="1:28" ht="22.5" customHeight="1">
      <c r="A10" s="14" t="s">
        <v>191</v>
      </c>
      <c r="B10" s="8" t="s">
        <v>1701</v>
      </c>
      <c r="C10" s="8" t="s">
        <v>1702</v>
      </c>
      <c r="D10" s="8"/>
      <c r="E10" s="8"/>
      <c r="F10" s="16"/>
      <c r="G10" s="8"/>
      <c r="H10" s="8"/>
      <c r="I10" s="8"/>
      <c r="J10" s="17"/>
      <c r="K10" s="12"/>
      <c r="L10" s="13"/>
      <c r="M10" s="13"/>
      <c r="N10" s="13"/>
      <c r="O10" s="13"/>
      <c r="P10" s="13"/>
      <c r="Q10" s="13"/>
      <c r="R10" s="13"/>
      <c r="S10" s="13"/>
      <c r="T10" s="13"/>
      <c r="U10" s="13"/>
      <c r="V10" s="13"/>
      <c r="W10" s="13"/>
      <c r="X10" s="13"/>
      <c r="Y10" s="13"/>
      <c r="Z10" s="13"/>
      <c r="AA10" s="13"/>
      <c r="AB10" s="13"/>
    </row>
    <row r="11" spans="1:28" ht="22.5" customHeight="1">
      <c r="A11" s="14" t="s">
        <v>192</v>
      </c>
      <c r="B11" s="8" t="s">
        <v>1703</v>
      </c>
      <c r="C11" s="8" t="s">
        <v>671</v>
      </c>
      <c r="D11" s="8"/>
      <c r="E11" s="8"/>
      <c r="F11" s="16"/>
      <c r="G11" s="8"/>
      <c r="H11" s="8"/>
      <c r="I11" s="8"/>
      <c r="J11" s="17"/>
      <c r="K11" s="12"/>
      <c r="L11" s="13"/>
      <c r="M11" s="13"/>
      <c r="N11" s="13"/>
      <c r="O11" s="13"/>
      <c r="P11" s="13"/>
      <c r="Q11" s="13"/>
      <c r="R11" s="13"/>
      <c r="S11" s="13"/>
      <c r="T11" s="13"/>
      <c r="U11" s="13"/>
      <c r="V11" s="13"/>
      <c r="W11" s="13"/>
      <c r="X11" s="13"/>
      <c r="Y11" s="13"/>
      <c r="Z11" s="13"/>
      <c r="AA11" s="13"/>
      <c r="AB11" s="13"/>
    </row>
    <row r="12" spans="1:28" ht="22.5" customHeight="1">
      <c r="A12" s="14" t="s">
        <v>193</v>
      </c>
      <c r="B12" s="8" t="s">
        <v>1704</v>
      </c>
      <c r="C12" s="8"/>
      <c r="D12" s="8"/>
      <c r="E12" s="8"/>
      <c r="F12" s="16"/>
      <c r="G12" s="8"/>
      <c r="H12" s="8"/>
      <c r="I12" s="8"/>
      <c r="J12" s="17"/>
      <c r="K12" s="12"/>
      <c r="L12" s="13"/>
      <c r="M12" s="13"/>
      <c r="N12" s="13"/>
      <c r="O12" s="13"/>
      <c r="P12" s="13"/>
      <c r="Q12" s="13"/>
      <c r="R12" s="13"/>
      <c r="S12" s="13"/>
      <c r="T12" s="13"/>
      <c r="U12" s="13"/>
      <c r="V12" s="13"/>
      <c r="W12" s="13"/>
      <c r="X12" s="13"/>
      <c r="Y12" s="13"/>
      <c r="Z12" s="13"/>
      <c r="AA12" s="13"/>
      <c r="AB12" s="13"/>
    </row>
    <row r="13" spans="1:28" ht="22.5" customHeight="1">
      <c r="A13" s="14" t="s">
        <v>194</v>
      </c>
      <c r="B13" s="8" t="s">
        <v>1705</v>
      </c>
      <c r="C13" s="8" t="s">
        <v>1706</v>
      </c>
      <c r="D13" s="8"/>
      <c r="E13" s="8"/>
      <c r="F13" s="16"/>
      <c r="G13" s="8"/>
      <c r="H13" s="8"/>
      <c r="I13" s="8"/>
      <c r="J13" s="17"/>
      <c r="K13" s="12"/>
      <c r="L13" s="13"/>
      <c r="M13" s="13"/>
      <c r="N13" s="13"/>
      <c r="O13" s="13"/>
      <c r="P13" s="13"/>
      <c r="Q13" s="13"/>
      <c r="R13" s="13"/>
      <c r="S13" s="13"/>
      <c r="T13" s="13"/>
      <c r="U13" s="13"/>
      <c r="V13" s="13"/>
      <c r="W13" s="13"/>
      <c r="X13" s="13"/>
      <c r="Y13" s="13"/>
      <c r="Z13" s="13"/>
      <c r="AA13" s="13"/>
      <c r="AB13" s="13"/>
    </row>
    <row r="14" spans="1:28" ht="22.5" customHeight="1">
      <c r="A14" s="14" t="s">
        <v>195</v>
      </c>
      <c r="B14" s="8" t="s">
        <v>1707</v>
      </c>
      <c r="C14" s="75" t="s">
        <v>1708</v>
      </c>
      <c r="D14" s="75" t="s">
        <v>1332</v>
      </c>
      <c r="E14" s="8"/>
      <c r="F14" s="16"/>
      <c r="G14" s="8"/>
      <c r="H14" s="8"/>
      <c r="I14" s="8"/>
      <c r="J14" s="17"/>
      <c r="K14" s="12"/>
      <c r="L14" s="13"/>
      <c r="M14" s="13"/>
      <c r="N14" s="13"/>
      <c r="O14" s="13"/>
      <c r="P14" s="13"/>
      <c r="Q14" s="13"/>
      <c r="R14" s="13"/>
      <c r="S14" s="13"/>
      <c r="T14" s="13"/>
      <c r="U14" s="13"/>
      <c r="V14" s="13"/>
      <c r="W14" s="13"/>
      <c r="X14" s="13"/>
      <c r="Y14" s="13"/>
      <c r="Z14" s="13"/>
      <c r="AA14" s="13"/>
      <c r="AB14" s="13"/>
    </row>
    <row r="15" spans="1:28" ht="22.5" customHeight="1">
      <c r="A15" s="14" t="s">
        <v>196</v>
      </c>
      <c r="B15" s="8" t="s">
        <v>1709</v>
      </c>
      <c r="C15" s="8" t="s">
        <v>1710</v>
      </c>
      <c r="D15" s="8"/>
      <c r="E15" s="8"/>
      <c r="F15" s="16"/>
      <c r="G15" s="8"/>
      <c r="H15" s="8"/>
      <c r="I15" s="8"/>
      <c r="J15" s="17"/>
      <c r="K15" s="12"/>
      <c r="L15" s="13"/>
      <c r="M15" s="13"/>
      <c r="N15" s="13"/>
      <c r="O15" s="13"/>
      <c r="P15" s="13"/>
      <c r="Q15" s="13"/>
      <c r="R15" s="13"/>
      <c r="S15" s="13"/>
      <c r="T15" s="13"/>
      <c r="U15" s="13"/>
      <c r="V15" s="13"/>
      <c r="W15" s="13"/>
      <c r="X15" s="13"/>
      <c r="Y15" s="13"/>
      <c r="Z15" s="13"/>
      <c r="AA15" s="13"/>
      <c r="AB15" s="13"/>
    </row>
    <row r="16" spans="1:28" ht="22.5" customHeight="1">
      <c r="A16" s="14" t="s">
        <v>197</v>
      </c>
      <c r="B16" s="8" t="s">
        <v>1711</v>
      </c>
      <c r="C16" s="8" t="s">
        <v>1294</v>
      </c>
      <c r="D16" s="8"/>
      <c r="E16" s="8"/>
      <c r="F16" s="16"/>
      <c r="G16" s="8"/>
      <c r="H16" s="8"/>
      <c r="I16" s="8"/>
      <c r="J16" s="17"/>
      <c r="K16" s="12"/>
      <c r="L16" s="13"/>
      <c r="M16" s="13"/>
      <c r="N16" s="13"/>
      <c r="O16" s="13"/>
      <c r="P16" s="13"/>
      <c r="Q16" s="13"/>
      <c r="R16" s="13"/>
      <c r="S16" s="13"/>
      <c r="T16" s="13"/>
      <c r="U16" s="13"/>
      <c r="V16" s="13"/>
      <c r="W16" s="13"/>
      <c r="X16" s="13"/>
      <c r="Y16" s="13"/>
      <c r="Z16" s="13"/>
      <c r="AA16" s="13"/>
      <c r="AB16" s="13"/>
    </row>
    <row r="17" spans="1:28" ht="22.5" customHeight="1">
      <c r="A17" s="14" t="s">
        <v>198</v>
      </c>
      <c r="B17" s="8" t="s">
        <v>1712</v>
      </c>
      <c r="C17" s="8" t="s">
        <v>1713</v>
      </c>
      <c r="D17" s="8"/>
      <c r="E17" s="8"/>
      <c r="F17" s="16"/>
      <c r="G17" s="8"/>
      <c r="H17" s="8"/>
      <c r="I17" s="8"/>
      <c r="J17" s="17"/>
      <c r="K17" s="12"/>
      <c r="L17" s="13"/>
      <c r="M17" s="13"/>
      <c r="N17" s="13"/>
      <c r="O17" s="13"/>
      <c r="P17" s="13"/>
      <c r="Q17" s="13"/>
      <c r="R17" s="13"/>
      <c r="S17" s="13"/>
      <c r="T17" s="13"/>
      <c r="U17" s="13"/>
      <c r="V17" s="13"/>
      <c r="W17" s="13"/>
      <c r="X17" s="13"/>
      <c r="Y17" s="13"/>
      <c r="Z17" s="13"/>
      <c r="AA17" s="13"/>
      <c r="AB17" s="13"/>
    </row>
    <row r="18" spans="1:28" ht="22.5" customHeight="1">
      <c r="A18" s="14" t="s">
        <v>199</v>
      </c>
      <c r="B18" s="8" t="s">
        <v>1714</v>
      </c>
      <c r="C18" s="8" t="s">
        <v>1480</v>
      </c>
      <c r="D18" s="8"/>
      <c r="E18" s="8"/>
      <c r="F18" s="16"/>
      <c r="G18" s="8"/>
      <c r="H18" s="8"/>
      <c r="I18" s="8"/>
      <c r="J18" s="17"/>
      <c r="K18" s="12"/>
      <c r="L18" s="13"/>
      <c r="M18" s="13"/>
      <c r="N18" s="13"/>
      <c r="O18" s="13"/>
      <c r="P18" s="13"/>
      <c r="Q18" s="13"/>
      <c r="R18" s="13"/>
      <c r="S18" s="13"/>
      <c r="T18" s="13"/>
      <c r="U18" s="13"/>
      <c r="V18" s="13"/>
      <c r="W18" s="13"/>
      <c r="X18" s="13"/>
      <c r="Y18" s="13"/>
      <c r="Z18" s="13"/>
      <c r="AA18" s="13"/>
      <c r="AB18" s="13"/>
    </row>
    <row r="19" spans="1:28" ht="22.5" customHeight="1">
      <c r="A19" s="14" t="s">
        <v>200</v>
      </c>
      <c r="B19" s="8" t="s">
        <v>1715</v>
      </c>
      <c r="C19" s="8" t="s">
        <v>1716</v>
      </c>
      <c r="D19" s="8"/>
      <c r="E19" s="8"/>
      <c r="F19" s="16"/>
      <c r="G19" s="8"/>
      <c r="H19" s="8"/>
      <c r="I19" s="8"/>
      <c r="J19" s="17"/>
      <c r="K19" s="12"/>
      <c r="L19" s="13"/>
      <c r="M19" s="13"/>
      <c r="N19" s="13"/>
      <c r="O19" s="13"/>
      <c r="P19" s="13"/>
      <c r="Q19" s="13"/>
      <c r="R19" s="13"/>
      <c r="S19" s="13"/>
      <c r="T19" s="13"/>
      <c r="U19" s="13"/>
      <c r="V19" s="13"/>
      <c r="W19" s="13"/>
      <c r="X19" s="13"/>
      <c r="Y19" s="13"/>
      <c r="Z19" s="13"/>
      <c r="AA19" s="13"/>
      <c r="AB19" s="13"/>
    </row>
    <row r="20" spans="1:28" ht="22.5" customHeight="1">
      <c r="A20" s="14" t="s">
        <v>201</v>
      </c>
      <c r="B20" s="8" t="s">
        <v>1717</v>
      </c>
      <c r="C20" s="8"/>
      <c r="D20" s="8"/>
      <c r="E20" s="8"/>
      <c r="F20" s="16"/>
      <c r="G20" s="8"/>
      <c r="H20" s="8"/>
      <c r="I20" s="8"/>
      <c r="J20" s="17"/>
      <c r="K20" s="12"/>
      <c r="L20" s="13"/>
      <c r="M20" s="13"/>
      <c r="N20" s="13"/>
      <c r="O20" s="13"/>
      <c r="P20" s="13"/>
      <c r="Q20" s="13"/>
      <c r="R20" s="13"/>
      <c r="S20" s="13"/>
      <c r="T20" s="13"/>
      <c r="U20" s="13"/>
      <c r="V20" s="13"/>
      <c r="W20" s="13"/>
      <c r="X20" s="13"/>
      <c r="Y20" s="13"/>
      <c r="Z20" s="13"/>
      <c r="AA20" s="13"/>
      <c r="AB20" s="13"/>
    </row>
    <row r="21" spans="1:28" ht="22.5" customHeight="1">
      <c r="A21" s="14" t="s">
        <v>202</v>
      </c>
      <c r="B21" s="8" t="s">
        <v>1718</v>
      </c>
      <c r="C21" s="8" t="s">
        <v>832</v>
      </c>
      <c r="D21" s="8"/>
      <c r="E21" s="8"/>
      <c r="F21" s="16"/>
      <c r="G21" s="8"/>
      <c r="H21" s="8"/>
      <c r="I21" s="8"/>
      <c r="J21" s="17"/>
      <c r="K21" s="12"/>
      <c r="L21" s="13"/>
      <c r="M21" s="13"/>
      <c r="N21" s="13"/>
      <c r="O21" s="13"/>
      <c r="P21" s="13"/>
      <c r="Q21" s="13"/>
      <c r="R21" s="13"/>
      <c r="S21" s="13"/>
      <c r="T21" s="13"/>
      <c r="U21" s="13"/>
      <c r="V21" s="13"/>
      <c r="W21" s="13"/>
      <c r="X21" s="13"/>
      <c r="Y21" s="13"/>
      <c r="Z21" s="13"/>
      <c r="AA21" s="13"/>
      <c r="AB21" s="13"/>
    </row>
    <row r="22" spans="1:28" ht="22.5" customHeight="1">
      <c r="A22" s="14" t="s">
        <v>203</v>
      </c>
      <c r="B22" s="8" t="s">
        <v>1719</v>
      </c>
      <c r="C22" s="8" t="s">
        <v>1687</v>
      </c>
      <c r="D22" s="8"/>
      <c r="E22" s="8"/>
      <c r="F22" s="16"/>
      <c r="G22" s="8"/>
      <c r="H22" s="8"/>
      <c r="I22" s="8"/>
      <c r="J22" s="17"/>
      <c r="K22" s="12"/>
      <c r="L22" s="13"/>
      <c r="M22" s="13"/>
      <c r="N22" s="13"/>
      <c r="O22" s="13"/>
      <c r="P22" s="13"/>
      <c r="Q22" s="13"/>
      <c r="R22" s="13"/>
      <c r="S22" s="13"/>
      <c r="T22" s="13"/>
      <c r="U22" s="13"/>
      <c r="V22" s="13"/>
      <c r="W22" s="13"/>
      <c r="X22" s="13"/>
      <c r="Y22" s="13"/>
      <c r="Z22" s="13"/>
      <c r="AA22" s="13"/>
      <c r="AB22" s="13"/>
    </row>
    <row r="23" spans="1:28" ht="22.5" customHeight="1">
      <c r="A23" s="14" t="s">
        <v>204</v>
      </c>
      <c r="B23" s="8" t="s">
        <v>1720</v>
      </c>
      <c r="C23" s="8" t="s">
        <v>1721</v>
      </c>
      <c r="D23" s="8"/>
      <c r="E23" s="8"/>
      <c r="F23" s="16"/>
      <c r="G23" s="8"/>
      <c r="H23" s="8"/>
      <c r="I23" s="8"/>
      <c r="J23" s="17"/>
      <c r="K23" s="12"/>
      <c r="L23" s="13"/>
      <c r="M23" s="13"/>
      <c r="N23" s="13"/>
      <c r="O23" s="13"/>
      <c r="P23" s="13"/>
      <c r="Q23" s="13"/>
      <c r="R23" s="13"/>
      <c r="S23" s="13"/>
      <c r="T23" s="13"/>
      <c r="U23" s="13"/>
      <c r="V23" s="13"/>
      <c r="W23" s="13"/>
      <c r="X23" s="13"/>
      <c r="Y23" s="13"/>
      <c r="Z23" s="13"/>
      <c r="AA23" s="13"/>
      <c r="AB23" s="13"/>
    </row>
    <row r="24" spans="1:28" ht="22.5" customHeight="1">
      <c r="A24" s="14" t="s">
        <v>205</v>
      </c>
      <c r="B24" s="8" t="s">
        <v>1722</v>
      </c>
      <c r="C24" s="8" t="s">
        <v>671</v>
      </c>
      <c r="D24" s="8"/>
      <c r="E24" s="8"/>
      <c r="F24" s="16"/>
      <c r="G24" s="8"/>
      <c r="H24" s="8"/>
      <c r="I24" s="8"/>
      <c r="J24" s="17"/>
      <c r="K24" s="12"/>
      <c r="L24" s="13"/>
      <c r="M24" s="13"/>
      <c r="N24" s="13"/>
      <c r="O24" s="13"/>
      <c r="P24" s="13"/>
      <c r="Q24" s="13"/>
      <c r="R24" s="13"/>
      <c r="S24" s="13"/>
      <c r="T24" s="13"/>
      <c r="U24" s="13"/>
      <c r="V24" s="13"/>
      <c r="W24" s="13"/>
      <c r="X24" s="13"/>
      <c r="Y24" s="13"/>
      <c r="Z24" s="13"/>
      <c r="AA24" s="13"/>
      <c r="AB24" s="13"/>
    </row>
    <row r="25" spans="1:28" ht="22.5" customHeight="1">
      <c r="A25" s="14" t="s">
        <v>206</v>
      </c>
      <c r="B25" s="8" t="s">
        <v>1723</v>
      </c>
      <c r="C25" s="8" t="s">
        <v>749</v>
      </c>
      <c r="D25" s="8"/>
      <c r="E25" s="8"/>
      <c r="F25" s="16"/>
      <c r="G25" s="8"/>
      <c r="H25" s="8"/>
      <c r="I25" s="8"/>
      <c r="J25" s="17"/>
      <c r="K25" s="12"/>
      <c r="L25" s="13"/>
      <c r="M25" s="13"/>
      <c r="N25" s="13"/>
      <c r="O25" s="13"/>
      <c r="P25" s="13"/>
      <c r="Q25" s="13"/>
      <c r="R25" s="13"/>
      <c r="S25" s="13"/>
      <c r="T25" s="13"/>
      <c r="U25" s="13"/>
      <c r="V25" s="13"/>
      <c r="W25" s="13"/>
      <c r="X25" s="13"/>
      <c r="Y25" s="13"/>
      <c r="Z25" s="13"/>
      <c r="AA25" s="13"/>
      <c r="AB25" s="13"/>
    </row>
    <row r="26" spans="1:28" ht="22.5" customHeight="1">
      <c r="A26" s="14" t="s">
        <v>207</v>
      </c>
      <c r="B26" s="8" t="s">
        <v>1724</v>
      </c>
      <c r="C26" s="8"/>
      <c r="D26" s="8"/>
      <c r="E26" s="8"/>
      <c r="F26" s="16"/>
      <c r="G26" s="8"/>
      <c r="H26" s="8"/>
      <c r="I26" s="8"/>
      <c r="J26" s="17"/>
      <c r="K26" s="12"/>
      <c r="L26" s="13"/>
      <c r="M26" s="13"/>
      <c r="N26" s="13"/>
      <c r="O26" s="13"/>
      <c r="P26" s="13"/>
      <c r="Q26" s="13"/>
      <c r="R26" s="13"/>
      <c r="S26" s="13"/>
      <c r="T26" s="13"/>
      <c r="U26" s="13"/>
      <c r="V26" s="13"/>
      <c r="W26" s="13"/>
      <c r="X26" s="13"/>
      <c r="Y26" s="13"/>
      <c r="Z26" s="13"/>
      <c r="AA26" s="13"/>
      <c r="AB26" s="13"/>
    </row>
    <row r="27" spans="1:28" ht="22.5" customHeight="1">
      <c r="A27" s="14" t="s">
        <v>208</v>
      </c>
      <c r="B27" s="8" t="s">
        <v>1725</v>
      </c>
      <c r="C27" s="8" t="s">
        <v>1726</v>
      </c>
      <c r="D27" s="8"/>
      <c r="E27" s="8"/>
      <c r="F27" s="16"/>
      <c r="G27" s="8"/>
      <c r="H27" s="8"/>
      <c r="I27" s="8"/>
      <c r="J27" s="17"/>
      <c r="K27" s="12"/>
      <c r="L27" s="13"/>
      <c r="M27" s="13"/>
      <c r="N27" s="13"/>
      <c r="O27" s="13"/>
      <c r="P27" s="13"/>
      <c r="Q27" s="13"/>
      <c r="R27" s="13"/>
      <c r="S27" s="13"/>
      <c r="T27" s="13"/>
      <c r="U27" s="13"/>
      <c r="V27" s="13"/>
      <c r="W27" s="13"/>
      <c r="X27" s="13"/>
      <c r="Y27" s="13"/>
      <c r="Z27" s="13"/>
      <c r="AA27" s="13"/>
      <c r="AB27" s="13"/>
    </row>
    <row r="28" spans="1:28" ht="22.5" customHeight="1">
      <c r="A28" s="14" t="s">
        <v>209</v>
      </c>
      <c r="B28" s="8" t="s">
        <v>1727</v>
      </c>
      <c r="C28" s="8"/>
      <c r="D28" s="8"/>
      <c r="E28" s="8"/>
      <c r="F28" s="16"/>
      <c r="G28" s="8"/>
      <c r="H28" s="8"/>
      <c r="I28" s="8"/>
      <c r="J28" s="17"/>
      <c r="K28" s="12"/>
      <c r="L28" s="13"/>
      <c r="M28" s="13"/>
      <c r="N28" s="13"/>
      <c r="O28" s="13"/>
      <c r="P28" s="13"/>
      <c r="Q28" s="13"/>
      <c r="R28" s="13"/>
      <c r="S28" s="13"/>
      <c r="T28" s="13"/>
      <c r="U28" s="13"/>
      <c r="V28" s="13"/>
      <c r="W28" s="13"/>
      <c r="X28" s="13"/>
      <c r="Y28" s="13"/>
      <c r="Z28" s="13"/>
      <c r="AA28" s="13"/>
      <c r="AB28" s="13"/>
    </row>
    <row r="29" spans="1:28" ht="22.5" customHeight="1">
      <c r="A29" s="14" t="s">
        <v>210</v>
      </c>
      <c r="B29" s="8" t="s">
        <v>1728</v>
      </c>
      <c r="C29" s="8" t="s">
        <v>1729</v>
      </c>
      <c r="D29" s="8"/>
      <c r="E29" s="8"/>
      <c r="F29" s="16"/>
      <c r="G29" s="8"/>
      <c r="H29" s="8"/>
      <c r="I29" s="8"/>
      <c r="J29" s="17"/>
      <c r="K29" s="12"/>
      <c r="L29" s="13"/>
      <c r="M29" s="13"/>
      <c r="N29" s="13"/>
      <c r="O29" s="13"/>
      <c r="P29" s="13"/>
      <c r="Q29" s="13"/>
      <c r="R29" s="13"/>
      <c r="S29" s="13"/>
      <c r="T29" s="13"/>
      <c r="U29" s="13"/>
      <c r="V29" s="13"/>
      <c r="W29" s="13"/>
      <c r="X29" s="13"/>
      <c r="Y29" s="13"/>
      <c r="Z29" s="13"/>
      <c r="AA29" s="13"/>
      <c r="AB29" s="13"/>
    </row>
    <row r="30" spans="1:28" ht="22.5" customHeight="1">
      <c r="A30" s="14" t="s">
        <v>211</v>
      </c>
      <c r="B30" s="8" t="s">
        <v>1730</v>
      </c>
      <c r="C30" s="8"/>
      <c r="D30" s="8"/>
      <c r="E30" s="8"/>
      <c r="F30" s="16"/>
      <c r="G30" s="8"/>
      <c r="H30" s="8"/>
      <c r="I30" s="8"/>
      <c r="J30" s="17"/>
      <c r="K30" s="12"/>
      <c r="L30" s="13"/>
      <c r="M30" s="13"/>
      <c r="N30" s="13"/>
      <c r="O30" s="13"/>
      <c r="P30" s="13"/>
      <c r="Q30" s="13"/>
      <c r="R30" s="13"/>
      <c r="S30" s="13"/>
      <c r="T30" s="13"/>
      <c r="U30" s="13"/>
      <c r="V30" s="13"/>
      <c r="W30" s="13"/>
      <c r="X30" s="13"/>
      <c r="Y30" s="13"/>
      <c r="Z30" s="13"/>
      <c r="AA30" s="13"/>
      <c r="AB30" s="13"/>
    </row>
    <row r="31" spans="1:28" ht="22.5" customHeight="1">
      <c r="A31" s="14" t="s">
        <v>212</v>
      </c>
      <c r="B31" s="8" t="s">
        <v>1731</v>
      </c>
      <c r="C31" s="8" t="s">
        <v>1090</v>
      </c>
      <c r="D31" s="8"/>
      <c r="E31" s="8"/>
      <c r="F31" s="16"/>
      <c r="G31" s="8"/>
      <c r="H31" s="8"/>
      <c r="I31" s="8"/>
      <c r="J31" s="17"/>
      <c r="K31" s="12"/>
      <c r="L31" s="13"/>
      <c r="M31" s="13"/>
      <c r="N31" s="13"/>
      <c r="O31" s="13"/>
      <c r="P31" s="13"/>
      <c r="Q31" s="13"/>
      <c r="R31" s="13"/>
      <c r="S31" s="13"/>
      <c r="T31" s="13"/>
      <c r="U31" s="13"/>
      <c r="V31" s="13"/>
      <c r="W31" s="13"/>
      <c r="X31" s="13"/>
      <c r="Y31" s="13"/>
      <c r="Z31" s="13"/>
      <c r="AA31" s="13"/>
      <c r="AB31" s="13"/>
    </row>
    <row r="32" spans="1:28" ht="22.5" customHeight="1">
      <c r="A32" s="14" t="s">
        <v>213</v>
      </c>
      <c r="B32" s="8" t="s">
        <v>1732</v>
      </c>
      <c r="C32" s="8" t="s">
        <v>1733</v>
      </c>
      <c r="D32" s="8"/>
      <c r="E32" s="8"/>
      <c r="F32" s="16"/>
      <c r="G32" s="8"/>
      <c r="H32" s="8"/>
      <c r="I32" s="8"/>
      <c r="J32" s="17"/>
      <c r="K32" s="12"/>
      <c r="L32" s="13"/>
      <c r="M32" s="13"/>
      <c r="N32" s="13"/>
      <c r="O32" s="13"/>
      <c r="P32" s="13"/>
      <c r="Q32" s="13"/>
      <c r="R32" s="13"/>
      <c r="S32" s="13"/>
      <c r="T32" s="13"/>
      <c r="U32" s="13"/>
      <c r="V32" s="13"/>
      <c r="W32" s="13"/>
      <c r="X32" s="13"/>
      <c r="Y32" s="13"/>
      <c r="Z32" s="13"/>
      <c r="AA32" s="13"/>
      <c r="AB32" s="13"/>
    </row>
    <row r="33" spans="1:28" ht="22.5" customHeight="1">
      <c r="A33" s="14" t="s">
        <v>214</v>
      </c>
      <c r="B33" s="8" t="s">
        <v>1734</v>
      </c>
      <c r="C33" s="8" t="s">
        <v>1713</v>
      </c>
      <c r="D33" s="8"/>
      <c r="E33" s="8"/>
      <c r="F33" s="16"/>
      <c r="G33" s="8"/>
      <c r="H33" s="8"/>
      <c r="I33" s="8"/>
      <c r="J33" s="17"/>
      <c r="K33" s="12"/>
      <c r="L33" s="13"/>
      <c r="M33" s="13"/>
      <c r="N33" s="13"/>
      <c r="O33" s="13"/>
      <c r="P33" s="13"/>
      <c r="Q33" s="13"/>
      <c r="R33" s="13"/>
      <c r="S33" s="13"/>
      <c r="T33" s="13"/>
      <c r="U33" s="13"/>
      <c r="V33" s="13"/>
      <c r="W33" s="13"/>
      <c r="X33" s="13"/>
      <c r="Y33" s="13"/>
      <c r="Z33" s="13"/>
      <c r="AA33" s="13"/>
      <c r="AB33" s="13"/>
    </row>
    <row r="34" spans="1:28" ht="22.5" customHeight="1">
      <c r="A34" s="14" t="s">
        <v>215</v>
      </c>
      <c r="B34" s="8" t="s">
        <v>1735</v>
      </c>
      <c r="C34" s="8" t="s">
        <v>1736</v>
      </c>
      <c r="D34" s="8"/>
      <c r="E34" s="8"/>
      <c r="F34" s="16"/>
      <c r="G34" s="8"/>
      <c r="H34" s="8"/>
      <c r="I34" s="8"/>
      <c r="J34" s="17"/>
      <c r="K34" s="12"/>
      <c r="L34" s="13"/>
      <c r="M34" s="13"/>
      <c r="N34" s="13"/>
      <c r="O34" s="13"/>
      <c r="P34" s="13"/>
      <c r="Q34" s="13"/>
      <c r="R34" s="13"/>
      <c r="S34" s="13"/>
      <c r="T34" s="13"/>
      <c r="U34" s="13"/>
      <c r="V34" s="13"/>
      <c r="W34" s="13"/>
      <c r="X34" s="13"/>
      <c r="Y34" s="13"/>
      <c r="Z34" s="13"/>
      <c r="AA34" s="13"/>
      <c r="AB34" s="13"/>
    </row>
    <row r="35" spans="1:28" ht="22.5" customHeight="1">
      <c r="A35" s="14" t="s">
        <v>216</v>
      </c>
      <c r="B35" s="8" t="s">
        <v>1737</v>
      </c>
      <c r="C35" s="8" t="s">
        <v>636</v>
      </c>
      <c r="D35" s="8"/>
      <c r="E35" s="8"/>
      <c r="F35" s="16"/>
      <c r="G35" s="8"/>
      <c r="H35" s="8"/>
      <c r="I35" s="8"/>
      <c r="J35" s="17"/>
      <c r="K35" s="12"/>
      <c r="L35" s="13"/>
      <c r="M35" s="13"/>
      <c r="N35" s="13"/>
      <c r="O35" s="13"/>
      <c r="P35" s="13"/>
      <c r="Q35" s="13"/>
      <c r="R35" s="13"/>
      <c r="S35" s="13"/>
      <c r="T35" s="13"/>
      <c r="U35" s="13"/>
      <c r="V35" s="13"/>
      <c r="W35" s="13"/>
      <c r="X35" s="13"/>
      <c r="Y35" s="13"/>
      <c r="Z35" s="13"/>
      <c r="AA35" s="13"/>
      <c r="AB35" s="13"/>
    </row>
    <row r="36" spans="1:28" ht="22.5" customHeight="1">
      <c r="A36" s="14" t="s">
        <v>217</v>
      </c>
      <c r="B36" s="8" t="s">
        <v>1738</v>
      </c>
      <c r="C36" s="8" t="s">
        <v>1739</v>
      </c>
      <c r="D36" s="8"/>
      <c r="E36" s="8"/>
      <c r="F36" s="16"/>
      <c r="G36" s="8"/>
      <c r="H36" s="8"/>
      <c r="I36" s="8"/>
      <c r="J36" s="17"/>
      <c r="K36" s="12"/>
      <c r="L36" s="13"/>
      <c r="M36" s="13"/>
      <c r="N36" s="13"/>
      <c r="O36" s="13"/>
      <c r="P36" s="13"/>
      <c r="Q36" s="13"/>
      <c r="R36" s="13"/>
      <c r="S36" s="13"/>
      <c r="T36" s="13"/>
      <c r="U36" s="13"/>
      <c r="V36" s="13"/>
      <c r="W36" s="13"/>
      <c r="X36" s="13"/>
      <c r="Y36" s="13"/>
      <c r="Z36" s="13"/>
      <c r="AA36" s="13"/>
      <c r="AB36" s="13"/>
    </row>
    <row r="37" spans="1:28" ht="22.5" customHeight="1">
      <c r="A37" s="14" t="s">
        <v>218</v>
      </c>
      <c r="B37" s="8" t="s">
        <v>1740</v>
      </c>
      <c r="C37" s="8"/>
      <c r="D37" s="8"/>
      <c r="E37" s="8"/>
      <c r="F37" s="16"/>
      <c r="G37" s="8"/>
      <c r="H37" s="8"/>
      <c r="I37" s="8"/>
      <c r="J37" s="17"/>
      <c r="K37" s="12"/>
      <c r="L37" s="13"/>
      <c r="M37" s="13"/>
      <c r="N37" s="13"/>
      <c r="O37" s="13"/>
      <c r="P37" s="13"/>
      <c r="Q37" s="13"/>
      <c r="R37" s="13"/>
      <c r="S37" s="13"/>
      <c r="T37" s="13"/>
      <c r="U37" s="13"/>
      <c r="V37" s="13"/>
      <c r="W37" s="13"/>
      <c r="X37" s="13"/>
      <c r="Y37" s="13"/>
      <c r="Z37" s="13"/>
      <c r="AA37" s="13"/>
      <c r="AB37" s="13"/>
    </row>
    <row r="38" spans="1:28" ht="22.5" customHeight="1">
      <c r="A38" s="14" t="s">
        <v>219</v>
      </c>
      <c r="B38" s="8" t="s">
        <v>1741</v>
      </c>
      <c r="C38" s="8" t="s">
        <v>1434</v>
      </c>
      <c r="D38" s="8"/>
      <c r="E38" s="8"/>
      <c r="F38" s="16"/>
      <c r="G38" s="8"/>
      <c r="H38" s="8"/>
      <c r="I38" s="8"/>
      <c r="J38" s="17"/>
      <c r="K38" s="12"/>
      <c r="L38" s="13"/>
      <c r="M38" s="13"/>
      <c r="N38" s="13"/>
      <c r="O38" s="13"/>
      <c r="P38" s="13"/>
      <c r="Q38" s="13"/>
      <c r="R38" s="13"/>
      <c r="S38" s="13"/>
      <c r="T38" s="13"/>
      <c r="U38" s="13"/>
      <c r="V38" s="13"/>
      <c r="W38" s="13"/>
      <c r="X38" s="13"/>
      <c r="Y38" s="13"/>
      <c r="Z38" s="13"/>
      <c r="AA38" s="13"/>
      <c r="AB38" s="13"/>
    </row>
    <row r="39" spans="1:28" ht="22.5" customHeight="1">
      <c r="A39" s="14" t="s">
        <v>220</v>
      </c>
      <c r="B39" s="8" t="s">
        <v>1742</v>
      </c>
      <c r="C39" s="8" t="s">
        <v>783</v>
      </c>
      <c r="D39" s="8"/>
      <c r="E39" s="8"/>
      <c r="F39" s="16"/>
      <c r="G39" s="8"/>
      <c r="H39" s="8"/>
      <c r="I39" s="8"/>
      <c r="J39" s="17"/>
      <c r="K39" s="12"/>
      <c r="L39" s="13"/>
      <c r="M39" s="13"/>
      <c r="N39" s="13"/>
      <c r="O39" s="13"/>
      <c r="P39" s="13"/>
      <c r="Q39" s="13"/>
      <c r="R39" s="13"/>
      <c r="S39" s="13"/>
      <c r="T39" s="13"/>
      <c r="U39" s="13"/>
      <c r="V39" s="13"/>
      <c r="W39" s="13"/>
      <c r="X39" s="13"/>
      <c r="Y39" s="13"/>
      <c r="Z39" s="13"/>
      <c r="AA39" s="13"/>
      <c r="AB39" s="13"/>
    </row>
    <row r="40" spans="1:28" ht="22.5" customHeight="1">
      <c r="A40" s="14" t="s">
        <v>221</v>
      </c>
      <c r="B40" s="8" t="s">
        <v>1743</v>
      </c>
      <c r="C40" s="8" t="s">
        <v>1694</v>
      </c>
      <c r="D40" s="8"/>
      <c r="E40" s="8"/>
      <c r="F40" s="16"/>
      <c r="G40" s="8"/>
      <c r="H40" s="8"/>
      <c r="I40" s="8"/>
      <c r="J40" s="17"/>
      <c r="K40" s="12"/>
      <c r="L40" s="13"/>
      <c r="M40" s="13"/>
      <c r="N40" s="13"/>
      <c r="O40" s="13"/>
      <c r="P40" s="13"/>
      <c r="Q40" s="13"/>
      <c r="R40" s="13"/>
      <c r="S40" s="13"/>
      <c r="T40" s="13"/>
      <c r="U40" s="13"/>
      <c r="V40" s="13"/>
      <c r="W40" s="13"/>
      <c r="X40" s="13"/>
      <c r="Y40" s="13"/>
      <c r="Z40" s="13"/>
      <c r="AA40" s="13"/>
      <c r="AB40" s="13"/>
    </row>
    <row r="41" spans="1:28" ht="22.5" customHeight="1">
      <c r="A41" s="21" t="s">
        <v>222</v>
      </c>
      <c r="B41" s="23" t="s">
        <v>1744</v>
      </c>
      <c r="C41" s="23" t="s">
        <v>1698</v>
      </c>
      <c r="D41" s="23"/>
      <c r="E41" s="23"/>
      <c r="F41" s="24"/>
      <c r="G41" s="23"/>
      <c r="H41" s="23"/>
      <c r="I41" s="23"/>
      <c r="J41" s="25"/>
      <c r="K41" s="12"/>
      <c r="L41" s="13"/>
      <c r="M41" s="13"/>
      <c r="N41" s="13"/>
      <c r="O41" s="13"/>
      <c r="P41" s="13"/>
      <c r="Q41" s="13"/>
      <c r="R41" s="13"/>
      <c r="S41" s="13"/>
      <c r="T41" s="13"/>
      <c r="U41" s="13"/>
      <c r="V41" s="13"/>
      <c r="W41" s="13"/>
      <c r="X41" s="13"/>
      <c r="Y41" s="13"/>
      <c r="Z41" s="13"/>
      <c r="AA41" s="13"/>
      <c r="AB41" s="13"/>
    </row>
    <row r="42" spans="1:28" ht="22.5" customHeight="1">
      <c r="A42" s="26" t="s">
        <v>223</v>
      </c>
      <c r="B42" s="29"/>
      <c r="C42" s="29"/>
      <c r="D42" s="29"/>
      <c r="E42" s="29"/>
      <c r="F42" s="26"/>
      <c r="G42" s="29"/>
      <c r="H42" s="29"/>
      <c r="I42" s="29"/>
      <c r="J42" s="29"/>
      <c r="K42" s="13"/>
      <c r="L42" s="13"/>
      <c r="M42" s="13"/>
      <c r="N42" s="13"/>
      <c r="O42" s="13"/>
      <c r="P42" s="13"/>
      <c r="Q42" s="13"/>
      <c r="R42" s="13"/>
      <c r="S42" s="13"/>
      <c r="T42" s="13"/>
      <c r="U42" s="13"/>
      <c r="V42" s="13"/>
      <c r="W42" s="13"/>
      <c r="X42" s="13"/>
      <c r="Y42" s="13"/>
      <c r="Z42" s="13"/>
      <c r="AA42" s="13"/>
      <c r="AB42" s="13"/>
    </row>
    <row r="43" spans="1:28" ht="22.5" customHeight="1">
      <c r="A43" s="16" t="s">
        <v>224</v>
      </c>
      <c r="B43" s="8"/>
      <c r="C43" s="8"/>
      <c r="D43" s="8"/>
      <c r="E43" s="8"/>
      <c r="F43" s="16"/>
      <c r="G43" s="8"/>
      <c r="H43" s="8"/>
      <c r="I43" s="8"/>
      <c r="J43" s="8"/>
      <c r="K43" s="13"/>
      <c r="L43" s="13"/>
      <c r="M43" s="13"/>
      <c r="N43" s="13"/>
      <c r="O43" s="13"/>
      <c r="P43" s="13"/>
      <c r="Q43" s="13"/>
      <c r="R43" s="13"/>
      <c r="S43" s="13"/>
      <c r="T43" s="13"/>
      <c r="U43" s="13"/>
      <c r="V43" s="13"/>
      <c r="W43" s="13"/>
      <c r="X43" s="13"/>
      <c r="Y43" s="13"/>
      <c r="Z43" s="13"/>
      <c r="AA43" s="13"/>
      <c r="AB43" s="13"/>
    </row>
    <row r="44" spans="1:28" ht="22.5" customHeight="1">
      <c r="A44" s="16" t="s">
        <v>225</v>
      </c>
      <c r="B44" s="8"/>
      <c r="C44" s="8"/>
      <c r="D44" s="8"/>
      <c r="E44" s="8"/>
      <c r="F44" s="16"/>
      <c r="G44" s="8"/>
      <c r="H44" s="8"/>
      <c r="I44" s="8"/>
      <c r="J44" s="8"/>
      <c r="K44" s="13"/>
      <c r="L44" s="13"/>
      <c r="M44" s="13"/>
      <c r="N44" s="13"/>
      <c r="O44" s="13"/>
      <c r="P44" s="13"/>
      <c r="Q44" s="13"/>
      <c r="R44" s="13"/>
      <c r="S44" s="13"/>
      <c r="T44" s="13"/>
      <c r="U44" s="13"/>
      <c r="V44" s="13"/>
      <c r="W44" s="13"/>
      <c r="X44" s="13"/>
      <c r="Y44" s="13"/>
      <c r="Z44" s="13"/>
      <c r="AA44" s="13"/>
      <c r="AB44" s="13"/>
    </row>
    <row r="45" spans="1:28" ht="22.5" customHeight="1">
      <c r="A45" s="16" t="s">
        <v>226</v>
      </c>
      <c r="B45" s="8"/>
      <c r="C45" s="8"/>
      <c r="D45" s="8"/>
      <c r="E45" s="8"/>
      <c r="F45" s="16"/>
      <c r="G45" s="8"/>
      <c r="H45" s="8"/>
      <c r="I45" s="8"/>
      <c r="J45" s="8"/>
      <c r="K45" s="13"/>
      <c r="L45" s="13"/>
      <c r="M45" s="13"/>
      <c r="N45" s="13"/>
      <c r="O45" s="13"/>
      <c r="P45" s="13"/>
      <c r="Q45" s="13"/>
      <c r="R45" s="13"/>
      <c r="S45" s="13"/>
      <c r="T45" s="13"/>
      <c r="U45" s="13"/>
      <c r="V45" s="13"/>
      <c r="W45" s="13"/>
      <c r="X45" s="13"/>
      <c r="Y45" s="13"/>
      <c r="Z45" s="13"/>
      <c r="AA45" s="13"/>
      <c r="AB45" s="13"/>
    </row>
    <row r="46" spans="1:28" ht="22.5" customHeight="1">
      <c r="A46" s="16" t="s">
        <v>227</v>
      </c>
      <c r="B46" s="8"/>
      <c r="C46" s="8"/>
      <c r="D46" s="8"/>
      <c r="E46" s="8"/>
      <c r="F46" s="16"/>
      <c r="G46" s="8"/>
      <c r="H46" s="8"/>
      <c r="I46" s="8"/>
      <c r="J46" s="8"/>
      <c r="K46" s="13"/>
      <c r="L46" s="13"/>
      <c r="M46" s="13"/>
      <c r="N46" s="13"/>
      <c r="O46" s="13"/>
      <c r="P46" s="13"/>
      <c r="Q46" s="13"/>
      <c r="R46" s="13"/>
      <c r="S46" s="13"/>
      <c r="T46" s="13"/>
      <c r="U46" s="13"/>
      <c r="V46" s="13"/>
      <c r="W46" s="13"/>
      <c r="X46" s="13"/>
      <c r="Y46" s="13"/>
      <c r="Z46" s="13"/>
      <c r="AA46" s="13"/>
      <c r="AB46" s="13"/>
    </row>
    <row r="47" spans="1:28" ht="22.5" customHeight="1">
      <c r="A47" s="16" t="s">
        <v>228</v>
      </c>
      <c r="B47" s="8"/>
      <c r="C47" s="8"/>
      <c r="D47" s="8"/>
      <c r="E47" s="8"/>
      <c r="F47" s="16"/>
      <c r="G47" s="8"/>
      <c r="H47" s="8"/>
      <c r="I47" s="8"/>
      <c r="J47" s="8"/>
      <c r="K47" s="13"/>
      <c r="L47" s="13"/>
      <c r="M47" s="13"/>
      <c r="N47" s="13"/>
      <c r="O47" s="13"/>
      <c r="P47" s="13"/>
      <c r="Q47" s="13"/>
      <c r="R47" s="13"/>
      <c r="S47" s="13"/>
      <c r="T47" s="13"/>
      <c r="U47" s="13"/>
      <c r="V47" s="13"/>
      <c r="W47" s="13"/>
      <c r="X47" s="13"/>
      <c r="Y47" s="13"/>
      <c r="Z47" s="13"/>
      <c r="AA47" s="13"/>
      <c r="AB47" s="13"/>
    </row>
    <row r="48" spans="1:28" ht="22.5" customHeight="1">
      <c r="A48" s="16" t="s">
        <v>229</v>
      </c>
      <c r="B48" s="8"/>
      <c r="C48" s="8"/>
      <c r="D48" s="8"/>
      <c r="E48" s="8"/>
      <c r="F48" s="16"/>
      <c r="G48" s="8"/>
      <c r="H48" s="8"/>
      <c r="I48" s="8"/>
      <c r="J48" s="8"/>
      <c r="K48" s="13"/>
      <c r="L48" s="13"/>
      <c r="M48" s="13"/>
      <c r="N48" s="13"/>
      <c r="O48" s="13"/>
      <c r="P48" s="13"/>
      <c r="Q48" s="13"/>
      <c r="R48" s="13"/>
      <c r="S48" s="13"/>
      <c r="T48" s="13"/>
      <c r="U48" s="13"/>
      <c r="V48" s="13"/>
      <c r="W48" s="13"/>
      <c r="X48" s="13"/>
      <c r="Y48" s="13"/>
      <c r="Z48" s="13"/>
      <c r="AA48" s="13"/>
      <c r="AB48" s="13"/>
    </row>
    <row r="49" spans="1:28" ht="22.5" customHeight="1">
      <c r="A49" s="16" t="s">
        <v>230</v>
      </c>
      <c r="B49" s="8"/>
      <c r="C49" s="8"/>
      <c r="D49" s="8"/>
      <c r="E49" s="8"/>
      <c r="F49" s="16"/>
      <c r="G49" s="8"/>
      <c r="H49" s="8"/>
      <c r="I49" s="8"/>
      <c r="J49" s="8"/>
      <c r="K49" s="13"/>
      <c r="L49" s="13"/>
      <c r="M49" s="13"/>
      <c r="N49" s="13"/>
      <c r="O49" s="13"/>
      <c r="P49" s="13"/>
      <c r="Q49" s="13"/>
      <c r="R49" s="13"/>
      <c r="S49" s="13"/>
      <c r="T49" s="13"/>
      <c r="U49" s="13"/>
      <c r="V49" s="13"/>
      <c r="W49" s="13"/>
      <c r="X49" s="13"/>
      <c r="Y49" s="13"/>
      <c r="Z49" s="13"/>
      <c r="AA49" s="13"/>
      <c r="AB49" s="13"/>
    </row>
    <row r="50" spans="1:28" ht="22.5" customHeight="1">
      <c r="A50" s="16" t="s">
        <v>231</v>
      </c>
      <c r="B50" s="8"/>
      <c r="C50" s="8"/>
      <c r="D50" s="8"/>
      <c r="E50" s="8"/>
      <c r="F50" s="16"/>
      <c r="G50" s="8"/>
      <c r="H50" s="8"/>
      <c r="I50" s="8"/>
      <c r="J50" s="8"/>
      <c r="K50" s="13"/>
      <c r="L50" s="13"/>
      <c r="M50" s="13"/>
      <c r="N50" s="13"/>
      <c r="O50" s="13"/>
      <c r="P50" s="13"/>
      <c r="Q50" s="13"/>
      <c r="R50" s="13"/>
      <c r="S50" s="13"/>
      <c r="T50" s="13"/>
      <c r="U50" s="13"/>
      <c r="V50" s="13"/>
      <c r="W50" s="13"/>
      <c r="X50" s="13"/>
      <c r="Y50" s="13"/>
      <c r="Z50" s="13"/>
      <c r="AA50" s="13"/>
      <c r="AB50" s="13"/>
    </row>
    <row r="51" spans="1:28" ht="22.5" customHeight="1">
      <c r="A51" s="16" t="s">
        <v>232</v>
      </c>
      <c r="B51" s="8"/>
      <c r="C51" s="8"/>
      <c r="D51" s="8"/>
      <c r="E51" s="8"/>
      <c r="F51" s="16"/>
      <c r="G51" s="8"/>
      <c r="H51" s="8"/>
      <c r="I51" s="8"/>
      <c r="J51" s="8"/>
      <c r="K51" s="13"/>
      <c r="L51" s="13"/>
      <c r="M51" s="13"/>
      <c r="N51" s="13"/>
      <c r="O51" s="13"/>
      <c r="P51" s="13"/>
      <c r="Q51" s="13"/>
      <c r="R51" s="13"/>
      <c r="S51" s="13"/>
      <c r="T51" s="13"/>
      <c r="U51" s="13"/>
      <c r="V51" s="13"/>
      <c r="W51" s="13"/>
      <c r="X51" s="13"/>
      <c r="Y51" s="13"/>
      <c r="Z51" s="13"/>
      <c r="AA51" s="13"/>
      <c r="AB51" s="13"/>
    </row>
    <row r="52" spans="1:28" ht="22.5" customHeight="1">
      <c r="A52" s="16" t="s">
        <v>233</v>
      </c>
      <c r="B52" s="8"/>
      <c r="C52" s="8"/>
      <c r="D52" s="8"/>
      <c r="E52" s="8"/>
      <c r="F52" s="16"/>
      <c r="G52" s="8"/>
      <c r="H52" s="8"/>
      <c r="I52" s="8"/>
      <c r="J52" s="8"/>
      <c r="K52" s="13"/>
      <c r="L52" s="13"/>
      <c r="M52" s="13"/>
      <c r="N52" s="13"/>
      <c r="O52" s="13"/>
      <c r="P52" s="13"/>
      <c r="Q52" s="13"/>
      <c r="R52" s="13"/>
      <c r="S52" s="13"/>
      <c r="T52" s="13"/>
      <c r="U52" s="13"/>
      <c r="V52" s="13"/>
      <c r="W52" s="13"/>
      <c r="X52" s="13"/>
      <c r="Y52" s="13"/>
      <c r="Z52" s="13"/>
      <c r="AA52" s="13"/>
      <c r="AB52" s="13"/>
    </row>
    <row r="53" spans="1:28" ht="22.5" customHeight="1">
      <c r="A53" s="16" t="s">
        <v>234</v>
      </c>
      <c r="B53" s="8"/>
      <c r="C53" s="8"/>
      <c r="D53" s="8"/>
      <c r="E53" s="8"/>
      <c r="F53" s="16"/>
      <c r="G53" s="8"/>
      <c r="H53" s="8"/>
      <c r="I53" s="8"/>
      <c r="J53" s="8"/>
      <c r="K53" s="13"/>
      <c r="L53" s="13"/>
      <c r="M53" s="13"/>
      <c r="N53" s="13"/>
      <c r="O53" s="13"/>
      <c r="P53" s="13"/>
      <c r="Q53" s="13"/>
      <c r="R53" s="13"/>
      <c r="S53" s="13"/>
      <c r="T53" s="13"/>
      <c r="U53" s="13"/>
      <c r="V53" s="13"/>
      <c r="W53" s="13"/>
      <c r="X53" s="13"/>
      <c r="Y53" s="13"/>
      <c r="Z53" s="13"/>
      <c r="AA53" s="13"/>
      <c r="AB53" s="13"/>
    </row>
    <row r="54" spans="1:28" ht="22.5" customHeight="1">
      <c r="A54" s="16" t="s">
        <v>235</v>
      </c>
      <c r="B54" s="8"/>
      <c r="C54" s="8"/>
      <c r="D54" s="8"/>
      <c r="E54" s="8"/>
      <c r="F54" s="16"/>
      <c r="G54" s="8"/>
      <c r="H54" s="8"/>
      <c r="I54" s="8"/>
      <c r="J54" s="8"/>
      <c r="K54" s="13"/>
      <c r="L54" s="13"/>
      <c r="M54" s="13"/>
      <c r="N54" s="13"/>
      <c r="O54" s="13"/>
      <c r="P54" s="13"/>
      <c r="Q54" s="13"/>
      <c r="R54" s="13"/>
      <c r="S54" s="13"/>
      <c r="T54" s="13"/>
      <c r="U54" s="13"/>
      <c r="V54" s="13"/>
      <c r="W54" s="13"/>
      <c r="X54" s="13"/>
      <c r="Y54" s="13"/>
      <c r="Z54" s="13"/>
      <c r="AA54" s="13"/>
      <c r="AB54" s="13"/>
    </row>
    <row r="55" spans="1:28" ht="22.5" customHeight="1">
      <c r="A55" s="16" t="s">
        <v>236</v>
      </c>
      <c r="B55" s="8"/>
      <c r="C55" s="8"/>
      <c r="D55" s="8"/>
      <c r="E55" s="8"/>
      <c r="F55" s="16"/>
      <c r="G55" s="8"/>
      <c r="H55" s="8"/>
      <c r="I55" s="8"/>
      <c r="J55" s="8"/>
      <c r="K55" s="13"/>
      <c r="L55" s="13"/>
      <c r="M55" s="13"/>
      <c r="N55" s="13"/>
      <c r="O55" s="13"/>
      <c r="P55" s="13"/>
      <c r="Q55" s="13"/>
      <c r="R55" s="13"/>
      <c r="S55" s="13"/>
      <c r="T55" s="13"/>
      <c r="U55" s="13"/>
      <c r="V55" s="13"/>
      <c r="W55" s="13"/>
      <c r="X55" s="13"/>
      <c r="Y55" s="13"/>
      <c r="Z55" s="13"/>
      <c r="AA55" s="13"/>
      <c r="AB55" s="13"/>
    </row>
    <row r="56" spans="1:28" ht="22.5" customHeight="1">
      <c r="A56" s="16" t="s">
        <v>237</v>
      </c>
      <c r="B56" s="8"/>
      <c r="C56" s="8"/>
      <c r="D56" s="8"/>
      <c r="E56" s="8"/>
      <c r="F56" s="16"/>
      <c r="G56" s="8"/>
      <c r="H56" s="8"/>
      <c r="I56" s="8"/>
      <c r="J56" s="8"/>
      <c r="K56" s="13"/>
      <c r="L56" s="13"/>
      <c r="M56" s="13"/>
      <c r="N56" s="13"/>
      <c r="O56" s="13"/>
      <c r="P56" s="13"/>
      <c r="Q56" s="13"/>
      <c r="R56" s="13"/>
      <c r="S56" s="13"/>
      <c r="T56" s="13"/>
      <c r="U56" s="13"/>
      <c r="V56" s="13"/>
      <c r="W56" s="13"/>
      <c r="X56" s="13"/>
      <c r="Y56" s="13"/>
      <c r="Z56" s="13"/>
      <c r="AA56" s="13"/>
      <c r="AB56" s="13"/>
    </row>
    <row r="57" spans="1:28" ht="22.5" customHeight="1">
      <c r="A57" s="16" t="s">
        <v>238</v>
      </c>
      <c r="B57" s="8"/>
      <c r="C57" s="8"/>
      <c r="D57" s="8"/>
      <c r="E57" s="8"/>
      <c r="F57" s="16"/>
      <c r="G57" s="8"/>
      <c r="H57" s="8"/>
      <c r="I57" s="8"/>
      <c r="J57" s="8"/>
      <c r="K57" s="13"/>
      <c r="L57" s="13"/>
      <c r="M57" s="13"/>
      <c r="N57" s="13"/>
      <c r="O57" s="13"/>
      <c r="P57" s="13"/>
      <c r="Q57" s="13"/>
      <c r="R57" s="13"/>
      <c r="S57" s="13"/>
      <c r="T57" s="13"/>
      <c r="U57" s="13"/>
      <c r="V57" s="13"/>
      <c r="W57" s="13"/>
      <c r="X57" s="13"/>
      <c r="Y57" s="13"/>
      <c r="Z57" s="13"/>
      <c r="AA57" s="13"/>
      <c r="AB57" s="13"/>
    </row>
    <row r="58" spans="1:28" ht="22.5" customHeight="1">
      <c r="A58" s="16" t="s">
        <v>239</v>
      </c>
      <c r="B58" s="8"/>
      <c r="C58" s="8"/>
      <c r="D58" s="8"/>
      <c r="E58" s="8"/>
      <c r="F58" s="16"/>
      <c r="G58" s="8"/>
      <c r="H58" s="8"/>
      <c r="I58" s="8"/>
      <c r="J58" s="8"/>
      <c r="K58" s="13"/>
      <c r="L58" s="13"/>
      <c r="M58" s="13"/>
      <c r="N58" s="13"/>
      <c r="O58" s="13"/>
      <c r="P58" s="13"/>
      <c r="Q58" s="13"/>
      <c r="R58" s="13"/>
      <c r="S58" s="13"/>
      <c r="T58" s="13"/>
      <c r="U58" s="13"/>
      <c r="V58" s="13"/>
      <c r="W58" s="13"/>
      <c r="X58" s="13"/>
      <c r="Y58" s="13"/>
      <c r="Z58" s="13"/>
      <c r="AA58" s="13"/>
      <c r="AB58" s="13"/>
    </row>
    <row r="59" spans="1:28" ht="22.5" customHeight="1">
      <c r="A59" s="16" t="s">
        <v>240</v>
      </c>
      <c r="B59" s="8"/>
      <c r="C59" s="8"/>
      <c r="D59" s="8"/>
      <c r="E59" s="8"/>
      <c r="F59" s="16"/>
      <c r="G59" s="8"/>
      <c r="H59" s="8"/>
      <c r="I59" s="8"/>
      <c r="J59" s="8"/>
      <c r="K59" s="13"/>
      <c r="L59" s="13"/>
      <c r="M59" s="13"/>
      <c r="N59" s="13"/>
      <c r="O59" s="13"/>
      <c r="P59" s="13"/>
      <c r="Q59" s="13"/>
      <c r="R59" s="13"/>
      <c r="S59" s="13"/>
      <c r="T59" s="13"/>
      <c r="U59" s="13"/>
      <c r="V59" s="13"/>
      <c r="W59" s="13"/>
      <c r="X59" s="13"/>
      <c r="Y59" s="13"/>
      <c r="Z59" s="13"/>
      <c r="AA59" s="13"/>
      <c r="AB59" s="13"/>
    </row>
    <row r="60" spans="1:28" ht="22.5" customHeight="1">
      <c r="A60" s="16" t="s">
        <v>241</v>
      </c>
      <c r="B60" s="8"/>
      <c r="C60" s="8"/>
      <c r="D60" s="8"/>
      <c r="E60" s="8"/>
      <c r="F60" s="16"/>
      <c r="G60" s="8"/>
      <c r="H60" s="8"/>
      <c r="I60" s="8"/>
      <c r="J60" s="8"/>
      <c r="K60" s="13"/>
      <c r="L60" s="13"/>
      <c r="M60" s="13"/>
      <c r="N60" s="13"/>
      <c r="O60" s="13"/>
      <c r="P60" s="13"/>
      <c r="Q60" s="13"/>
      <c r="R60" s="13"/>
      <c r="S60" s="13"/>
      <c r="T60" s="13"/>
      <c r="U60" s="13"/>
      <c r="V60" s="13"/>
      <c r="W60" s="13"/>
      <c r="X60" s="13"/>
      <c r="Y60" s="13"/>
      <c r="Z60" s="13"/>
      <c r="AA60" s="13"/>
      <c r="AB60" s="13"/>
    </row>
    <row r="61" spans="1:28" ht="22.5" customHeight="1">
      <c r="A61" s="16" t="s">
        <v>242</v>
      </c>
      <c r="B61" s="8"/>
      <c r="C61" s="8"/>
      <c r="D61" s="8"/>
      <c r="E61" s="8"/>
      <c r="F61" s="16"/>
      <c r="G61" s="8"/>
      <c r="H61" s="8"/>
      <c r="I61" s="8"/>
      <c r="J61" s="8"/>
      <c r="K61" s="13"/>
      <c r="L61" s="13"/>
      <c r="M61" s="13"/>
      <c r="N61" s="13"/>
      <c r="O61" s="13"/>
      <c r="P61" s="13"/>
      <c r="Q61" s="13"/>
      <c r="R61" s="13"/>
      <c r="S61" s="13"/>
      <c r="T61" s="13"/>
      <c r="U61" s="13"/>
      <c r="V61" s="13"/>
      <c r="W61" s="13"/>
      <c r="X61" s="13"/>
      <c r="Y61" s="13"/>
      <c r="Z61" s="13"/>
      <c r="AA61" s="13"/>
      <c r="AB61" s="13"/>
    </row>
    <row r="62" spans="1:28" ht="22.5" customHeight="1">
      <c r="A62" s="16" t="s">
        <v>243</v>
      </c>
      <c r="B62" s="8"/>
      <c r="C62" s="8"/>
      <c r="D62" s="8"/>
      <c r="E62" s="8"/>
      <c r="F62" s="16"/>
      <c r="G62" s="8"/>
      <c r="H62" s="8"/>
      <c r="I62" s="8"/>
      <c r="J62" s="8"/>
      <c r="K62" s="13"/>
      <c r="L62" s="13"/>
      <c r="M62" s="13"/>
      <c r="N62" s="13"/>
      <c r="O62" s="13"/>
      <c r="P62" s="13"/>
      <c r="Q62" s="13"/>
      <c r="R62" s="13"/>
      <c r="S62" s="13"/>
      <c r="T62" s="13"/>
      <c r="U62" s="13"/>
      <c r="V62" s="13"/>
      <c r="W62" s="13"/>
      <c r="X62" s="13"/>
      <c r="Y62" s="13"/>
      <c r="Z62" s="13"/>
      <c r="AA62" s="13"/>
      <c r="AB62" s="13"/>
    </row>
    <row r="63" spans="1:28" ht="22.5" customHeight="1">
      <c r="A63" s="16" t="s">
        <v>244</v>
      </c>
      <c r="B63" s="8"/>
      <c r="C63" s="8"/>
      <c r="D63" s="8"/>
      <c r="E63" s="8"/>
      <c r="F63" s="16"/>
      <c r="G63" s="8"/>
      <c r="H63" s="8"/>
      <c r="I63" s="8"/>
      <c r="J63" s="8"/>
      <c r="K63" s="13"/>
      <c r="L63" s="13"/>
      <c r="M63" s="13"/>
      <c r="N63" s="13"/>
      <c r="O63" s="13"/>
      <c r="P63" s="13"/>
      <c r="Q63" s="13"/>
      <c r="R63" s="13"/>
      <c r="S63" s="13"/>
      <c r="T63" s="13"/>
      <c r="U63" s="13"/>
      <c r="V63" s="13"/>
      <c r="W63" s="13"/>
      <c r="X63" s="13"/>
      <c r="Y63" s="13"/>
      <c r="Z63" s="13"/>
      <c r="AA63" s="13"/>
      <c r="AB63" s="13"/>
    </row>
    <row r="64" spans="1:28" ht="22.5" customHeight="1">
      <c r="A64" s="16" t="s">
        <v>245</v>
      </c>
      <c r="B64" s="8"/>
      <c r="C64" s="8"/>
      <c r="D64" s="8"/>
      <c r="E64" s="8"/>
      <c r="F64" s="16"/>
      <c r="G64" s="8"/>
      <c r="H64" s="8"/>
      <c r="I64" s="8"/>
      <c r="J64" s="8"/>
      <c r="K64" s="13"/>
      <c r="L64" s="13"/>
      <c r="M64" s="13"/>
      <c r="N64" s="13"/>
      <c r="O64" s="13"/>
      <c r="P64" s="13"/>
      <c r="Q64" s="13"/>
      <c r="R64" s="13"/>
      <c r="S64" s="13"/>
      <c r="T64" s="13"/>
      <c r="U64" s="13"/>
      <c r="V64" s="13"/>
      <c r="W64" s="13"/>
      <c r="X64" s="13"/>
      <c r="Y64" s="13"/>
      <c r="Z64" s="13"/>
      <c r="AA64" s="13"/>
      <c r="AB64" s="13"/>
    </row>
    <row r="65" spans="1:28" ht="22.5" customHeight="1">
      <c r="A65" s="16" t="s">
        <v>246</v>
      </c>
      <c r="B65" s="8"/>
      <c r="C65" s="8"/>
      <c r="D65" s="8"/>
      <c r="E65" s="8"/>
      <c r="F65" s="16"/>
      <c r="G65" s="8"/>
      <c r="H65" s="8"/>
      <c r="I65" s="8"/>
      <c r="J65" s="8"/>
      <c r="K65" s="13"/>
      <c r="L65" s="13"/>
      <c r="M65" s="13"/>
      <c r="N65" s="13"/>
      <c r="O65" s="13"/>
      <c r="P65" s="13"/>
      <c r="Q65" s="13"/>
      <c r="R65" s="13"/>
      <c r="S65" s="13"/>
      <c r="T65" s="13"/>
      <c r="U65" s="13"/>
      <c r="V65" s="13"/>
      <c r="W65" s="13"/>
      <c r="X65" s="13"/>
      <c r="Y65" s="13"/>
      <c r="Z65" s="13"/>
      <c r="AA65" s="13"/>
      <c r="AB65" s="13"/>
    </row>
    <row r="66" spans="1:28" ht="22.5" customHeight="1">
      <c r="A66" s="16" t="s">
        <v>247</v>
      </c>
      <c r="B66" s="8"/>
      <c r="C66" s="8"/>
      <c r="D66" s="8"/>
      <c r="E66" s="8"/>
      <c r="F66" s="16"/>
      <c r="G66" s="8"/>
      <c r="H66" s="8"/>
      <c r="I66" s="8"/>
      <c r="J66" s="8"/>
      <c r="K66" s="13"/>
      <c r="L66" s="13"/>
      <c r="M66" s="13"/>
      <c r="N66" s="13"/>
      <c r="O66" s="13"/>
      <c r="P66" s="13"/>
      <c r="Q66" s="13"/>
      <c r="R66" s="13"/>
      <c r="S66" s="13"/>
      <c r="T66" s="13"/>
      <c r="U66" s="13"/>
      <c r="V66" s="13"/>
      <c r="W66" s="13"/>
      <c r="X66" s="13"/>
      <c r="Y66" s="13"/>
      <c r="Z66" s="13"/>
      <c r="AA66" s="13"/>
      <c r="AB66" s="13"/>
    </row>
    <row r="67" spans="1:28" ht="22.5" customHeight="1">
      <c r="A67" s="16" t="s">
        <v>248</v>
      </c>
      <c r="B67" s="8"/>
      <c r="C67" s="8"/>
      <c r="D67" s="8"/>
      <c r="E67" s="8"/>
      <c r="F67" s="16"/>
      <c r="G67" s="8"/>
      <c r="H67" s="8"/>
      <c r="I67" s="8"/>
      <c r="J67" s="8"/>
      <c r="K67" s="13"/>
      <c r="L67" s="13"/>
      <c r="M67" s="13"/>
      <c r="N67" s="13"/>
      <c r="O67" s="13"/>
      <c r="P67" s="13"/>
      <c r="Q67" s="13"/>
      <c r="R67" s="13"/>
      <c r="S67" s="13"/>
      <c r="T67" s="13"/>
      <c r="U67" s="13"/>
      <c r="V67" s="13"/>
      <c r="W67" s="13"/>
      <c r="X67" s="13"/>
      <c r="Y67" s="13"/>
      <c r="Z67" s="13"/>
      <c r="AA67" s="13"/>
      <c r="AB67" s="13"/>
    </row>
    <row r="68" spans="1:28" ht="22.5" customHeight="1">
      <c r="A68" s="16" t="s">
        <v>249</v>
      </c>
      <c r="B68" s="8"/>
      <c r="C68" s="8"/>
      <c r="D68" s="8"/>
      <c r="E68" s="8"/>
      <c r="F68" s="16"/>
      <c r="G68" s="8"/>
      <c r="H68" s="8"/>
      <c r="I68" s="8"/>
      <c r="J68" s="8"/>
      <c r="K68" s="13"/>
      <c r="L68" s="13"/>
      <c r="M68" s="13"/>
      <c r="N68" s="13"/>
      <c r="O68" s="13"/>
      <c r="P68" s="13"/>
      <c r="Q68" s="13"/>
      <c r="R68" s="13"/>
      <c r="S68" s="13"/>
      <c r="T68" s="13"/>
      <c r="U68" s="13"/>
      <c r="V68" s="13"/>
      <c r="W68" s="13"/>
      <c r="X68" s="13"/>
      <c r="Y68" s="13"/>
      <c r="Z68" s="13"/>
      <c r="AA68" s="13"/>
      <c r="AB68" s="13"/>
    </row>
    <row r="69" spans="1:28" ht="22.5" customHeight="1">
      <c r="A69" s="16" t="s">
        <v>250</v>
      </c>
      <c r="B69" s="8"/>
      <c r="C69" s="8"/>
      <c r="D69" s="8"/>
      <c r="E69" s="8"/>
      <c r="F69" s="16"/>
      <c r="G69" s="8"/>
      <c r="H69" s="8"/>
      <c r="I69" s="8"/>
      <c r="J69" s="8"/>
      <c r="K69" s="13"/>
      <c r="L69" s="13"/>
      <c r="M69" s="13"/>
      <c r="N69" s="13"/>
      <c r="O69" s="13"/>
      <c r="P69" s="13"/>
      <c r="Q69" s="13"/>
      <c r="R69" s="13"/>
      <c r="S69" s="13"/>
      <c r="T69" s="13"/>
      <c r="U69" s="13"/>
      <c r="V69" s="13"/>
      <c r="W69" s="13"/>
      <c r="X69" s="13"/>
      <c r="Y69" s="13"/>
      <c r="Z69" s="13"/>
      <c r="AA69" s="13"/>
      <c r="AB69" s="13"/>
    </row>
    <row r="70" spans="1:28" ht="22.5" customHeight="1">
      <c r="A70" s="16" t="s">
        <v>251</v>
      </c>
      <c r="B70" s="8"/>
      <c r="C70" s="8"/>
      <c r="D70" s="8"/>
      <c r="E70" s="8"/>
      <c r="F70" s="16"/>
      <c r="G70" s="8"/>
      <c r="H70" s="8"/>
      <c r="I70" s="8"/>
      <c r="J70" s="8"/>
      <c r="K70" s="13"/>
      <c r="L70" s="13"/>
      <c r="M70" s="13"/>
      <c r="N70" s="13"/>
      <c r="O70" s="13"/>
      <c r="P70" s="13"/>
      <c r="Q70" s="13"/>
      <c r="R70" s="13"/>
      <c r="S70" s="13"/>
      <c r="T70" s="13"/>
      <c r="U70" s="13"/>
      <c r="V70" s="13"/>
      <c r="W70" s="13"/>
      <c r="X70" s="13"/>
      <c r="Y70" s="13"/>
      <c r="Z70" s="13"/>
      <c r="AA70" s="13"/>
      <c r="AB70" s="13"/>
    </row>
    <row r="71" spans="1:28" ht="22.5" customHeight="1">
      <c r="A71" s="16" t="s">
        <v>252</v>
      </c>
      <c r="B71" s="8"/>
      <c r="C71" s="8"/>
      <c r="D71" s="8"/>
      <c r="E71" s="8"/>
      <c r="F71" s="16"/>
      <c r="G71" s="8"/>
      <c r="H71" s="8"/>
      <c r="I71" s="8"/>
      <c r="J71" s="8"/>
      <c r="K71" s="13"/>
      <c r="L71" s="13"/>
      <c r="M71" s="13"/>
      <c r="N71" s="13"/>
      <c r="O71" s="13"/>
      <c r="P71" s="13"/>
      <c r="Q71" s="13"/>
      <c r="R71" s="13"/>
      <c r="S71" s="13"/>
      <c r="T71" s="13"/>
      <c r="U71" s="13"/>
      <c r="V71" s="13"/>
      <c r="W71" s="13"/>
      <c r="X71" s="13"/>
      <c r="Y71" s="13"/>
      <c r="Z71" s="13"/>
      <c r="AA71" s="13"/>
      <c r="AB71" s="13"/>
    </row>
    <row r="72" spans="1:28" ht="22.5" customHeight="1">
      <c r="A72" s="16" t="s">
        <v>253</v>
      </c>
      <c r="B72" s="8"/>
      <c r="C72" s="8"/>
      <c r="D72" s="8"/>
      <c r="E72" s="8"/>
      <c r="F72" s="16"/>
      <c r="G72" s="8"/>
      <c r="H72" s="8"/>
      <c r="I72" s="8"/>
      <c r="J72" s="8"/>
      <c r="K72" s="13"/>
      <c r="L72" s="13"/>
      <c r="M72" s="13"/>
      <c r="N72" s="13"/>
      <c r="O72" s="13"/>
      <c r="P72" s="13"/>
      <c r="Q72" s="13"/>
      <c r="R72" s="13"/>
      <c r="S72" s="13"/>
      <c r="T72" s="13"/>
      <c r="U72" s="13"/>
      <c r="V72" s="13"/>
      <c r="W72" s="13"/>
      <c r="X72" s="13"/>
      <c r="Y72" s="13"/>
      <c r="Z72" s="13"/>
      <c r="AA72" s="13"/>
      <c r="AB72" s="13"/>
    </row>
    <row r="73" spans="1:28" ht="22.5" customHeight="1">
      <c r="A73" s="16" t="s">
        <v>254</v>
      </c>
      <c r="B73" s="8"/>
      <c r="C73" s="8"/>
      <c r="D73" s="8"/>
      <c r="E73" s="8"/>
      <c r="F73" s="16"/>
      <c r="G73" s="8"/>
      <c r="H73" s="8"/>
      <c r="I73" s="8"/>
      <c r="J73" s="8"/>
      <c r="K73" s="13"/>
      <c r="L73" s="13"/>
      <c r="M73" s="13"/>
      <c r="N73" s="13"/>
      <c r="O73" s="13"/>
      <c r="P73" s="13"/>
      <c r="Q73" s="13"/>
      <c r="R73" s="13"/>
      <c r="S73" s="13"/>
      <c r="T73" s="13"/>
      <c r="U73" s="13"/>
      <c r="V73" s="13"/>
      <c r="W73" s="13"/>
      <c r="X73" s="13"/>
      <c r="Y73" s="13"/>
      <c r="Z73" s="13"/>
      <c r="AA73" s="13"/>
      <c r="AB73" s="13"/>
    </row>
    <row r="74" spans="1:28" ht="22.5" customHeight="1">
      <c r="A74" s="16" t="s">
        <v>255</v>
      </c>
      <c r="B74" s="8"/>
      <c r="C74" s="8"/>
      <c r="D74" s="8"/>
      <c r="E74" s="8"/>
      <c r="F74" s="16"/>
      <c r="G74" s="8"/>
      <c r="H74" s="8"/>
      <c r="I74" s="8"/>
      <c r="J74" s="8"/>
      <c r="K74" s="13"/>
      <c r="L74" s="13"/>
      <c r="M74" s="13"/>
      <c r="N74" s="13"/>
      <c r="O74" s="13"/>
      <c r="P74" s="13"/>
      <c r="Q74" s="13"/>
      <c r="R74" s="13"/>
      <c r="S74" s="13"/>
      <c r="T74" s="13"/>
      <c r="U74" s="13"/>
      <c r="V74" s="13"/>
      <c r="W74" s="13"/>
      <c r="X74" s="13"/>
      <c r="Y74" s="13"/>
      <c r="Z74" s="13"/>
      <c r="AA74" s="13"/>
      <c r="AB74" s="13"/>
    </row>
    <row r="75" spans="1:28" ht="22.5" customHeight="1">
      <c r="A75" s="16" t="s">
        <v>256</v>
      </c>
      <c r="B75" s="8"/>
      <c r="C75" s="8"/>
      <c r="D75" s="8"/>
      <c r="E75" s="8"/>
      <c r="F75" s="16"/>
      <c r="G75" s="8"/>
      <c r="H75" s="8"/>
      <c r="I75" s="8"/>
      <c r="J75" s="8"/>
      <c r="K75" s="13"/>
      <c r="L75" s="13"/>
      <c r="M75" s="13"/>
      <c r="N75" s="13"/>
      <c r="O75" s="13"/>
      <c r="P75" s="13"/>
      <c r="Q75" s="13"/>
      <c r="R75" s="13"/>
      <c r="S75" s="13"/>
      <c r="T75" s="13"/>
      <c r="U75" s="13"/>
      <c r="V75" s="13"/>
      <c r="W75" s="13"/>
      <c r="X75" s="13"/>
      <c r="Y75" s="13"/>
      <c r="Z75" s="13"/>
      <c r="AA75" s="13"/>
      <c r="AB75" s="13"/>
    </row>
    <row r="76" spans="1:28" ht="22.5" customHeight="1">
      <c r="A76" s="16" t="s">
        <v>257</v>
      </c>
      <c r="B76" s="8"/>
      <c r="C76" s="8"/>
      <c r="D76" s="8"/>
      <c r="E76" s="8"/>
      <c r="F76" s="16"/>
      <c r="G76" s="8"/>
      <c r="H76" s="8"/>
      <c r="I76" s="8"/>
      <c r="J76" s="8"/>
      <c r="K76" s="13"/>
      <c r="L76" s="13"/>
      <c r="M76" s="13"/>
      <c r="N76" s="13"/>
      <c r="O76" s="13"/>
      <c r="P76" s="13"/>
      <c r="Q76" s="13"/>
      <c r="R76" s="13"/>
      <c r="S76" s="13"/>
      <c r="T76" s="13"/>
      <c r="U76" s="13"/>
      <c r="V76" s="13"/>
      <c r="W76" s="13"/>
      <c r="X76" s="13"/>
      <c r="Y76" s="13"/>
      <c r="Z76" s="13"/>
      <c r="AA76" s="13"/>
      <c r="AB76" s="13"/>
    </row>
    <row r="77" spans="1:28" ht="22.5" customHeight="1">
      <c r="A77" s="16" t="s">
        <v>258</v>
      </c>
      <c r="B77" s="8"/>
      <c r="C77" s="8"/>
      <c r="D77" s="8"/>
      <c r="E77" s="8"/>
      <c r="F77" s="16"/>
      <c r="G77" s="8"/>
      <c r="H77" s="8"/>
      <c r="I77" s="8"/>
      <c r="J77" s="8"/>
      <c r="K77" s="13"/>
      <c r="L77" s="13"/>
      <c r="M77" s="13"/>
      <c r="N77" s="13"/>
      <c r="O77" s="13"/>
      <c r="P77" s="13"/>
      <c r="Q77" s="13"/>
      <c r="R77" s="13"/>
      <c r="S77" s="13"/>
      <c r="T77" s="13"/>
      <c r="U77" s="13"/>
      <c r="V77" s="13"/>
      <c r="W77" s="13"/>
      <c r="X77" s="13"/>
      <c r="Y77" s="13"/>
      <c r="Z77" s="13"/>
      <c r="AA77" s="13"/>
      <c r="AB77" s="13"/>
    </row>
    <row r="78" spans="1:28" ht="22.5" customHeight="1">
      <c r="A78" s="16" t="s">
        <v>259</v>
      </c>
      <c r="B78" s="8"/>
      <c r="C78" s="8"/>
      <c r="D78" s="8"/>
      <c r="E78" s="8"/>
      <c r="F78" s="16"/>
      <c r="G78" s="8"/>
      <c r="H78" s="8"/>
      <c r="I78" s="8"/>
      <c r="J78" s="8"/>
      <c r="K78" s="13"/>
      <c r="L78" s="13"/>
      <c r="M78" s="13"/>
      <c r="N78" s="13"/>
      <c r="O78" s="13"/>
      <c r="P78" s="13"/>
      <c r="Q78" s="13"/>
      <c r="R78" s="13"/>
      <c r="S78" s="13"/>
      <c r="T78" s="13"/>
      <c r="U78" s="13"/>
      <c r="V78" s="13"/>
      <c r="W78" s="13"/>
      <c r="X78" s="13"/>
      <c r="Y78" s="13"/>
      <c r="Z78" s="13"/>
      <c r="AA78" s="13"/>
      <c r="AB78" s="13"/>
    </row>
    <row r="79" spans="1:28" ht="22.5" customHeight="1">
      <c r="A79" s="16" t="s">
        <v>260</v>
      </c>
      <c r="B79" s="8"/>
      <c r="C79" s="8"/>
      <c r="D79" s="8"/>
      <c r="E79" s="8"/>
      <c r="F79" s="16"/>
      <c r="G79" s="8"/>
      <c r="H79" s="8"/>
      <c r="I79" s="8"/>
      <c r="J79" s="8"/>
      <c r="K79" s="13"/>
      <c r="L79" s="13"/>
      <c r="M79" s="13"/>
      <c r="N79" s="13"/>
      <c r="O79" s="13"/>
      <c r="P79" s="13"/>
      <c r="Q79" s="13"/>
      <c r="R79" s="13"/>
      <c r="S79" s="13"/>
      <c r="T79" s="13"/>
      <c r="U79" s="13"/>
      <c r="V79" s="13"/>
      <c r="W79" s="13"/>
      <c r="X79" s="13"/>
      <c r="Y79" s="13"/>
      <c r="Z79" s="13"/>
      <c r="AA79" s="13"/>
      <c r="AB79" s="13"/>
    </row>
    <row r="80" spans="1:28" ht="22.5" customHeight="1">
      <c r="A80" s="16" t="s">
        <v>261</v>
      </c>
      <c r="B80" s="8"/>
      <c r="C80" s="8"/>
      <c r="D80" s="8"/>
      <c r="E80" s="8"/>
      <c r="F80" s="16"/>
      <c r="G80" s="8"/>
      <c r="H80" s="8"/>
      <c r="I80" s="8"/>
      <c r="J80" s="8"/>
      <c r="K80" s="13"/>
      <c r="L80" s="13"/>
      <c r="M80" s="13"/>
      <c r="N80" s="13"/>
      <c r="O80" s="13"/>
      <c r="P80" s="13"/>
      <c r="Q80" s="13"/>
      <c r="R80" s="13"/>
      <c r="S80" s="13"/>
      <c r="T80" s="13"/>
      <c r="U80" s="13"/>
      <c r="V80" s="13"/>
      <c r="W80" s="13"/>
      <c r="X80" s="13"/>
      <c r="Y80" s="13"/>
      <c r="Z80" s="13"/>
      <c r="AA80" s="13"/>
      <c r="AB80" s="13"/>
    </row>
    <row r="81" spans="1:28" ht="22.5" customHeight="1">
      <c r="A81" s="16" t="s">
        <v>262</v>
      </c>
      <c r="B81" s="8"/>
      <c r="C81" s="8"/>
      <c r="D81" s="8"/>
      <c r="E81" s="8"/>
      <c r="F81" s="16"/>
      <c r="G81" s="8"/>
      <c r="H81" s="8"/>
      <c r="I81" s="8"/>
      <c r="J81" s="8"/>
      <c r="K81" s="13"/>
      <c r="L81" s="13"/>
      <c r="M81" s="13"/>
      <c r="N81" s="13"/>
      <c r="O81" s="13"/>
      <c r="P81" s="13"/>
      <c r="Q81" s="13"/>
      <c r="R81" s="13"/>
      <c r="S81" s="13"/>
      <c r="T81" s="13"/>
      <c r="U81" s="13"/>
      <c r="V81" s="13"/>
      <c r="W81" s="13"/>
      <c r="X81" s="13"/>
      <c r="Y81" s="13"/>
      <c r="Z81" s="13"/>
      <c r="AA81" s="13"/>
      <c r="AB81" s="13"/>
    </row>
    <row r="82" spans="1:28" ht="22.5" customHeight="1">
      <c r="A82" s="16" t="s">
        <v>263</v>
      </c>
      <c r="B82" s="8"/>
      <c r="C82" s="8"/>
      <c r="D82" s="8"/>
      <c r="E82" s="8"/>
      <c r="F82" s="16"/>
      <c r="G82" s="8"/>
      <c r="H82" s="8"/>
      <c r="I82" s="8"/>
      <c r="J82" s="8"/>
      <c r="K82" s="13"/>
      <c r="L82" s="13"/>
      <c r="M82" s="13"/>
      <c r="N82" s="13"/>
      <c r="O82" s="13"/>
      <c r="P82" s="13"/>
      <c r="Q82" s="13"/>
      <c r="R82" s="13"/>
      <c r="S82" s="13"/>
      <c r="T82" s="13"/>
      <c r="U82" s="13"/>
      <c r="V82" s="13"/>
      <c r="W82" s="13"/>
      <c r="X82" s="13"/>
      <c r="Y82" s="13"/>
      <c r="Z82" s="13"/>
      <c r="AA82" s="13"/>
      <c r="AB82" s="13"/>
    </row>
    <row r="83" spans="1:28" ht="22.5" customHeight="1">
      <c r="A83" s="16" t="s">
        <v>264</v>
      </c>
      <c r="B83" s="8"/>
      <c r="C83" s="8"/>
      <c r="D83" s="8"/>
      <c r="E83" s="8"/>
      <c r="F83" s="16"/>
      <c r="G83" s="8"/>
      <c r="H83" s="8"/>
      <c r="I83" s="8"/>
      <c r="J83" s="8"/>
      <c r="K83" s="13"/>
      <c r="L83" s="13"/>
      <c r="M83" s="13"/>
      <c r="N83" s="13"/>
      <c r="O83" s="13"/>
      <c r="P83" s="13"/>
      <c r="Q83" s="13"/>
      <c r="R83" s="13"/>
      <c r="S83" s="13"/>
      <c r="T83" s="13"/>
      <c r="U83" s="13"/>
      <c r="V83" s="13"/>
      <c r="W83" s="13"/>
      <c r="X83" s="13"/>
      <c r="Y83" s="13"/>
      <c r="Z83" s="13"/>
      <c r="AA83" s="13"/>
      <c r="AB83" s="13"/>
    </row>
    <row r="84" spans="1:28" ht="22.5" customHeight="1">
      <c r="A84" s="16" t="s">
        <v>265</v>
      </c>
      <c r="B84" s="8"/>
      <c r="C84" s="8"/>
      <c r="D84" s="8"/>
      <c r="E84" s="8"/>
      <c r="F84" s="16"/>
      <c r="G84" s="8"/>
      <c r="H84" s="8"/>
      <c r="I84" s="8"/>
      <c r="J84" s="8"/>
      <c r="K84" s="13"/>
      <c r="L84" s="13"/>
      <c r="M84" s="13"/>
      <c r="N84" s="13"/>
      <c r="O84" s="13"/>
      <c r="P84" s="13"/>
      <c r="Q84" s="13"/>
      <c r="R84" s="13"/>
      <c r="S84" s="13"/>
      <c r="T84" s="13"/>
      <c r="U84" s="13"/>
      <c r="V84" s="13"/>
      <c r="W84" s="13"/>
      <c r="X84" s="13"/>
      <c r="Y84" s="13"/>
      <c r="Z84" s="13"/>
      <c r="AA84" s="13"/>
      <c r="AB84" s="13"/>
    </row>
    <row r="85" spans="1:28" ht="22.5" customHeight="1">
      <c r="A85" s="16" t="s">
        <v>266</v>
      </c>
      <c r="B85" s="8"/>
      <c r="C85" s="8"/>
      <c r="D85" s="8"/>
      <c r="E85" s="8"/>
      <c r="F85" s="16"/>
      <c r="G85" s="8"/>
      <c r="H85" s="8"/>
      <c r="I85" s="8"/>
      <c r="J85" s="8"/>
      <c r="K85" s="13"/>
      <c r="L85" s="13"/>
      <c r="M85" s="13"/>
      <c r="N85" s="13"/>
      <c r="O85" s="13"/>
      <c r="P85" s="13"/>
      <c r="Q85" s="13"/>
      <c r="R85" s="13"/>
      <c r="S85" s="13"/>
      <c r="T85" s="13"/>
      <c r="U85" s="13"/>
      <c r="V85" s="13"/>
      <c r="W85" s="13"/>
      <c r="X85" s="13"/>
      <c r="Y85" s="13"/>
      <c r="Z85" s="13"/>
      <c r="AA85" s="13"/>
      <c r="AB85" s="13"/>
    </row>
    <row r="86" spans="1:28" ht="22.5" customHeight="1">
      <c r="A86" s="16" t="s">
        <v>267</v>
      </c>
      <c r="B86" s="8"/>
      <c r="C86" s="8"/>
      <c r="D86" s="8"/>
      <c r="E86" s="8"/>
      <c r="F86" s="16"/>
      <c r="G86" s="8"/>
      <c r="H86" s="8"/>
      <c r="I86" s="8"/>
      <c r="J86" s="8"/>
      <c r="K86" s="13"/>
      <c r="L86" s="13"/>
      <c r="M86" s="13"/>
      <c r="N86" s="13"/>
      <c r="O86" s="13"/>
      <c r="P86" s="13"/>
      <c r="Q86" s="13"/>
      <c r="R86" s="13"/>
      <c r="S86" s="13"/>
      <c r="T86" s="13"/>
      <c r="U86" s="13"/>
      <c r="V86" s="13"/>
      <c r="W86" s="13"/>
      <c r="X86" s="13"/>
      <c r="Y86" s="13"/>
      <c r="Z86" s="13"/>
      <c r="AA86" s="13"/>
      <c r="AB86" s="13"/>
    </row>
    <row r="87" spans="1:28" ht="22.5" customHeight="1">
      <c r="A87" s="16" t="s">
        <v>268</v>
      </c>
      <c r="B87" s="8"/>
      <c r="C87" s="8"/>
      <c r="D87" s="8"/>
      <c r="E87" s="8"/>
      <c r="F87" s="16"/>
      <c r="G87" s="8"/>
      <c r="H87" s="8"/>
      <c r="I87" s="8"/>
      <c r="J87" s="8"/>
      <c r="K87" s="13"/>
      <c r="L87" s="13"/>
      <c r="M87" s="13"/>
      <c r="N87" s="13"/>
      <c r="O87" s="13"/>
      <c r="P87" s="13"/>
      <c r="Q87" s="13"/>
      <c r="R87" s="13"/>
      <c r="S87" s="13"/>
      <c r="T87" s="13"/>
      <c r="U87" s="13"/>
      <c r="V87" s="13"/>
      <c r="W87" s="13"/>
      <c r="X87" s="13"/>
      <c r="Y87" s="13"/>
      <c r="Z87" s="13"/>
      <c r="AA87" s="13"/>
      <c r="AB87" s="13"/>
    </row>
    <row r="88" spans="1:28" ht="22.5" customHeight="1">
      <c r="A88" s="16" t="s">
        <v>269</v>
      </c>
      <c r="B88" s="8"/>
      <c r="C88" s="8"/>
      <c r="D88" s="8"/>
      <c r="E88" s="8"/>
      <c r="F88" s="16"/>
      <c r="G88" s="8"/>
      <c r="H88" s="8"/>
      <c r="I88" s="8"/>
      <c r="J88" s="8"/>
      <c r="K88" s="13"/>
      <c r="L88" s="13"/>
      <c r="M88" s="13"/>
      <c r="N88" s="13"/>
      <c r="O88" s="13"/>
      <c r="P88" s="13"/>
      <c r="Q88" s="13"/>
      <c r="R88" s="13"/>
      <c r="S88" s="13"/>
      <c r="T88" s="13"/>
      <c r="U88" s="13"/>
      <c r="V88" s="13"/>
      <c r="W88" s="13"/>
      <c r="X88" s="13"/>
      <c r="Y88" s="13"/>
      <c r="Z88" s="13"/>
      <c r="AA88" s="13"/>
      <c r="AB88" s="13"/>
    </row>
    <row r="89" spans="1:28" ht="22.5" customHeight="1">
      <c r="A89" s="16" t="s">
        <v>270</v>
      </c>
      <c r="B89" s="8"/>
      <c r="C89" s="8"/>
      <c r="D89" s="8"/>
      <c r="E89" s="8"/>
      <c r="F89" s="16"/>
      <c r="G89" s="8"/>
      <c r="H89" s="8"/>
      <c r="I89" s="8"/>
      <c r="J89" s="8"/>
      <c r="K89" s="13"/>
      <c r="L89" s="13"/>
      <c r="M89" s="13"/>
      <c r="N89" s="13"/>
      <c r="O89" s="13"/>
      <c r="P89" s="13"/>
      <c r="Q89" s="13"/>
      <c r="R89" s="13"/>
      <c r="S89" s="13"/>
      <c r="T89" s="13"/>
      <c r="U89" s="13"/>
      <c r="V89" s="13"/>
      <c r="W89" s="13"/>
      <c r="X89" s="13"/>
      <c r="Y89" s="13"/>
      <c r="Z89" s="13"/>
      <c r="AA89" s="13"/>
      <c r="AB89" s="13"/>
    </row>
    <row r="90" spans="1:28" ht="22.5" customHeight="1">
      <c r="A90" s="16" t="s">
        <v>271</v>
      </c>
      <c r="B90" s="8"/>
      <c r="C90" s="8"/>
      <c r="D90" s="8"/>
      <c r="E90" s="8"/>
      <c r="F90" s="16"/>
      <c r="G90" s="8"/>
      <c r="H90" s="8"/>
      <c r="I90" s="8"/>
      <c r="J90" s="8"/>
      <c r="K90" s="13"/>
      <c r="L90" s="13"/>
      <c r="M90" s="13"/>
      <c r="N90" s="13"/>
      <c r="O90" s="13"/>
      <c r="P90" s="13"/>
      <c r="Q90" s="13"/>
      <c r="R90" s="13"/>
      <c r="S90" s="13"/>
      <c r="T90" s="13"/>
      <c r="U90" s="13"/>
      <c r="V90" s="13"/>
      <c r="W90" s="13"/>
      <c r="X90" s="13"/>
      <c r="Y90" s="13"/>
      <c r="Z90" s="13"/>
      <c r="AA90" s="13"/>
      <c r="AB90" s="13"/>
    </row>
    <row r="91" spans="1:28" ht="22.5" customHeight="1">
      <c r="A91" s="16" t="s">
        <v>272</v>
      </c>
      <c r="B91" s="8"/>
      <c r="C91" s="8"/>
      <c r="D91" s="8"/>
      <c r="E91" s="8"/>
      <c r="F91" s="16"/>
      <c r="G91" s="8"/>
      <c r="H91" s="8"/>
      <c r="I91" s="8"/>
      <c r="J91" s="8"/>
      <c r="K91" s="13"/>
      <c r="L91" s="13"/>
      <c r="M91" s="13"/>
      <c r="N91" s="13"/>
      <c r="O91" s="13"/>
      <c r="P91" s="13"/>
      <c r="Q91" s="13"/>
      <c r="R91" s="13"/>
      <c r="S91" s="13"/>
      <c r="T91" s="13"/>
      <c r="U91" s="13"/>
      <c r="V91" s="13"/>
      <c r="W91" s="13"/>
      <c r="X91" s="13"/>
      <c r="Y91" s="13"/>
      <c r="Z91" s="13"/>
      <c r="AA91" s="13"/>
      <c r="AB91" s="13"/>
    </row>
    <row r="92" spans="1:28" ht="22.5" customHeight="1">
      <c r="A92" s="16" t="s">
        <v>273</v>
      </c>
      <c r="B92" s="8"/>
      <c r="C92" s="8"/>
      <c r="D92" s="8"/>
      <c r="E92" s="8"/>
      <c r="F92" s="16"/>
      <c r="G92" s="8"/>
      <c r="H92" s="8"/>
      <c r="I92" s="8"/>
      <c r="J92" s="8"/>
      <c r="K92" s="13"/>
      <c r="L92" s="13"/>
      <c r="M92" s="13"/>
      <c r="N92" s="13"/>
      <c r="O92" s="13"/>
      <c r="P92" s="13"/>
      <c r="Q92" s="13"/>
      <c r="R92" s="13"/>
      <c r="S92" s="13"/>
      <c r="T92" s="13"/>
      <c r="U92" s="13"/>
      <c r="V92" s="13"/>
      <c r="W92" s="13"/>
      <c r="X92" s="13"/>
      <c r="Y92" s="13"/>
      <c r="Z92" s="13"/>
      <c r="AA92" s="13"/>
      <c r="AB92" s="13"/>
    </row>
    <row r="93" spans="1:28" ht="22.5" customHeight="1">
      <c r="A93" s="16" t="s">
        <v>274</v>
      </c>
      <c r="B93" s="8"/>
      <c r="C93" s="8"/>
      <c r="D93" s="8"/>
      <c r="E93" s="8"/>
      <c r="F93" s="16"/>
      <c r="G93" s="8"/>
      <c r="H93" s="8"/>
      <c r="I93" s="8"/>
      <c r="J93" s="8"/>
      <c r="K93" s="13"/>
      <c r="L93" s="13"/>
      <c r="M93" s="13"/>
      <c r="N93" s="13"/>
      <c r="O93" s="13"/>
      <c r="P93" s="13"/>
      <c r="Q93" s="13"/>
      <c r="R93" s="13"/>
      <c r="S93" s="13"/>
      <c r="T93" s="13"/>
      <c r="U93" s="13"/>
      <c r="V93" s="13"/>
      <c r="W93" s="13"/>
      <c r="X93" s="13"/>
      <c r="Y93" s="13"/>
      <c r="Z93" s="13"/>
      <c r="AA93" s="13"/>
      <c r="AB93" s="13"/>
    </row>
    <row r="94" spans="1:28" ht="22.5" customHeight="1">
      <c r="A94" s="16" t="s">
        <v>275</v>
      </c>
      <c r="B94" s="8"/>
      <c r="C94" s="8"/>
      <c r="D94" s="8"/>
      <c r="E94" s="8"/>
      <c r="F94" s="16"/>
      <c r="G94" s="8"/>
      <c r="H94" s="8"/>
      <c r="I94" s="8"/>
      <c r="J94" s="8"/>
      <c r="K94" s="13"/>
      <c r="L94" s="13"/>
      <c r="M94" s="13"/>
      <c r="N94" s="13"/>
      <c r="O94" s="13"/>
      <c r="P94" s="13"/>
      <c r="Q94" s="13"/>
      <c r="R94" s="13"/>
      <c r="S94" s="13"/>
      <c r="T94" s="13"/>
      <c r="U94" s="13"/>
      <c r="V94" s="13"/>
      <c r="W94" s="13"/>
      <c r="X94" s="13"/>
      <c r="Y94" s="13"/>
      <c r="Z94" s="13"/>
      <c r="AA94" s="13"/>
      <c r="AB94" s="13"/>
    </row>
    <row r="95" spans="1:28" ht="22.5" customHeight="1">
      <c r="A95" s="16" t="s">
        <v>276</v>
      </c>
      <c r="B95" s="8"/>
      <c r="C95" s="8"/>
      <c r="D95" s="8"/>
      <c r="E95" s="8"/>
      <c r="F95" s="16"/>
      <c r="G95" s="8"/>
      <c r="H95" s="8"/>
      <c r="I95" s="8"/>
      <c r="J95" s="8"/>
      <c r="K95" s="13"/>
      <c r="L95" s="13"/>
      <c r="M95" s="13"/>
      <c r="N95" s="13"/>
      <c r="O95" s="13"/>
      <c r="P95" s="13"/>
      <c r="Q95" s="13"/>
      <c r="R95" s="13"/>
      <c r="S95" s="13"/>
      <c r="T95" s="13"/>
      <c r="U95" s="13"/>
      <c r="V95" s="13"/>
      <c r="W95" s="13"/>
      <c r="X95" s="13"/>
      <c r="Y95" s="13"/>
      <c r="Z95" s="13"/>
      <c r="AA95" s="13"/>
      <c r="AB95" s="13"/>
    </row>
    <row r="96" spans="1:28" ht="22.5" customHeight="1">
      <c r="A96" s="16" t="s">
        <v>277</v>
      </c>
      <c r="B96" s="8"/>
      <c r="C96" s="8"/>
      <c r="D96" s="8"/>
      <c r="E96" s="8"/>
      <c r="F96" s="16"/>
      <c r="G96" s="8"/>
      <c r="H96" s="8"/>
      <c r="I96" s="8"/>
      <c r="J96" s="8"/>
      <c r="K96" s="13"/>
      <c r="L96" s="13"/>
      <c r="M96" s="13"/>
      <c r="N96" s="13"/>
      <c r="O96" s="13"/>
      <c r="P96" s="13"/>
      <c r="Q96" s="13"/>
      <c r="R96" s="13"/>
      <c r="S96" s="13"/>
      <c r="T96" s="13"/>
      <c r="U96" s="13"/>
      <c r="V96" s="13"/>
      <c r="W96" s="13"/>
      <c r="X96" s="13"/>
      <c r="Y96" s="13"/>
      <c r="Z96" s="13"/>
      <c r="AA96" s="13"/>
      <c r="AB96" s="13"/>
    </row>
    <row r="97" spans="1:28" ht="22.5" customHeight="1">
      <c r="A97" s="16" t="s">
        <v>278</v>
      </c>
      <c r="B97" s="8"/>
      <c r="C97" s="8"/>
      <c r="D97" s="8"/>
      <c r="E97" s="8"/>
      <c r="F97" s="16"/>
      <c r="G97" s="8"/>
      <c r="H97" s="8"/>
      <c r="I97" s="8"/>
      <c r="J97" s="8"/>
      <c r="K97" s="13"/>
      <c r="L97" s="13"/>
      <c r="M97" s="13"/>
      <c r="N97" s="13"/>
      <c r="O97" s="13"/>
      <c r="P97" s="13"/>
      <c r="Q97" s="13"/>
      <c r="R97" s="13"/>
      <c r="S97" s="13"/>
      <c r="T97" s="13"/>
      <c r="U97" s="13"/>
      <c r="V97" s="13"/>
      <c r="W97" s="13"/>
      <c r="X97" s="13"/>
      <c r="Y97" s="13"/>
      <c r="Z97" s="13"/>
      <c r="AA97" s="13"/>
      <c r="AB97" s="13"/>
    </row>
    <row r="98" spans="1:28" ht="22.5" customHeight="1">
      <c r="A98" s="16" t="s">
        <v>279</v>
      </c>
      <c r="B98" s="8"/>
      <c r="C98" s="8"/>
      <c r="D98" s="8"/>
      <c r="E98" s="8"/>
      <c r="F98" s="16"/>
      <c r="G98" s="8"/>
      <c r="H98" s="8"/>
      <c r="I98" s="8"/>
      <c r="J98" s="8"/>
      <c r="K98" s="13"/>
      <c r="L98" s="13"/>
      <c r="M98" s="13"/>
      <c r="N98" s="13"/>
      <c r="O98" s="13"/>
      <c r="P98" s="13"/>
      <c r="Q98" s="13"/>
      <c r="R98" s="13"/>
      <c r="S98" s="13"/>
      <c r="T98" s="13"/>
      <c r="U98" s="13"/>
      <c r="V98" s="13"/>
      <c r="W98" s="13"/>
      <c r="X98" s="13"/>
      <c r="Y98" s="13"/>
      <c r="Z98" s="13"/>
      <c r="AA98" s="13"/>
      <c r="AB98" s="13"/>
    </row>
    <row r="99" spans="1:28" ht="22.5" customHeight="1">
      <c r="A99" s="16" t="s">
        <v>280</v>
      </c>
      <c r="B99" s="8"/>
      <c r="C99" s="8"/>
      <c r="D99" s="8"/>
      <c r="E99" s="8"/>
      <c r="F99" s="16"/>
      <c r="G99" s="8"/>
      <c r="H99" s="8"/>
      <c r="I99" s="8"/>
      <c r="J99" s="8"/>
      <c r="K99" s="13"/>
      <c r="L99" s="13"/>
      <c r="M99" s="13"/>
      <c r="N99" s="13"/>
      <c r="O99" s="13"/>
      <c r="P99" s="13"/>
      <c r="Q99" s="13"/>
      <c r="R99" s="13"/>
      <c r="S99" s="13"/>
      <c r="T99" s="13"/>
      <c r="U99" s="13"/>
      <c r="V99" s="13"/>
      <c r="W99" s="13"/>
      <c r="X99" s="13"/>
      <c r="Y99" s="13"/>
      <c r="Z99" s="13"/>
      <c r="AA99" s="13"/>
      <c r="AB99" s="13"/>
    </row>
    <row r="100" spans="1:28" ht="22.5" customHeight="1">
      <c r="A100" s="16" t="s">
        <v>281</v>
      </c>
      <c r="B100" s="8"/>
      <c r="C100" s="8"/>
      <c r="D100" s="8"/>
      <c r="E100" s="8"/>
      <c r="F100" s="16"/>
      <c r="G100" s="8"/>
      <c r="H100" s="8"/>
      <c r="I100" s="8"/>
      <c r="J100" s="8"/>
      <c r="K100" s="13"/>
      <c r="L100" s="13"/>
      <c r="M100" s="13"/>
      <c r="N100" s="13"/>
      <c r="O100" s="13"/>
      <c r="P100" s="13"/>
      <c r="Q100" s="13"/>
      <c r="R100" s="13"/>
      <c r="S100" s="13"/>
      <c r="T100" s="13"/>
      <c r="U100" s="13"/>
      <c r="V100" s="13"/>
      <c r="W100" s="13"/>
      <c r="X100" s="13"/>
      <c r="Y100" s="13"/>
      <c r="Z100" s="13"/>
      <c r="AA100" s="13"/>
      <c r="AB100" s="13"/>
    </row>
    <row r="101" spans="1:28" ht="22.5" customHeight="1">
      <c r="A101" s="16" t="s">
        <v>282</v>
      </c>
      <c r="B101" s="8"/>
      <c r="C101" s="8"/>
      <c r="D101" s="8"/>
      <c r="E101" s="8"/>
      <c r="F101" s="16"/>
      <c r="G101" s="8"/>
      <c r="H101" s="8"/>
      <c r="I101" s="8"/>
      <c r="J101" s="8"/>
      <c r="K101" s="13"/>
      <c r="L101" s="13"/>
      <c r="M101" s="13"/>
      <c r="N101" s="13"/>
      <c r="O101" s="13"/>
      <c r="P101" s="13"/>
      <c r="Q101" s="13"/>
      <c r="R101" s="13"/>
      <c r="S101" s="13"/>
      <c r="T101" s="13"/>
      <c r="U101" s="13"/>
      <c r="V101" s="13"/>
      <c r="W101" s="13"/>
      <c r="X101" s="13"/>
      <c r="Y101" s="13"/>
      <c r="Z101" s="13"/>
      <c r="AA101" s="13"/>
      <c r="AB101" s="13"/>
    </row>
    <row r="102" spans="1:28" ht="22.5" customHeight="1">
      <c r="A102" s="16" t="s">
        <v>283</v>
      </c>
      <c r="B102" s="8"/>
      <c r="C102" s="8"/>
      <c r="D102" s="8"/>
      <c r="E102" s="8"/>
      <c r="F102" s="16"/>
      <c r="G102" s="8"/>
      <c r="H102" s="8"/>
      <c r="I102" s="8"/>
      <c r="J102" s="8"/>
      <c r="K102" s="13"/>
      <c r="L102" s="13"/>
      <c r="M102" s="13"/>
      <c r="N102" s="13"/>
      <c r="O102" s="13"/>
      <c r="P102" s="13"/>
      <c r="Q102" s="13"/>
      <c r="R102" s="13"/>
      <c r="S102" s="13"/>
      <c r="T102" s="13"/>
      <c r="U102" s="13"/>
      <c r="V102" s="13"/>
      <c r="W102" s="13"/>
      <c r="X102" s="13"/>
      <c r="Y102" s="13"/>
      <c r="Z102" s="13"/>
      <c r="AA102" s="13"/>
      <c r="AB102" s="13"/>
    </row>
    <row r="103" spans="1:28" ht="22.5" customHeight="1">
      <c r="A103" s="16" t="s">
        <v>284</v>
      </c>
      <c r="B103" s="8"/>
      <c r="C103" s="8"/>
      <c r="D103" s="8"/>
      <c r="E103" s="8"/>
      <c r="F103" s="16"/>
      <c r="G103" s="8"/>
      <c r="H103" s="8"/>
      <c r="I103" s="8"/>
      <c r="J103" s="8"/>
      <c r="K103" s="13"/>
      <c r="L103" s="13"/>
      <c r="M103" s="13"/>
      <c r="N103" s="13"/>
      <c r="O103" s="13"/>
      <c r="P103" s="13"/>
      <c r="Q103" s="13"/>
      <c r="R103" s="13"/>
      <c r="S103" s="13"/>
      <c r="T103" s="13"/>
      <c r="U103" s="13"/>
      <c r="V103" s="13"/>
      <c r="W103" s="13"/>
      <c r="X103" s="13"/>
      <c r="Y103" s="13"/>
      <c r="Z103" s="13"/>
      <c r="AA103" s="13"/>
      <c r="AB103" s="13"/>
    </row>
    <row r="104" spans="1:28" ht="22.5" customHeight="1">
      <c r="A104" s="16" t="s">
        <v>285</v>
      </c>
      <c r="B104" s="8"/>
      <c r="C104" s="8"/>
      <c r="D104" s="8"/>
      <c r="E104" s="8"/>
      <c r="F104" s="16"/>
      <c r="G104" s="8"/>
      <c r="H104" s="8"/>
      <c r="I104" s="8"/>
      <c r="J104" s="8"/>
      <c r="K104" s="13"/>
      <c r="L104" s="13"/>
      <c r="M104" s="13"/>
      <c r="N104" s="13"/>
      <c r="O104" s="13"/>
      <c r="P104" s="13"/>
      <c r="Q104" s="13"/>
      <c r="R104" s="13"/>
      <c r="S104" s="13"/>
      <c r="T104" s="13"/>
      <c r="U104" s="13"/>
      <c r="V104" s="13"/>
      <c r="W104" s="13"/>
      <c r="X104" s="13"/>
      <c r="Y104" s="13"/>
      <c r="Z104" s="13"/>
      <c r="AA104" s="13"/>
      <c r="AB104" s="13"/>
    </row>
    <row r="105" spans="1:28" ht="22.5" customHeight="1">
      <c r="A105" s="16" t="s">
        <v>286</v>
      </c>
      <c r="B105" s="8"/>
      <c r="C105" s="8"/>
      <c r="D105" s="8"/>
      <c r="E105" s="8"/>
      <c r="F105" s="16"/>
      <c r="G105" s="8"/>
      <c r="H105" s="8"/>
      <c r="I105" s="8"/>
      <c r="J105" s="8"/>
      <c r="K105" s="13"/>
      <c r="L105" s="13"/>
      <c r="M105" s="13"/>
      <c r="N105" s="13"/>
      <c r="O105" s="13"/>
      <c r="P105" s="13"/>
      <c r="Q105" s="13"/>
      <c r="R105" s="13"/>
      <c r="S105" s="13"/>
      <c r="T105" s="13"/>
      <c r="U105" s="13"/>
      <c r="V105" s="13"/>
      <c r="W105" s="13"/>
      <c r="X105" s="13"/>
      <c r="Y105" s="13"/>
      <c r="Z105" s="13"/>
      <c r="AA105" s="13"/>
      <c r="AB105" s="13"/>
    </row>
    <row r="106" spans="1:28" ht="22.5" customHeight="1">
      <c r="A106" s="16" t="s">
        <v>287</v>
      </c>
      <c r="B106" s="8"/>
      <c r="C106" s="8"/>
      <c r="D106" s="8"/>
      <c r="E106" s="8"/>
      <c r="F106" s="16"/>
      <c r="G106" s="8"/>
      <c r="H106" s="8"/>
      <c r="I106" s="8"/>
      <c r="J106" s="8"/>
      <c r="K106" s="13"/>
      <c r="L106" s="13"/>
      <c r="M106" s="13"/>
      <c r="N106" s="13"/>
      <c r="O106" s="13"/>
      <c r="P106" s="13"/>
      <c r="Q106" s="13"/>
      <c r="R106" s="13"/>
      <c r="S106" s="13"/>
      <c r="T106" s="13"/>
      <c r="U106" s="13"/>
      <c r="V106" s="13"/>
      <c r="W106" s="13"/>
      <c r="X106" s="13"/>
      <c r="Y106" s="13"/>
      <c r="Z106" s="13"/>
      <c r="AA106" s="13"/>
      <c r="AB106" s="13"/>
    </row>
    <row r="107" spans="1:28" ht="22.5" customHeight="1">
      <c r="A107" s="16" t="s">
        <v>288</v>
      </c>
      <c r="B107" s="8"/>
      <c r="C107" s="8"/>
      <c r="D107" s="8"/>
      <c r="E107" s="8"/>
      <c r="F107" s="16"/>
      <c r="G107" s="8"/>
      <c r="H107" s="8"/>
      <c r="I107" s="8"/>
      <c r="J107" s="8"/>
      <c r="K107" s="13"/>
      <c r="L107" s="13"/>
      <c r="M107" s="13"/>
      <c r="N107" s="13"/>
      <c r="O107" s="13"/>
      <c r="P107" s="13"/>
      <c r="Q107" s="13"/>
      <c r="R107" s="13"/>
      <c r="S107" s="13"/>
      <c r="T107" s="13"/>
      <c r="U107" s="13"/>
      <c r="V107" s="13"/>
      <c r="W107" s="13"/>
      <c r="X107" s="13"/>
      <c r="Y107" s="13"/>
      <c r="Z107" s="13"/>
      <c r="AA107" s="13"/>
      <c r="AB107" s="13"/>
    </row>
    <row r="108" spans="1:28" ht="22.5" customHeight="1">
      <c r="A108" s="16" t="s">
        <v>289</v>
      </c>
      <c r="B108" s="8"/>
      <c r="C108" s="8"/>
      <c r="D108" s="8"/>
      <c r="E108" s="8"/>
      <c r="F108" s="16"/>
      <c r="G108" s="8"/>
      <c r="H108" s="8"/>
      <c r="I108" s="8"/>
      <c r="J108" s="8"/>
      <c r="K108" s="13"/>
      <c r="L108" s="13"/>
      <c r="M108" s="13"/>
      <c r="N108" s="13"/>
      <c r="O108" s="13"/>
      <c r="P108" s="13"/>
      <c r="Q108" s="13"/>
      <c r="R108" s="13"/>
      <c r="S108" s="13"/>
      <c r="T108" s="13"/>
      <c r="U108" s="13"/>
      <c r="V108" s="13"/>
      <c r="W108" s="13"/>
      <c r="X108" s="13"/>
      <c r="Y108" s="13"/>
      <c r="Z108" s="13"/>
      <c r="AA108" s="13"/>
      <c r="AB108" s="13"/>
    </row>
    <row r="109" spans="1:28" ht="22.5" customHeight="1">
      <c r="A109" s="16" t="s">
        <v>290</v>
      </c>
      <c r="B109" s="8"/>
      <c r="C109" s="8"/>
      <c r="D109" s="8"/>
      <c r="E109" s="8"/>
      <c r="F109" s="16"/>
      <c r="G109" s="8"/>
      <c r="H109" s="8"/>
      <c r="I109" s="8"/>
      <c r="J109" s="8"/>
      <c r="K109" s="13"/>
      <c r="L109" s="13"/>
      <c r="M109" s="13"/>
      <c r="N109" s="13"/>
      <c r="O109" s="13"/>
      <c r="P109" s="13"/>
      <c r="Q109" s="13"/>
      <c r="R109" s="13"/>
      <c r="S109" s="13"/>
      <c r="T109" s="13"/>
      <c r="U109" s="13"/>
      <c r="V109" s="13"/>
      <c r="W109" s="13"/>
      <c r="X109" s="13"/>
      <c r="Y109" s="13"/>
      <c r="Z109" s="13"/>
      <c r="AA109" s="13"/>
      <c r="AB109" s="13"/>
    </row>
    <row r="110" spans="1:28" ht="22.5" customHeight="1">
      <c r="A110" s="16" t="s">
        <v>291</v>
      </c>
      <c r="B110" s="8"/>
      <c r="C110" s="8"/>
      <c r="D110" s="8"/>
      <c r="E110" s="8"/>
      <c r="F110" s="16"/>
      <c r="G110" s="8"/>
      <c r="H110" s="8"/>
      <c r="I110" s="8"/>
      <c r="J110" s="8"/>
      <c r="K110" s="13"/>
      <c r="L110" s="13"/>
      <c r="M110" s="13"/>
      <c r="N110" s="13"/>
      <c r="O110" s="13"/>
      <c r="P110" s="13"/>
      <c r="Q110" s="13"/>
      <c r="R110" s="13"/>
      <c r="S110" s="13"/>
      <c r="T110" s="13"/>
      <c r="U110" s="13"/>
      <c r="V110" s="13"/>
      <c r="W110" s="13"/>
      <c r="X110" s="13"/>
      <c r="Y110" s="13"/>
      <c r="Z110" s="13"/>
      <c r="AA110" s="13"/>
      <c r="AB110" s="13"/>
    </row>
    <row r="111" spans="1:28" ht="22.5" customHeight="1">
      <c r="A111" s="16" t="s">
        <v>292</v>
      </c>
      <c r="B111" s="8"/>
      <c r="C111" s="8"/>
      <c r="D111" s="8"/>
      <c r="E111" s="8"/>
      <c r="F111" s="16"/>
      <c r="G111" s="8"/>
      <c r="H111" s="8"/>
      <c r="I111" s="8"/>
      <c r="J111" s="8"/>
      <c r="K111" s="13"/>
      <c r="L111" s="13"/>
      <c r="M111" s="13"/>
      <c r="N111" s="13"/>
      <c r="O111" s="13"/>
      <c r="P111" s="13"/>
      <c r="Q111" s="13"/>
      <c r="R111" s="13"/>
      <c r="S111" s="13"/>
      <c r="T111" s="13"/>
      <c r="U111" s="13"/>
      <c r="V111" s="13"/>
      <c r="W111" s="13"/>
      <c r="X111" s="13"/>
      <c r="Y111" s="13"/>
      <c r="Z111" s="13"/>
      <c r="AA111" s="13"/>
      <c r="AB111" s="13"/>
    </row>
    <row r="112" spans="1:28" ht="22.5" customHeight="1">
      <c r="A112" s="16" t="s">
        <v>293</v>
      </c>
      <c r="B112" s="8"/>
      <c r="C112" s="8"/>
      <c r="D112" s="8"/>
      <c r="E112" s="8"/>
      <c r="F112" s="16"/>
      <c r="G112" s="8"/>
      <c r="H112" s="8"/>
      <c r="I112" s="8"/>
      <c r="J112" s="8"/>
      <c r="K112" s="13"/>
      <c r="L112" s="13"/>
      <c r="M112" s="13"/>
      <c r="N112" s="13"/>
      <c r="O112" s="13"/>
      <c r="P112" s="13"/>
      <c r="Q112" s="13"/>
      <c r="R112" s="13"/>
      <c r="S112" s="13"/>
      <c r="T112" s="13"/>
      <c r="U112" s="13"/>
      <c r="V112" s="13"/>
      <c r="W112" s="13"/>
      <c r="X112" s="13"/>
      <c r="Y112" s="13"/>
      <c r="Z112" s="13"/>
      <c r="AA112" s="13"/>
      <c r="AB112" s="13"/>
    </row>
    <row r="113" spans="1:28" ht="22.5" customHeight="1">
      <c r="A113" s="16" t="s">
        <v>294</v>
      </c>
      <c r="B113" s="8"/>
      <c r="C113" s="8"/>
      <c r="D113" s="8"/>
      <c r="E113" s="8"/>
      <c r="F113" s="16"/>
      <c r="G113" s="8"/>
      <c r="H113" s="8"/>
      <c r="I113" s="8"/>
      <c r="J113" s="8"/>
      <c r="K113" s="13"/>
      <c r="L113" s="13"/>
      <c r="M113" s="13"/>
      <c r="N113" s="13"/>
      <c r="O113" s="13"/>
      <c r="P113" s="13"/>
      <c r="Q113" s="13"/>
      <c r="R113" s="13"/>
      <c r="S113" s="13"/>
      <c r="T113" s="13"/>
      <c r="U113" s="13"/>
      <c r="V113" s="13"/>
      <c r="W113" s="13"/>
      <c r="X113" s="13"/>
      <c r="Y113" s="13"/>
      <c r="Z113" s="13"/>
      <c r="AA113" s="13"/>
      <c r="AB113" s="13"/>
    </row>
    <row r="114" spans="1:28" ht="22.5" customHeight="1">
      <c r="A114" s="16" t="s">
        <v>295</v>
      </c>
      <c r="B114" s="8"/>
      <c r="C114" s="8"/>
      <c r="D114" s="8"/>
      <c r="E114" s="8"/>
      <c r="F114" s="16"/>
      <c r="G114" s="8"/>
      <c r="H114" s="8"/>
      <c r="I114" s="8"/>
      <c r="J114" s="8"/>
      <c r="K114" s="13"/>
      <c r="L114" s="13"/>
      <c r="M114" s="13"/>
      <c r="N114" s="13"/>
      <c r="O114" s="13"/>
      <c r="P114" s="13"/>
      <c r="Q114" s="13"/>
      <c r="R114" s="13"/>
      <c r="S114" s="13"/>
      <c r="T114" s="13"/>
      <c r="U114" s="13"/>
      <c r="V114" s="13"/>
      <c r="W114" s="13"/>
      <c r="X114" s="13"/>
      <c r="Y114" s="13"/>
      <c r="Z114" s="13"/>
      <c r="AA114" s="13"/>
      <c r="AB114" s="13"/>
    </row>
    <row r="115" spans="1:28" ht="22.5" customHeight="1">
      <c r="A115" s="16" t="s">
        <v>296</v>
      </c>
      <c r="B115" s="8"/>
      <c r="C115" s="8"/>
      <c r="D115" s="8"/>
      <c r="E115" s="8"/>
      <c r="F115" s="16"/>
      <c r="G115" s="8"/>
      <c r="H115" s="8"/>
      <c r="I115" s="8"/>
      <c r="J115" s="8"/>
      <c r="K115" s="13"/>
      <c r="L115" s="13"/>
      <c r="M115" s="13"/>
      <c r="N115" s="13"/>
      <c r="O115" s="13"/>
      <c r="P115" s="13"/>
      <c r="Q115" s="13"/>
      <c r="R115" s="13"/>
      <c r="S115" s="13"/>
      <c r="T115" s="13"/>
      <c r="U115" s="13"/>
      <c r="V115" s="13"/>
      <c r="W115" s="13"/>
      <c r="X115" s="13"/>
      <c r="Y115" s="13"/>
      <c r="Z115" s="13"/>
      <c r="AA115" s="13"/>
      <c r="AB115" s="13"/>
    </row>
    <row r="116" spans="1:28" ht="22.5" customHeight="1">
      <c r="A116" s="16" t="s">
        <v>297</v>
      </c>
      <c r="B116" s="8"/>
      <c r="C116" s="8"/>
      <c r="D116" s="8"/>
      <c r="E116" s="8"/>
      <c r="F116" s="16"/>
      <c r="G116" s="8"/>
      <c r="H116" s="8"/>
      <c r="I116" s="8"/>
      <c r="J116" s="8"/>
      <c r="K116" s="13"/>
      <c r="L116" s="13"/>
      <c r="M116" s="13"/>
      <c r="N116" s="13"/>
      <c r="O116" s="13"/>
      <c r="P116" s="13"/>
      <c r="Q116" s="13"/>
      <c r="R116" s="13"/>
      <c r="S116" s="13"/>
      <c r="T116" s="13"/>
      <c r="U116" s="13"/>
      <c r="V116" s="13"/>
      <c r="W116" s="13"/>
      <c r="X116" s="13"/>
      <c r="Y116" s="13"/>
      <c r="Z116" s="13"/>
      <c r="AA116" s="13"/>
      <c r="AB116" s="13"/>
    </row>
    <row r="117" spans="1:28" ht="22.5" customHeight="1">
      <c r="A117" s="16" t="s">
        <v>298</v>
      </c>
      <c r="B117" s="8"/>
      <c r="C117" s="8"/>
      <c r="D117" s="8"/>
      <c r="E117" s="8"/>
      <c r="F117" s="16"/>
      <c r="G117" s="8"/>
      <c r="H117" s="8"/>
      <c r="I117" s="8"/>
      <c r="J117" s="8"/>
      <c r="K117" s="13"/>
      <c r="L117" s="13"/>
      <c r="M117" s="13"/>
      <c r="N117" s="13"/>
      <c r="O117" s="13"/>
      <c r="P117" s="13"/>
      <c r="Q117" s="13"/>
      <c r="R117" s="13"/>
      <c r="S117" s="13"/>
      <c r="T117" s="13"/>
      <c r="U117" s="13"/>
      <c r="V117" s="13"/>
      <c r="W117" s="13"/>
      <c r="X117" s="13"/>
      <c r="Y117" s="13"/>
      <c r="Z117" s="13"/>
      <c r="AA117" s="13"/>
      <c r="AB117" s="13"/>
    </row>
    <row r="118" spans="1:28" ht="22.5" customHeight="1">
      <c r="A118" s="16" t="s">
        <v>299</v>
      </c>
      <c r="B118" s="8"/>
      <c r="C118" s="8"/>
      <c r="D118" s="8"/>
      <c r="E118" s="8"/>
      <c r="F118" s="16"/>
      <c r="G118" s="8"/>
      <c r="H118" s="8"/>
      <c r="I118" s="8"/>
      <c r="J118" s="8"/>
      <c r="K118" s="13"/>
      <c r="L118" s="13"/>
      <c r="M118" s="13"/>
      <c r="N118" s="13"/>
      <c r="O118" s="13"/>
      <c r="P118" s="13"/>
      <c r="Q118" s="13"/>
      <c r="R118" s="13"/>
      <c r="S118" s="13"/>
      <c r="T118" s="13"/>
      <c r="U118" s="13"/>
      <c r="V118" s="13"/>
      <c r="W118" s="13"/>
      <c r="X118" s="13"/>
      <c r="Y118" s="13"/>
      <c r="Z118" s="13"/>
      <c r="AA118" s="13"/>
      <c r="AB118" s="13"/>
    </row>
    <row r="119" spans="1:28" ht="22.5" customHeight="1">
      <c r="A119" s="16" t="s">
        <v>300</v>
      </c>
      <c r="B119" s="8"/>
      <c r="C119" s="8"/>
      <c r="D119" s="8"/>
      <c r="E119" s="8"/>
      <c r="F119" s="16"/>
      <c r="G119" s="8"/>
      <c r="H119" s="8"/>
      <c r="I119" s="8"/>
      <c r="J119" s="8"/>
      <c r="K119" s="13"/>
      <c r="L119" s="13"/>
      <c r="M119" s="13"/>
      <c r="N119" s="13"/>
      <c r="O119" s="13"/>
      <c r="P119" s="13"/>
      <c r="Q119" s="13"/>
      <c r="R119" s="13"/>
      <c r="S119" s="13"/>
      <c r="T119" s="13"/>
      <c r="U119" s="13"/>
      <c r="V119" s="13"/>
      <c r="W119" s="13"/>
      <c r="X119" s="13"/>
      <c r="Y119" s="13"/>
      <c r="Z119" s="13"/>
      <c r="AA119" s="13"/>
      <c r="AB119" s="13"/>
    </row>
    <row r="120" spans="1:28" ht="22.5" customHeight="1">
      <c r="A120" s="16" t="s">
        <v>301</v>
      </c>
      <c r="B120" s="8"/>
      <c r="C120" s="8"/>
      <c r="D120" s="8"/>
      <c r="E120" s="8"/>
      <c r="F120" s="16"/>
      <c r="G120" s="8"/>
      <c r="H120" s="8"/>
      <c r="I120" s="8"/>
      <c r="J120" s="8"/>
      <c r="K120" s="13"/>
      <c r="L120" s="13"/>
      <c r="M120" s="13"/>
      <c r="N120" s="13"/>
      <c r="O120" s="13"/>
      <c r="P120" s="13"/>
      <c r="Q120" s="13"/>
      <c r="R120" s="13"/>
      <c r="S120" s="13"/>
      <c r="T120" s="13"/>
      <c r="U120" s="13"/>
      <c r="V120" s="13"/>
      <c r="W120" s="13"/>
      <c r="X120" s="13"/>
      <c r="Y120" s="13"/>
      <c r="Z120" s="13"/>
      <c r="AA120" s="13"/>
      <c r="AB120" s="13"/>
    </row>
    <row r="121" spans="1:28" ht="22.5" customHeight="1">
      <c r="A121" s="16" t="s">
        <v>302</v>
      </c>
      <c r="B121" s="8"/>
      <c r="C121" s="8"/>
      <c r="D121" s="8"/>
      <c r="E121" s="8"/>
      <c r="F121" s="16"/>
      <c r="G121" s="8"/>
      <c r="H121" s="8"/>
      <c r="I121" s="8"/>
      <c r="J121" s="8"/>
      <c r="K121" s="13"/>
      <c r="L121" s="13"/>
      <c r="M121" s="13"/>
      <c r="N121" s="13"/>
      <c r="O121" s="13"/>
      <c r="P121" s="13"/>
      <c r="Q121" s="13"/>
      <c r="R121" s="13"/>
      <c r="S121" s="13"/>
      <c r="T121" s="13"/>
      <c r="U121" s="13"/>
      <c r="V121" s="13"/>
      <c r="W121" s="13"/>
      <c r="X121" s="13"/>
      <c r="Y121" s="13"/>
      <c r="Z121" s="13"/>
      <c r="AA121" s="13"/>
      <c r="AB121" s="13"/>
    </row>
    <row r="122" spans="1:28" ht="22.5" customHeight="1">
      <c r="A122" s="16" t="s">
        <v>303</v>
      </c>
      <c r="B122" s="8"/>
      <c r="C122" s="8"/>
      <c r="D122" s="8"/>
      <c r="E122" s="8"/>
      <c r="F122" s="16"/>
      <c r="G122" s="8"/>
      <c r="H122" s="8"/>
      <c r="I122" s="8"/>
      <c r="J122" s="8"/>
      <c r="K122" s="13"/>
      <c r="L122" s="13"/>
      <c r="M122" s="13"/>
      <c r="N122" s="13"/>
      <c r="O122" s="13"/>
      <c r="P122" s="13"/>
      <c r="Q122" s="13"/>
      <c r="R122" s="13"/>
      <c r="S122" s="13"/>
      <c r="T122" s="13"/>
      <c r="U122" s="13"/>
      <c r="V122" s="13"/>
      <c r="W122" s="13"/>
      <c r="X122" s="13"/>
      <c r="Y122" s="13"/>
      <c r="Z122" s="13"/>
      <c r="AA122" s="13"/>
      <c r="AB122" s="13"/>
    </row>
    <row r="123" spans="1:28" ht="22.5" customHeight="1">
      <c r="A123" s="16" t="s">
        <v>304</v>
      </c>
      <c r="B123" s="8"/>
      <c r="C123" s="8"/>
      <c r="D123" s="8"/>
      <c r="E123" s="8"/>
      <c r="F123" s="16"/>
      <c r="G123" s="8"/>
      <c r="H123" s="8"/>
      <c r="I123" s="8"/>
      <c r="J123" s="8"/>
      <c r="K123" s="13"/>
      <c r="L123" s="13"/>
      <c r="M123" s="13"/>
      <c r="N123" s="13"/>
      <c r="O123" s="13"/>
      <c r="P123" s="13"/>
      <c r="Q123" s="13"/>
      <c r="R123" s="13"/>
      <c r="S123" s="13"/>
      <c r="T123" s="13"/>
      <c r="U123" s="13"/>
      <c r="V123" s="13"/>
      <c r="W123" s="13"/>
      <c r="X123" s="13"/>
      <c r="Y123" s="13"/>
      <c r="Z123" s="13"/>
      <c r="AA123" s="13"/>
      <c r="AB123" s="13"/>
    </row>
    <row r="124" spans="1:28" ht="22.5" customHeight="1">
      <c r="A124" s="16" t="s">
        <v>305</v>
      </c>
      <c r="B124" s="8"/>
      <c r="C124" s="8"/>
      <c r="D124" s="8"/>
      <c r="E124" s="8"/>
      <c r="F124" s="16"/>
      <c r="G124" s="8"/>
      <c r="H124" s="8"/>
      <c r="I124" s="8"/>
      <c r="J124" s="8"/>
      <c r="K124" s="13"/>
      <c r="L124" s="13"/>
      <c r="M124" s="13"/>
      <c r="N124" s="13"/>
      <c r="O124" s="13"/>
      <c r="P124" s="13"/>
      <c r="Q124" s="13"/>
      <c r="R124" s="13"/>
      <c r="S124" s="13"/>
      <c r="T124" s="13"/>
      <c r="U124" s="13"/>
      <c r="V124" s="13"/>
      <c r="W124" s="13"/>
      <c r="X124" s="13"/>
      <c r="Y124" s="13"/>
      <c r="Z124" s="13"/>
      <c r="AA124" s="13"/>
      <c r="AB124" s="13"/>
    </row>
    <row r="125" spans="1:28" ht="22.5" customHeight="1">
      <c r="A125" s="16" t="s">
        <v>306</v>
      </c>
      <c r="B125" s="8"/>
      <c r="C125" s="8"/>
      <c r="D125" s="8"/>
      <c r="E125" s="8"/>
      <c r="F125" s="16"/>
      <c r="G125" s="8"/>
      <c r="H125" s="8"/>
      <c r="I125" s="8"/>
      <c r="J125" s="8"/>
      <c r="K125" s="13"/>
      <c r="L125" s="13"/>
      <c r="M125" s="13"/>
      <c r="N125" s="13"/>
      <c r="O125" s="13"/>
      <c r="P125" s="13"/>
      <c r="Q125" s="13"/>
      <c r="R125" s="13"/>
      <c r="S125" s="13"/>
      <c r="T125" s="13"/>
      <c r="U125" s="13"/>
      <c r="V125" s="13"/>
      <c r="W125" s="13"/>
      <c r="X125" s="13"/>
      <c r="Y125" s="13"/>
      <c r="Z125" s="13"/>
      <c r="AA125" s="13"/>
      <c r="AB125" s="13"/>
    </row>
    <row r="126" spans="1:28" ht="22.5" customHeight="1">
      <c r="A126" s="16" t="s">
        <v>307</v>
      </c>
      <c r="B126" s="8"/>
      <c r="C126" s="8"/>
      <c r="D126" s="8"/>
      <c r="E126" s="8"/>
      <c r="F126" s="16"/>
      <c r="G126" s="8"/>
      <c r="H126" s="8"/>
      <c r="I126" s="8"/>
      <c r="J126" s="8"/>
      <c r="K126" s="13"/>
      <c r="L126" s="13"/>
      <c r="M126" s="13"/>
      <c r="N126" s="13"/>
      <c r="O126" s="13"/>
      <c r="P126" s="13"/>
      <c r="Q126" s="13"/>
      <c r="R126" s="13"/>
      <c r="S126" s="13"/>
      <c r="T126" s="13"/>
      <c r="U126" s="13"/>
      <c r="V126" s="13"/>
      <c r="W126" s="13"/>
      <c r="X126" s="13"/>
      <c r="Y126" s="13"/>
      <c r="Z126" s="13"/>
      <c r="AA126" s="13"/>
      <c r="AB126" s="13"/>
    </row>
    <row r="127" spans="1:28" ht="22.5" customHeight="1">
      <c r="A127" s="16" t="s">
        <v>308</v>
      </c>
      <c r="B127" s="8"/>
      <c r="C127" s="8"/>
      <c r="D127" s="8"/>
      <c r="E127" s="8"/>
      <c r="F127" s="16"/>
      <c r="G127" s="8"/>
      <c r="H127" s="8"/>
      <c r="I127" s="8"/>
      <c r="J127" s="8"/>
      <c r="K127" s="13"/>
      <c r="L127" s="13"/>
      <c r="M127" s="13"/>
      <c r="N127" s="13"/>
      <c r="O127" s="13"/>
      <c r="P127" s="13"/>
      <c r="Q127" s="13"/>
      <c r="R127" s="13"/>
      <c r="S127" s="13"/>
      <c r="T127" s="13"/>
      <c r="U127" s="13"/>
      <c r="V127" s="13"/>
      <c r="W127" s="13"/>
      <c r="X127" s="13"/>
      <c r="Y127" s="13"/>
      <c r="Z127" s="13"/>
      <c r="AA127" s="13"/>
      <c r="AB127" s="13"/>
    </row>
    <row r="128" spans="1:28" ht="22.5" customHeight="1">
      <c r="A128" s="16" t="s">
        <v>309</v>
      </c>
      <c r="B128" s="8"/>
      <c r="C128" s="8"/>
      <c r="D128" s="8"/>
      <c r="E128" s="8"/>
      <c r="F128" s="16"/>
      <c r="G128" s="8"/>
      <c r="H128" s="8"/>
      <c r="I128" s="8"/>
      <c r="J128" s="8"/>
      <c r="K128" s="13"/>
      <c r="L128" s="13"/>
      <c r="M128" s="13"/>
      <c r="N128" s="13"/>
      <c r="O128" s="13"/>
      <c r="P128" s="13"/>
      <c r="Q128" s="13"/>
      <c r="R128" s="13"/>
      <c r="S128" s="13"/>
      <c r="T128" s="13"/>
      <c r="U128" s="13"/>
      <c r="V128" s="13"/>
      <c r="W128" s="13"/>
      <c r="X128" s="13"/>
      <c r="Y128" s="13"/>
      <c r="Z128" s="13"/>
      <c r="AA128" s="13"/>
      <c r="AB128" s="13"/>
    </row>
    <row r="129" spans="1:28" ht="22.5" customHeight="1">
      <c r="A129" s="16" t="s">
        <v>310</v>
      </c>
      <c r="B129" s="8"/>
      <c r="C129" s="8"/>
      <c r="D129" s="8"/>
      <c r="E129" s="8"/>
      <c r="F129" s="16"/>
      <c r="G129" s="8"/>
      <c r="H129" s="8"/>
      <c r="I129" s="8"/>
      <c r="J129" s="8"/>
      <c r="K129" s="13"/>
      <c r="L129" s="13"/>
      <c r="M129" s="13"/>
      <c r="N129" s="13"/>
      <c r="O129" s="13"/>
      <c r="P129" s="13"/>
      <c r="Q129" s="13"/>
      <c r="R129" s="13"/>
      <c r="S129" s="13"/>
      <c r="T129" s="13"/>
      <c r="U129" s="13"/>
      <c r="V129" s="13"/>
      <c r="W129" s="13"/>
      <c r="X129" s="13"/>
      <c r="Y129" s="13"/>
      <c r="Z129" s="13"/>
      <c r="AA129" s="13"/>
      <c r="AB129" s="13"/>
    </row>
    <row r="130" spans="1:28" ht="22.5" customHeight="1">
      <c r="A130" s="16" t="s">
        <v>311</v>
      </c>
      <c r="B130" s="8"/>
      <c r="C130" s="8"/>
      <c r="D130" s="8"/>
      <c r="E130" s="8"/>
      <c r="F130" s="16"/>
      <c r="G130" s="8"/>
      <c r="H130" s="8"/>
      <c r="I130" s="8"/>
      <c r="J130" s="8"/>
      <c r="K130" s="13"/>
      <c r="L130" s="13"/>
      <c r="M130" s="13"/>
      <c r="N130" s="13"/>
      <c r="O130" s="13"/>
      <c r="P130" s="13"/>
      <c r="Q130" s="13"/>
      <c r="R130" s="13"/>
      <c r="S130" s="13"/>
      <c r="T130" s="13"/>
      <c r="U130" s="13"/>
      <c r="V130" s="13"/>
      <c r="W130" s="13"/>
      <c r="X130" s="13"/>
      <c r="Y130" s="13"/>
      <c r="Z130" s="13"/>
      <c r="AA130" s="13"/>
      <c r="AB130" s="13"/>
    </row>
    <row r="131" spans="1:28" ht="22.5" customHeight="1">
      <c r="A131" s="16" t="s">
        <v>312</v>
      </c>
      <c r="B131" s="8"/>
      <c r="C131" s="8"/>
      <c r="D131" s="8"/>
      <c r="E131" s="8"/>
      <c r="F131" s="16"/>
      <c r="G131" s="8"/>
      <c r="H131" s="8"/>
      <c r="I131" s="8"/>
      <c r="J131" s="8"/>
      <c r="K131" s="13"/>
      <c r="L131" s="13"/>
      <c r="M131" s="13"/>
      <c r="N131" s="13"/>
      <c r="O131" s="13"/>
      <c r="P131" s="13"/>
      <c r="Q131" s="13"/>
      <c r="R131" s="13"/>
      <c r="S131" s="13"/>
      <c r="T131" s="13"/>
      <c r="U131" s="13"/>
      <c r="V131" s="13"/>
      <c r="W131" s="13"/>
      <c r="X131" s="13"/>
      <c r="Y131" s="13"/>
      <c r="Z131" s="13"/>
      <c r="AA131" s="13"/>
      <c r="AB131" s="13"/>
    </row>
    <row r="132" spans="1:28" ht="22.5" customHeight="1">
      <c r="A132" s="16" t="s">
        <v>313</v>
      </c>
      <c r="B132" s="8"/>
      <c r="C132" s="8"/>
      <c r="D132" s="8"/>
      <c r="E132" s="8"/>
      <c r="F132" s="16"/>
      <c r="G132" s="8"/>
      <c r="H132" s="8"/>
      <c r="I132" s="8"/>
      <c r="J132" s="8"/>
      <c r="K132" s="13"/>
      <c r="L132" s="13"/>
      <c r="M132" s="13"/>
      <c r="N132" s="13"/>
      <c r="O132" s="13"/>
      <c r="P132" s="13"/>
      <c r="Q132" s="13"/>
      <c r="R132" s="13"/>
      <c r="S132" s="13"/>
      <c r="T132" s="13"/>
      <c r="U132" s="13"/>
      <c r="V132" s="13"/>
      <c r="W132" s="13"/>
      <c r="X132" s="13"/>
      <c r="Y132" s="13"/>
      <c r="Z132" s="13"/>
      <c r="AA132" s="13"/>
      <c r="AB132" s="13"/>
    </row>
    <row r="133" spans="1:28" ht="22.5" customHeight="1">
      <c r="A133" s="16" t="s">
        <v>314</v>
      </c>
      <c r="B133" s="8"/>
      <c r="C133" s="8"/>
      <c r="D133" s="8"/>
      <c r="E133" s="8"/>
      <c r="F133" s="16"/>
      <c r="G133" s="8"/>
      <c r="H133" s="8"/>
      <c r="I133" s="8"/>
      <c r="J133" s="8"/>
      <c r="K133" s="13"/>
      <c r="L133" s="13"/>
      <c r="M133" s="13"/>
      <c r="N133" s="13"/>
      <c r="O133" s="13"/>
      <c r="P133" s="13"/>
      <c r="Q133" s="13"/>
      <c r="R133" s="13"/>
      <c r="S133" s="13"/>
      <c r="T133" s="13"/>
      <c r="U133" s="13"/>
      <c r="V133" s="13"/>
      <c r="W133" s="13"/>
      <c r="X133" s="13"/>
      <c r="Y133" s="13"/>
      <c r="Z133" s="13"/>
      <c r="AA133" s="13"/>
      <c r="AB133" s="13"/>
    </row>
    <row r="134" spans="1:28" ht="22.5" customHeight="1">
      <c r="A134" s="16" t="s">
        <v>315</v>
      </c>
      <c r="B134" s="8"/>
      <c r="C134" s="8"/>
      <c r="D134" s="8"/>
      <c r="E134" s="8"/>
      <c r="F134" s="16"/>
      <c r="G134" s="8"/>
      <c r="H134" s="8"/>
      <c r="I134" s="8"/>
      <c r="J134" s="8"/>
      <c r="K134" s="13"/>
      <c r="L134" s="13"/>
      <c r="M134" s="13"/>
      <c r="N134" s="13"/>
      <c r="O134" s="13"/>
      <c r="P134" s="13"/>
      <c r="Q134" s="13"/>
      <c r="R134" s="13"/>
      <c r="S134" s="13"/>
      <c r="T134" s="13"/>
      <c r="U134" s="13"/>
      <c r="V134" s="13"/>
      <c r="W134" s="13"/>
      <c r="X134" s="13"/>
      <c r="Y134" s="13"/>
      <c r="Z134" s="13"/>
      <c r="AA134" s="13"/>
      <c r="AB134" s="13"/>
    </row>
    <row r="135" spans="1:28" ht="22.5" customHeight="1">
      <c r="A135" s="16" t="s">
        <v>316</v>
      </c>
      <c r="B135" s="8"/>
      <c r="C135" s="8"/>
      <c r="D135" s="8"/>
      <c r="E135" s="8"/>
      <c r="F135" s="16"/>
      <c r="G135" s="8"/>
      <c r="H135" s="8"/>
      <c r="I135" s="8"/>
      <c r="J135" s="8"/>
      <c r="K135" s="13"/>
      <c r="L135" s="13"/>
      <c r="M135" s="13"/>
      <c r="N135" s="13"/>
      <c r="O135" s="13"/>
      <c r="P135" s="13"/>
      <c r="Q135" s="13"/>
      <c r="R135" s="13"/>
      <c r="S135" s="13"/>
      <c r="T135" s="13"/>
      <c r="U135" s="13"/>
      <c r="V135" s="13"/>
      <c r="W135" s="13"/>
      <c r="X135" s="13"/>
      <c r="Y135" s="13"/>
      <c r="Z135" s="13"/>
      <c r="AA135" s="13"/>
      <c r="AB135" s="13"/>
    </row>
    <row r="136" spans="1:28" ht="22.5" customHeight="1">
      <c r="A136" s="16" t="s">
        <v>317</v>
      </c>
      <c r="B136" s="8"/>
      <c r="C136" s="8"/>
      <c r="D136" s="8"/>
      <c r="E136" s="8"/>
      <c r="F136" s="16"/>
      <c r="G136" s="8"/>
      <c r="H136" s="8"/>
      <c r="I136" s="8"/>
      <c r="J136" s="8"/>
      <c r="K136" s="13"/>
      <c r="L136" s="13"/>
      <c r="M136" s="13"/>
      <c r="N136" s="13"/>
      <c r="O136" s="13"/>
      <c r="P136" s="13"/>
      <c r="Q136" s="13"/>
      <c r="R136" s="13"/>
      <c r="S136" s="13"/>
      <c r="T136" s="13"/>
      <c r="U136" s="13"/>
      <c r="V136" s="13"/>
      <c r="W136" s="13"/>
      <c r="X136" s="13"/>
      <c r="Y136" s="13"/>
      <c r="Z136" s="13"/>
      <c r="AA136" s="13"/>
      <c r="AB136" s="13"/>
    </row>
    <row r="137" spans="1:28" ht="22.5" customHeight="1">
      <c r="A137" s="16" t="s">
        <v>318</v>
      </c>
      <c r="B137" s="8"/>
      <c r="C137" s="8"/>
      <c r="D137" s="8"/>
      <c r="E137" s="8"/>
      <c r="F137" s="16"/>
      <c r="G137" s="8"/>
      <c r="H137" s="8"/>
      <c r="I137" s="8"/>
      <c r="J137" s="8"/>
      <c r="K137" s="13"/>
      <c r="L137" s="13"/>
      <c r="M137" s="13"/>
      <c r="N137" s="13"/>
      <c r="O137" s="13"/>
      <c r="P137" s="13"/>
      <c r="Q137" s="13"/>
      <c r="R137" s="13"/>
      <c r="S137" s="13"/>
      <c r="T137" s="13"/>
      <c r="U137" s="13"/>
      <c r="V137" s="13"/>
      <c r="W137" s="13"/>
      <c r="X137" s="13"/>
      <c r="Y137" s="13"/>
      <c r="Z137" s="13"/>
      <c r="AA137" s="13"/>
      <c r="AB137" s="13"/>
    </row>
    <row r="138" spans="1:28" ht="22.5" customHeight="1">
      <c r="A138" s="16" t="s">
        <v>319</v>
      </c>
      <c r="B138" s="8"/>
      <c r="C138" s="8"/>
      <c r="D138" s="8"/>
      <c r="E138" s="8"/>
      <c r="F138" s="16"/>
      <c r="G138" s="8"/>
      <c r="H138" s="8"/>
      <c r="I138" s="8"/>
      <c r="J138" s="8"/>
      <c r="K138" s="13"/>
      <c r="L138" s="13"/>
      <c r="M138" s="13"/>
      <c r="N138" s="13"/>
      <c r="O138" s="13"/>
      <c r="P138" s="13"/>
      <c r="Q138" s="13"/>
      <c r="R138" s="13"/>
      <c r="S138" s="13"/>
      <c r="T138" s="13"/>
      <c r="U138" s="13"/>
      <c r="V138" s="13"/>
      <c r="W138" s="13"/>
      <c r="X138" s="13"/>
      <c r="Y138" s="13"/>
      <c r="Z138" s="13"/>
      <c r="AA138" s="13"/>
      <c r="AB138" s="13"/>
    </row>
    <row r="139" spans="1:28" ht="22.5" customHeight="1">
      <c r="A139" s="16" t="s">
        <v>320</v>
      </c>
      <c r="B139" s="8"/>
      <c r="C139" s="8"/>
      <c r="D139" s="8"/>
      <c r="E139" s="8"/>
      <c r="F139" s="16"/>
      <c r="G139" s="8"/>
      <c r="H139" s="8"/>
      <c r="I139" s="8"/>
      <c r="J139" s="8"/>
      <c r="K139" s="13"/>
      <c r="L139" s="13"/>
      <c r="M139" s="13"/>
      <c r="N139" s="13"/>
      <c r="O139" s="13"/>
      <c r="P139" s="13"/>
      <c r="Q139" s="13"/>
      <c r="R139" s="13"/>
      <c r="S139" s="13"/>
      <c r="T139" s="13"/>
      <c r="U139" s="13"/>
      <c r="V139" s="13"/>
      <c r="W139" s="13"/>
      <c r="X139" s="13"/>
      <c r="Y139" s="13"/>
      <c r="Z139" s="13"/>
      <c r="AA139" s="13"/>
      <c r="AB139" s="13"/>
    </row>
    <row r="140" spans="1:28" ht="22.5" customHeight="1">
      <c r="A140" s="16" t="s">
        <v>321</v>
      </c>
      <c r="B140" s="8"/>
      <c r="C140" s="8"/>
      <c r="D140" s="8"/>
      <c r="E140" s="8"/>
      <c r="F140" s="16"/>
      <c r="G140" s="8"/>
      <c r="H140" s="8"/>
      <c r="I140" s="8"/>
      <c r="J140" s="8"/>
      <c r="K140" s="13"/>
      <c r="L140" s="13"/>
      <c r="M140" s="13"/>
      <c r="N140" s="13"/>
      <c r="O140" s="13"/>
      <c r="P140" s="13"/>
      <c r="Q140" s="13"/>
      <c r="R140" s="13"/>
      <c r="S140" s="13"/>
      <c r="T140" s="13"/>
      <c r="U140" s="13"/>
      <c r="V140" s="13"/>
      <c r="W140" s="13"/>
      <c r="X140" s="13"/>
      <c r="Y140" s="13"/>
      <c r="Z140" s="13"/>
      <c r="AA140" s="13"/>
      <c r="AB140" s="13"/>
    </row>
    <row r="141" spans="1:28" ht="22.5" customHeight="1">
      <c r="A141" s="16" t="s">
        <v>322</v>
      </c>
      <c r="B141" s="8"/>
      <c r="C141" s="8"/>
      <c r="D141" s="8"/>
      <c r="E141" s="8"/>
      <c r="F141" s="16"/>
      <c r="G141" s="8"/>
      <c r="H141" s="8"/>
      <c r="I141" s="8"/>
      <c r="J141" s="8"/>
      <c r="K141" s="13"/>
      <c r="L141" s="13"/>
      <c r="M141" s="13"/>
      <c r="N141" s="13"/>
      <c r="O141" s="13"/>
      <c r="P141" s="13"/>
      <c r="Q141" s="13"/>
      <c r="R141" s="13"/>
      <c r="S141" s="13"/>
      <c r="T141" s="13"/>
      <c r="U141" s="13"/>
      <c r="V141" s="13"/>
      <c r="W141" s="13"/>
      <c r="X141" s="13"/>
      <c r="Y141" s="13"/>
      <c r="Z141" s="13"/>
      <c r="AA141" s="13"/>
      <c r="AB141" s="13"/>
    </row>
    <row r="142" spans="1:28" ht="22.5" customHeight="1">
      <c r="A142" s="16" t="s">
        <v>323</v>
      </c>
      <c r="B142" s="8"/>
      <c r="C142" s="8"/>
      <c r="D142" s="8"/>
      <c r="E142" s="8"/>
      <c r="F142" s="16"/>
      <c r="G142" s="8"/>
      <c r="H142" s="8"/>
      <c r="I142" s="8"/>
      <c r="J142" s="8"/>
      <c r="K142" s="13"/>
      <c r="L142" s="13"/>
      <c r="M142" s="13"/>
      <c r="N142" s="13"/>
      <c r="O142" s="13"/>
      <c r="P142" s="13"/>
      <c r="Q142" s="13"/>
      <c r="R142" s="13"/>
      <c r="S142" s="13"/>
      <c r="T142" s="13"/>
      <c r="U142" s="13"/>
      <c r="V142" s="13"/>
      <c r="W142" s="13"/>
      <c r="X142" s="13"/>
      <c r="Y142" s="13"/>
      <c r="Z142" s="13"/>
      <c r="AA142" s="13"/>
      <c r="AB142" s="13"/>
    </row>
    <row r="143" spans="1:28" ht="22.5" customHeight="1">
      <c r="A143" s="16" t="s">
        <v>324</v>
      </c>
      <c r="B143" s="8"/>
      <c r="C143" s="8"/>
      <c r="D143" s="8"/>
      <c r="E143" s="8"/>
      <c r="F143" s="16"/>
      <c r="G143" s="8"/>
      <c r="H143" s="8"/>
      <c r="I143" s="8"/>
      <c r="J143" s="8"/>
      <c r="K143" s="13"/>
      <c r="L143" s="13"/>
      <c r="M143" s="13"/>
      <c r="N143" s="13"/>
      <c r="O143" s="13"/>
      <c r="P143" s="13"/>
      <c r="Q143" s="13"/>
      <c r="R143" s="13"/>
      <c r="S143" s="13"/>
      <c r="T143" s="13"/>
      <c r="U143" s="13"/>
      <c r="V143" s="13"/>
      <c r="W143" s="13"/>
      <c r="X143" s="13"/>
      <c r="Y143" s="13"/>
      <c r="Z143" s="13"/>
      <c r="AA143" s="13"/>
      <c r="AB143" s="13"/>
    </row>
    <row r="144" spans="1:28" ht="22.5" customHeight="1">
      <c r="A144" s="16" t="s">
        <v>325</v>
      </c>
      <c r="B144" s="8"/>
      <c r="C144" s="8"/>
      <c r="D144" s="8"/>
      <c r="E144" s="8"/>
      <c r="F144" s="16"/>
      <c r="G144" s="8"/>
      <c r="H144" s="8"/>
      <c r="I144" s="8"/>
      <c r="J144" s="8"/>
      <c r="K144" s="13"/>
      <c r="L144" s="13"/>
      <c r="M144" s="13"/>
      <c r="N144" s="13"/>
      <c r="O144" s="13"/>
      <c r="P144" s="13"/>
      <c r="Q144" s="13"/>
      <c r="R144" s="13"/>
      <c r="S144" s="13"/>
      <c r="T144" s="13"/>
      <c r="U144" s="13"/>
      <c r="V144" s="13"/>
      <c r="W144" s="13"/>
      <c r="X144" s="13"/>
      <c r="Y144" s="13"/>
      <c r="Z144" s="13"/>
      <c r="AA144" s="13"/>
      <c r="AB144" s="13"/>
    </row>
    <row r="145" spans="1:28" ht="22.5" customHeight="1">
      <c r="A145" s="16" t="s">
        <v>326</v>
      </c>
      <c r="B145" s="8"/>
      <c r="C145" s="8"/>
      <c r="D145" s="8"/>
      <c r="E145" s="8"/>
      <c r="F145" s="16"/>
      <c r="G145" s="8"/>
      <c r="H145" s="8"/>
      <c r="I145" s="8"/>
      <c r="J145" s="8"/>
      <c r="K145" s="13"/>
      <c r="L145" s="13"/>
      <c r="M145" s="13"/>
      <c r="N145" s="13"/>
      <c r="O145" s="13"/>
      <c r="P145" s="13"/>
      <c r="Q145" s="13"/>
      <c r="R145" s="13"/>
      <c r="S145" s="13"/>
      <c r="T145" s="13"/>
      <c r="U145" s="13"/>
      <c r="V145" s="13"/>
      <c r="W145" s="13"/>
      <c r="X145" s="13"/>
      <c r="Y145" s="13"/>
      <c r="Z145" s="13"/>
      <c r="AA145" s="13"/>
      <c r="AB145" s="13"/>
    </row>
    <row r="146" spans="1:28" ht="22.5" customHeight="1">
      <c r="A146" s="16" t="s">
        <v>327</v>
      </c>
      <c r="B146" s="8"/>
      <c r="C146" s="8"/>
      <c r="D146" s="8"/>
      <c r="E146" s="8"/>
      <c r="F146" s="16"/>
      <c r="G146" s="8"/>
      <c r="H146" s="8"/>
      <c r="I146" s="8"/>
      <c r="J146" s="8"/>
      <c r="K146" s="13"/>
      <c r="L146" s="13"/>
      <c r="M146" s="13"/>
      <c r="N146" s="13"/>
      <c r="O146" s="13"/>
      <c r="P146" s="13"/>
      <c r="Q146" s="13"/>
      <c r="R146" s="13"/>
      <c r="S146" s="13"/>
      <c r="T146" s="13"/>
      <c r="U146" s="13"/>
      <c r="V146" s="13"/>
      <c r="W146" s="13"/>
      <c r="X146" s="13"/>
      <c r="Y146" s="13"/>
      <c r="Z146" s="13"/>
      <c r="AA146" s="13"/>
      <c r="AB146" s="13"/>
    </row>
    <row r="147" spans="1:28" ht="22.5" customHeight="1">
      <c r="A147" s="16" t="s">
        <v>328</v>
      </c>
      <c r="B147" s="8"/>
      <c r="C147" s="8"/>
      <c r="D147" s="8"/>
      <c r="E147" s="8"/>
      <c r="F147" s="16"/>
      <c r="G147" s="8"/>
      <c r="H147" s="8"/>
      <c r="I147" s="8"/>
      <c r="J147" s="8"/>
      <c r="K147" s="13"/>
      <c r="L147" s="13"/>
      <c r="M147" s="13"/>
      <c r="N147" s="13"/>
      <c r="O147" s="13"/>
      <c r="P147" s="13"/>
      <c r="Q147" s="13"/>
      <c r="R147" s="13"/>
      <c r="S147" s="13"/>
      <c r="T147" s="13"/>
      <c r="U147" s="13"/>
      <c r="V147" s="13"/>
      <c r="W147" s="13"/>
      <c r="X147" s="13"/>
      <c r="Y147" s="13"/>
      <c r="Z147" s="13"/>
      <c r="AA147" s="13"/>
      <c r="AB147" s="13"/>
    </row>
    <row r="148" spans="1:28" ht="22.5" customHeight="1">
      <c r="A148" s="16" t="s">
        <v>329</v>
      </c>
      <c r="B148" s="8"/>
      <c r="C148" s="8"/>
      <c r="D148" s="8"/>
      <c r="E148" s="8"/>
      <c r="F148" s="16"/>
      <c r="G148" s="8"/>
      <c r="H148" s="8"/>
      <c r="I148" s="8"/>
      <c r="J148" s="8"/>
      <c r="K148" s="13"/>
      <c r="L148" s="13"/>
      <c r="M148" s="13"/>
      <c r="N148" s="13"/>
      <c r="O148" s="13"/>
      <c r="P148" s="13"/>
      <c r="Q148" s="13"/>
      <c r="R148" s="13"/>
      <c r="S148" s="13"/>
      <c r="T148" s="13"/>
      <c r="U148" s="13"/>
      <c r="V148" s="13"/>
      <c r="W148" s="13"/>
      <c r="X148" s="13"/>
      <c r="Y148" s="13"/>
      <c r="Z148" s="13"/>
      <c r="AA148" s="13"/>
      <c r="AB148" s="13"/>
    </row>
    <row r="149" spans="1:28" ht="22.5" customHeight="1">
      <c r="A149" s="16" t="s">
        <v>330</v>
      </c>
      <c r="B149" s="8"/>
      <c r="C149" s="8"/>
      <c r="D149" s="8"/>
      <c r="E149" s="8"/>
      <c r="F149" s="16"/>
      <c r="G149" s="8"/>
      <c r="H149" s="8"/>
      <c r="I149" s="8"/>
      <c r="J149" s="8"/>
      <c r="K149" s="13"/>
      <c r="L149" s="13"/>
      <c r="M149" s="13"/>
      <c r="N149" s="13"/>
      <c r="O149" s="13"/>
      <c r="P149" s="13"/>
      <c r="Q149" s="13"/>
      <c r="R149" s="13"/>
      <c r="S149" s="13"/>
      <c r="T149" s="13"/>
      <c r="U149" s="13"/>
      <c r="V149" s="13"/>
      <c r="W149" s="13"/>
      <c r="X149" s="13"/>
      <c r="Y149" s="13"/>
      <c r="Z149" s="13"/>
      <c r="AA149" s="13"/>
      <c r="AB149" s="13"/>
    </row>
    <row r="150" spans="1:28" ht="22.5" customHeight="1">
      <c r="A150" s="16" t="s">
        <v>331</v>
      </c>
      <c r="B150" s="8"/>
      <c r="C150" s="8"/>
      <c r="D150" s="8"/>
      <c r="E150" s="8"/>
      <c r="F150" s="16"/>
      <c r="G150" s="8"/>
      <c r="H150" s="8"/>
      <c r="I150" s="8"/>
      <c r="J150" s="8"/>
      <c r="K150" s="13"/>
      <c r="L150" s="13"/>
      <c r="M150" s="13"/>
      <c r="N150" s="13"/>
      <c r="O150" s="13"/>
      <c r="P150" s="13"/>
      <c r="Q150" s="13"/>
      <c r="R150" s="13"/>
      <c r="S150" s="13"/>
      <c r="T150" s="13"/>
      <c r="U150" s="13"/>
      <c r="V150" s="13"/>
      <c r="W150" s="13"/>
      <c r="X150" s="13"/>
      <c r="Y150" s="13"/>
      <c r="Z150" s="13"/>
      <c r="AA150" s="13"/>
      <c r="AB150" s="13"/>
    </row>
    <row r="151" spans="1:28" ht="22.5" customHeight="1">
      <c r="A151" s="16" t="s">
        <v>332</v>
      </c>
      <c r="B151" s="8"/>
      <c r="C151" s="8"/>
      <c r="D151" s="8"/>
      <c r="E151" s="8"/>
      <c r="F151" s="16"/>
      <c r="G151" s="8"/>
      <c r="H151" s="8"/>
      <c r="I151" s="8"/>
      <c r="J151" s="8"/>
      <c r="K151" s="13"/>
      <c r="L151" s="13"/>
      <c r="M151" s="13"/>
      <c r="N151" s="13"/>
      <c r="O151" s="13"/>
      <c r="P151" s="13"/>
      <c r="Q151" s="13"/>
      <c r="R151" s="13"/>
      <c r="S151" s="13"/>
      <c r="T151" s="13"/>
      <c r="U151" s="13"/>
      <c r="V151" s="13"/>
      <c r="W151" s="13"/>
      <c r="X151" s="13"/>
      <c r="Y151" s="13"/>
      <c r="Z151" s="13"/>
      <c r="AA151" s="13"/>
      <c r="AB151" s="13"/>
    </row>
    <row r="152" spans="1:28" ht="22.5" customHeight="1">
      <c r="A152" s="16" t="s">
        <v>333</v>
      </c>
      <c r="B152" s="8"/>
      <c r="C152" s="8"/>
      <c r="D152" s="8"/>
      <c r="E152" s="8"/>
      <c r="F152" s="16"/>
      <c r="G152" s="8"/>
      <c r="H152" s="8"/>
      <c r="I152" s="8"/>
      <c r="J152" s="8"/>
      <c r="K152" s="13"/>
      <c r="L152" s="13"/>
      <c r="M152" s="13"/>
      <c r="N152" s="13"/>
      <c r="O152" s="13"/>
      <c r="P152" s="13"/>
      <c r="Q152" s="13"/>
      <c r="R152" s="13"/>
      <c r="S152" s="13"/>
      <c r="T152" s="13"/>
      <c r="U152" s="13"/>
      <c r="V152" s="13"/>
      <c r="W152" s="13"/>
      <c r="X152" s="13"/>
      <c r="Y152" s="13"/>
      <c r="Z152" s="13"/>
      <c r="AA152" s="13"/>
      <c r="AB152" s="13"/>
    </row>
    <row r="153" spans="1:28" ht="22.5" customHeight="1">
      <c r="A153" s="16" t="s">
        <v>334</v>
      </c>
      <c r="B153" s="8"/>
      <c r="C153" s="8"/>
      <c r="D153" s="8"/>
      <c r="E153" s="8"/>
      <c r="F153" s="16"/>
      <c r="G153" s="8"/>
      <c r="H153" s="8"/>
      <c r="I153" s="8"/>
      <c r="J153" s="8"/>
      <c r="K153" s="13"/>
      <c r="L153" s="13"/>
      <c r="M153" s="13"/>
      <c r="N153" s="13"/>
      <c r="O153" s="13"/>
      <c r="P153" s="13"/>
      <c r="Q153" s="13"/>
      <c r="R153" s="13"/>
      <c r="S153" s="13"/>
      <c r="T153" s="13"/>
      <c r="U153" s="13"/>
      <c r="V153" s="13"/>
      <c r="W153" s="13"/>
      <c r="X153" s="13"/>
      <c r="Y153" s="13"/>
      <c r="Z153" s="13"/>
      <c r="AA153" s="13"/>
      <c r="AB153" s="13"/>
    </row>
    <row r="154" spans="1:28" ht="22.5" customHeight="1">
      <c r="A154" s="16" t="s">
        <v>335</v>
      </c>
      <c r="B154" s="8"/>
      <c r="C154" s="8"/>
      <c r="D154" s="8"/>
      <c r="E154" s="8"/>
      <c r="F154" s="16"/>
      <c r="G154" s="8"/>
      <c r="H154" s="8"/>
      <c r="I154" s="8"/>
      <c r="J154" s="8"/>
      <c r="K154" s="13"/>
      <c r="L154" s="13"/>
      <c r="M154" s="13"/>
      <c r="N154" s="13"/>
      <c r="O154" s="13"/>
      <c r="P154" s="13"/>
      <c r="Q154" s="13"/>
      <c r="R154" s="13"/>
      <c r="S154" s="13"/>
      <c r="T154" s="13"/>
      <c r="U154" s="13"/>
      <c r="V154" s="13"/>
      <c r="W154" s="13"/>
      <c r="X154" s="13"/>
      <c r="Y154" s="13"/>
      <c r="Z154" s="13"/>
      <c r="AA154" s="13"/>
      <c r="AB154" s="13"/>
    </row>
    <row r="155" spans="1:28" ht="22.5" customHeight="1">
      <c r="A155" s="16" t="s">
        <v>336</v>
      </c>
      <c r="B155" s="8"/>
      <c r="C155" s="8"/>
      <c r="D155" s="8"/>
      <c r="E155" s="8"/>
      <c r="F155" s="16"/>
      <c r="G155" s="8"/>
      <c r="H155" s="8"/>
      <c r="I155" s="8"/>
      <c r="J155" s="8"/>
      <c r="K155" s="13"/>
      <c r="L155" s="13"/>
      <c r="M155" s="13"/>
      <c r="N155" s="13"/>
      <c r="O155" s="13"/>
      <c r="P155" s="13"/>
      <c r="Q155" s="13"/>
      <c r="R155" s="13"/>
      <c r="S155" s="13"/>
      <c r="T155" s="13"/>
      <c r="U155" s="13"/>
      <c r="V155" s="13"/>
      <c r="W155" s="13"/>
      <c r="X155" s="13"/>
      <c r="Y155" s="13"/>
      <c r="Z155" s="13"/>
      <c r="AA155" s="13"/>
      <c r="AB155" s="13"/>
    </row>
    <row r="156" spans="1:28" ht="22.5" customHeight="1">
      <c r="A156" s="16" t="s">
        <v>337</v>
      </c>
      <c r="B156" s="8"/>
      <c r="C156" s="8"/>
      <c r="D156" s="8"/>
      <c r="E156" s="8"/>
      <c r="F156" s="16"/>
      <c r="G156" s="8"/>
      <c r="H156" s="8"/>
      <c r="I156" s="8"/>
      <c r="J156" s="8"/>
      <c r="K156" s="13"/>
      <c r="L156" s="13"/>
      <c r="M156" s="13"/>
      <c r="N156" s="13"/>
      <c r="O156" s="13"/>
      <c r="P156" s="13"/>
      <c r="Q156" s="13"/>
      <c r="R156" s="13"/>
      <c r="S156" s="13"/>
      <c r="T156" s="13"/>
      <c r="U156" s="13"/>
      <c r="V156" s="13"/>
      <c r="W156" s="13"/>
      <c r="X156" s="13"/>
      <c r="Y156" s="13"/>
      <c r="Z156" s="13"/>
      <c r="AA156" s="13"/>
      <c r="AB156" s="13"/>
    </row>
    <row r="157" spans="1:28" ht="22.5" customHeight="1">
      <c r="A157" s="16" t="s">
        <v>338</v>
      </c>
      <c r="B157" s="8"/>
      <c r="C157" s="8"/>
      <c r="D157" s="8"/>
      <c r="E157" s="8"/>
      <c r="F157" s="16"/>
      <c r="G157" s="8"/>
      <c r="H157" s="8"/>
      <c r="I157" s="8"/>
      <c r="J157" s="8"/>
      <c r="K157" s="13"/>
      <c r="L157" s="13"/>
      <c r="M157" s="13"/>
      <c r="N157" s="13"/>
      <c r="O157" s="13"/>
      <c r="P157" s="13"/>
      <c r="Q157" s="13"/>
      <c r="R157" s="13"/>
      <c r="S157" s="13"/>
      <c r="T157" s="13"/>
      <c r="U157" s="13"/>
      <c r="V157" s="13"/>
      <c r="W157" s="13"/>
      <c r="X157" s="13"/>
      <c r="Y157" s="13"/>
      <c r="Z157" s="13"/>
      <c r="AA157" s="13"/>
      <c r="AB157" s="13"/>
    </row>
    <row r="158" spans="1:28" ht="22.5" customHeight="1">
      <c r="A158" s="16" t="s">
        <v>339</v>
      </c>
      <c r="B158" s="8"/>
      <c r="C158" s="8"/>
      <c r="D158" s="8"/>
      <c r="E158" s="8"/>
      <c r="F158" s="16"/>
      <c r="G158" s="8"/>
      <c r="H158" s="8"/>
      <c r="I158" s="8"/>
      <c r="J158" s="8"/>
      <c r="K158" s="13"/>
      <c r="L158" s="13"/>
      <c r="M158" s="13"/>
      <c r="N158" s="13"/>
      <c r="O158" s="13"/>
      <c r="P158" s="13"/>
      <c r="Q158" s="13"/>
      <c r="R158" s="13"/>
      <c r="S158" s="13"/>
      <c r="T158" s="13"/>
      <c r="U158" s="13"/>
      <c r="V158" s="13"/>
      <c r="W158" s="13"/>
      <c r="X158" s="13"/>
      <c r="Y158" s="13"/>
      <c r="Z158" s="13"/>
      <c r="AA158" s="13"/>
      <c r="AB158" s="13"/>
    </row>
    <row r="159" spans="1:28" ht="22.5" customHeight="1">
      <c r="A159" s="16" t="s">
        <v>340</v>
      </c>
      <c r="B159" s="8"/>
      <c r="C159" s="8"/>
      <c r="D159" s="8"/>
      <c r="E159" s="8"/>
      <c r="F159" s="16"/>
      <c r="G159" s="8"/>
      <c r="H159" s="8"/>
      <c r="I159" s="8"/>
      <c r="J159" s="8"/>
      <c r="K159" s="13"/>
      <c r="L159" s="13"/>
      <c r="M159" s="13"/>
      <c r="N159" s="13"/>
      <c r="O159" s="13"/>
      <c r="P159" s="13"/>
      <c r="Q159" s="13"/>
      <c r="R159" s="13"/>
      <c r="S159" s="13"/>
      <c r="T159" s="13"/>
      <c r="U159" s="13"/>
      <c r="V159" s="13"/>
      <c r="W159" s="13"/>
      <c r="X159" s="13"/>
      <c r="Y159" s="13"/>
      <c r="Z159" s="13"/>
      <c r="AA159" s="13"/>
      <c r="AB159" s="13"/>
    </row>
    <row r="160" spans="1:28" ht="22.5" customHeight="1">
      <c r="A160" s="16" t="s">
        <v>341</v>
      </c>
      <c r="B160" s="8"/>
      <c r="C160" s="8"/>
      <c r="D160" s="8"/>
      <c r="E160" s="8"/>
      <c r="F160" s="16"/>
      <c r="G160" s="8"/>
      <c r="H160" s="8"/>
      <c r="I160" s="8"/>
      <c r="J160" s="8"/>
      <c r="K160" s="13"/>
      <c r="L160" s="13"/>
      <c r="M160" s="13"/>
      <c r="N160" s="13"/>
      <c r="O160" s="13"/>
      <c r="P160" s="13"/>
      <c r="Q160" s="13"/>
      <c r="R160" s="13"/>
      <c r="S160" s="13"/>
      <c r="T160" s="13"/>
      <c r="U160" s="13"/>
      <c r="V160" s="13"/>
      <c r="W160" s="13"/>
      <c r="X160" s="13"/>
      <c r="Y160" s="13"/>
      <c r="Z160" s="13"/>
      <c r="AA160" s="13"/>
      <c r="AB160" s="13"/>
    </row>
    <row r="161" spans="1:28" ht="22.5" customHeight="1">
      <c r="A161" s="16" t="s">
        <v>342</v>
      </c>
      <c r="B161" s="8"/>
      <c r="C161" s="8"/>
      <c r="D161" s="8"/>
      <c r="E161" s="8"/>
      <c r="F161" s="16"/>
      <c r="G161" s="8"/>
      <c r="H161" s="8"/>
      <c r="I161" s="8"/>
      <c r="J161" s="8"/>
      <c r="K161" s="13"/>
      <c r="L161" s="13"/>
      <c r="M161" s="13"/>
      <c r="N161" s="13"/>
      <c r="O161" s="13"/>
      <c r="P161" s="13"/>
      <c r="Q161" s="13"/>
      <c r="R161" s="13"/>
      <c r="S161" s="13"/>
      <c r="T161" s="13"/>
      <c r="U161" s="13"/>
      <c r="V161" s="13"/>
      <c r="W161" s="13"/>
      <c r="X161" s="13"/>
      <c r="Y161" s="13"/>
      <c r="Z161" s="13"/>
      <c r="AA161" s="13"/>
      <c r="AB161" s="13"/>
    </row>
    <row r="162" spans="1:28" ht="22.5" customHeight="1">
      <c r="A162" s="16" t="s">
        <v>343</v>
      </c>
      <c r="B162" s="8"/>
      <c r="C162" s="8"/>
      <c r="D162" s="8"/>
      <c r="E162" s="8"/>
      <c r="F162" s="16"/>
      <c r="G162" s="8"/>
      <c r="H162" s="8"/>
      <c r="I162" s="8"/>
      <c r="J162" s="8"/>
      <c r="K162" s="13"/>
      <c r="L162" s="13"/>
      <c r="M162" s="13"/>
      <c r="N162" s="13"/>
      <c r="O162" s="13"/>
      <c r="P162" s="13"/>
      <c r="Q162" s="13"/>
      <c r="R162" s="13"/>
      <c r="S162" s="13"/>
      <c r="T162" s="13"/>
      <c r="U162" s="13"/>
      <c r="V162" s="13"/>
      <c r="W162" s="13"/>
      <c r="X162" s="13"/>
      <c r="Y162" s="13"/>
      <c r="Z162" s="13"/>
      <c r="AA162" s="13"/>
      <c r="AB162" s="13"/>
    </row>
    <row r="163" spans="1:28" ht="22.5" customHeight="1">
      <c r="A163" s="16" t="s">
        <v>344</v>
      </c>
      <c r="B163" s="8"/>
      <c r="C163" s="8"/>
      <c r="D163" s="8"/>
      <c r="E163" s="8"/>
      <c r="F163" s="16"/>
      <c r="G163" s="8"/>
      <c r="H163" s="8"/>
      <c r="I163" s="8"/>
      <c r="J163" s="8"/>
      <c r="K163" s="13"/>
      <c r="L163" s="13"/>
      <c r="M163" s="13"/>
      <c r="N163" s="13"/>
      <c r="O163" s="13"/>
      <c r="P163" s="13"/>
      <c r="Q163" s="13"/>
      <c r="R163" s="13"/>
      <c r="S163" s="13"/>
      <c r="T163" s="13"/>
      <c r="U163" s="13"/>
      <c r="V163" s="13"/>
      <c r="W163" s="13"/>
      <c r="X163" s="13"/>
      <c r="Y163" s="13"/>
      <c r="Z163" s="13"/>
      <c r="AA163" s="13"/>
      <c r="AB163" s="13"/>
    </row>
    <row r="164" spans="1:28" ht="22.5" customHeight="1">
      <c r="A164" s="16" t="s">
        <v>345</v>
      </c>
      <c r="B164" s="8"/>
      <c r="C164" s="8"/>
      <c r="D164" s="8"/>
      <c r="E164" s="8"/>
      <c r="F164" s="16"/>
      <c r="G164" s="8"/>
      <c r="H164" s="8"/>
      <c r="I164" s="8"/>
      <c r="J164" s="8"/>
      <c r="K164" s="13"/>
      <c r="L164" s="13"/>
      <c r="M164" s="13"/>
      <c r="N164" s="13"/>
      <c r="O164" s="13"/>
      <c r="P164" s="13"/>
      <c r="Q164" s="13"/>
      <c r="R164" s="13"/>
      <c r="S164" s="13"/>
      <c r="T164" s="13"/>
      <c r="U164" s="13"/>
      <c r="V164" s="13"/>
      <c r="W164" s="13"/>
      <c r="X164" s="13"/>
      <c r="Y164" s="13"/>
      <c r="Z164" s="13"/>
      <c r="AA164" s="13"/>
      <c r="AB164" s="13"/>
    </row>
    <row r="165" spans="1:28" ht="22.5" customHeight="1">
      <c r="A165" s="16" t="s">
        <v>346</v>
      </c>
      <c r="B165" s="8"/>
      <c r="C165" s="8"/>
      <c r="D165" s="8"/>
      <c r="E165" s="8"/>
      <c r="F165" s="16"/>
      <c r="G165" s="8"/>
      <c r="H165" s="8"/>
      <c r="I165" s="8"/>
      <c r="J165" s="8"/>
      <c r="K165" s="13"/>
      <c r="L165" s="13"/>
      <c r="M165" s="13"/>
      <c r="N165" s="13"/>
      <c r="O165" s="13"/>
      <c r="P165" s="13"/>
      <c r="Q165" s="13"/>
      <c r="R165" s="13"/>
      <c r="S165" s="13"/>
      <c r="T165" s="13"/>
      <c r="U165" s="13"/>
      <c r="V165" s="13"/>
      <c r="W165" s="13"/>
      <c r="X165" s="13"/>
      <c r="Y165" s="13"/>
      <c r="Z165" s="13"/>
      <c r="AA165" s="13"/>
      <c r="AB165" s="13"/>
    </row>
    <row r="166" spans="1:28" ht="22.5" customHeight="1">
      <c r="A166" s="16" t="s">
        <v>347</v>
      </c>
      <c r="B166" s="8"/>
      <c r="C166" s="8"/>
      <c r="D166" s="8"/>
      <c r="E166" s="8"/>
      <c r="F166" s="16"/>
      <c r="G166" s="8"/>
      <c r="H166" s="8"/>
      <c r="I166" s="8"/>
      <c r="J166" s="8"/>
      <c r="K166" s="13"/>
      <c r="L166" s="13"/>
      <c r="M166" s="13"/>
      <c r="N166" s="13"/>
      <c r="O166" s="13"/>
      <c r="P166" s="13"/>
      <c r="Q166" s="13"/>
      <c r="R166" s="13"/>
      <c r="S166" s="13"/>
      <c r="T166" s="13"/>
      <c r="U166" s="13"/>
      <c r="V166" s="13"/>
      <c r="W166" s="13"/>
      <c r="X166" s="13"/>
      <c r="Y166" s="13"/>
      <c r="Z166" s="13"/>
      <c r="AA166" s="13"/>
      <c r="AB166" s="13"/>
    </row>
    <row r="167" spans="1:28" ht="22.5" customHeight="1">
      <c r="A167" s="16" t="s">
        <v>348</v>
      </c>
      <c r="B167" s="8"/>
      <c r="C167" s="8"/>
      <c r="D167" s="8"/>
      <c r="E167" s="8"/>
      <c r="F167" s="16"/>
      <c r="G167" s="8"/>
      <c r="H167" s="8"/>
      <c r="I167" s="8"/>
      <c r="J167" s="8"/>
      <c r="K167" s="13"/>
      <c r="L167" s="13"/>
      <c r="M167" s="13"/>
      <c r="N167" s="13"/>
      <c r="O167" s="13"/>
      <c r="P167" s="13"/>
      <c r="Q167" s="13"/>
      <c r="R167" s="13"/>
      <c r="S167" s="13"/>
      <c r="T167" s="13"/>
      <c r="U167" s="13"/>
      <c r="V167" s="13"/>
      <c r="W167" s="13"/>
      <c r="X167" s="13"/>
      <c r="Y167" s="13"/>
      <c r="Z167" s="13"/>
      <c r="AA167" s="13"/>
      <c r="AB167" s="13"/>
    </row>
    <row r="168" spans="1:28" ht="22.5" customHeight="1">
      <c r="A168" s="16" t="s">
        <v>349</v>
      </c>
      <c r="B168" s="8"/>
      <c r="C168" s="8"/>
      <c r="D168" s="8"/>
      <c r="E168" s="8"/>
      <c r="F168" s="16"/>
      <c r="G168" s="8"/>
      <c r="H168" s="8"/>
      <c r="I168" s="8"/>
      <c r="J168" s="8"/>
      <c r="K168" s="13"/>
      <c r="L168" s="13"/>
      <c r="M168" s="13"/>
      <c r="N168" s="13"/>
      <c r="O168" s="13"/>
      <c r="P168" s="13"/>
      <c r="Q168" s="13"/>
      <c r="R168" s="13"/>
      <c r="S168" s="13"/>
      <c r="T168" s="13"/>
      <c r="U168" s="13"/>
      <c r="V168" s="13"/>
      <c r="W168" s="13"/>
      <c r="X168" s="13"/>
      <c r="Y168" s="13"/>
      <c r="Z168" s="13"/>
      <c r="AA168" s="13"/>
      <c r="AB168" s="13"/>
    </row>
    <row r="169" spans="1:28" ht="22.5" customHeight="1">
      <c r="A169" s="16" t="s">
        <v>350</v>
      </c>
      <c r="B169" s="8"/>
      <c r="C169" s="8"/>
      <c r="D169" s="8"/>
      <c r="E169" s="8"/>
      <c r="F169" s="16"/>
      <c r="G169" s="8"/>
      <c r="H169" s="8"/>
      <c r="I169" s="8"/>
      <c r="J169" s="8"/>
      <c r="K169" s="13"/>
      <c r="L169" s="13"/>
      <c r="M169" s="13"/>
      <c r="N169" s="13"/>
      <c r="O169" s="13"/>
      <c r="P169" s="13"/>
      <c r="Q169" s="13"/>
      <c r="R169" s="13"/>
      <c r="S169" s="13"/>
      <c r="T169" s="13"/>
      <c r="U169" s="13"/>
      <c r="V169" s="13"/>
      <c r="W169" s="13"/>
      <c r="X169" s="13"/>
      <c r="Y169" s="13"/>
      <c r="Z169" s="13"/>
      <c r="AA169" s="13"/>
      <c r="AB169" s="13"/>
    </row>
    <row r="170" spans="1:28" ht="22.5" customHeight="1">
      <c r="A170" s="16" t="s">
        <v>351</v>
      </c>
      <c r="B170" s="8"/>
      <c r="C170" s="8"/>
      <c r="D170" s="8"/>
      <c r="E170" s="8"/>
      <c r="F170" s="16"/>
      <c r="G170" s="8"/>
      <c r="H170" s="8"/>
      <c r="I170" s="8"/>
      <c r="J170" s="8"/>
      <c r="K170" s="13"/>
      <c r="L170" s="13"/>
      <c r="M170" s="13"/>
      <c r="N170" s="13"/>
      <c r="O170" s="13"/>
      <c r="P170" s="13"/>
      <c r="Q170" s="13"/>
      <c r="R170" s="13"/>
      <c r="S170" s="13"/>
      <c r="T170" s="13"/>
      <c r="U170" s="13"/>
      <c r="V170" s="13"/>
      <c r="W170" s="13"/>
      <c r="X170" s="13"/>
      <c r="Y170" s="13"/>
      <c r="Z170" s="13"/>
      <c r="AA170" s="13"/>
      <c r="AB170" s="13"/>
    </row>
    <row r="171" spans="1:28" ht="22.5" customHeight="1">
      <c r="A171" s="16" t="s">
        <v>352</v>
      </c>
      <c r="B171" s="8"/>
      <c r="C171" s="8"/>
      <c r="D171" s="8"/>
      <c r="E171" s="8"/>
      <c r="F171" s="16"/>
      <c r="G171" s="8"/>
      <c r="H171" s="8"/>
      <c r="I171" s="8"/>
      <c r="J171" s="8"/>
      <c r="K171" s="13"/>
      <c r="L171" s="13"/>
      <c r="M171" s="13"/>
      <c r="N171" s="13"/>
      <c r="O171" s="13"/>
      <c r="P171" s="13"/>
      <c r="Q171" s="13"/>
      <c r="R171" s="13"/>
      <c r="S171" s="13"/>
      <c r="T171" s="13"/>
      <c r="U171" s="13"/>
      <c r="V171" s="13"/>
      <c r="W171" s="13"/>
      <c r="X171" s="13"/>
      <c r="Y171" s="13"/>
      <c r="Z171" s="13"/>
      <c r="AA171" s="13"/>
      <c r="AB171" s="13"/>
    </row>
    <row r="172" spans="1:28" ht="22.5" customHeight="1">
      <c r="A172" s="16" t="s">
        <v>353</v>
      </c>
      <c r="B172" s="8"/>
      <c r="C172" s="8"/>
      <c r="D172" s="8"/>
      <c r="E172" s="8"/>
      <c r="F172" s="16"/>
      <c r="G172" s="8"/>
      <c r="H172" s="8"/>
      <c r="I172" s="8"/>
      <c r="J172" s="8"/>
      <c r="K172" s="13"/>
      <c r="L172" s="13"/>
      <c r="M172" s="13"/>
      <c r="N172" s="13"/>
      <c r="O172" s="13"/>
      <c r="P172" s="13"/>
      <c r="Q172" s="13"/>
      <c r="R172" s="13"/>
      <c r="S172" s="13"/>
      <c r="T172" s="13"/>
      <c r="U172" s="13"/>
      <c r="V172" s="13"/>
      <c r="W172" s="13"/>
      <c r="X172" s="13"/>
      <c r="Y172" s="13"/>
      <c r="Z172" s="13"/>
      <c r="AA172" s="13"/>
      <c r="AB172" s="13"/>
    </row>
    <row r="173" spans="1:28" ht="22.5" customHeight="1">
      <c r="A173" s="16" t="s">
        <v>354</v>
      </c>
      <c r="B173" s="8"/>
      <c r="C173" s="8"/>
      <c r="D173" s="8"/>
      <c r="E173" s="8"/>
      <c r="F173" s="16"/>
      <c r="G173" s="8"/>
      <c r="H173" s="8"/>
      <c r="I173" s="8"/>
      <c r="J173" s="8"/>
      <c r="K173" s="13"/>
      <c r="L173" s="13"/>
      <c r="M173" s="13"/>
      <c r="N173" s="13"/>
      <c r="O173" s="13"/>
      <c r="P173" s="13"/>
      <c r="Q173" s="13"/>
      <c r="R173" s="13"/>
      <c r="S173" s="13"/>
      <c r="T173" s="13"/>
      <c r="U173" s="13"/>
      <c r="V173" s="13"/>
      <c r="W173" s="13"/>
      <c r="X173" s="13"/>
      <c r="Y173" s="13"/>
      <c r="Z173" s="13"/>
      <c r="AA173" s="13"/>
      <c r="AB173" s="13"/>
    </row>
    <row r="174" spans="1:28" ht="22.5" customHeight="1">
      <c r="A174" s="16" t="s">
        <v>355</v>
      </c>
      <c r="B174" s="8"/>
      <c r="C174" s="8"/>
      <c r="D174" s="8"/>
      <c r="E174" s="8"/>
      <c r="F174" s="16"/>
      <c r="G174" s="8"/>
      <c r="H174" s="8"/>
      <c r="I174" s="8"/>
      <c r="J174" s="8"/>
      <c r="K174" s="13"/>
      <c r="L174" s="13"/>
      <c r="M174" s="13"/>
      <c r="N174" s="13"/>
      <c r="O174" s="13"/>
      <c r="P174" s="13"/>
      <c r="Q174" s="13"/>
      <c r="R174" s="13"/>
      <c r="S174" s="13"/>
      <c r="T174" s="13"/>
      <c r="U174" s="13"/>
      <c r="V174" s="13"/>
      <c r="W174" s="13"/>
      <c r="X174" s="13"/>
      <c r="Y174" s="13"/>
      <c r="Z174" s="13"/>
      <c r="AA174" s="13"/>
      <c r="AB174" s="13"/>
    </row>
    <row r="175" spans="1:28" ht="22.5" customHeight="1">
      <c r="A175" s="16" t="s">
        <v>356</v>
      </c>
      <c r="B175" s="8"/>
      <c r="C175" s="8"/>
      <c r="D175" s="8"/>
      <c r="E175" s="8"/>
      <c r="F175" s="16"/>
      <c r="G175" s="8"/>
      <c r="H175" s="8"/>
      <c r="I175" s="8"/>
      <c r="J175" s="8"/>
      <c r="K175" s="13"/>
      <c r="L175" s="13"/>
      <c r="M175" s="13"/>
      <c r="N175" s="13"/>
      <c r="O175" s="13"/>
      <c r="P175" s="13"/>
      <c r="Q175" s="13"/>
      <c r="R175" s="13"/>
      <c r="S175" s="13"/>
      <c r="T175" s="13"/>
      <c r="U175" s="13"/>
      <c r="V175" s="13"/>
      <c r="W175" s="13"/>
      <c r="X175" s="13"/>
      <c r="Y175" s="13"/>
      <c r="Z175" s="13"/>
      <c r="AA175" s="13"/>
      <c r="AB175" s="13"/>
    </row>
    <row r="176" spans="1:28" ht="22.5" customHeight="1">
      <c r="A176" s="16" t="s">
        <v>357</v>
      </c>
      <c r="B176" s="8"/>
      <c r="C176" s="8"/>
      <c r="D176" s="8"/>
      <c r="E176" s="8"/>
      <c r="F176" s="16"/>
      <c r="G176" s="8"/>
      <c r="H176" s="8"/>
      <c r="I176" s="8"/>
      <c r="J176" s="8"/>
      <c r="K176" s="13"/>
      <c r="L176" s="13"/>
      <c r="M176" s="13"/>
      <c r="N176" s="13"/>
      <c r="O176" s="13"/>
      <c r="P176" s="13"/>
      <c r="Q176" s="13"/>
      <c r="R176" s="13"/>
      <c r="S176" s="13"/>
      <c r="T176" s="13"/>
      <c r="U176" s="13"/>
      <c r="V176" s="13"/>
      <c r="W176" s="13"/>
      <c r="X176" s="13"/>
      <c r="Y176" s="13"/>
      <c r="Z176" s="13"/>
      <c r="AA176" s="13"/>
      <c r="AB176" s="13"/>
    </row>
    <row r="177" spans="1:28" ht="22.5" customHeight="1">
      <c r="A177" s="16" t="s">
        <v>358</v>
      </c>
      <c r="B177" s="8"/>
      <c r="C177" s="8"/>
      <c r="D177" s="8"/>
      <c r="E177" s="8"/>
      <c r="F177" s="16"/>
      <c r="G177" s="8"/>
      <c r="H177" s="8"/>
      <c r="I177" s="8"/>
      <c r="J177" s="8"/>
      <c r="K177" s="13"/>
      <c r="L177" s="13"/>
      <c r="M177" s="13"/>
      <c r="N177" s="13"/>
      <c r="O177" s="13"/>
      <c r="P177" s="13"/>
      <c r="Q177" s="13"/>
      <c r="R177" s="13"/>
      <c r="S177" s="13"/>
      <c r="T177" s="13"/>
      <c r="U177" s="13"/>
      <c r="V177" s="13"/>
      <c r="W177" s="13"/>
      <c r="X177" s="13"/>
      <c r="Y177" s="13"/>
      <c r="Z177" s="13"/>
      <c r="AA177" s="13"/>
      <c r="AB177" s="13"/>
    </row>
    <row r="178" spans="1:28" ht="22.5" customHeight="1">
      <c r="A178" s="16" t="s">
        <v>359</v>
      </c>
      <c r="B178" s="8"/>
      <c r="C178" s="8"/>
      <c r="D178" s="8"/>
      <c r="E178" s="8"/>
      <c r="F178" s="16"/>
      <c r="G178" s="8"/>
      <c r="H178" s="8"/>
      <c r="I178" s="8"/>
      <c r="J178" s="8"/>
      <c r="K178" s="13"/>
      <c r="L178" s="13"/>
      <c r="M178" s="13"/>
      <c r="N178" s="13"/>
      <c r="O178" s="13"/>
      <c r="P178" s="13"/>
      <c r="Q178" s="13"/>
      <c r="R178" s="13"/>
      <c r="S178" s="13"/>
      <c r="T178" s="13"/>
      <c r="U178" s="13"/>
      <c r="V178" s="13"/>
      <c r="W178" s="13"/>
      <c r="X178" s="13"/>
      <c r="Y178" s="13"/>
      <c r="Z178" s="13"/>
      <c r="AA178" s="13"/>
      <c r="AB178" s="13"/>
    </row>
    <row r="179" spans="1:28" ht="22.5" customHeight="1">
      <c r="A179" s="16" t="s">
        <v>360</v>
      </c>
      <c r="B179" s="8"/>
      <c r="C179" s="8"/>
      <c r="D179" s="8"/>
      <c r="E179" s="8"/>
      <c r="F179" s="16"/>
      <c r="G179" s="8"/>
      <c r="H179" s="8"/>
      <c r="I179" s="8"/>
      <c r="J179" s="8"/>
      <c r="K179" s="13"/>
      <c r="L179" s="13"/>
      <c r="M179" s="13"/>
      <c r="N179" s="13"/>
      <c r="O179" s="13"/>
      <c r="P179" s="13"/>
      <c r="Q179" s="13"/>
      <c r="R179" s="13"/>
      <c r="S179" s="13"/>
      <c r="T179" s="13"/>
      <c r="U179" s="13"/>
      <c r="V179" s="13"/>
      <c r="W179" s="13"/>
      <c r="X179" s="13"/>
      <c r="Y179" s="13"/>
      <c r="Z179" s="13"/>
      <c r="AA179" s="13"/>
      <c r="AB179" s="13"/>
    </row>
    <row r="180" spans="1:28" ht="22.5" customHeight="1">
      <c r="A180" s="16" t="s">
        <v>361</v>
      </c>
      <c r="B180" s="8"/>
      <c r="C180" s="8"/>
      <c r="D180" s="8"/>
      <c r="E180" s="8"/>
      <c r="F180" s="16"/>
      <c r="G180" s="8"/>
      <c r="H180" s="8"/>
      <c r="I180" s="8"/>
      <c r="J180" s="8"/>
      <c r="K180" s="13"/>
      <c r="L180" s="13"/>
      <c r="M180" s="13"/>
      <c r="N180" s="13"/>
      <c r="O180" s="13"/>
      <c r="P180" s="13"/>
      <c r="Q180" s="13"/>
      <c r="R180" s="13"/>
      <c r="S180" s="13"/>
      <c r="T180" s="13"/>
      <c r="U180" s="13"/>
      <c r="V180" s="13"/>
      <c r="W180" s="13"/>
      <c r="X180" s="13"/>
      <c r="Y180" s="13"/>
      <c r="Z180" s="13"/>
      <c r="AA180" s="13"/>
      <c r="AB180" s="13"/>
    </row>
    <row r="181" spans="1:28" ht="22.5" customHeight="1">
      <c r="A181" s="16" t="s">
        <v>362</v>
      </c>
      <c r="B181" s="8"/>
      <c r="C181" s="8"/>
      <c r="D181" s="8"/>
      <c r="E181" s="8"/>
      <c r="F181" s="16"/>
      <c r="G181" s="8"/>
      <c r="H181" s="8"/>
      <c r="I181" s="8"/>
      <c r="J181" s="8"/>
      <c r="K181" s="13"/>
      <c r="L181" s="13"/>
      <c r="M181" s="13"/>
      <c r="N181" s="13"/>
      <c r="O181" s="13"/>
      <c r="P181" s="13"/>
      <c r="Q181" s="13"/>
      <c r="R181" s="13"/>
      <c r="S181" s="13"/>
      <c r="T181" s="13"/>
      <c r="U181" s="13"/>
      <c r="V181" s="13"/>
      <c r="W181" s="13"/>
      <c r="X181" s="13"/>
      <c r="Y181" s="13"/>
      <c r="Z181" s="13"/>
      <c r="AA181" s="13"/>
      <c r="AB181" s="13"/>
    </row>
    <row r="182" spans="1:28" ht="22.5" customHeight="1">
      <c r="A182" s="16" t="s">
        <v>363</v>
      </c>
      <c r="B182" s="8"/>
      <c r="C182" s="8"/>
      <c r="D182" s="8"/>
      <c r="E182" s="8"/>
      <c r="F182" s="16"/>
      <c r="G182" s="8"/>
      <c r="H182" s="8"/>
      <c r="I182" s="8"/>
      <c r="J182" s="8"/>
      <c r="K182" s="13"/>
      <c r="L182" s="13"/>
      <c r="M182" s="13"/>
      <c r="N182" s="13"/>
      <c r="O182" s="13"/>
      <c r="P182" s="13"/>
      <c r="Q182" s="13"/>
      <c r="R182" s="13"/>
      <c r="S182" s="13"/>
      <c r="T182" s="13"/>
      <c r="U182" s="13"/>
      <c r="V182" s="13"/>
      <c r="W182" s="13"/>
      <c r="X182" s="13"/>
      <c r="Y182" s="13"/>
      <c r="Z182" s="13"/>
      <c r="AA182" s="13"/>
      <c r="AB182" s="13"/>
    </row>
    <row r="183" spans="1:28" ht="22.5" customHeight="1">
      <c r="A183" s="16" t="s">
        <v>364</v>
      </c>
      <c r="B183" s="8"/>
      <c r="C183" s="8"/>
      <c r="D183" s="8"/>
      <c r="E183" s="8"/>
      <c r="F183" s="16"/>
      <c r="G183" s="8"/>
      <c r="H183" s="8"/>
      <c r="I183" s="8"/>
      <c r="J183" s="8"/>
      <c r="K183" s="13"/>
      <c r="L183" s="13"/>
      <c r="M183" s="13"/>
      <c r="N183" s="13"/>
      <c r="O183" s="13"/>
      <c r="P183" s="13"/>
      <c r="Q183" s="13"/>
      <c r="R183" s="13"/>
      <c r="S183" s="13"/>
      <c r="T183" s="13"/>
      <c r="U183" s="13"/>
      <c r="V183" s="13"/>
      <c r="W183" s="13"/>
      <c r="X183" s="13"/>
      <c r="Y183" s="13"/>
      <c r="Z183" s="13"/>
      <c r="AA183" s="13"/>
      <c r="AB183" s="13"/>
    </row>
    <row r="184" spans="1:28" ht="22.5" customHeight="1">
      <c r="A184" s="16" t="s">
        <v>365</v>
      </c>
      <c r="B184" s="8"/>
      <c r="C184" s="8"/>
      <c r="D184" s="8"/>
      <c r="E184" s="8"/>
      <c r="F184" s="16"/>
      <c r="G184" s="8"/>
      <c r="H184" s="8"/>
      <c r="I184" s="8"/>
      <c r="J184" s="8"/>
      <c r="K184" s="13"/>
      <c r="L184" s="13"/>
      <c r="M184" s="13"/>
      <c r="N184" s="13"/>
      <c r="O184" s="13"/>
      <c r="P184" s="13"/>
      <c r="Q184" s="13"/>
      <c r="R184" s="13"/>
      <c r="S184" s="13"/>
      <c r="T184" s="13"/>
      <c r="U184" s="13"/>
      <c r="V184" s="13"/>
      <c r="W184" s="13"/>
      <c r="X184" s="13"/>
      <c r="Y184" s="13"/>
      <c r="Z184" s="13"/>
      <c r="AA184" s="13"/>
      <c r="AB184" s="13"/>
    </row>
    <row r="185" spans="1:28" ht="22.5" customHeight="1">
      <c r="A185" s="16" t="s">
        <v>366</v>
      </c>
      <c r="B185" s="8"/>
      <c r="C185" s="8"/>
      <c r="D185" s="8"/>
      <c r="E185" s="8"/>
      <c r="F185" s="16"/>
      <c r="G185" s="8"/>
      <c r="H185" s="8"/>
      <c r="I185" s="8"/>
      <c r="J185" s="8"/>
      <c r="K185" s="13"/>
      <c r="L185" s="13"/>
      <c r="M185" s="13"/>
      <c r="N185" s="13"/>
      <c r="O185" s="13"/>
      <c r="P185" s="13"/>
      <c r="Q185" s="13"/>
      <c r="R185" s="13"/>
      <c r="S185" s="13"/>
      <c r="T185" s="13"/>
      <c r="U185" s="13"/>
      <c r="V185" s="13"/>
      <c r="W185" s="13"/>
      <c r="X185" s="13"/>
      <c r="Y185" s="13"/>
      <c r="Z185" s="13"/>
      <c r="AA185" s="13"/>
      <c r="AB185" s="13"/>
    </row>
    <row r="186" spans="1:28" ht="22.5" customHeight="1">
      <c r="A186" s="16" t="s">
        <v>367</v>
      </c>
      <c r="B186" s="8"/>
      <c r="C186" s="8"/>
      <c r="D186" s="8"/>
      <c r="E186" s="8"/>
      <c r="F186" s="16"/>
      <c r="G186" s="8"/>
      <c r="H186" s="8"/>
      <c r="I186" s="8"/>
      <c r="J186" s="8"/>
      <c r="K186" s="13"/>
      <c r="L186" s="13"/>
      <c r="M186" s="13"/>
      <c r="N186" s="13"/>
      <c r="O186" s="13"/>
      <c r="P186" s="13"/>
      <c r="Q186" s="13"/>
      <c r="R186" s="13"/>
      <c r="S186" s="13"/>
      <c r="T186" s="13"/>
      <c r="U186" s="13"/>
      <c r="V186" s="13"/>
      <c r="W186" s="13"/>
      <c r="X186" s="13"/>
      <c r="Y186" s="13"/>
      <c r="Z186" s="13"/>
      <c r="AA186" s="13"/>
      <c r="AB186" s="13"/>
    </row>
    <row r="187" spans="1:28" ht="22.5" customHeight="1">
      <c r="A187" s="16" t="s">
        <v>368</v>
      </c>
      <c r="B187" s="8"/>
      <c r="C187" s="8"/>
      <c r="D187" s="8"/>
      <c r="E187" s="8"/>
      <c r="F187" s="16"/>
      <c r="G187" s="8"/>
      <c r="H187" s="8"/>
      <c r="I187" s="8"/>
      <c r="J187" s="8"/>
      <c r="K187" s="13"/>
      <c r="L187" s="13"/>
      <c r="M187" s="13"/>
      <c r="N187" s="13"/>
      <c r="O187" s="13"/>
      <c r="P187" s="13"/>
      <c r="Q187" s="13"/>
      <c r="R187" s="13"/>
      <c r="S187" s="13"/>
      <c r="T187" s="13"/>
      <c r="U187" s="13"/>
      <c r="V187" s="13"/>
      <c r="W187" s="13"/>
      <c r="X187" s="13"/>
      <c r="Y187" s="13"/>
      <c r="Z187" s="13"/>
      <c r="AA187" s="13"/>
      <c r="AB187" s="13"/>
    </row>
    <row r="188" spans="1:28" ht="22.5" customHeight="1">
      <c r="A188" s="16" t="s">
        <v>369</v>
      </c>
      <c r="B188" s="8"/>
      <c r="C188" s="8"/>
      <c r="D188" s="8"/>
      <c r="E188" s="8"/>
      <c r="F188" s="16"/>
      <c r="G188" s="8"/>
      <c r="H188" s="8"/>
      <c r="I188" s="8"/>
      <c r="J188" s="8"/>
      <c r="K188" s="13"/>
      <c r="L188" s="13"/>
      <c r="M188" s="13"/>
      <c r="N188" s="13"/>
      <c r="O188" s="13"/>
      <c r="P188" s="13"/>
      <c r="Q188" s="13"/>
      <c r="R188" s="13"/>
      <c r="S188" s="13"/>
      <c r="T188" s="13"/>
      <c r="U188" s="13"/>
      <c r="V188" s="13"/>
      <c r="W188" s="13"/>
      <c r="X188" s="13"/>
      <c r="Y188" s="13"/>
      <c r="Z188" s="13"/>
      <c r="AA188" s="13"/>
      <c r="AB188" s="13"/>
    </row>
    <row r="189" spans="1:28" ht="22.5" customHeight="1">
      <c r="A189" s="16" t="s">
        <v>370</v>
      </c>
      <c r="B189" s="8"/>
      <c r="C189" s="8"/>
      <c r="D189" s="8"/>
      <c r="E189" s="8"/>
      <c r="F189" s="16"/>
      <c r="G189" s="8"/>
      <c r="H189" s="8"/>
      <c r="I189" s="8"/>
      <c r="J189" s="8"/>
      <c r="K189" s="13"/>
      <c r="L189" s="13"/>
      <c r="M189" s="13"/>
      <c r="N189" s="13"/>
      <c r="O189" s="13"/>
      <c r="P189" s="13"/>
      <c r="Q189" s="13"/>
      <c r="R189" s="13"/>
      <c r="S189" s="13"/>
      <c r="T189" s="13"/>
      <c r="U189" s="13"/>
      <c r="V189" s="13"/>
      <c r="W189" s="13"/>
      <c r="X189" s="13"/>
      <c r="Y189" s="13"/>
      <c r="Z189" s="13"/>
      <c r="AA189" s="13"/>
      <c r="AB189" s="13"/>
    </row>
    <row r="190" spans="1:28" ht="22.5" customHeight="1">
      <c r="A190" s="16" t="s">
        <v>371</v>
      </c>
      <c r="B190" s="8"/>
      <c r="C190" s="8"/>
      <c r="D190" s="8"/>
      <c r="E190" s="8"/>
      <c r="F190" s="16"/>
      <c r="G190" s="8"/>
      <c r="H190" s="8"/>
      <c r="I190" s="8"/>
      <c r="J190" s="8"/>
      <c r="K190" s="13"/>
      <c r="L190" s="13"/>
      <c r="M190" s="13"/>
      <c r="N190" s="13"/>
      <c r="O190" s="13"/>
      <c r="P190" s="13"/>
      <c r="Q190" s="13"/>
      <c r="R190" s="13"/>
      <c r="S190" s="13"/>
      <c r="T190" s="13"/>
      <c r="U190" s="13"/>
      <c r="V190" s="13"/>
      <c r="W190" s="13"/>
      <c r="X190" s="13"/>
      <c r="Y190" s="13"/>
      <c r="Z190" s="13"/>
      <c r="AA190" s="13"/>
      <c r="AB190" s="13"/>
    </row>
    <row r="191" spans="1:28" ht="22.5" customHeight="1">
      <c r="A191" s="16" t="s">
        <v>372</v>
      </c>
      <c r="B191" s="8"/>
      <c r="C191" s="8"/>
      <c r="D191" s="8"/>
      <c r="E191" s="8"/>
      <c r="F191" s="16"/>
      <c r="G191" s="8"/>
      <c r="H191" s="8"/>
      <c r="I191" s="8"/>
      <c r="J191" s="8"/>
      <c r="K191" s="13"/>
      <c r="L191" s="13"/>
      <c r="M191" s="13"/>
      <c r="N191" s="13"/>
      <c r="O191" s="13"/>
      <c r="P191" s="13"/>
      <c r="Q191" s="13"/>
      <c r="R191" s="13"/>
      <c r="S191" s="13"/>
      <c r="T191" s="13"/>
      <c r="U191" s="13"/>
      <c r="V191" s="13"/>
      <c r="W191" s="13"/>
      <c r="X191" s="13"/>
      <c r="Y191" s="13"/>
      <c r="Z191" s="13"/>
      <c r="AA191" s="13"/>
      <c r="AB191" s="13"/>
    </row>
    <row r="192" spans="1:28" ht="22.5" customHeight="1">
      <c r="A192" s="16" t="s">
        <v>373</v>
      </c>
      <c r="B192" s="8"/>
      <c r="C192" s="8"/>
      <c r="D192" s="8"/>
      <c r="E192" s="8"/>
      <c r="F192" s="16"/>
      <c r="G192" s="8"/>
      <c r="H192" s="8"/>
      <c r="I192" s="8"/>
      <c r="J192" s="8"/>
      <c r="K192" s="13"/>
      <c r="L192" s="13"/>
      <c r="M192" s="13"/>
      <c r="N192" s="13"/>
      <c r="O192" s="13"/>
      <c r="P192" s="13"/>
      <c r="Q192" s="13"/>
      <c r="R192" s="13"/>
      <c r="S192" s="13"/>
      <c r="T192" s="13"/>
      <c r="U192" s="13"/>
      <c r="V192" s="13"/>
      <c r="W192" s="13"/>
      <c r="X192" s="13"/>
      <c r="Y192" s="13"/>
      <c r="Z192" s="13"/>
      <c r="AA192" s="13"/>
      <c r="AB192" s="13"/>
    </row>
    <row r="193" spans="1:28" ht="22.5" customHeight="1">
      <c r="A193" s="16" t="s">
        <v>374</v>
      </c>
      <c r="B193" s="8"/>
      <c r="C193" s="8"/>
      <c r="D193" s="8"/>
      <c r="E193" s="8"/>
      <c r="F193" s="16"/>
      <c r="G193" s="8"/>
      <c r="H193" s="8"/>
      <c r="I193" s="8"/>
      <c r="J193" s="8"/>
      <c r="K193" s="13"/>
      <c r="L193" s="13"/>
      <c r="M193" s="13"/>
      <c r="N193" s="13"/>
      <c r="O193" s="13"/>
      <c r="P193" s="13"/>
      <c r="Q193" s="13"/>
      <c r="R193" s="13"/>
      <c r="S193" s="13"/>
      <c r="T193" s="13"/>
      <c r="U193" s="13"/>
      <c r="V193" s="13"/>
      <c r="W193" s="13"/>
      <c r="X193" s="13"/>
      <c r="Y193" s="13"/>
      <c r="Z193" s="13"/>
      <c r="AA193" s="13"/>
      <c r="AB193" s="13"/>
    </row>
    <row r="194" spans="1:28" ht="22.5" customHeight="1">
      <c r="A194" s="16" t="s">
        <v>375</v>
      </c>
      <c r="B194" s="8"/>
      <c r="C194" s="8"/>
      <c r="D194" s="8"/>
      <c r="E194" s="8"/>
      <c r="F194" s="16"/>
      <c r="G194" s="8"/>
      <c r="H194" s="8"/>
      <c r="I194" s="8"/>
      <c r="J194" s="8"/>
      <c r="K194" s="13"/>
      <c r="L194" s="13"/>
      <c r="M194" s="13"/>
      <c r="N194" s="13"/>
      <c r="O194" s="13"/>
      <c r="P194" s="13"/>
      <c r="Q194" s="13"/>
      <c r="R194" s="13"/>
      <c r="S194" s="13"/>
      <c r="T194" s="13"/>
      <c r="U194" s="13"/>
      <c r="V194" s="13"/>
      <c r="W194" s="13"/>
      <c r="X194" s="13"/>
      <c r="Y194" s="13"/>
      <c r="Z194" s="13"/>
      <c r="AA194" s="13"/>
      <c r="AB194" s="13"/>
    </row>
    <row r="195" spans="1:28" ht="22.5" customHeight="1">
      <c r="A195" s="16" t="s">
        <v>376</v>
      </c>
      <c r="B195" s="8"/>
      <c r="C195" s="8"/>
      <c r="D195" s="8"/>
      <c r="E195" s="8"/>
      <c r="F195" s="16"/>
      <c r="G195" s="8"/>
      <c r="H195" s="8"/>
      <c r="I195" s="8"/>
      <c r="J195" s="8"/>
      <c r="K195" s="13"/>
      <c r="L195" s="13"/>
      <c r="M195" s="13"/>
      <c r="N195" s="13"/>
      <c r="O195" s="13"/>
      <c r="P195" s="13"/>
      <c r="Q195" s="13"/>
      <c r="R195" s="13"/>
      <c r="S195" s="13"/>
      <c r="T195" s="13"/>
      <c r="U195" s="13"/>
      <c r="V195" s="13"/>
      <c r="W195" s="13"/>
      <c r="X195" s="13"/>
      <c r="Y195" s="13"/>
      <c r="Z195" s="13"/>
      <c r="AA195" s="13"/>
      <c r="AB195" s="13"/>
    </row>
    <row r="196" spans="1:28" ht="22.5" customHeight="1">
      <c r="A196" s="16" t="s">
        <v>377</v>
      </c>
      <c r="B196" s="8"/>
      <c r="C196" s="8"/>
      <c r="D196" s="8"/>
      <c r="E196" s="8"/>
      <c r="F196" s="16"/>
      <c r="G196" s="8"/>
      <c r="H196" s="8"/>
      <c r="I196" s="8"/>
      <c r="J196" s="8"/>
      <c r="K196" s="13"/>
      <c r="L196" s="13"/>
      <c r="M196" s="13"/>
      <c r="N196" s="13"/>
      <c r="O196" s="13"/>
      <c r="P196" s="13"/>
      <c r="Q196" s="13"/>
      <c r="R196" s="13"/>
      <c r="S196" s="13"/>
      <c r="T196" s="13"/>
      <c r="U196" s="13"/>
      <c r="V196" s="13"/>
      <c r="W196" s="13"/>
      <c r="X196" s="13"/>
      <c r="Y196" s="13"/>
      <c r="Z196" s="13"/>
      <c r="AA196" s="13"/>
      <c r="AB196" s="13"/>
    </row>
    <row r="197" spans="1:28" ht="22.5" customHeight="1">
      <c r="A197" s="16" t="s">
        <v>378</v>
      </c>
      <c r="B197" s="8"/>
      <c r="C197" s="8"/>
      <c r="D197" s="8"/>
      <c r="E197" s="8"/>
      <c r="F197" s="16"/>
      <c r="G197" s="8"/>
      <c r="H197" s="8"/>
      <c r="I197" s="8"/>
      <c r="J197" s="8"/>
      <c r="K197" s="13"/>
      <c r="L197" s="13"/>
      <c r="M197" s="13"/>
      <c r="N197" s="13"/>
      <c r="O197" s="13"/>
      <c r="P197" s="13"/>
      <c r="Q197" s="13"/>
      <c r="R197" s="13"/>
      <c r="S197" s="13"/>
      <c r="T197" s="13"/>
      <c r="U197" s="13"/>
      <c r="V197" s="13"/>
      <c r="W197" s="13"/>
      <c r="X197" s="13"/>
      <c r="Y197" s="13"/>
      <c r="Z197" s="13"/>
      <c r="AA197" s="13"/>
      <c r="AB197" s="13"/>
    </row>
    <row r="198" spans="1:28" ht="22.5" customHeight="1">
      <c r="A198" s="16" t="s">
        <v>379</v>
      </c>
      <c r="B198" s="8"/>
      <c r="C198" s="8"/>
      <c r="D198" s="8"/>
      <c r="E198" s="8"/>
      <c r="F198" s="16"/>
      <c r="G198" s="8"/>
      <c r="H198" s="8"/>
      <c r="I198" s="8"/>
      <c r="J198" s="8"/>
      <c r="K198" s="13"/>
      <c r="L198" s="13"/>
      <c r="M198" s="13"/>
      <c r="N198" s="13"/>
      <c r="O198" s="13"/>
      <c r="P198" s="13"/>
      <c r="Q198" s="13"/>
      <c r="R198" s="13"/>
      <c r="S198" s="13"/>
      <c r="T198" s="13"/>
      <c r="U198" s="13"/>
      <c r="V198" s="13"/>
      <c r="W198" s="13"/>
      <c r="X198" s="13"/>
      <c r="Y198" s="13"/>
      <c r="Z198" s="13"/>
      <c r="AA198" s="13"/>
      <c r="AB198" s="13"/>
    </row>
    <row r="199" spans="1:28" ht="22.5" customHeight="1">
      <c r="A199" s="16" t="s">
        <v>380</v>
      </c>
      <c r="B199" s="8"/>
      <c r="C199" s="8"/>
      <c r="D199" s="8"/>
      <c r="E199" s="8"/>
      <c r="F199" s="16"/>
      <c r="G199" s="8"/>
      <c r="H199" s="8"/>
      <c r="I199" s="8"/>
      <c r="J199" s="8"/>
      <c r="K199" s="13"/>
      <c r="L199" s="13"/>
      <c r="M199" s="13"/>
      <c r="N199" s="13"/>
      <c r="O199" s="13"/>
      <c r="P199" s="13"/>
      <c r="Q199" s="13"/>
      <c r="R199" s="13"/>
      <c r="S199" s="13"/>
      <c r="T199" s="13"/>
      <c r="U199" s="13"/>
      <c r="V199" s="13"/>
      <c r="W199" s="13"/>
      <c r="X199" s="13"/>
      <c r="Y199" s="13"/>
      <c r="Z199" s="13"/>
      <c r="AA199" s="13"/>
      <c r="AB199" s="13"/>
    </row>
    <row r="200" spans="1:28" ht="22.5" customHeight="1">
      <c r="A200" s="16" t="s">
        <v>381</v>
      </c>
      <c r="B200" s="8"/>
      <c r="C200" s="8"/>
      <c r="D200" s="8"/>
      <c r="E200" s="8"/>
      <c r="F200" s="16"/>
      <c r="G200" s="8"/>
      <c r="H200" s="8"/>
      <c r="I200" s="8"/>
      <c r="J200" s="8"/>
      <c r="K200" s="13"/>
      <c r="L200" s="13"/>
      <c r="M200" s="13"/>
      <c r="N200" s="13"/>
      <c r="O200" s="13"/>
      <c r="P200" s="13"/>
      <c r="Q200" s="13"/>
      <c r="R200" s="13"/>
      <c r="S200" s="13"/>
      <c r="T200" s="13"/>
      <c r="U200" s="13"/>
      <c r="V200" s="13"/>
      <c r="W200" s="13"/>
      <c r="X200" s="13"/>
      <c r="Y200" s="13"/>
      <c r="Z200" s="13"/>
      <c r="AA200" s="13"/>
      <c r="AB200" s="13"/>
    </row>
    <row r="201" spans="1:28" ht="22.5" customHeight="1">
      <c r="A201" s="16" t="s">
        <v>382</v>
      </c>
      <c r="B201" s="8"/>
      <c r="C201" s="8"/>
      <c r="D201" s="8"/>
      <c r="E201" s="8"/>
      <c r="F201" s="16"/>
      <c r="G201" s="8"/>
      <c r="H201" s="8"/>
      <c r="I201" s="8"/>
      <c r="J201" s="8"/>
      <c r="K201" s="13"/>
      <c r="L201" s="13"/>
      <c r="M201" s="13"/>
      <c r="N201" s="13"/>
      <c r="O201" s="13"/>
      <c r="P201" s="13"/>
      <c r="Q201" s="13"/>
      <c r="R201" s="13"/>
      <c r="S201" s="13"/>
      <c r="T201" s="13"/>
      <c r="U201" s="13"/>
      <c r="V201" s="13"/>
      <c r="W201" s="13"/>
      <c r="X201" s="13"/>
      <c r="Y201" s="13"/>
      <c r="Z201" s="13"/>
      <c r="AA201" s="13"/>
      <c r="AB201" s="13"/>
    </row>
    <row r="202" spans="1:28" ht="22.5" customHeight="1">
      <c r="A202" s="16" t="s">
        <v>383</v>
      </c>
      <c r="B202" s="8"/>
      <c r="C202" s="8"/>
      <c r="D202" s="8"/>
      <c r="E202" s="8"/>
      <c r="F202" s="16"/>
      <c r="G202" s="8"/>
      <c r="H202" s="8"/>
      <c r="I202" s="8"/>
      <c r="J202" s="8"/>
      <c r="K202" s="13"/>
      <c r="L202" s="13"/>
      <c r="M202" s="13"/>
      <c r="N202" s="13"/>
      <c r="O202" s="13"/>
      <c r="P202" s="13"/>
      <c r="Q202" s="13"/>
      <c r="R202" s="13"/>
      <c r="S202" s="13"/>
      <c r="T202" s="13"/>
      <c r="U202" s="13"/>
      <c r="V202" s="13"/>
      <c r="W202" s="13"/>
      <c r="X202" s="13"/>
      <c r="Y202" s="13"/>
      <c r="Z202" s="13"/>
      <c r="AA202" s="13"/>
      <c r="AB202" s="13"/>
    </row>
    <row r="203" spans="1:28" ht="22.5" customHeight="1">
      <c r="A203" s="16" t="s">
        <v>384</v>
      </c>
      <c r="B203" s="8"/>
      <c r="C203" s="8"/>
      <c r="D203" s="8"/>
      <c r="E203" s="8"/>
      <c r="F203" s="16"/>
      <c r="G203" s="8"/>
      <c r="H203" s="8"/>
      <c r="I203" s="8"/>
      <c r="J203" s="8"/>
      <c r="K203" s="13"/>
      <c r="L203" s="13"/>
      <c r="M203" s="13"/>
      <c r="N203" s="13"/>
      <c r="O203" s="13"/>
      <c r="P203" s="13"/>
      <c r="Q203" s="13"/>
      <c r="R203" s="13"/>
      <c r="S203" s="13"/>
      <c r="T203" s="13"/>
      <c r="U203" s="13"/>
      <c r="V203" s="13"/>
      <c r="W203" s="13"/>
      <c r="X203" s="13"/>
      <c r="Y203" s="13"/>
      <c r="Z203" s="13"/>
      <c r="AA203" s="13"/>
      <c r="AB203" s="13"/>
    </row>
    <row r="204" spans="1:28" ht="22.5" customHeight="1">
      <c r="A204" s="16" t="s">
        <v>385</v>
      </c>
      <c r="B204" s="8"/>
      <c r="C204" s="8"/>
      <c r="D204" s="8"/>
      <c r="E204" s="8"/>
      <c r="F204" s="16"/>
      <c r="G204" s="8"/>
      <c r="H204" s="8"/>
      <c r="I204" s="8"/>
      <c r="J204" s="8"/>
      <c r="K204" s="13"/>
      <c r="L204" s="13"/>
      <c r="M204" s="13"/>
      <c r="N204" s="13"/>
      <c r="O204" s="13"/>
      <c r="P204" s="13"/>
      <c r="Q204" s="13"/>
      <c r="R204" s="13"/>
      <c r="S204" s="13"/>
      <c r="T204" s="13"/>
      <c r="U204" s="13"/>
      <c r="V204" s="13"/>
      <c r="W204" s="13"/>
      <c r="X204" s="13"/>
      <c r="Y204" s="13"/>
      <c r="Z204" s="13"/>
      <c r="AA204" s="13"/>
      <c r="AB204" s="13"/>
    </row>
    <row r="205" spans="1:28" ht="22.5" customHeight="1">
      <c r="A205" s="16" t="s">
        <v>386</v>
      </c>
      <c r="B205" s="8"/>
      <c r="C205" s="8"/>
      <c r="D205" s="8"/>
      <c r="E205" s="8"/>
      <c r="F205" s="16"/>
      <c r="G205" s="8"/>
      <c r="H205" s="8"/>
      <c r="I205" s="8"/>
      <c r="J205" s="8"/>
      <c r="K205" s="13"/>
      <c r="L205" s="13"/>
      <c r="M205" s="13"/>
      <c r="N205" s="13"/>
      <c r="O205" s="13"/>
      <c r="P205" s="13"/>
      <c r="Q205" s="13"/>
      <c r="R205" s="13"/>
      <c r="S205" s="13"/>
      <c r="T205" s="13"/>
      <c r="U205" s="13"/>
      <c r="V205" s="13"/>
      <c r="W205" s="13"/>
      <c r="X205" s="13"/>
      <c r="Y205" s="13"/>
      <c r="Z205" s="13"/>
      <c r="AA205" s="13"/>
      <c r="AB205" s="13"/>
    </row>
    <row r="206" spans="1:28" ht="22.5" customHeight="1">
      <c r="A206" s="16" t="s">
        <v>387</v>
      </c>
      <c r="B206" s="8"/>
      <c r="C206" s="8"/>
      <c r="D206" s="8"/>
      <c r="E206" s="8"/>
      <c r="F206" s="16"/>
      <c r="G206" s="8"/>
      <c r="H206" s="8"/>
      <c r="I206" s="8"/>
      <c r="J206" s="8"/>
      <c r="K206" s="13"/>
      <c r="L206" s="13"/>
      <c r="M206" s="13"/>
      <c r="N206" s="13"/>
      <c r="O206" s="13"/>
      <c r="P206" s="13"/>
      <c r="Q206" s="13"/>
      <c r="R206" s="13"/>
      <c r="S206" s="13"/>
      <c r="T206" s="13"/>
      <c r="U206" s="13"/>
      <c r="V206" s="13"/>
      <c r="W206" s="13"/>
      <c r="X206" s="13"/>
      <c r="Y206" s="13"/>
      <c r="Z206" s="13"/>
      <c r="AA206" s="13"/>
      <c r="AB206" s="13"/>
    </row>
    <row r="207" spans="1:28" ht="22.5" customHeight="1">
      <c r="A207" s="16" t="s">
        <v>388</v>
      </c>
      <c r="B207" s="8"/>
      <c r="C207" s="8"/>
      <c r="D207" s="8"/>
      <c r="E207" s="8"/>
      <c r="F207" s="16"/>
      <c r="G207" s="8"/>
      <c r="H207" s="8"/>
      <c r="I207" s="8"/>
      <c r="J207" s="8"/>
      <c r="K207" s="13"/>
      <c r="L207" s="13"/>
      <c r="M207" s="13"/>
      <c r="N207" s="13"/>
      <c r="O207" s="13"/>
      <c r="P207" s="13"/>
      <c r="Q207" s="13"/>
      <c r="R207" s="13"/>
      <c r="S207" s="13"/>
      <c r="T207" s="13"/>
      <c r="U207" s="13"/>
      <c r="V207" s="13"/>
      <c r="W207" s="13"/>
      <c r="X207" s="13"/>
      <c r="Y207" s="13"/>
      <c r="Z207" s="13"/>
      <c r="AA207" s="13"/>
      <c r="AB207" s="13"/>
    </row>
    <row r="208" spans="1:28" ht="22.5" customHeight="1">
      <c r="A208" s="16" t="s">
        <v>389</v>
      </c>
      <c r="B208" s="8"/>
      <c r="C208" s="8"/>
      <c r="D208" s="8"/>
      <c r="E208" s="8"/>
      <c r="F208" s="16"/>
      <c r="G208" s="8"/>
      <c r="H208" s="8"/>
      <c r="I208" s="8"/>
      <c r="J208" s="8"/>
      <c r="K208" s="13"/>
      <c r="L208" s="13"/>
      <c r="M208" s="13"/>
      <c r="N208" s="13"/>
      <c r="O208" s="13"/>
      <c r="P208" s="13"/>
      <c r="Q208" s="13"/>
      <c r="R208" s="13"/>
      <c r="S208" s="13"/>
      <c r="T208" s="13"/>
      <c r="U208" s="13"/>
      <c r="V208" s="13"/>
      <c r="W208" s="13"/>
      <c r="X208" s="13"/>
      <c r="Y208" s="13"/>
      <c r="Z208" s="13"/>
      <c r="AA208" s="13"/>
      <c r="AB208" s="13"/>
    </row>
    <row r="209" spans="1:28" ht="22.5" customHeight="1">
      <c r="A209" s="16" t="s">
        <v>390</v>
      </c>
      <c r="B209" s="8"/>
      <c r="C209" s="8"/>
      <c r="D209" s="8"/>
      <c r="E209" s="8"/>
      <c r="F209" s="16"/>
      <c r="G209" s="8"/>
      <c r="H209" s="8"/>
      <c r="I209" s="8"/>
      <c r="J209" s="8"/>
      <c r="K209" s="13"/>
      <c r="L209" s="13"/>
      <c r="M209" s="13"/>
      <c r="N209" s="13"/>
      <c r="O209" s="13"/>
      <c r="P209" s="13"/>
      <c r="Q209" s="13"/>
      <c r="R209" s="13"/>
      <c r="S209" s="13"/>
      <c r="T209" s="13"/>
      <c r="U209" s="13"/>
      <c r="V209" s="13"/>
      <c r="W209" s="13"/>
      <c r="X209" s="13"/>
      <c r="Y209" s="13"/>
      <c r="Z209" s="13"/>
      <c r="AA209" s="13"/>
      <c r="AB209" s="13"/>
    </row>
    <row r="210" spans="1:28" ht="22.5" customHeight="1">
      <c r="A210" s="16" t="s">
        <v>391</v>
      </c>
      <c r="B210" s="8"/>
      <c r="C210" s="8"/>
      <c r="D210" s="8"/>
      <c r="E210" s="8"/>
      <c r="F210" s="16"/>
      <c r="G210" s="8"/>
      <c r="H210" s="8"/>
      <c r="I210" s="8"/>
      <c r="J210" s="8"/>
      <c r="K210" s="13"/>
      <c r="L210" s="13"/>
      <c r="M210" s="13"/>
      <c r="N210" s="13"/>
      <c r="O210" s="13"/>
      <c r="P210" s="13"/>
      <c r="Q210" s="13"/>
      <c r="R210" s="13"/>
      <c r="S210" s="13"/>
      <c r="T210" s="13"/>
      <c r="U210" s="13"/>
      <c r="V210" s="13"/>
      <c r="W210" s="13"/>
      <c r="X210" s="13"/>
      <c r="Y210" s="13"/>
      <c r="Z210" s="13"/>
      <c r="AA210" s="13"/>
      <c r="AB210" s="13"/>
    </row>
    <row r="211" spans="1:28" ht="22.5" customHeight="1">
      <c r="A211" s="16" t="s">
        <v>392</v>
      </c>
      <c r="B211" s="8"/>
      <c r="C211" s="8"/>
      <c r="D211" s="8"/>
      <c r="E211" s="8"/>
      <c r="F211" s="16"/>
      <c r="G211" s="8"/>
      <c r="H211" s="8"/>
      <c r="I211" s="8"/>
      <c r="J211" s="8"/>
      <c r="K211" s="13"/>
      <c r="L211" s="13"/>
      <c r="M211" s="13"/>
      <c r="N211" s="13"/>
      <c r="O211" s="13"/>
      <c r="P211" s="13"/>
      <c r="Q211" s="13"/>
      <c r="R211" s="13"/>
      <c r="S211" s="13"/>
      <c r="T211" s="13"/>
      <c r="U211" s="13"/>
      <c r="V211" s="13"/>
      <c r="W211" s="13"/>
      <c r="X211" s="13"/>
      <c r="Y211" s="13"/>
      <c r="Z211" s="13"/>
      <c r="AA211" s="13"/>
      <c r="AB211" s="13"/>
    </row>
    <row r="212" spans="1:28" ht="22.5" customHeight="1">
      <c r="A212" s="16" t="s">
        <v>393</v>
      </c>
      <c r="B212" s="8"/>
      <c r="C212" s="8"/>
      <c r="D212" s="8"/>
      <c r="E212" s="8"/>
      <c r="F212" s="16"/>
      <c r="G212" s="8"/>
      <c r="H212" s="8"/>
      <c r="I212" s="8"/>
      <c r="J212" s="8"/>
      <c r="K212" s="13"/>
      <c r="L212" s="13"/>
      <c r="M212" s="13"/>
      <c r="N212" s="13"/>
      <c r="O212" s="13"/>
      <c r="P212" s="13"/>
      <c r="Q212" s="13"/>
      <c r="R212" s="13"/>
      <c r="S212" s="13"/>
      <c r="T212" s="13"/>
      <c r="U212" s="13"/>
      <c r="V212" s="13"/>
      <c r="W212" s="13"/>
      <c r="X212" s="13"/>
      <c r="Y212" s="13"/>
      <c r="Z212" s="13"/>
      <c r="AA212" s="13"/>
      <c r="AB212" s="13"/>
    </row>
    <row r="213" spans="1:28" ht="22.5" customHeight="1">
      <c r="A213" s="16" t="s">
        <v>394</v>
      </c>
      <c r="B213" s="8"/>
      <c r="C213" s="8"/>
      <c r="D213" s="8"/>
      <c r="E213" s="8"/>
      <c r="F213" s="16"/>
      <c r="G213" s="8"/>
      <c r="H213" s="8"/>
      <c r="I213" s="8"/>
      <c r="J213" s="8"/>
      <c r="K213" s="13"/>
      <c r="L213" s="13"/>
      <c r="M213" s="13"/>
      <c r="N213" s="13"/>
      <c r="O213" s="13"/>
      <c r="P213" s="13"/>
      <c r="Q213" s="13"/>
      <c r="R213" s="13"/>
      <c r="S213" s="13"/>
      <c r="T213" s="13"/>
      <c r="U213" s="13"/>
      <c r="V213" s="13"/>
      <c r="W213" s="13"/>
      <c r="X213" s="13"/>
      <c r="Y213" s="13"/>
      <c r="Z213" s="13"/>
      <c r="AA213" s="13"/>
      <c r="AB213" s="13"/>
    </row>
    <row r="214" spans="1:28" ht="22.5" customHeight="1">
      <c r="A214" s="16" t="s">
        <v>395</v>
      </c>
      <c r="B214" s="8"/>
      <c r="C214" s="8"/>
      <c r="D214" s="8"/>
      <c r="E214" s="8"/>
      <c r="F214" s="16"/>
      <c r="G214" s="8"/>
      <c r="H214" s="8"/>
      <c r="I214" s="8"/>
      <c r="J214" s="8"/>
      <c r="K214" s="13"/>
      <c r="L214" s="13"/>
      <c r="M214" s="13"/>
      <c r="N214" s="13"/>
      <c r="O214" s="13"/>
      <c r="P214" s="13"/>
      <c r="Q214" s="13"/>
      <c r="R214" s="13"/>
      <c r="S214" s="13"/>
      <c r="T214" s="13"/>
      <c r="U214" s="13"/>
      <c r="V214" s="13"/>
      <c r="W214" s="13"/>
      <c r="X214" s="13"/>
      <c r="Y214" s="13"/>
      <c r="Z214" s="13"/>
      <c r="AA214" s="13"/>
      <c r="AB214" s="13"/>
    </row>
    <row r="215" spans="1:28" ht="22.5" customHeight="1">
      <c r="A215" s="16" t="s">
        <v>396</v>
      </c>
      <c r="B215" s="8"/>
      <c r="C215" s="8"/>
      <c r="D215" s="8"/>
      <c r="E215" s="8"/>
      <c r="F215" s="16"/>
      <c r="G215" s="8"/>
      <c r="H215" s="8"/>
      <c r="I215" s="8"/>
      <c r="J215" s="8"/>
      <c r="K215" s="13"/>
      <c r="L215" s="13"/>
      <c r="M215" s="13"/>
      <c r="N215" s="13"/>
      <c r="O215" s="13"/>
      <c r="P215" s="13"/>
      <c r="Q215" s="13"/>
      <c r="R215" s="13"/>
      <c r="S215" s="13"/>
      <c r="T215" s="13"/>
      <c r="U215" s="13"/>
      <c r="V215" s="13"/>
      <c r="W215" s="13"/>
      <c r="X215" s="13"/>
      <c r="Y215" s="13"/>
      <c r="Z215" s="13"/>
      <c r="AA215" s="13"/>
      <c r="AB215" s="13"/>
    </row>
    <row r="216" spans="1:28" ht="22.5" customHeight="1">
      <c r="A216" s="16" t="s">
        <v>397</v>
      </c>
      <c r="B216" s="8"/>
      <c r="C216" s="8"/>
      <c r="D216" s="8"/>
      <c r="E216" s="8"/>
      <c r="F216" s="16"/>
      <c r="G216" s="8"/>
      <c r="H216" s="8"/>
      <c r="I216" s="8"/>
      <c r="J216" s="8"/>
      <c r="K216" s="13"/>
      <c r="L216" s="13"/>
      <c r="M216" s="13"/>
      <c r="N216" s="13"/>
      <c r="O216" s="13"/>
      <c r="P216" s="13"/>
      <c r="Q216" s="13"/>
      <c r="R216" s="13"/>
      <c r="S216" s="13"/>
      <c r="T216" s="13"/>
      <c r="U216" s="13"/>
      <c r="V216" s="13"/>
      <c r="W216" s="13"/>
      <c r="X216" s="13"/>
      <c r="Y216" s="13"/>
      <c r="Z216" s="13"/>
      <c r="AA216" s="13"/>
      <c r="AB216" s="13"/>
    </row>
    <row r="217" spans="1:28" ht="22.5" customHeight="1">
      <c r="A217" s="16" t="s">
        <v>398</v>
      </c>
      <c r="B217" s="8"/>
      <c r="C217" s="8"/>
      <c r="D217" s="8"/>
      <c r="E217" s="8"/>
      <c r="F217" s="16"/>
      <c r="G217" s="8"/>
      <c r="H217" s="8"/>
      <c r="I217" s="8"/>
      <c r="J217" s="8"/>
      <c r="K217" s="13"/>
      <c r="L217" s="13"/>
      <c r="M217" s="13"/>
      <c r="N217" s="13"/>
      <c r="O217" s="13"/>
      <c r="P217" s="13"/>
      <c r="Q217" s="13"/>
      <c r="R217" s="13"/>
      <c r="S217" s="13"/>
      <c r="T217" s="13"/>
      <c r="U217" s="13"/>
      <c r="V217" s="13"/>
      <c r="W217" s="13"/>
      <c r="X217" s="13"/>
      <c r="Y217" s="13"/>
      <c r="Z217" s="13"/>
      <c r="AA217" s="13"/>
      <c r="AB217" s="13"/>
    </row>
    <row r="218" spans="1:28" ht="22.5" customHeight="1">
      <c r="A218" s="16" t="s">
        <v>399</v>
      </c>
      <c r="B218" s="8"/>
      <c r="C218" s="8"/>
      <c r="D218" s="8"/>
      <c r="E218" s="8"/>
      <c r="F218" s="16"/>
      <c r="G218" s="8"/>
      <c r="H218" s="8"/>
      <c r="I218" s="8"/>
      <c r="J218" s="8"/>
      <c r="K218" s="13"/>
      <c r="L218" s="13"/>
      <c r="M218" s="13"/>
      <c r="N218" s="13"/>
      <c r="O218" s="13"/>
      <c r="P218" s="13"/>
      <c r="Q218" s="13"/>
      <c r="R218" s="13"/>
      <c r="S218" s="13"/>
      <c r="T218" s="13"/>
      <c r="U218" s="13"/>
      <c r="V218" s="13"/>
      <c r="W218" s="13"/>
      <c r="X218" s="13"/>
      <c r="Y218" s="13"/>
      <c r="Z218" s="13"/>
      <c r="AA218" s="13"/>
      <c r="AB218" s="13"/>
    </row>
    <row r="219" spans="1:28" ht="22.5" customHeight="1">
      <c r="A219" s="16" t="s">
        <v>400</v>
      </c>
      <c r="B219" s="8"/>
      <c r="C219" s="8"/>
      <c r="D219" s="8"/>
      <c r="E219" s="8"/>
      <c r="F219" s="16"/>
      <c r="G219" s="8"/>
      <c r="H219" s="8"/>
      <c r="I219" s="8"/>
      <c r="J219" s="8"/>
      <c r="K219" s="13"/>
      <c r="L219" s="13"/>
      <c r="M219" s="13"/>
      <c r="N219" s="13"/>
      <c r="O219" s="13"/>
      <c r="P219" s="13"/>
      <c r="Q219" s="13"/>
      <c r="R219" s="13"/>
      <c r="S219" s="13"/>
      <c r="T219" s="13"/>
      <c r="U219" s="13"/>
      <c r="V219" s="13"/>
      <c r="W219" s="13"/>
      <c r="X219" s="13"/>
      <c r="Y219" s="13"/>
      <c r="Z219" s="13"/>
      <c r="AA219" s="13"/>
      <c r="AB219" s="13"/>
    </row>
    <row r="220" spans="1:28" ht="22.5" customHeight="1">
      <c r="A220" s="16" t="s">
        <v>401</v>
      </c>
      <c r="B220" s="8"/>
      <c r="C220" s="8"/>
      <c r="D220" s="8"/>
      <c r="E220" s="8"/>
      <c r="F220" s="16"/>
      <c r="G220" s="8"/>
      <c r="H220" s="8"/>
      <c r="I220" s="8"/>
      <c r="J220" s="8"/>
      <c r="K220" s="13"/>
      <c r="L220" s="13"/>
      <c r="M220" s="13"/>
      <c r="N220" s="13"/>
      <c r="O220" s="13"/>
      <c r="P220" s="13"/>
      <c r="Q220" s="13"/>
      <c r="R220" s="13"/>
      <c r="S220" s="13"/>
      <c r="T220" s="13"/>
      <c r="U220" s="13"/>
      <c r="V220" s="13"/>
      <c r="W220" s="13"/>
      <c r="X220" s="13"/>
      <c r="Y220" s="13"/>
      <c r="Z220" s="13"/>
      <c r="AA220" s="13"/>
      <c r="AB220" s="13"/>
    </row>
    <row r="221" spans="1:28" ht="22.5" customHeight="1">
      <c r="A221" s="16" t="s">
        <v>402</v>
      </c>
      <c r="B221" s="8"/>
      <c r="C221" s="8"/>
      <c r="D221" s="8"/>
      <c r="E221" s="8"/>
      <c r="F221" s="16"/>
      <c r="G221" s="8"/>
      <c r="H221" s="8"/>
      <c r="I221" s="8"/>
      <c r="J221" s="8"/>
      <c r="K221" s="13"/>
      <c r="L221" s="13"/>
      <c r="M221" s="13"/>
      <c r="N221" s="13"/>
      <c r="O221" s="13"/>
      <c r="P221" s="13"/>
      <c r="Q221" s="13"/>
      <c r="R221" s="13"/>
      <c r="S221" s="13"/>
      <c r="T221" s="13"/>
      <c r="U221" s="13"/>
      <c r="V221" s="13"/>
      <c r="W221" s="13"/>
      <c r="X221" s="13"/>
      <c r="Y221" s="13"/>
      <c r="Z221" s="13"/>
      <c r="AA221" s="13"/>
      <c r="AB221" s="13"/>
    </row>
    <row r="222" spans="1:28" ht="22.5" customHeight="1">
      <c r="A222" s="16" t="s">
        <v>403</v>
      </c>
      <c r="B222" s="8"/>
      <c r="C222" s="8"/>
      <c r="D222" s="8"/>
      <c r="E222" s="8"/>
      <c r="F222" s="16"/>
      <c r="G222" s="8"/>
      <c r="H222" s="8"/>
      <c r="I222" s="8"/>
      <c r="J222" s="8"/>
      <c r="K222" s="13"/>
      <c r="L222" s="13"/>
      <c r="M222" s="13"/>
      <c r="N222" s="13"/>
      <c r="O222" s="13"/>
      <c r="P222" s="13"/>
      <c r="Q222" s="13"/>
      <c r="R222" s="13"/>
      <c r="S222" s="13"/>
      <c r="T222" s="13"/>
      <c r="U222" s="13"/>
      <c r="V222" s="13"/>
      <c r="W222" s="13"/>
      <c r="X222" s="13"/>
      <c r="Y222" s="13"/>
      <c r="Z222" s="13"/>
      <c r="AA222" s="13"/>
      <c r="AB222" s="13"/>
    </row>
    <row r="223" spans="1:28" ht="22.5" customHeight="1">
      <c r="A223" s="16" t="s">
        <v>404</v>
      </c>
      <c r="B223" s="8"/>
      <c r="C223" s="8"/>
      <c r="D223" s="8"/>
      <c r="E223" s="8"/>
      <c r="F223" s="16"/>
      <c r="G223" s="8"/>
      <c r="H223" s="8"/>
      <c r="I223" s="8"/>
      <c r="J223" s="8"/>
      <c r="K223" s="13"/>
      <c r="L223" s="13"/>
      <c r="M223" s="13"/>
      <c r="N223" s="13"/>
      <c r="O223" s="13"/>
      <c r="P223" s="13"/>
      <c r="Q223" s="13"/>
      <c r="R223" s="13"/>
      <c r="S223" s="13"/>
      <c r="T223" s="13"/>
      <c r="U223" s="13"/>
      <c r="V223" s="13"/>
      <c r="W223" s="13"/>
      <c r="X223" s="13"/>
      <c r="Y223" s="13"/>
      <c r="Z223" s="13"/>
      <c r="AA223" s="13"/>
      <c r="AB223" s="13"/>
    </row>
    <row r="224" spans="1:28" ht="22.5" customHeight="1">
      <c r="A224" s="16" t="s">
        <v>405</v>
      </c>
      <c r="B224" s="8"/>
      <c r="C224" s="8"/>
      <c r="D224" s="8"/>
      <c r="E224" s="8"/>
      <c r="F224" s="16"/>
      <c r="G224" s="8"/>
      <c r="H224" s="8"/>
      <c r="I224" s="8"/>
      <c r="J224" s="8"/>
      <c r="K224" s="13"/>
      <c r="L224" s="13"/>
      <c r="M224" s="13"/>
      <c r="N224" s="13"/>
      <c r="O224" s="13"/>
      <c r="P224" s="13"/>
      <c r="Q224" s="13"/>
      <c r="R224" s="13"/>
      <c r="S224" s="13"/>
      <c r="T224" s="13"/>
      <c r="U224" s="13"/>
      <c r="V224" s="13"/>
      <c r="W224" s="13"/>
      <c r="X224" s="13"/>
      <c r="Y224" s="13"/>
      <c r="Z224" s="13"/>
      <c r="AA224" s="13"/>
      <c r="AB224" s="13"/>
    </row>
    <row r="225" spans="1:28" ht="22.5" customHeight="1">
      <c r="A225" s="16" t="s">
        <v>406</v>
      </c>
      <c r="B225" s="8"/>
      <c r="C225" s="8"/>
      <c r="D225" s="8"/>
      <c r="E225" s="8"/>
      <c r="F225" s="16"/>
      <c r="G225" s="8"/>
      <c r="H225" s="8"/>
      <c r="I225" s="8"/>
      <c r="J225" s="8"/>
      <c r="K225" s="13"/>
      <c r="L225" s="13"/>
      <c r="M225" s="13"/>
      <c r="N225" s="13"/>
      <c r="O225" s="13"/>
      <c r="P225" s="13"/>
      <c r="Q225" s="13"/>
      <c r="R225" s="13"/>
      <c r="S225" s="13"/>
      <c r="T225" s="13"/>
      <c r="U225" s="13"/>
      <c r="V225" s="13"/>
      <c r="W225" s="13"/>
      <c r="X225" s="13"/>
      <c r="Y225" s="13"/>
      <c r="Z225" s="13"/>
      <c r="AA225" s="13"/>
      <c r="AB225" s="13"/>
    </row>
    <row r="226" spans="1:28" ht="22.5" customHeight="1">
      <c r="A226" s="16" t="s">
        <v>407</v>
      </c>
      <c r="B226" s="8"/>
      <c r="C226" s="8"/>
      <c r="D226" s="8"/>
      <c r="E226" s="8"/>
      <c r="F226" s="16"/>
      <c r="G226" s="8"/>
      <c r="H226" s="8"/>
      <c r="I226" s="8"/>
      <c r="J226" s="8"/>
      <c r="K226" s="13"/>
      <c r="L226" s="13"/>
      <c r="M226" s="13"/>
      <c r="N226" s="13"/>
      <c r="O226" s="13"/>
      <c r="P226" s="13"/>
      <c r="Q226" s="13"/>
      <c r="R226" s="13"/>
      <c r="S226" s="13"/>
      <c r="T226" s="13"/>
      <c r="U226" s="13"/>
      <c r="V226" s="13"/>
      <c r="W226" s="13"/>
      <c r="X226" s="13"/>
      <c r="Y226" s="13"/>
      <c r="Z226" s="13"/>
      <c r="AA226" s="13"/>
      <c r="AB226" s="13"/>
    </row>
    <row r="227" spans="1:28" ht="22.5" customHeight="1">
      <c r="A227" s="16" t="s">
        <v>408</v>
      </c>
      <c r="B227" s="8"/>
      <c r="C227" s="8"/>
      <c r="D227" s="8"/>
      <c r="E227" s="8"/>
      <c r="F227" s="16"/>
      <c r="G227" s="8"/>
      <c r="H227" s="8"/>
      <c r="I227" s="8"/>
      <c r="J227" s="8"/>
      <c r="K227" s="13"/>
      <c r="L227" s="13"/>
      <c r="M227" s="13"/>
      <c r="N227" s="13"/>
      <c r="O227" s="13"/>
      <c r="P227" s="13"/>
      <c r="Q227" s="13"/>
      <c r="R227" s="13"/>
      <c r="S227" s="13"/>
      <c r="T227" s="13"/>
      <c r="U227" s="13"/>
      <c r="V227" s="13"/>
      <c r="W227" s="13"/>
      <c r="X227" s="13"/>
      <c r="Y227" s="13"/>
      <c r="Z227" s="13"/>
      <c r="AA227" s="13"/>
      <c r="AB227" s="13"/>
    </row>
    <row r="228" spans="1:28" ht="22.5" customHeight="1">
      <c r="A228" s="16" t="s">
        <v>409</v>
      </c>
      <c r="B228" s="8"/>
      <c r="C228" s="8"/>
      <c r="D228" s="8"/>
      <c r="E228" s="8"/>
      <c r="F228" s="16"/>
      <c r="G228" s="8"/>
      <c r="H228" s="8"/>
      <c r="I228" s="8"/>
      <c r="J228" s="8"/>
      <c r="K228" s="13"/>
      <c r="L228" s="13"/>
      <c r="M228" s="13"/>
      <c r="N228" s="13"/>
      <c r="O228" s="13"/>
      <c r="P228" s="13"/>
      <c r="Q228" s="13"/>
      <c r="R228" s="13"/>
      <c r="S228" s="13"/>
      <c r="T228" s="13"/>
      <c r="U228" s="13"/>
      <c r="V228" s="13"/>
      <c r="W228" s="13"/>
      <c r="X228" s="13"/>
      <c r="Y228" s="13"/>
      <c r="Z228" s="13"/>
      <c r="AA228" s="13"/>
      <c r="AB228" s="13"/>
    </row>
    <row r="229" spans="1:28" ht="22.5" customHeight="1">
      <c r="A229" s="16" t="s">
        <v>410</v>
      </c>
      <c r="B229" s="8"/>
      <c r="C229" s="8"/>
      <c r="D229" s="8"/>
      <c r="E229" s="8"/>
      <c r="F229" s="16"/>
      <c r="G229" s="8"/>
      <c r="H229" s="8"/>
      <c r="I229" s="8"/>
      <c r="J229" s="8"/>
      <c r="K229" s="13"/>
      <c r="L229" s="13"/>
      <c r="M229" s="13"/>
      <c r="N229" s="13"/>
      <c r="O229" s="13"/>
      <c r="P229" s="13"/>
      <c r="Q229" s="13"/>
      <c r="R229" s="13"/>
      <c r="S229" s="13"/>
      <c r="T229" s="13"/>
      <c r="U229" s="13"/>
      <c r="V229" s="13"/>
      <c r="W229" s="13"/>
      <c r="X229" s="13"/>
      <c r="Y229" s="13"/>
      <c r="Z229" s="13"/>
      <c r="AA229" s="13"/>
      <c r="AB229" s="13"/>
    </row>
    <row r="230" spans="1:28" ht="22.5" customHeight="1">
      <c r="A230" s="16" t="s">
        <v>411</v>
      </c>
      <c r="B230" s="8"/>
      <c r="C230" s="8"/>
      <c r="D230" s="8"/>
      <c r="E230" s="8"/>
      <c r="F230" s="16"/>
      <c r="G230" s="8"/>
      <c r="H230" s="8"/>
      <c r="I230" s="8"/>
      <c r="J230" s="8"/>
      <c r="K230" s="13"/>
      <c r="L230" s="13"/>
      <c r="M230" s="13"/>
      <c r="N230" s="13"/>
      <c r="O230" s="13"/>
      <c r="P230" s="13"/>
      <c r="Q230" s="13"/>
      <c r="R230" s="13"/>
      <c r="S230" s="13"/>
      <c r="T230" s="13"/>
      <c r="U230" s="13"/>
      <c r="V230" s="13"/>
      <c r="W230" s="13"/>
      <c r="X230" s="13"/>
      <c r="Y230" s="13"/>
      <c r="Z230" s="13"/>
      <c r="AA230" s="13"/>
      <c r="AB230" s="13"/>
    </row>
    <row r="231" spans="1:28" ht="22.5" customHeight="1">
      <c r="A231" s="16" t="s">
        <v>412</v>
      </c>
      <c r="B231" s="8"/>
      <c r="C231" s="8"/>
      <c r="D231" s="8"/>
      <c r="E231" s="8"/>
      <c r="F231" s="16"/>
      <c r="G231" s="8"/>
      <c r="H231" s="8"/>
      <c r="I231" s="8"/>
      <c r="J231" s="8"/>
      <c r="K231" s="13"/>
      <c r="L231" s="13"/>
      <c r="M231" s="13"/>
      <c r="N231" s="13"/>
      <c r="O231" s="13"/>
      <c r="P231" s="13"/>
      <c r="Q231" s="13"/>
      <c r="R231" s="13"/>
      <c r="S231" s="13"/>
      <c r="T231" s="13"/>
      <c r="U231" s="13"/>
      <c r="V231" s="13"/>
      <c r="W231" s="13"/>
      <c r="X231" s="13"/>
      <c r="Y231" s="13"/>
      <c r="Z231" s="13"/>
      <c r="AA231" s="13"/>
      <c r="AB231" s="13"/>
    </row>
    <row r="232" spans="1:28" ht="22.5" customHeight="1">
      <c r="A232" s="16" t="s">
        <v>413</v>
      </c>
      <c r="B232" s="8"/>
      <c r="C232" s="8"/>
      <c r="D232" s="8"/>
      <c r="E232" s="8"/>
      <c r="F232" s="16"/>
      <c r="G232" s="8"/>
      <c r="H232" s="8"/>
      <c r="I232" s="8"/>
      <c r="J232" s="8"/>
      <c r="K232" s="13"/>
      <c r="L232" s="13"/>
      <c r="M232" s="13"/>
      <c r="N232" s="13"/>
      <c r="O232" s="13"/>
      <c r="P232" s="13"/>
      <c r="Q232" s="13"/>
      <c r="R232" s="13"/>
      <c r="S232" s="13"/>
      <c r="T232" s="13"/>
      <c r="U232" s="13"/>
      <c r="V232" s="13"/>
      <c r="W232" s="13"/>
      <c r="X232" s="13"/>
      <c r="Y232" s="13"/>
      <c r="Z232" s="13"/>
      <c r="AA232" s="13"/>
      <c r="AB232" s="13"/>
    </row>
    <row r="233" spans="1:28" ht="22.5" customHeight="1">
      <c r="A233" s="16" t="s">
        <v>414</v>
      </c>
      <c r="B233" s="8"/>
      <c r="C233" s="8"/>
      <c r="D233" s="8"/>
      <c r="E233" s="8"/>
      <c r="F233" s="16"/>
      <c r="G233" s="8"/>
      <c r="H233" s="8"/>
      <c r="I233" s="8"/>
      <c r="J233" s="8"/>
      <c r="K233" s="13"/>
      <c r="L233" s="13"/>
      <c r="M233" s="13"/>
      <c r="N233" s="13"/>
      <c r="O233" s="13"/>
      <c r="P233" s="13"/>
      <c r="Q233" s="13"/>
      <c r="R233" s="13"/>
      <c r="S233" s="13"/>
      <c r="T233" s="13"/>
      <c r="U233" s="13"/>
      <c r="V233" s="13"/>
      <c r="W233" s="13"/>
      <c r="X233" s="13"/>
      <c r="Y233" s="13"/>
      <c r="Z233" s="13"/>
      <c r="AA233" s="13"/>
      <c r="AB233" s="13"/>
    </row>
    <row r="234" spans="1:28" ht="22.5" customHeight="1">
      <c r="A234" s="16" t="s">
        <v>415</v>
      </c>
      <c r="B234" s="8"/>
      <c r="C234" s="8"/>
      <c r="D234" s="8"/>
      <c r="E234" s="8"/>
      <c r="F234" s="16"/>
      <c r="G234" s="8"/>
      <c r="H234" s="8"/>
      <c r="I234" s="8"/>
      <c r="J234" s="8"/>
      <c r="K234" s="13"/>
      <c r="L234" s="13"/>
      <c r="M234" s="13"/>
      <c r="N234" s="13"/>
      <c r="O234" s="13"/>
      <c r="P234" s="13"/>
      <c r="Q234" s="13"/>
      <c r="R234" s="13"/>
      <c r="S234" s="13"/>
      <c r="T234" s="13"/>
      <c r="U234" s="13"/>
      <c r="V234" s="13"/>
      <c r="W234" s="13"/>
      <c r="X234" s="13"/>
      <c r="Y234" s="13"/>
      <c r="Z234" s="13"/>
      <c r="AA234" s="13"/>
      <c r="AB234" s="13"/>
    </row>
    <row r="235" spans="1:28" ht="22.5" customHeight="1">
      <c r="A235" s="16" t="s">
        <v>416</v>
      </c>
      <c r="B235" s="8"/>
      <c r="C235" s="8"/>
      <c r="D235" s="8"/>
      <c r="E235" s="8"/>
      <c r="F235" s="16"/>
      <c r="G235" s="8"/>
      <c r="H235" s="8"/>
      <c r="I235" s="8"/>
      <c r="J235" s="8"/>
      <c r="K235" s="13"/>
      <c r="L235" s="13"/>
      <c r="M235" s="13"/>
      <c r="N235" s="13"/>
      <c r="O235" s="13"/>
      <c r="P235" s="13"/>
      <c r="Q235" s="13"/>
      <c r="R235" s="13"/>
      <c r="S235" s="13"/>
      <c r="T235" s="13"/>
      <c r="U235" s="13"/>
      <c r="V235" s="13"/>
      <c r="W235" s="13"/>
      <c r="X235" s="13"/>
      <c r="Y235" s="13"/>
      <c r="Z235" s="13"/>
      <c r="AA235" s="13"/>
      <c r="AB235" s="13"/>
    </row>
    <row r="236" spans="1:28" ht="22.5" customHeight="1">
      <c r="A236" s="16" t="s">
        <v>417</v>
      </c>
      <c r="B236" s="8"/>
      <c r="C236" s="8"/>
      <c r="D236" s="8"/>
      <c r="E236" s="8"/>
      <c r="F236" s="16"/>
      <c r="G236" s="8"/>
      <c r="H236" s="8"/>
      <c r="I236" s="8"/>
      <c r="J236" s="8"/>
      <c r="K236" s="13"/>
      <c r="L236" s="13"/>
      <c r="M236" s="13"/>
      <c r="N236" s="13"/>
      <c r="O236" s="13"/>
      <c r="P236" s="13"/>
      <c r="Q236" s="13"/>
      <c r="R236" s="13"/>
      <c r="S236" s="13"/>
      <c r="T236" s="13"/>
      <c r="U236" s="13"/>
      <c r="V236" s="13"/>
      <c r="W236" s="13"/>
      <c r="X236" s="13"/>
      <c r="Y236" s="13"/>
      <c r="Z236" s="13"/>
      <c r="AA236" s="13"/>
      <c r="AB236" s="13"/>
    </row>
    <row r="237" spans="1:28" ht="22.5" customHeight="1">
      <c r="A237" s="16" t="s">
        <v>418</v>
      </c>
      <c r="B237" s="8"/>
      <c r="C237" s="8"/>
      <c r="D237" s="8"/>
      <c r="E237" s="8"/>
      <c r="F237" s="16"/>
      <c r="G237" s="8"/>
      <c r="H237" s="8"/>
      <c r="I237" s="8"/>
      <c r="J237" s="8"/>
      <c r="K237" s="13"/>
      <c r="L237" s="13"/>
      <c r="M237" s="13"/>
      <c r="N237" s="13"/>
      <c r="O237" s="13"/>
      <c r="P237" s="13"/>
      <c r="Q237" s="13"/>
      <c r="R237" s="13"/>
      <c r="S237" s="13"/>
      <c r="T237" s="13"/>
      <c r="U237" s="13"/>
      <c r="V237" s="13"/>
      <c r="W237" s="13"/>
      <c r="X237" s="13"/>
      <c r="Y237" s="13"/>
      <c r="Z237" s="13"/>
      <c r="AA237" s="13"/>
      <c r="AB237" s="13"/>
    </row>
    <row r="238" spans="1:28" ht="22.5" customHeight="1">
      <c r="A238" s="16" t="s">
        <v>419</v>
      </c>
      <c r="B238" s="8"/>
      <c r="C238" s="8"/>
      <c r="D238" s="8"/>
      <c r="E238" s="8"/>
      <c r="F238" s="16"/>
      <c r="G238" s="8"/>
      <c r="H238" s="8"/>
      <c r="I238" s="8"/>
      <c r="J238" s="8"/>
      <c r="K238" s="13"/>
      <c r="L238" s="13"/>
      <c r="M238" s="13"/>
      <c r="N238" s="13"/>
      <c r="O238" s="13"/>
      <c r="P238" s="13"/>
      <c r="Q238" s="13"/>
      <c r="R238" s="13"/>
      <c r="S238" s="13"/>
      <c r="T238" s="13"/>
      <c r="U238" s="13"/>
      <c r="V238" s="13"/>
      <c r="W238" s="13"/>
      <c r="X238" s="13"/>
      <c r="Y238" s="13"/>
      <c r="Z238" s="13"/>
      <c r="AA238" s="13"/>
      <c r="AB238" s="13"/>
    </row>
    <row r="239" spans="1:28" ht="22.5" customHeight="1">
      <c r="A239" s="16" t="s">
        <v>420</v>
      </c>
      <c r="B239" s="8"/>
      <c r="C239" s="8"/>
      <c r="D239" s="8"/>
      <c r="E239" s="8"/>
      <c r="F239" s="16"/>
      <c r="G239" s="8"/>
      <c r="H239" s="8"/>
      <c r="I239" s="8"/>
      <c r="J239" s="8"/>
      <c r="K239" s="13"/>
      <c r="L239" s="13"/>
      <c r="M239" s="13"/>
      <c r="N239" s="13"/>
      <c r="O239" s="13"/>
      <c r="P239" s="13"/>
      <c r="Q239" s="13"/>
      <c r="R239" s="13"/>
      <c r="S239" s="13"/>
      <c r="T239" s="13"/>
      <c r="U239" s="13"/>
      <c r="V239" s="13"/>
      <c r="W239" s="13"/>
      <c r="X239" s="13"/>
      <c r="Y239" s="13"/>
      <c r="Z239" s="13"/>
      <c r="AA239" s="13"/>
      <c r="AB239" s="13"/>
    </row>
    <row r="240" spans="1:28" ht="22.5" customHeight="1">
      <c r="A240" s="16" t="s">
        <v>421</v>
      </c>
      <c r="B240" s="8"/>
      <c r="C240" s="8"/>
      <c r="D240" s="8"/>
      <c r="E240" s="8"/>
      <c r="F240" s="16"/>
      <c r="G240" s="8"/>
      <c r="H240" s="8"/>
      <c r="I240" s="8"/>
      <c r="J240" s="8"/>
      <c r="K240" s="13"/>
      <c r="L240" s="13"/>
      <c r="M240" s="13"/>
      <c r="N240" s="13"/>
      <c r="O240" s="13"/>
      <c r="P240" s="13"/>
      <c r="Q240" s="13"/>
      <c r="R240" s="13"/>
      <c r="S240" s="13"/>
      <c r="T240" s="13"/>
      <c r="U240" s="13"/>
      <c r="V240" s="13"/>
      <c r="W240" s="13"/>
      <c r="X240" s="13"/>
      <c r="Y240" s="13"/>
      <c r="Z240" s="13"/>
      <c r="AA240" s="13"/>
      <c r="AB240" s="13"/>
    </row>
    <row r="241" spans="1:28" ht="22.5" customHeight="1">
      <c r="A241" s="16" t="s">
        <v>422</v>
      </c>
      <c r="B241" s="8"/>
      <c r="C241" s="8"/>
      <c r="D241" s="8"/>
      <c r="E241" s="8"/>
      <c r="F241" s="16"/>
      <c r="G241" s="8"/>
      <c r="H241" s="8"/>
      <c r="I241" s="8"/>
      <c r="J241" s="8"/>
      <c r="K241" s="13"/>
      <c r="L241" s="13"/>
      <c r="M241" s="13"/>
      <c r="N241" s="13"/>
      <c r="O241" s="13"/>
      <c r="P241" s="13"/>
      <c r="Q241" s="13"/>
      <c r="R241" s="13"/>
      <c r="S241" s="13"/>
      <c r="T241" s="13"/>
      <c r="U241" s="13"/>
      <c r="V241" s="13"/>
      <c r="W241" s="13"/>
      <c r="X241" s="13"/>
      <c r="Y241" s="13"/>
      <c r="Z241" s="13"/>
      <c r="AA241" s="13"/>
      <c r="AB241" s="13"/>
    </row>
    <row r="242" spans="1:28" ht="22.5" customHeight="1">
      <c r="A242" s="16" t="s">
        <v>423</v>
      </c>
      <c r="B242" s="8"/>
      <c r="C242" s="8"/>
      <c r="D242" s="8"/>
      <c r="E242" s="8"/>
      <c r="F242" s="16"/>
      <c r="G242" s="8"/>
      <c r="H242" s="8"/>
      <c r="I242" s="8"/>
      <c r="J242" s="8"/>
      <c r="K242" s="13"/>
      <c r="L242" s="13"/>
      <c r="M242" s="13"/>
      <c r="N242" s="13"/>
      <c r="O242" s="13"/>
      <c r="P242" s="13"/>
      <c r="Q242" s="13"/>
      <c r="R242" s="13"/>
      <c r="S242" s="13"/>
      <c r="T242" s="13"/>
      <c r="U242" s="13"/>
      <c r="V242" s="13"/>
      <c r="W242" s="13"/>
      <c r="X242" s="13"/>
      <c r="Y242" s="13"/>
      <c r="Z242" s="13"/>
      <c r="AA242" s="13"/>
      <c r="AB242" s="13"/>
    </row>
    <row r="243" spans="1:28" ht="22.5" customHeight="1">
      <c r="A243" s="16" t="s">
        <v>424</v>
      </c>
      <c r="B243" s="8"/>
      <c r="C243" s="8"/>
      <c r="D243" s="8"/>
      <c r="E243" s="8"/>
      <c r="F243" s="16"/>
      <c r="G243" s="8"/>
      <c r="H243" s="8"/>
      <c r="I243" s="8"/>
      <c r="J243" s="8"/>
      <c r="K243" s="13"/>
      <c r="L243" s="13"/>
      <c r="M243" s="13"/>
      <c r="N243" s="13"/>
      <c r="O243" s="13"/>
      <c r="P243" s="13"/>
      <c r="Q243" s="13"/>
      <c r="R243" s="13"/>
      <c r="S243" s="13"/>
      <c r="T243" s="13"/>
      <c r="U243" s="13"/>
      <c r="V243" s="13"/>
      <c r="W243" s="13"/>
      <c r="X243" s="13"/>
      <c r="Y243" s="13"/>
      <c r="Z243" s="13"/>
      <c r="AA243" s="13"/>
      <c r="AB243" s="13"/>
    </row>
    <row r="244" spans="1:28" ht="22.5" customHeight="1">
      <c r="A244" s="16" t="s">
        <v>425</v>
      </c>
      <c r="B244" s="8"/>
      <c r="C244" s="8"/>
      <c r="D244" s="8"/>
      <c r="E244" s="8"/>
      <c r="F244" s="16"/>
      <c r="G244" s="8"/>
      <c r="H244" s="8"/>
      <c r="I244" s="8"/>
      <c r="J244" s="8"/>
      <c r="K244" s="13"/>
      <c r="L244" s="13"/>
      <c r="M244" s="13"/>
      <c r="N244" s="13"/>
      <c r="O244" s="13"/>
      <c r="P244" s="13"/>
      <c r="Q244" s="13"/>
      <c r="R244" s="13"/>
      <c r="S244" s="13"/>
      <c r="T244" s="13"/>
      <c r="U244" s="13"/>
      <c r="V244" s="13"/>
      <c r="W244" s="13"/>
      <c r="X244" s="13"/>
      <c r="Y244" s="13"/>
      <c r="Z244" s="13"/>
      <c r="AA244" s="13"/>
      <c r="AB244" s="13"/>
    </row>
    <row r="245" spans="1:28" ht="22.5" customHeight="1">
      <c r="A245" s="16" t="s">
        <v>426</v>
      </c>
      <c r="B245" s="8"/>
      <c r="C245" s="8"/>
      <c r="D245" s="8"/>
      <c r="E245" s="8"/>
      <c r="F245" s="16"/>
      <c r="G245" s="8"/>
      <c r="H245" s="8"/>
      <c r="I245" s="8"/>
      <c r="J245" s="8"/>
      <c r="K245" s="13"/>
      <c r="L245" s="13"/>
      <c r="M245" s="13"/>
      <c r="N245" s="13"/>
      <c r="O245" s="13"/>
      <c r="P245" s="13"/>
      <c r="Q245" s="13"/>
      <c r="R245" s="13"/>
      <c r="S245" s="13"/>
      <c r="T245" s="13"/>
      <c r="U245" s="13"/>
      <c r="V245" s="13"/>
      <c r="W245" s="13"/>
      <c r="X245" s="13"/>
      <c r="Y245" s="13"/>
      <c r="Z245" s="13"/>
      <c r="AA245" s="13"/>
      <c r="AB245" s="13"/>
    </row>
    <row r="246" spans="1:28" ht="22.5" customHeight="1">
      <c r="A246" s="16" t="s">
        <v>427</v>
      </c>
      <c r="B246" s="8"/>
      <c r="C246" s="8"/>
      <c r="D246" s="8"/>
      <c r="E246" s="8"/>
      <c r="F246" s="16"/>
      <c r="G246" s="8"/>
      <c r="H246" s="8"/>
      <c r="I246" s="8"/>
      <c r="J246" s="8"/>
      <c r="K246" s="13"/>
      <c r="L246" s="13"/>
      <c r="M246" s="13"/>
      <c r="N246" s="13"/>
      <c r="O246" s="13"/>
      <c r="P246" s="13"/>
      <c r="Q246" s="13"/>
      <c r="R246" s="13"/>
      <c r="S246" s="13"/>
      <c r="T246" s="13"/>
      <c r="U246" s="13"/>
      <c r="V246" s="13"/>
      <c r="W246" s="13"/>
      <c r="X246" s="13"/>
      <c r="Y246" s="13"/>
      <c r="Z246" s="13"/>
      <c r="AA246" s="13"/>
      <c r="AB246" s="13"/>
    </row>
    <row r="247" spans="1:28" ht="22.5" customHeight="1">
      <c r="A247" s="16" t="s">
        <v>428</v>
      </c>
      <c r="B247" s="8"/>
      <c r="C247" s="8"/>
      <c r="D247" s="8"/>
      <c r="E247" s="8"/>
      <c r="F247" s="16"/>
      <c r="G247" s="8"/>
      <c r="H247" s="8"/>
      <c r="I247" s="8"/>
      <c r="J247" s="8"/>
      <c r="K247" s="13"/>
      <c r="L247" s="13"/>
      <c r="M247" s="13"/>
      <c r="N247" s="13"/>
      <c r="O247" s="13"/>
      <c r="P247" s="13"/>
      <c r="Q247" s="13"/>
      <c r="R247" s="13"/>
      <c r="S247" s="13"/>
      <c r="T247" s="13"/>
      <c r="U247" s="13"/>
      <c r="V247" s="13"/>
      <c r="W247" s="13"/>
      <c r="X247" s="13"/>
      <c r="Y247" s="13"/>
      <c r="Z247" s="13"/>
      <c r="AA247" s="13"/>
      <c r="AB247" s="13"/>
    </row>
    <row r="248" spans="1:28" ht="22.5" customHeight="1">
      <c r="A248" s="16" t="s">
        <v>429</v>
      </c>
      <c r="B248" s="8"/>
      <c r="C248" s="8"/>
      <c r="D248" s="8"/>
      <c r="E248" s="8"/>
      <c r="F248" s="16"/>
      <c r="G248" s="8"/>
      <c r="H248" s="8"/>
      <c r="I248" s="8"/>
      <c r="J248" s="8"/>
      <c r="K248" s="13"/>
      <c r="L248" s="13"/>
      <c r="M248" s="13"/>
      <c r="N248" s="13"/>
      <c r="O248" s="13"/>
      <c r="P248" s="13"/>
      <c r="Q248" s="13"/>
      <c r="R248" s="13"/>
      <c r="S248" s="13"/>
      <c r="T248" s="13"/>
      <c r="U248" s="13"/>
      <c r="V248" s="13"/>
      <c r="W248" s="13"/>
      <c r="X248" s="13"/>
      <c r="Y248" s="13"/>
      <c r="Z248" s="13"/>
      <c r="AA248" s="13"/>
      <c r="AB248" s="13"/>
    </row>
    <row r="249" spans="1:28" ht="22.5" customHeight="1">
      <c r="A249" s="16" t="s">
        <v>430</v>
      </c>
      <c r="B249" s="8"/>
      <c r="C249" s="8"/>
      <c r="D249" s="8"/>
      <c r="E249" s="8"/>
      <c r="F249" s="16"/>
      <c r="G249" s="8"/>
      <c r="H249" s="8"/>
      <c r="I249" s="8"/>
      <c r="J249" s="8"/>
      <c r="K249" s="13"/>
      <c r="L249" s="13"/>
      <c r="M249" s="13"/>
      <c r="N249" s="13"/>
      <c r="O249" s="13"/>
      <c r="P249" s="13"/>
      <c r="Q249" s="13"/>
      <c r="R249" s="13"/>
      <c r="S249" s="13"/>
      <c r="T249" s="13"/>
      <c r="U249" s="13"/>
      <c r="V249" s="13"/>
      <c r="W249" s="13"/>
      <c r="X249" s="13"/>
      <c r="Y249" s="13"/>
      <c r="Z249" s="13"/>
      <c r="AA249" s="13"/>
      <c r="AB249" s="13"/>
    </row>
    <row r="250" spans="1:28" ht="22.5" customHeight="1">
      <c r="A250" s="16" t="s">
        <v>431</v>
      </c>
      <c r="B250" s="8"/>
      <c r="C250" s="8"/>
      <c r="D250" s="8"/>
      <c r="E250" s="8"/>
      <c r="F250" s="16"/>
      <c r="G250" s="8"/>
      <c r="H250" s="8"/>
      <c r="I250" s="8"/>
      <c r="J250" s="8"/>
      <c r="K250" s="13"/>
      <c r="L250" s="13"/>
      <c r="M250" s="13"/>
      <c r="N250" s="13"/>
      <c r="O250" s="13"/>
      <c r="P250" s="13"/>
      <c r="Q250" s="13"/>
      <c r="R250" s="13"/>
      <c r="S250" s="13"/>
      <c r="T250" s="13"/>
      <c r="U250" s="13"/>
      <c r="V250" s="13"/>
      <c r="W250" s="13"/>
      <c r="X250" s="13"/>
      <c r="Y250" s="13"/>
      <c r="Z250" s="13"/>
      <c r="AA250" s="13"/>
      <c r="AB250" s="13"/>
    </row>
    <row r="251" spans="1:28" ht="22.5" customHeight="1">
      <c r="A251" s="16" t="s">
        <v>432</v>
      </c>
      <c r="B251" s="8"/>
      <c r="C251" s="8"/>
      <c r="D251" s="8"/>
      <c r="E251" s="8"/>
      <c r="F251" s="16"/>
      <c r="G251" s="8"/>
      <c r="H251" s="8"/>
      <c r="I251" s="8"/>
      <c r="J251" s="8"/>
      <c r="K251" s="13"/>
      <c r="L251" s="13"/>
      <c r="M251" s="13"/>
      <c r="N251" s="13"/>
      <c r="O251" s="13"/>
      <c r="P251" s="13"/>
      <c r="Q251" s="13"/>
      <c r="R251" s="13"/>
      <c r="S251" s="13"/>
      <c r="T251" s="13"/>
      <c r="U251" s="13"/>
      <c r="V251" s="13"/>
      <c r="W251" s="13"/>
      <c r="X251" s="13"/>
      <c r="Y251" s="13"/>
      <c r="Z251" s="13"/>
      <c r="AA251" s="13"/>
      <c r="AB251" s="13"/>
    </row>
    <row r="252" spans="1:28" ht="22.5" customHeight="1">
      <c r="A252" s="16" t="s">
        <v>433</v>
      </c>
      <c r="B252" s="8"/>
      <c r="C252" s="8"/>
      <c r="D252" s="8"/>
      <c r="E252" s="8"/>
      <c r="F252" s="16"/>
      <c r="G252" s="8"/>
      <c r="H252" s="8"/>
      <c r="I252" s="8"/>
      <c r="J252" s="8"/>
      <c r="K252" s="13"/>
      <c r="L252" s="13"/>
      <c r="M252" s="13"/>
      <c r="N252" s="13"/>
      <c r="O252" s="13"/>
      <c r="P252" s="13"/>
      <c r="Q252" s="13"/>
      <c r="R252" s="13"/>
      <c r="S252" s="13"/>
      <c r="T252" s="13"/>
      <c r="U252" s="13"/>
      <c r="V252" s="13"/>
      <c r="W252" s="13"/>
      <c r="X252" s="13"/>
      <c r="Y252" s="13"/>
      <c r="Z252" s="13"/>
      <c r="AA252" s="13"/>
      <c r="AB252" s="13"/>
    </row>
    <row r="253" spans="1:28" ht="22.5" customHeight="1">
      <c r="A253" s="16" t="s">
        <v>434</v>
      </c>
      <c r="B253" s="8"/>
      <c r="C253" s="8"/>
      <c r="D253" s="8"/>
      <c r="E253" s="8"/>
      <c r="F253" s="16"/>
      <c r="G253" s="8"/>
      <c r="H253" s="8"/>
      <c r="I253" s="8"/>
      <c r="J253" s="8"/>
      <c r="K253" s="13"/>
      <c r="L253" s="13"/>
      <c r="M253" s="13"/>
      <c r="N253" s="13"/>
      <c r="O253" s="13"/>
      <c r="P253" s="13"/>
      <c r="Q253" s="13"/>
      <c r="R253" s="13"/>
      <c r="S253" s="13"/>
      <c r="T253" s="13"/>
      <c r="U253" s="13"/>
      <c r="V253" s="13"/>
      <c r="W253" s="13"/>
      <c r="X253" s="13"/>
      <c r="Y253" s="13"/>
      <c r="Z253" s="13"/>
      <c r="AA253" s="13"/>
      <c r="AB253" s="13"/>
    </row>
    <row r="254" spans="1:28" ht="22.5" customHeight="1">
      <c r="A254" s="16" t="s">
        <v>435</v>
      </c>
      <c r="B254" s="8"/>
      <c r="C254" s="8"/>
      <c r="D254" s="8"/>
      <c r="E254" s="8"/>
      <c r="F254" s="16"/>
      <c r="G254" s="8"/>
      <c r="H254" s="8"/>
      <c r="I254" s="8"/>
      <c r="J254" s="8"/>
      <c r="K254" s="13"/>
      <c r="L254" s="13"/>
      <c r="M254" s="13"/>
      <c r="N254" s="13"/>
      <c r="O254" s="13"/>
      <c r="P254" s="13"/>
      <c r="Q254" s="13"/>
      <c r="R254" s="13"/>
      <c r="S254" s="13"/>
      <c r="T254" s="13"/>
      <c r="U254" s="13"/>
      <c r="V254" s="13"/>
      <c r="W254" s="13"/>
      <c r="X254" s="13"/>
      <c r="Y254" s="13"/>
      <c r="Z254" s="13"/>
      <c r="AA254" s="13"/>
      <c r="AB254" s="13"/>
    </row>
    <row r="255" spans="1:28" ht="22.5" customHeight="1">
      <c r="A255" s="16" t="s">
        <v>436</v>
      </c>
      <c r="B255" s="8"/>
      <c r="C255" s="8"/>
      <c r="D255" s="8"/>
      <c r="E255" s="8"/>
      <c r="F255" s="16"/>
      <c r="G255" s="8"/>
      <c r="H255" s="8"/>
      <c r="I255" s="8"/>
      <c r="J255" s="8"/>
      <c r="K255" s="13"/>
      <c r="L255" s="13"/>
      <c r="M255" s="13"/>
      <c r="N255" s="13"/>
      <c r="O255" s="13"/>
      <c r="P255" s="13"/>
      <c r="Q255" s="13"/>
      <c r="R255" s="13"/>
      <c r="S255" s="13"/>
      <c r="T255" s="13"/>
      <c r="U255" s="13"/>
      <c r="V255" s="13"/>
      <c r="W255" s="13"/>
      <c r="X255" s="13"/>
      <c r="Y255" s="13"/>
      <c r="Z255" s="13"/>
      <c r="AA255" s="13"/>
      <c r="AB255" s="13"/>
    </row>
    <row r="256" spans="1:28" ht="22.5" customHeight="1">
      <c r="A256" s="16" t="s">
        <v>437</v>
      </c>
      <c r="B256" s="8"/>
      <c r="C256" s="8"/>
      <c r="D256" s="8"/>
      <c r="E256" s="8"/>
      <c r="F256" s="16"/>
      <c r="G256" s="8"/>
      <c r="H256" s="8"/>
      <c r="I256" s="8"/>
      <c r="J256" s="8"/>
      <c r="K256" s="13"/>
      <c r="L256" s="13"/>
      <c r="M256" s="13"/>
      <c r="N256" s="13"/>
      <c r="O256" s="13"/>
      <c r="P256" s="13"/>
      <c r="Q256" s="13"/>
      <c r="R256" s="13"/>
      <c r="S256" s="13"/>
      <c r="T256" s="13"/>
      <c r="U256" s="13"/>
      <c r="V256" s="13"/>
      <c r="W256" s="13"/>
      <c r="X256" s="13"/>
      <c r="Y256" s="13"/>
      <c r="Z256" s="13"/>
      <c r="AA256" s="13"/>
      <c r="AB256" s="13"/>
    </row>
    <row r="257" spans="1:28" ht="22.5" customHeight="1">
      <c r="A257" s="16" t="s">
        <v>438</v>
      </c>
      <c r="B257" s="8"/>
      <c r="C257" s="8"/>
      <c r="D257" s="8"/>
      <c r="E257" s="8"/>
      <c r="F257" s="16"/>
      <c r="G257" s="8"/>
      <c r="H257" s="8"/>
      <c r="I257" s="8"/>
      <c r="J257" s="8"/>
      <c r="K257" s="13"/>
      <c r="L257" s="13"/>
      <c r="M257" s="13"/>
      <c r="N257" s="13"/>
      <c r="O257" s="13"/>
      <c r="P257" s="13"/>
      <c r="Q257" s="13"/>
      <c r="R257" s="13"/>
      <c r="S257" s="13"/>
      <c r="T257" s="13"/>
      <c r="U257" s="13"/>
      <c r="V257" s="13"/>
      <c r="W257" s="13"/>
      <c r="X257" s="13"/>
      <c r="Y257" s="13"/>
      <c r="Z257" s="13"/>
      <c r="AA257" s="13"/>
      <c r="AB257" s="13"/>
    </row>
    <row r="258" spans="1:28" ht="22.5" customHeight="1">
      <c r="A258" s="16" t="s">
        <v>439</v>
      </c>
      <c r="B258" s="8"/>
      <c r="C258" s="8"/>
      <c r="D258" s="8"/>
      <c r="E258" s="8"/>
      <c r="F258" s="16"/>
      <c r="G258" s="8"/>
      <c r="H258" s="8"/>
      <c r="I258" s="8"/>
      <c r="J258" s="8"/>
      <c r="K258" s="13"/>
      <c r="L258" s="13"/>
      <c r="M258" s="13"/>
      <c r="N258" s="13"/>
      <c r="O258" s="13"/>
      <c r="P258" s="13"/>
      <c r="Q258" s="13"/>
      <c r="R258" s="13"/>
      <c r="S258" s="13"/>
      <c r="T258" s="13"/>
      <c r="U258" s="13"/>
      <c r="V258" s="13"/>
      <c r="W258" s="13"/>
      <c r="X258" s="13"/>
      <c r="Y258" s="13"/>
      <c r="Z258" s="13"/>
      <c r="AA258" s="13"/>
      <c r="AB258" s="13"/>
    </row>
    <row r="259" spans="1:28" ht="22.5" customHeight="1">
      <c r="A259" s="16" t="s">
        <v>440</v>
      </c>
      <c r="B259" s="8"/>
      <c r="C259" s="8"/>
      <c r="D259" s="8"/>
      <c r="E259" s="8"/>
      <c r="F259" s="16"/>
      <c r="G259" s="8"/>
      <c r="H259" s="8"/>
      <c r="I259" s="8"/>
      <c r="J259" s="8"/>
      <c r="K259" s="13"/>
      <c r="L259" s="13"/>
      <c r="M259" s="13"/>
      <c r="N259" s="13"/>
      <c r="O259" s="13"/>
      <c r="P259" s="13"/>
      <c r="Q259" s="13"/>
      <c r="R259" s="13"/>
      <c r="S259" s="13"/>
      <c r="T259" s="13"/>
      <c r="U259" s="13"/>
      <c r="V259" s="13"/>
      <c r="W259" s="13"/>
      <c r="X259" s="13"/>
      <c r="Y259" s="13"/>
      <c r="Z259" s="13"/>
      <c r="AA259" s="13"/>
      <c r="AB259" s="13"/>
    </row>
    <row r="260" spans="1:28" ht="22.5" customHeight="1">
      <c r="A260" s="16" t="s">
        <v>441</v>
      </c>
      <c r="B260" s="8"/>
      <c r="C260" s="8"/>
      <c r="D260" s="8"/>
      <c r="E260" s="8"/>
      <c r="F260" s="16"/>
      <c r="G260" s="8"/>
      <c r="H260" s="8"/>
      <c r="I260" s="8"/>
      <c r="J260" s="8"/>
      <c r="K260" s="13"/>
      <c r="L260" s="13"/>
      <c r="M260" s="13"/>
      <c r="N260" s="13"/>
      <c r="O260" s="13"/>
      <c r="P260" s="13"/>
      <c r="Q260" s="13"/>
      <c r="R260" s="13"/>
      <c r="S260" s="13"/>
      <c r="T260" s="13"/>
      <c r="U260" s="13"/>
      <c r="V260" s="13"/>
      <c r="W260" s="13"/>
      <c r="X260" s="13"/>
      <c r="Y260" s="13"/>
      <c r="Z260" s="13"/>
      <c r="AA260" s="13"/>
      <c r="AB260" s="13"/>
    </row>
    <row r="261" spans="1:28" ht="22.5" customHeight="1">
      <c r="A261" s="16" t="s">
        <v>442</v>
      </c>
      <c r="B261" s="8"/>
      <c r="C261" s="8"/>
      <c r="D261" s="8"/>
      <c r="E261" s="8"/>
      <c r="F261" s="16"/>
      <c r="G261" s="8"/>
      <c r="H261" s="8"/>
      <c r="I261" s="8"/>
      <c r="J261" s="8"/>
      <c r="K261" s="13"/>
      <c r="L261" s="13"/>
      <c r="M261" s="13"/>
      <c r="N261" s="13"/>
      <c r="O261" s="13"/>
      <c r="P261" s="13"/>
      <c r="Q261" s="13"/>
      <c r="R261" s="13"/>
      <c r="S261" s="13"/>
      <c r="T261" s="13"/>
      <c r="U261" s="13"/>
      <c r="V261" s="13"/>
      <c r="W261" s="13"/>
      <c r="X261" s="13"/>
      <c r="Y261" s="13"/>
      <c r="Z261" s="13"/>
      <c r="AA261" s="13"/>
      <c r="AB261" s="13"/>
    </row>
    <row r="262" spans="1:28" ht="22.5" customHeight="1">
      <c r="A262" s="16" t="s">
        <v>443</v>
      </c>
      <c r="B262" s="8"/>
      <c r="C262" s="8"/>
      <c r="D262" s="8"/>
      <c r="E262" s="8"/>
      <c r="F262" s="16"/>
      <c r="G262" s="8"/>
      <c r="H262" s="8"/>
      <c r="I262" s="8"/>
      <c r="J262" s="8"/>
      <c r="K262" s="13"/>
      <c r="L262" s="13"/>
      <c r="M262" s="13"/>
      <c r="N262" s="13"/>
      <c r="O262" s="13"/>
      <c r="P262" s="13"/>
      <c r="Q262" s="13"/>
      <c r="R262" s="13"/>
      <c r="S262" s="13"/>
      <c r="T262" s="13"/>
      <c r="U262" s="13"/>
      <c r="V262" s="13"/>
      <c r="W262" s="13"/>
      <c r="X262" s="13"/>
      <c r="Y262" s="13"/>
      <c r="Z262" s="13"/>
      <c r="AA262" s="13"/>
      <c r="AB262" s="13"/>
    </row>
    <row r="263" spans="1:28" ht="22.5" customHeight="1">
      <c r="A263" s="16" t="s">
        <v>444</v>
      </c>
      <c r="B263" s="8"/>
      <c r="C263" s="8"/>
      <c r="D263" s="8"/>
      <c r="E263" s="8"/>
      <c r="F263" s="16"/>
      <c r="G263" s="8"/>
      <c r="H263" s="8"/>
      <c r="I263" s="8"/>
      <c r="J263" s="8"/>
      <c r="K263" s="13"/>
      <c r="L263" s="13"/>
      <c r="M263" s="13"/>
      <c r="N263" s="13"/>
      <c r="O263" s="13"/>
      <c r="P263" s="13"/>
      <c r="Q263" s="13"/>
      <c r="R263" s="13"/>
      <c r="S263" s="13"/>
      <c r="T263" s="13"/>
      <c r="U263" s="13"/>
      <c r="V263" s="13"/>
      <c r="W263" s="13"/>
      <c r="X263" s="13"/>
      <c r="Y263" s="13"/>
      <c r="Z263" s="13"/>
      <c r="AA263" s="13"/>
      <c r="AB263" s="13"/>
    </row>
    <row r="264" spans="1:28" ht="22.5" customHeight="1">
      <c r="A264" s="16" t="s">
        <v>445</v>
      </c>
      <c r="B264" s="8"/>
      <c r="C264" s="8"/>
      <c r="D264" s="8"/>
      <c r="E264" s="8"/>
      <c r="F264" s="16"/>
      <c r="G264" s="8"/>
      <c r="H264" s="8"/>
      <c r="I264" s="8"/>
      <c r="J264" s="8"/>
      <c r="K264" s="13"/>
      <c r="L264" s="13"/>
      <c r="M264" s="13"/>
      <c r="N264" s="13"/>
      <c r="O264" s="13"/>
      <c r="P264" s="13"/>
      <c r="Q264" s="13"/>
      <c r="R264" s="13"/>
      <c r="S264" s="13"/>
      <c r="T264" s="13"/>
      <c r="U264" s="13"/>
      <c r="V264" s="13"/>
      <c r="W264" s="13"/>
      <c r="X264" s="13"/>
      <c r="Y264" s="13"/>
      <c r="Z264" s="13"/>
      <c r="AA264" s="13"/>
      <c r="AB264" s="13"/>
    </row>
    <row r="265" spans="1:28" ht="22.5" customHeight="1">
      <c r="A265" s="16" t="s">
        <v>446</v>
      </c>
      <c r="B265" s="8"/>
      <c r="C265" s="8"/>
      <c r="D265" s="8"/>
      <c r="E265" s="8"/>
      <c r="F265" s="16"/>
      <c r="G265" s="8"/>
      <c r="H265" s="8"/>
      <c r="I265" s="8"/>
      <c r="J265" s="8"/>
      <c r="K265" s="13"/>
      <c r="L265" s="13"/>
      <c r="M265" s="13"/>
      <c r="N265" s="13"/>
      <c r="O265" s="13"/>
      <c r="P265" s="13"/>
      <c r="Q265" s="13"/>
      <c r="R265" s="13"/>
      <c r="S265" s="13"/>
      <c r="T265" s="13"/>
      <c r="U265" s="13"/>
      <c r="V265" s="13"/>
      <c r="W265" s="13"/>
      <c r="X265" s="13"/>
      <c r="Y265" s="13"/>
      <c r="Z265" s="13"/>
      <c r="AA265" s="13"/>
      <c r="AB265" s="13"/>
    </row>
    <row r="266" spans="1:28" ht="22.5" customHeight="1">
      <c r="A266" s="16" t="s">
        <v>447</v>
      </c>
      <c r="B266" s="8"/>
      <c r="C266" s="8"/>
      <c r="D266" s="8"/>
      <c r="E266" s="8"/>
      <c r="F266" s="16"/>
      <c r="G266" s="8"/>
      <c r="H266" s="8"/>
      <c r="I266" s="8"/>
      <c r="J266" s="8"/>
      <c r="K266" s="13"/>
      <c r="L266" s="13"/>
      <c r="M266" s="13"/>
      <c r="N266" s="13"/>
      <c r="O266" s="13"/>
      <c r="P266" s="13"/>
      <c r="Q266" s="13"/>
      <c r="R266" s="13"/>
      <c r="S266" s="13"/>
      <c r="T266" s="13"/>
      <c r="U266" s="13"/>
      <c r="V266" s="13"/>
      <c r="W266" s="13"/>
      <c r="X266" s="13"/>
      <c r="Y266" s="13"/>
      <c r="Z266" s="13"/>
      <c r="AA266" s="13"/>
      <c r="AB266" s="13"/>
    </row>
    <row r="267" spans="1:28" ht="22.5" customHeight="1">
      <c r="A267" s="16" t="s">
        <v>448</v>
      </c>
      <c r="B267" s="8"/>
      <c r="C267" s="8"/>
      <c r="D267" s="8"/>
      <c r="E267" s="8"/>
      <c r="F267" s="16"/>
      <c r="G267" s="8"/>
      <c r="H267" s="8"/>
      <c r="I267" s="8"/>
      <c r="J267" s="8"/>
      <c r="K267" s="13"/>
      <c r="L267" s="13"/>
      <c r="M267" s="13"/>
      <c r="N267" s="13"/>
      <c r="O267" s="13"/>
      <c r="P267" s="13"/>
      <c r="Q267" s="13"/>
      <c r="R267" s="13"/>
      <c r="S267" s="13"/>
      <c r="T267" s="13"/>
      <c r="U267" s="13"/>
      <c r="V267" s="13"/>
      <c r="W267" s="13"/>
      <c r="X267" s="13"/>
      <c r="Y267" s="13"/>
      <c r="Z267" s="13"/>
      <c r="AA267" s="13"/>
      <c r="AB267" s="13"/>
    </row>
    <row r="268" spans="1:28" ht="22.5" customHeight="1">
      <c r="A268" s="16" t="s">
        <v>449</v>
      </c>
      <c r="B268" s="8"/>
      <c r="C268" s="8"/>
      <c r="D268" s="8"/>
      <c r="E268" s="8"/>
      <c r="F268" s="16"/>
      <c r="G268" s="8"/>
      <c r="H268" s="8"/>
      <c r="I268" s="8"/>
      <c r="J268" s="8"/>
      <c r="K268" s="13"/>
      <c r="L268" s="13"/>
      <c r="M268" s="13"/>
      <c r="N268" s="13"/>
      <c r="O268" s="13"/>
      <c r="P268" s="13"/>
      <c r="Q268" s="13"/>
      <c r="R268" s="13"/>
      <c r="S268" s="13"/>
      <c r="T268" s="13"/>
      <c r="U268" s="13"/>
      <c r="V268" s="13"/>
      <c r="W268" s="13"/>
      <c r="X268" s="13"/>
      <c r="Y268" s="13"/>
      <c r="Z268" s="13"/>
      <c r="AA268" s="13"/>
      <c r="AB268" s="13"/>
    </row>
    <row r="269" spans="1:28" ht="22.5" customHeight="1">
      <c r="A269" s="16" t="s">
        <v>450</v>
      </c>
      <c r="B269" s="8"/>
      <c r="C269" s="8"/>
      <c r="D269" s="8"/>
      <c r="E269" s="8"/>
      <c r="F269" s="16"/>
      <c r="G269" s="8"/>
      <c r="H269" s="8"/>
      <c r="I269" s="8"/>
      <c r="J269" s="8"/>
      <c r="K269" s="13"/>
      <c r="L269" s="13"/>
      <c r="M269" s="13"/>
      <c r="N269" s="13"/>
      <c r="O269" s="13"/>
      <c r="P269" s="13"/>
      <c r="Q269" s="13"/>
      <c r="R269" s="13"/>
      <c r="S269" s="13"/>
      <c r="T269" s="13"/>
      <c r="U269" s="13"/>
      <c r="V269" s="13"/>
      <c r="W269" s="13"/>
      <c r="X269" s="13"/>
      <c r="Y269" s="13"/>
      <c r="Z269" s="13"/>
      <c r="AA269" s="13"/>
      <c r="AB269" s="13"/>
    </row>
    <row r="270" spans="1:28" ht="22.5" customHeight="1">
      <c r="A270" s="16" t="s">
        <v>451</v>
      </c>
      <c r="B270" s="8"/>
      <c r="C270" s="8"/>
      <c r="D270" s="8"/>
      <c r="E270" s="8"/>
      <c r="F270" s="16"/>
      <c r="G270" s="8"/>
      <c r="H270" s="8"/>
      <c r="I270" s="8"/>
      <c r="J270" s="8"/>
      <c r="K270" s="13"/>
      <c r="L270" s="13"/>
      <c r="M270" s="13"/>
      <c r="N270" s="13"/>
      <c r="O270" s="13"/>
      <c r="P270" s="13"/>
      <c r="Q270" s="13"/>
      <c r="R270" s="13"/>
      <c r="S270" s="13"/>
      <c r="T270" s="13"/>
      <c r="U270" s="13"/>
      <c r="V270" s="13"/>
      <c r="W270" s="13"/>
      <c r="X270" s="13"/>
      <c r="Y270" s="13"/>
      <c r="Z270" s="13"/>
      <c r="AA270" s="13"/>
      <c r="AB270" s="13"/>
    </row>
    <row r="271" spans="1:28" ht="22.5" customHeight="1">
      <c r="A271" s="16" t="s">
        <v>452</v>
      </c>
      <c r="B271" s="8"/>
      <c r="C271" s="8"/>
      <c r="D271" s="8"/>
      <c r="E271" s="8"/>
      <c r="F271" s="16"/>
      <c r="G271" s="8"/>
      <c r="H271" s="8"/>
      <c r="I271" s="8"/>
      <c r="J271" s="8"/>
      <c r="K271" s="13"/>
      <c r="L271" s="13"/>
      <c r="M271" s="13"/>
      <c r="N271" s="13"/>
      <c r="O271" s="13"/>
      <c r="P271" s="13"/>
      <c r="Q271" s="13"/>
      <c r="R271" s="13"/>
      <c r="S271" s="13"/>
      <c r="T271" s="13"/>
      <c r="U271" s="13"/>
      <c r="V271" s="13"/>
      <c r="W271" s="13"/>
      <c r="X271" s="13"/>
      <c r="Y271" s="13"/>
      <c r="Z271" s="13"/>
      <c r="AA271" s="13"/>
      <c r="AB271" s="13"/>
    </row>
    <row r="272" spans="1:28" ht="22.5" customHeight="1">
      <c r="A272" s="16" t="s">
        <v>453</v>
      </c>
      <c r="B272" s="8"/>
      <c r="C272" s="8"/>
      <c r="D272" s="8"/>
      <c r="E272" s="8"/>
      <c r="F272" s="16"/>
      <c r="G272" s="8"/>
      <c r="H272" s="8"/>
      <c r="I272" s="8"/>
      <c r="J272" s="8"/>
      <c r="K272" s="13"/>
      <c r="L272" s="13"/>
      <c r="M272" s="13"/>
      <c r="N272" s="13"/>
      <c r="O272" s="13"/>
      <c r="P272" s="13"/>
      <c r="Q272" s="13"/>
      <c r="R272" s="13"/>
      <c r="S272" s="13"/>
      <c r="T272" s="13"/>
      <c r="U272" s="13"/>
      <c r="V272" s="13"/>
      <c r="W272" s="13"/>
      <c r="X272" s="13"/>
      <c r="Y272" s="13"/>
      <c r="Z272" s="13"/>
      <c r="AA272" s="13"/>
      <c r="AB272" s="13"/>
    </row>
    <row r="273" spans="1:28" ht="22.5" customHeight="1">
      <c r="A273" s="16" t="s">
        <v>454</v>
      </c>
      <c r="B273" s="8"/>
      <c r="C273" s="8"/>
      <c r="D273" s="8"/>
      <c r="E273" s="8"/>
      <c r="F273" s="16"/>
      <c r="G273" s="8"/>
      <c r="H273" s="8"/>
      <c r="I273" s="8"/>
      <c r="J273" s="8"/>
      <c r="K273" s="13"/>
      <c r="L273" s="13"/>
      <c r="M273" s="13"/>
      <c r="N273" s="13"/>
      <c r="O273" s="13"/>
      <c r="P273" s="13"/>
      <c r="Q273" s="13"/>
      <c r="R273" s="13"/>
      <c r="S273" s="13"/>
      <c r="T273" s="13"/>
      <c r="U273" s="13"/>
      <c r="V273" s="13"/>
      <c r="W273" s="13"/>
      <c r="X273" s="13"/>
      <c r="Y273" s="13"/>
      <c r="Z273" s="13"/>
      <c r="AA273" s="13"/>
      <c r="AB273" s="13"/>
    </row>
    <row r="274" spans="1:28" ht="22.5" customHeight="1">
      <c r="A274" s="16" t="s">
        <v>455</v>
      </c>
      <c r="B274" s="8"/>
      <c r="C274" s="8"/>
      <c r="D274" s="8"/>
      <c r="E274" s="8"/>
      <c r="F274" s="16"/>
      <c r="G274" s="8"/>
      <c r="H274" s="8"/>
      <c r="I274" s="8"/>
      <c r="J274" s="8"/>
      <c r="K274" s="13"/>
      <c r="L274" s="13"/>
      <c r="M274" s="13"/>
      <c r="N274" s="13"/>
      <c r="O274" s="13"/>
      <c r="P274" s="13"/>
      <c r="Q274" s="13"/>
      <c r="R274" s="13"/>
      <c r="S274" s="13"/>
      <c r="T274" s="13"/>
      <c r="U274" s="13"/>
      <c r="V274" s="13"/>
      <c r="W274" s="13"/>
      <c r="X274" s="13"/>
      <c r="Y274" s="13"/>
      <c r="Z274" s="13"/>
      <c r="AA274" s="13"/>
      <c r="AB274" s="13"/>
    </row>
    <row r="275" spans="1:28" ht="22.5" customHeight="1">
      <c r="A275" s="16" t="s">
        <v>456</v>
      </c>
      <c r="B275" s="8"/>
      <c r="C275" s="8"/>
      <c r="D275" s="8"/>
      <c r="E275" s="8"/>
      <c r="F275" s="16"/>
      <c r="G275" s="8"/>
      <c r="H275" s="8"/>
      <c r="I275" s="8"/>
      <c r="J275" s="8"/>
      <c r="K275" s="13"/>
      <c r="L275" s="13"/>
      <c r="M275" s="13"/>
      <c r="N275" s="13"/>
      <c r="O275" s="13"/>
      <c r="P275" s="13"/>
      <c r="Q275" s="13"/>
      <c r="R275" s="13"/>
      <c r="S275" s="13"/>
      <c r="T275" s="13"/>
      <c r="U275" s="13"/>
      <c r="V275" s="13"/>
      <c r="W275" s="13"/>
      <c r="X275" s="13"/>
      <c r="Y275" s="13"/>
      <c r="Z275" s="13"/>
      <c r="AA275" s="13"/>
      <c r="AB275" s="13"/>
    </row>
    <row r="276" spans="1:28" ht="22.5" customHeight="1">
      <c r="A276" s="16" t="s">
        <v>457</v>
      </c>
      <c r="B276" s="8"/>
      <c r="C276" s="8"/>
      <c r="D276" s="8"/>
      <c r="E276" s="8"/>
      <c r="F276" s="16"/>
      <c r="G276" s="8"/>
      <c r="H276" s="8"/>
      <c r="I276" s="8"/>
      <c r="J276" s="8"/>
      <c r="K276" s="13"/>
      <c r="L276" s="13"/>
      <c r="M276" s="13"/>
      <c r="N276" s="13"/>
      <c r="O276" s="13"/>
      <c r="P276" s="13"/>
      <c r="Q276" s="13"/>
      <c r="R276" s="13"/>
      <c r="S276" s="13"/>
      <c r="T276" s="13"/>
      <c r="U276" s="13"/>
      <c r="V276" s="13"/>
      <c r="W276" s="13"/>
      <c r="X276" s="13"/>
      <c r="Y276" s="13"/>
      <c r="Z276" s="13"/>
      <c r="AA276" s="13"/>
      <c r="AB276" s="13"/>
    </row>
    <row r="277" spans="1:28" ht="22.5" customHeight="1">
      <c r="A277" s="16" t="s">
        <v>458</v>
      </c>
      <c r="B277" s="8"/>
      <c r="C277" s="8"/>
      <c r="D277" s="8"/>
      <c r="E277" s="8"/>
      <c r="F277" s="16"/>
      <c r="G277" s="8"/>
      <c r="H277" s="8"/>
      <c r="I277" s="8"/>
      <c r="J277" s="8"/>
      <c r="K277" s="13"/>
      <c r="L277" s="13"/>
      <c r="M277" s="13"/>
      <c r="N277" s="13"/>
      <c r="O277" s="13"/>
      <c r="P277" s="13"/>
      <c r="Q277" s="13"/>
      <c r="R277" s="13"/>
      <c r="S277" s="13"/>
      <c r="T277" s="13"/>
      <c r="U277" s="13"/>
      <c r="V277" s="13"/>
      <c r="W277" s="13"/>
      <c r="X277" s="13"/>
      <c r="Y277" s="13"/>
      <c r="Z277" s="13"/>
      <c r="AA277" s="13"/>
      <c r="AB277" s="13"/>
    </row>
    <row r="278" spans="1:28" ht="22.5" customHeight="1">
      <c r="A278" s="16" t="s">
        <v>459</v>
      </c>
      <c r="B278" s="8"/>
      <c r="C278" s="8"/>
      <c r="D278" s="8"/>
      <c r="E278" s="8"/>
      <c r="F278" s="16"/>
      <c r="G278" s="8"/>
      <c r="H278" s="8"/>
      <c r="I278" s="8"/>
      <c r="J278" s="8"/>
      <c r="K278" s="13"/>
      <c r="L278" s="13"/>
      <c r="M278" s="13"/>
      <c r="N278" s="13"/>
      <c r="O278" s="13"/>
      <c r="P278" s="13"/>
      <c r="Q278" s="13"/>
      <c r="R278" s="13"/>
      <c r="S278" s="13"/>
      <c r="T278" s="13"/>
      <c r="U278" s="13"/>
      <c r="V278" s="13"/>
      <c r="W278" s="13"/>
      <c r="X278" s="13"/>
      <c r="Y278" s="13"/>
      <c r="Z278" s="13"/>
      <c r="AA278" s="13"/>
      <c r="AB278" s="13"/>
    </row>
    <row r="279" spans="1:28" ht="22.5" customHeight="1">
      <c r="A279" s="16" t="s">
        <v>460</v>
      </c>
      <c r="B279" s="8"/>
      <c r="C279" s="8"/>
      <c r="D279" s="8"/>
      <c r="E279" s="8"/>
      <c r="F279" s="16"/>
      <c r="G279" s="8"/>
      <c r="H279" s="8"/>
      <c r="I279" s="8"/>
      <c r="J279" s="8"/>
      <c r="K279" s="13"/>
      <c r="L279" s="13"/>
      <c r="M279" s="13"/>
      <c r="N279" s="13"/>
      <c r="O279" s="13"/>
      <c r="P279" s="13"/>
      <c r="Q279" s="13"/>
      <c r="R279" s="13"/>
      <c r="S279" s="13"/>
      <c r="T279" s="13"/>
      <c r="U279" s="13"/>
      <c r="V279" s="13"/>
      <c r="W279" s="13"/>
      <c r="X279" s="13"/>
      <c r="Y279" s="13"/>
      <c r="Z279" s="13"/>
      <c r="AA279" s="13"/>
      <c r="AB279" s="13"/>
    </row>
    <row r="280" spans="1:28" ht="22.5" customHeight="1">
      <c r="A280" s="16" t="s">
        <v>461</v>
      </c>
      <c r="B280" s="8"/>
      <c r="C280" s="8"/>
      <c r="D280" s="8"/>
      <c r="E280" s="8"/>
      <c r="F280" s="16"/>
      <c r="G280" s="8"/>
      <c r="H280" s="8"/>
      <c r="I280" s="8"/>
      <c r="J280" s="8"/>
      <c r="K280" s="13"/>
      <c r="L280" s="13"/>
      <c r="M280" s="13"/>
      <c r="N280" s="13"/>
      <c r="O280" s="13"/>
      <c r="P280" s="13"/>
      <c r="Q280" s="13"/>
      <c r="R280" s="13"/>
      <c r="S280" s="13"/>
      <c r="T280" s="13"/>
      <c r="U280" s="13"/>
      <c r="V280" s="13"/>
      <c r="W280" s="13"/>
      <c r="X280" s="13"/>
      <c r="Y280" s="13"/>
      <c r="Z280" s="13"/>
      <c r="AA280" s="13"/>
      <c r="AB280" s="13"/>
    </row>
    <row r="281" spans="1:28" ht="22.5" customHeight="1">
      <c r="A281" s="16" t="s">
        <v>462</v>
      </c>
      <c r="B281" s="8"/>
      <c r="C281" s="8"/>
      <c r="D281" s="8"/>
      <c r="E281" s="8"/>
      <c r="F281" s="16"/>
      <c r="G281" s="8"/>
      <c r="H281" s="8"/>
      <c r="I281" s="8"/>
      <c r="J281" s="8"/>
      <c r="K281" s="13"/>
      <c r="L281" s="13"/>
      <c r="M281" s="13"/>
      <c r="N281" s="13"/>
      <c r="O281" s="13"/>
      <c r="P281" s="13"/>
      <c r="Q281" s="13"/>
      <c r="R281" s="13"/>
      <c r="S281" s="13"/>
      <c r="T281" s="13"/>
      <c r="U281" s="13"/>
      <c r="V281" s="13"/>
      <c r="W281" s="13"/>
      <c r="X281" s="13"/>
      <c r="Y281" s="13"/>
      <c r="Z281" s="13"/>
      <c r="AA281" s="13"/>
      <c r="AB281" s="13"/>
    </row>
    <row r="282" spans="1:28" ht="22.5" customHeight="1">
      <c r="A282" s="16" t="s">
        <v>463</v>
      </c>
      <c r="B282" s="8"/>
      <c r="C282" s="8"/>
      <c r="D282" s="8"/>
      <c r="E282" s="8"/>
      <c r="F282" s="16"/>
      <c r="G282" s="8"/>
      <c r="H282" s="8"/>
      <c r="I282" s="8"/>
      <c r="J282" s="8"/>
      <c r="K282" s="13"/>
      <c r="L282" s="13"/>
      <c r="M282" s="13"/>
      <c r="N282" s="13"/>
      <c r="O282" s="13"/>
      <c r="P282" s="13"/>
      <c r="Q282" s="13"/>
      <c r="R282" s="13"/>
      <c r="S282" s="13"/>
      <c r="T282" s="13"/>
      <c r="U282" s="13"/>
      <c r="V282" s="13"/>
      <c r="W282" s="13"/>
      <c r="X282" s="13"/>
      <c r="Y282" s="13"/>
      <c r="Z282" s="13"/>
      <c r="AA282" s="13"/>
      <c r="AB282" s="13"/>
    </row>
    <row r="283" spans="1:28" ht="22.5" customHeight="1">
      <c r="A283" s="16" t="s">
        <v>464</v>
      </c>
      <c r="B283" s="8"/>
      <c r="C283" s="8"/>
      <c r="D283" s="8"/>
      <c r="E283" s="8"/>
      <c r="F283" s="16"/>
      <c r="G283" s="8"/>
      <c r="H283" s="8"/>
      <c r="I283" s="8"/>
      <c r="J283" s="8"/>
      <c r="K283" s="13"/>
      <c r="L283" s="13"/>
      <c r="M283" s="13"/>
      <c r="N283" s="13"/>
      <c r="O283" s="13"/>
      <c r="P283" s="13"/>
      <c r="Q283" s="13"/>
      <c r="R283" s="13"/>
      <c r="S283" s="13"/>
      <c r="T283" s="13"/>
      <c r="U283" s="13"/>
      <c r="V283" s="13"/>
      <c r="W283" s="13"/>
      <c r="X283" s="13"/>
      <c r="Y283" s="13"/>
      <c r="Z283" s="13"/>
      <c r="AA283" s="13"/>
      <c r="AB283" s="13"/>
    </row>
    <row r="284" spans="1:28" ht="22.5" customHeight="1">
      <c r="A284" s="16" t="s">
        <v>465</v>
      </c>
      <c r="B284" s="8"/>
      <c r="C284" s="8"/>
      <c r="D284" s="8"/>
      <c r="E284" s="8"/>
      <c r="F284" s="16"/>
      <c r="G284" s="8"/>
      <c r="H284" s="8"/>
      <c r="I284" s="8"/>
      <c r="J284" s="8"/>
      <c r="K284" s="13"/>
      <c r="L284" s="13"/>
      <c r="M284" s="13"/>
      <c r="N284" s="13"/>
      <c r="O284" s="13"/>
      <c r="P284" s="13"/>
      <c r="Q284" s="13"/>
      <c r="R284" s="13"/>
      <c r="S284" s="13"/>
      <c r="T284" s="13"/>
      <c r="U284" s="13"/>
      <c r="V284" s="13"/>
      <c r="W284" s="13"/>
      <c r="X284" s="13"/>
      <c r="Y284" s="13"/>
      <c r="Z284" s="13"/>
      <c r="AA284" s="13"/>
      <c r="AB284" s="13"/>
    </row>
    <row r="285" spans="1:28" ht="22.5" customHeight="1">
      <c r="A285" s="16" t="s">
        <v>466</v>
      </c>
      <c r="B285" s="8"/>
      <c r="C285" s="8"/>
      <c r="D285" s="8"/>
      <c r="E285" s="8"/>
      <c r="F285" s="16"/>
      <c r="G285" s="8"/>
      <c r="H285" s="8"/>
      <c r="I285" s="8"/>
      <c r="J285" s="8"/>
      <c r="K285" s="13"/>
      <c r="L285" s="13"/>
      <c r="M285" s="13"/>
      <c r="N285" s="13"/>
      <c r="O285" s="13"/>
      <c r="P285" s="13"/>
      <c r="Q285" s="13"/>
      <c r="R285" s="13"/>
      <c r="S285" s="13"/>
      <c r="T285" s="13"/>
      <c r="U285" s="13"/>
      <c r="V285" s="13"/>
      <c r="W285" s="13"/>
      <c r="X285" s="13"/>
      <c r="Y285" s="13"/>
      <c r="Z285" s="13"/>
      <c r="AA285" s="13"/>
      <c r="AB285" s="13"/>
    </row>
    <row r="286" spans="1:28" ht="22.5" customHeight="1">
      <c r="A286" s="16" t="s">
        <v>467</v>
      </c>
      <c r="B286" s="8"/>
      <c r="C286" s="8"/>
      <c r="D286" s="8"/>
      <c r="E286" s="8"/>
      <c r="F286" s="16"/>
      <c r="G286" s="8"/>
      <c r="H286" s="8"/>
      <c r="I286" s="8"/>
      <c r="J286" s="8"/>
      <c r="K286" s="13"/>
      <c r="L286" s="13"/>
      <c r="M286" s="13"/>
      <c r="N286" s="13"/>
      <c r="O286" s="13"/>
      <c r="P286" s="13"/>
      <c r="Q286" s="13"/>
      <c r="R286" s="13"/>
      <c r="S286" s="13"/>
      <c r="T286" s="13"/>
      <c r="U286" s="13"/>
      <c r="V286" s="13"/>
      <c r="W286" s="13"/>
      <c r="X286" s="13"/>
      <c r="Y286" s="13"/>
      <c r="Z286" s="13"/>
      <c r="AA286" s="13"/>
      <c r="AB286" s="13"/>
    </row>
    <row r="287" spans="1:28" ht="22.5" customHeight="1">
      <c r="A287" s="16" t="s">
        <v>468</v>
      </c>
      <c r="B287" s="8"/>
      <c r="C287" s="8"/>
      <c r="D287" s="8"/>
      <c r="E287" s="8"/>
      <c r="F287" s="16"/>
      <c r="G287" s="8"/>
      <c r="H287" s="8"/>
      <c r="I287" s="8"/>
      <c r="J287" s="8"/>
      <c r="K287" s="13"/>
      <c r="L287" s="13"/>
      <c r="M287" s="13"/>
      <c r="N287" s="13"/>
      <c r="O287" s="13"/>
      <c r="P287" s="13"/>
      <c r="Q287" s="13"/>
      <c r="R287" s="13"/>
      <c r="S287" s="13"/>
      <c r="T287" s="13"/>
      <c r="U287" s="13"/>
      <c r="V287" s="13"/>
      <c r="W287" s="13"/>
      <c r="X287" s="13"/>
      <c r="Y287" s="13"/>
      <c r="Z287" s="13"/>
      <c r="AA287" s="13"/>
      <c r="AB287" s="13"/>
    </row>
    <row r="288" spans="1:28" ht="22.5" customHeight="1">
      <c r="A288" s="16" t="s">
        <v>469</v>
      </c>
      <c r="B288" s="8"/>
      <c r="C288" s="8"/>
      <c r="D288" s="8"/>
      <c r="E288" s="8"/>
      <c r="F288" s="16"/>
      <c r="G288" s="8"/>
      <c r="H288" s="8"/>
      <c r="I288" s="8"/>
      <c r="J288" s="8"/>
      <c r="K288" s="13"/>
      <c r="L288" s="13"/>
      <c r="M288" s="13"/>
      <c r="N288" s="13"/>
      <c r="O288" s="13"/>
      <c r="P288" s="13"/>
      <c r="Q288" s="13"/>
      <c r="R288" s="13"/>
      <c r="S288" s="13"/>
      <c r="T288" s="13"/>
      <c r="U288" s="13"/>
      <c r="V288" s="13"/>
      <c r="W288" s="13"/>
      <c r="X288" s="13"/>
      <c r="Y288" s="13"/>
      <c r="Z288" s="13"/>
      <c r="AA288" s="13"/>
      <c r="AB288" s="13"/>
    </row>
    <row r="289" spans="1:28" ht="22.5" customHeight="1">
      <c r="A289" s="16" t="s">
        <v>470</v>
      </c>
      <c r="B289" s="8"/>
      <c r="C289" s="8"/>
      <c r="D289" s="8"/>
      <c r="E289" s="8"/>
      <c r="F289" s="16"/>
      <c r="G289" s="8"/>
      <c r="H289" s="8"/>
      <c r="I289" s="8"/>
      <c r="J289" s="8"/>
      <c r="K289" s="13"/>
      <c r="L289" s="13"/>
      <c r="M289" s="13"/>
      <c r="N289" s="13"/>
      <c r="O289" s="13"/>
      <c r="P289" s="13"/>
      <c r="Q289" s="13"/>
      <c r="R289" s="13"/>
      <c r="S289" s="13"/>
      <c r="T289" s="13"/>
      <c r="U289" s="13"/>
      <c r="V289" s="13"/>
      <c r="W289" s="13"/>
      <c r="X289" s="13"/>
      <c r="Y289" s="13"/>
      <c r="Z289" s="13"/>
      <c r="AA289" s="13"/>
      <c r="AB289" s="13"/>
    </row>
    <row r="290" spans="1:28" ht="22.5" customHeight="1">
      <c r="A290" s="16" t="s">
        <v>471</v>
      </c>
      <c r="B290" s="8"/>
      <c r="C290" s="8"/>
      <c r="D290" s="8"/>
      <c r="E290" s="8"/>
      <c r="F290" s="16"/>
      <c r="G290" s="8"/>
      <c r="H290" s="8"/>
      <c r="I290" s="8"/>
      <c r="J290" s="8"/>
      <c r="K290" s="13"/>
      <c r="L290" s="13"/>
      <c r="M290" s="13"/>
      <c r="N290" s="13"/>
      <c r="O290" s="13"/>
      <c r="P290" s="13"/>
      <c r="Q290" s="13"/>
      <c r="R290" s="13"/>
      <c r="S290" s="13"/>
      <c r="T290" s="13"/>
      <c r="U290" s="13"/>
      <c r="V290" s="13"/>
      <c r="W290" s="13"/>
      <c r="X290" s="13"/>
      <c r="Y290" s="13"/>
      <c r="Z290" s="13"/>
      <c r="AA290" s="13"/>
      <c r="AB290" s="13"/>
    </row>
    <row r="291" spans="1:28" ht="22.5" customHeight="1">
      <c r="A291" s="16" t="s">
        <v>472</v>
      </c>
      <c r="B291" s="8"/>
      <c r="C291" s="8"/>
      <c r="D291" s="8"/>
      <c r="E291" s="8"/>
      <c r="F291" s="16"/>
      <c r="G291" s="8"/>
      <c r="H291" s="8"/>
      <c r="I291" s="8"/>
      <c r="J291" s="8"/>
      <c r="K291" s="13"/>
      <c r="L291" s="13"/>
      <c r="M291" s="13"/>
      <c r="N291" s="13"/>
      <c r="O291" s="13"/>
      <c r="P291" s="13"/>
      <c r="Q291" s="13"/>
      <c r="R291" s="13"/>
      <c r="S291" s="13"/>
      <c r="T291" s="13"/>
      <c r="U291" s="13"/>
      <c r="V291" s="13"/>
      <c r="W291" s="13"/>
      <c r="X291" s="13"/>
      <c r="Y291" s="13"/>
      <c r="Z291" s="13"/>
      <c r="AA291" s="13"/>
      <c r="AB291" s="13"/>
    </row>
    <row r="292" spans="1:28" ht="22.5" customHeight="1">
      <c r="A292" s="16" t="s">
        <v>473</v>
      </c>
      <c r="B292" s="8"/>
      <c r="C292" s="8"/>
      <c r="D292" s="8"/>
      <c r="E292" s="8"/>
      <c r="F292" s="16"/>
      <c r="G292" s="8"/>
      <c r="H292" s="8"/>
      <c r="I292" s="8"/>
      <c r="J292" s="8"/>
      <c r="K292" s="13"/>
      <c r="L292" s="13"/>
      <c r="M292" s="13"/>
      <c r="N292" s="13"/>
      <c r="O292" s="13"/>
      <c r="P292" s="13"/>
      <c r="Q292" s="13"/>
      <c r="R292" s="13"/>
      <c r="S292" s="13"/>
      <c r="T292" s="13"/>
      <c r="U292" s="13"/>
      <c r="V292" s="13"/>
      <c r="W292" s="13"/>
      <c r="X292" s="13"/>
      <c r="Y292" s="13"/>
      <c r="Z292" s="13"/>
      <c r="AA292" s="13"/>
      <c r="AB292" s="13"/>
    </row>
    <row r="293" spans="1:28" ht="22.5" customHeight="1">
      <c r="A293" s="16" t="s">
        <v>474</v>
      </c>
      <c r="B293" s="8"/>
      <c r="C293" s="8"/>
      <c r="D293" s="8"/>
      <c r="E293" s="8"/>
      <c r="F293" s="16"/>
      <c r="G293" s="8"/>
      <c r="H293" s="8"/>
      <c r="I293" s="8"/>
      <c r="J293" s="8"/>
      <c r="K293" s="13"/>
      <c r="L293" s="13"/>
      <c r="M293" s="13"/>
      <c r="N293" s="13"/>
      <c r="O293" s="13"/>
      <c r="P293" s="13"/>
      <c r="Q293" s="13"/>
      <c r="R293" s="13"/>
      <c r="S293" s="13"/>
      <c r="T293" s="13"/>
      <c r="U293" s="13"/>
      <c r="V293" s="13"/>
      <c r="W293" s="13"/>
      <c r="X293" s="13"/>
      <c r="Y293" s="13"/>
      <c r="Z293" s="13"/>
      <c r="AA293" s="13"/>
      <c r="AB293" s="13"/>
    </row>
    <row r="294" spans="1:28" ht="22.5" customHeight="1">
      <c r="A294" s="16" t="s">
        <v>475</v>
      </c>
      <c r="B294" s="8"/>
      <c r="C294" s="8"/>
      <c r="D294" s="8"/>
      <c r="E294" s="8"/>
      <c r="F294" s="16"/>
      <c r="G294" s="8"/>
      <c r="H294" s="8"/>
      <c r="I294" s="8"/>
      <c r="J294" s="8"/>
      <c r="K294" s="13"/>
      <c r="L294" s="13"/>
      <c r="M294" s="13"/>
      <c r="N294" s="13"/>
      <c r="O294" s="13"/>
      <c r="P294" s="13"/>
      <c r="Q294" s="13"/>
      <c r="R294" s="13"/>
      <c r="S294" s="13"/>
      <c r="T294" s="13"/>
      <c r="U294" s="13"/>
      <c r="V294" s="13"/>
      <c r="W294" s="13"/>
      <c r="X294" s="13"/>
      <c r="Y294" s="13"/>
      <c r="Z294" s="13"/>
      <c r="AA294" s="13"/>
      <c r="AB294" s="13"/>
    </row>
    <row r="295" spans="1:28" ht="22.5" customHeight="1">
      <c r="A295" s="16" t="s">
        <v>476</v>
      </c>
      <c r="B295" s="8"/>
      <c r="C295" s="8"/>
      <c r="D295" s="8"/>
      <c r="E295" s="8"/>
      <c r="F295" s="16"/>
      <c r="G295" s="8"/>
      <c r="H295" s="8"/>
      <c r="I295" s="8"/>
      <c r="J295" s="8"/>
      <c r="K295" s="13"/>
      <c r="L295" s="13"/>
      <c r="M295" s="13"/>
      <c r="N295" s="13"/>
      <c r="O295" s="13"/>
      <c r="P295" s="13"/>
      <c r="Q295" s="13"/>
      <c r="R295" s="13"/>
      <c r="S295" s="13"/>
      <c r="T295" s="13"/>
      <c r="U295" s="13"/>
      <c r="V295" s="13"/>
      <c r="W295" s="13"/>
      <c r="X295" s="13"/>
      <c r="Y295" s="13"/>
      <c r="Z295" s="13"/>
      <c r="AA295" s="13"/>
      <c r="AB295" s="13"/>
    </row>
    <row r="296" spans="1:28" ht="22.5" customHeight="1">
      <c r="A296" s="16" t="s">
        <v>477</v>
      </c>
      <c r="B296" s="8"/>
      <c r="C296" s="8"/>
      <c r="D296" s="8"/>
      <c r="E296" s="8"/>
      <c r="F296" s="16"/>
      <c r="G296" s="8"/>
      <c r="H296" s="8"/>
      <c r="I296" s="8"/>
      <c r="J296" s="8"/>
      <c r="K296" s="13"/>
      <c r="L296" s="13"/>
      <c r="M296" s="13"/>
      <c r="N296" s="13"/>
      <c r="O296" s="13"/>
      <c r="P296" s="13"/>
      <c r="Q296" s="13"/>
      <c r="R296" s="13"/>
      <c r="S296" s="13"/>
      <c r="T296" s="13"/>
      <c r="U296" s="13"/>
      <c r="V296" s="13"/>
      <c r="W296" s="13"/>
      <c r="X296" s="13"/>
      <c r="Y296" s="13"/>
      <c r="Z296" s="13"/>
      <c r="AA296" s="13"/>
      <c r="AB296" s="13"/>
    </row>
    <row r="297" spans="1:28" ht="22.5" customHeight="1">
      <c r="A297" s="16" t="s">
        <v>478</v>
      </c>
      <c r="B297" s="8"/>
      <c r="C297" s="8"/>
      <c r="D297" s="8"/>
      <c r="E297" s="8"/>
      <c r="F297" s="16"/>
      <c r="G297" s="8"/>
      <c r="H297" s="8"/>
      <c r="I297" s="8"/>
      <c r="J297" s="8"/>
      <c r="K297" s="13"/>
      <c r="L297" s="13"/>
      <c r="M297" s="13"/>
      <c r="N297" s="13"/>
      <c r="O297" s="13"/>
      <c r="P297" s="13"/>
      <c r="Q297" s="13"/>
      <c r="R297" s="13"/>
      <c r="S297" s="13"/>
      <c r="T297" s="13"/>
      <c r="U297" s="13"/>
      <c r="V297" s="13"/>
      <c r="W297" s="13"/>
      <c r="X297" s="13"/>
      <c r="Y297" s="13"/>
      <c r="Z297" s="13"/>
      <c r="AA297" s="13"/>
      <c r="AB297" s="13"/>
    </row>
    <row r="298" spans="1:28" ht="22.5" customHeight="1">
      <c r="A298" s="16" t="s">
        <v>479</v>
      </c>
      <c r="B298" s="8"/>
      <c r="C298" s="8"/>
      <c r="D298" s="8"/>
      <c r="E298" s="8"/>
      <c r="F298" s="16"/>
      <c r="G298" s="8"/>
      <c r="H298" s="8"/>
      <c r="I298" s="8"/>
      <c r="J298" s="8"/>
      <c r="K298" s="13"/>
      <c r="L298" s="13"/>
      <c r="M298" s="13"/>
      <c r="N298" s="13"/>
      <c r="O298" s="13"/>
      <c r="P298" s="13"/>
      <c r="Q298" s="13"/>
      <c r="R298" s="13"/>
      <c r="S298" s="13"/>
      <c r="T298" s="13"/>
      <c r="U298" s="13"/>
      <c r="V298" s="13"/>
      <c r="W298" s="13"/>
      <c r="X298" s="13"/>
      <c r="Y298" s="13"/>
      <c r="Z298" s="13"/>
      <c r="AA298" s="13"/>
      <c r="AB298" s="13"/>
    </row>
    <row r="299" spans="1:28" ht="22.5" customHeight="1">
      <c r="A299" s="16" t="s">
        <v>480</v>
      </c>
      <c r="B299" s="8"/>
      <c r="C299" s="8"/>
      <c r="D299" s="8"/>
      <c r="E299" s="8"/>
      <c r="F299" s="16"/>
      <c r="G299" s="8"/>
      <c r="H299" s="8"/>
      <c r="I299" s="8"/>
      <c r="J299" s="8"/>
      <c r="K299" s="13"/>
      <c r="L299" s="13"/>
      <c r="M299" s="13"/>
      <c r="N299" s="13"/>
      <c r="O299" s="13"/>
      <c r="P299" s="13"/>
      <c r="Q299" s="13"/>
      <c r="R299" s="13"/>
      <c r="S299" s="13"/>
      <c r="T299" s="13"/>
      <c r="U299" s="13"/>
      <c r="V299" s="13"/>
      <c r="W299" s="13"/>
      <c r="X299" s="13"/>
      <c r="Y299" s="13"/>
      <c r="Z299" s="13"/>
      <c r="AA299" s="13"/>
      <c r="AB299" s="13"/>
    </row>
    <row r="300" spans="1:28" ht="22.5" customHeight="1">
      <c r="A300" s="16" t="s">
        <v>481</v>
      </c>
      <c r="B300" s="8"/>
      <c r="C300" s="8"/>
      <c r="D300" s="8"/>
      <c r="E300" s="8"/>
      <c r="F300" s="16"/>
      <c r="G300" s="8"/>
      <c r="H300" s="8"/>
      <c r="I300" s="8"/>
      <c r="J300" s="8"/>
      <c r="K300" s="13"/>
      <c r="L300" s="13"/>
      <c r="M300" s="13"/>
      <c r="N300" s="13"/>
      <c r="O300" s="13"/>
      <c r="P300" s="13"/>
      <c r="Q300" s="13"/>
      <c r="R300" s="13"/>
      <c r="S300" s="13"/>
      <c r="T300" s="13"/>
      <c r="U300" s="13"/>
      <c r="V300" s="13"/>
      <c r="W300" s="13"/>
      <c r="X300" s="13"/>
      <c r="Y300" s="13"/>
      <c r="Z300" s="13"/>
      <c r="AA300" s="13"/>
      <c r="AB300" s="13"/>
    </row>
    <row r="301" spans="1:28" ht="22.5" customHeight="1">
      <c r="A301" s="16" t="s">
        <v>482</v>
      </c>
      <c r="B301" s="8"/>
      <c r="C301" s="8"/>
      <c r="D301" s="8"/>
      <c r="E301" s="8"/>
      <c r="F301" s="16"/>
      <c r="G301" s="8"/>
      <c r="H301" s="8"/>
      <c r="I301" s="8"/>
      <c r="J301" s="8"/>
      <c r="K301" s="13"/>
      <c r="L301" s="13"/>
      <c r="M301" s="13"/>
      <c r="N301" s="13"/>
      <c r="O301" s="13"/>
      <c r="P301" s="13"/>
      <c r="Q301" s="13"/>
      <c r="R301" s="13"/>
      <c r="S301" s="13"/>
      <c r="T301" s="13"/>
      <c r="U301" s="13"/>
      <c r="V301" s="13"/>
      <c r="W301" s="13"/>
      <c r="X301" s="13"/>
      <c r="Y301" s="13"/>
      <c r="Z301" s="13"/>
      <c r="AA301" s="13"/>
      <c r="AB301" s="13"/>
    </row>
    <row r="302" spans="1:28" ht="22.5" customHeight="1">
      <c r="A302" s="16" t="s">
        <v>483</v>
      </c>
      <c r="B302" s="8"/>
      <c r="C302" s="8"/>
      <c r="D302" s="8"/>
      <c r="E302" s="8"/>
      <c r="F302" s="16"/>
      <c r="G302" s="8"/>
      <c r="H302" s="8"/>
      <c r="I302" s="8"/>
      <c r="J302" s="8"/>
      <c r="K302" s="13"/>
      <c r="L302" s="13"/>
      <c r="M302" s="13"/>
      <c r="N302" s="13"/>
      <c r="O302" s="13"/>
      <c r="P302" s="13"/>
      <c r="Q302" s="13"/>
      <c r="R302" s="13"/>
      <c r="S302" s="13"/>
      <c r="T302" s="13"/>
      <c r="U302" s="13"/>
      <c r="V302" s="13"/>
      <c r="W302" s="13"/>
      <c r="X302" s="13"/>
      <c r="Y302" s="13"/>
      <c r="Z302" s="13"/>
      <c r="AA302" s="13"/>
      <c r="AB302" s="13"/>
    </row>
    <row r="303" spans="1:28" ht="22.5" customHeight="1">
      <c r="A303" s="16" t="s">
        <v>484</v>
      </c>
      <c r="B303" s="8"/>
      <c r="C303" s="8"/>
      <c r="D303" s="8"/>
      <c r="E303" s="8"/>
      <c r="F303" s="16"/>
      <c r="G303" s="8"/>
      <c r="H303" s="8"/>
      <c r="I303" s="8"/>
      <c r="J303" s="8"/>
      <c r="K303" s="13"/>
      <c r="L303" s="13"/>
      <c r="M303" s="13"/>
      <c r="N303" s="13"/>
      <c r="O303" s="13"/>
      <c r="P303" s="13"/>
      <c r="Q303" s="13"/>
      <c r="R303" s="13"/>
      <c r="S303" s="13"/>
      <c r="T303" s="13"/>
      <c r="U303" s="13"/>
      <c r="V303" s="13"/>
      <c r="W303" s="13"/>
      <c r="X303" s="13"/>
      <c r="Y303" s="13"/>
      <c r="Z303" s="13"/>
      <c r="AA303" s="13"/>
      <c r="AB303" s="13"/>
    </row>
    <row r="304" spans="1:28" ht="22.5" customHeight="1">
      <c r="A304" s="16" t="s">
        <v>485</v>
      </c>
      <c r="B304" s="8"/>
      <c r="C304" s="8"/>
      <c r="D304" s="8"/>
      <c r="E304" s="8"/>
      <c r="F304" s="16"/>
      <c r="G304" s="8"/>
      <c r="H304" s="8"/>
      <c r="I304" s="8"/>
      <c r="J304" s="8"/>
      <c r="K304" s="13"/>
      <c r="L304" s="13"/>
      <c r="M304" s="13"/>
      <c r="N304" s="13"/>
      <c r="O304" s="13"/>
      <c r="P304" s="13"/>
      <c r="Q304" s="13"/>
      <c r="R304" s="13"/>
      <c r="S304" s="13"/>
      <c r="T304" s="13"/>
      <c r="U304" s="13"/>
      <c r="V304" s="13"/>
      <c r="W304" s="13"/>
      <c r="X304" s="13"/>
      <c r="Y304" s="13"/>
      <c r="Z304" s="13"/>
      <c r="AA304" s="13"/>
      <c r="AB304" s="13"/>
    </row>
    <row r="305" spans="1:28" ht="22.5" customHeight="1">
      <c r="A305" s="16" t="s">
        <v>486</v>
      </c>
      <c r="B305" s="8"/>
      <c r="C305" s="8"/>
      <c r="D305" s="8"/>
      <c r="E305" s="8"/>
      <c r="F305" s="16"/>
      <c r="G305" s="8"/>
      <c r="H305" s="8"/>
      <c r="I305" s="8"/>
      <c r="J305" s="8"/>
      <c r="K305" s="13"/>
      <c r="L305" s="13"/>
      <c r="M305" s="13"/>
      <c r="N305" s="13"/>
      <c r="O305" s="13"/>
      <c r="P305" s="13"/>
      <c r="Q305" s="13"/>
      <c r="R305" s="13"/>
      <c r="S305" s="13"/>
      <c r="T305" s="13"/>
      <c r="U305" s="13"/>
      <c r="V305" s="13"/>
      <c r="W305" s="13"/>
      <c r="X305" s="13"/>
      <c r="Y305" s="13"/>
      <c r="Z305" s="13"/>
      <c r="AA305" s="13"/>
      <c r="AB305" s="13"/>
    </row>
    <row r="306" spans="1:28" ht="22.5" customHeight="1">
      <c r="A306" s="16" t="s">
        <v>487</v>
      </c>
      <c r="B306" s="8"/>
      <c r="C306" s="8"/>
      <c r="D306" s="8"/>
      <c r="E306" s="8"/>
      <c r="F306" s="16"/>
      <c r="G306" s="8"/>
      <c r="H306" s="8"/>
      <c r="I306" s="8"/>
      <c r="J306" s="8"/>
      <c r="K306" s="13"/>
      <c r="L306" s="13"/>
      <c r="M306" s="13"/>
      <c r="N306" s="13"/>
      <c r="O306" s="13"/>
      <c r="P306" s="13"/>
      <c r="Q306" s="13"/>
      <c r="R306" s="13"/>
      <c r="S306" s="13"/>
      <c r="T306" s="13"/>
      <c r="U306" s="13"/>
      <c r="V306" s="13"/>
      <c r="W306" s="13"/>
      <c r="X306" s="13"/>
      <c r="Y306" s="13"/>
      <c r="Z306" s="13"/>
      <c r="AA306" s="13"/>
      <c r="AB306" s="13"/>
    </row>
    <row r="307" spans="1:28" ht="22.5" customHeight="1">
      <c r="A307" s="16" t="s">
        <v>488</v>
      </c>
      <c r="B307" s="8"/>
      <c r="C307" s="8"/>
      <c r="D307" s="8"/>
      <c r="E307" s="8"/>
      <c r="F307" s="16"/>
      <c r="G307" s="8"/>
      <c r="H307" s="8"/>
      <c r="I307" s="8"/>
      <c r="J307" s="8"/>
      <c r="K307" s="13"/>
      <c r="L307" s="13"/>
      <c r="M307" s="13"/>
      <c r="N307" s="13"/>
      <c r="O307" s="13"/>
      <c r="P307" s="13"/>
      <c r="Q307" s="13"/>
      <c r="R307" s="13"/>
      <c r="S307" s="13"/>
      <c r="T307" s="13"/>
      <c r="U307" s="13"/>
      <c r="V307" s="13"/>
      <c r="W307" s="13"/>
      <c r="X307" s="13"/>
      <c r="Y307" s="13"/>
      <c r="Z307" s="13"/>
      <c r="AA307" s="13"/>
      <c r="AB307" s="13"/>
    </row>
    <row r="308" spans="1:28" ht="22.5" customHeight="1">
      <c r="A308" s="16" t="s">
        <v>489</v>
      </c>
      <c r="B308" s="8"/>
      <c r="C308" s="8"/>
      <c r="D308" s="8"/>
      <c r="E308" s="8"/>
      <c r="F308" s="16"/>
      <c r="G308" s="8"/>
      <c r="H308" s="8"/>
      <c r="I308" s="8"/>
      <c r="J308" s="8"/>
      <c r="K308" s="13"/>
      <c r="L308" s="13"/>
      <c r="M308" s="13"/>
      <c r="N308" s="13"/>
      <c r="O308" s="13"/>
      <c r="P308" s="13"/>
      <c r="Q308" s="13"/>
      <c r="R308" s="13"/>
      <c r="S308" s="13"/>
      <c r="T308" s="13"/>
      <c r="U308" s="13"/>
      <c r="V308" s="13"/>
      <c r="W308" s="13"/>
      <c r="X308" s="13"/>
      <c r="Y308" s="13"/>
      <c r="Z308" s="13"/>
      <c r="AA308" s="13"/>
      <c r="AB308" s="13"/>
    </row>
    <row r="309" spans="1:28" ht="22.5" customHeight="1">
      <c r="A309" s="16" t="s">
        <v>490</v>
      </c>
      <c r="B309" s="8"/>
      <c r="C309" s="8"/>
      <c r="D309" s="8"/>
      <c r="E309" s="8"/>
      <c r="F309" s="16"/>
      <c r="G309" s="8"/>
      <c r="H309" s="8"/>
      <c r="I309" s="8"/>
      <c r="J309" s="8"/>
      <c r="K309" s="13"/>
      <c r="L309" s="13"/>
      <c r="M309" s="13"/>
      <c r="N309" s="13"/>
      <c r="O309" s="13"/>
      <c r="P309" s="13"/>
      <c r="Q309" s="13"/>
      <c r="R309" s="13"/>
      <c r="S309" s="13"/>
      <c r="T309" s="13"/>
      <c r="U309" s="13"/>
      <c r="V309" s="13"/>
      <c r="W309" s="13"/>
      <c r="X309" s="13"/>
      <c r="Y309" s="13"/>
      <c r="Z309" s="13"/>
      <c r="AA309" s="13"/>
      <c r="AB309" s="13"/>
    </row>
    <row r="310" spans="1:28" ht="22.5" customHeight="1">
      <c r="A310" s="16" t="s">
        <v>491</v>
      </c>
      <c r="B310" s="8"/>
      <c r="C310" s="8"/>
      <c r="D310" s="8"/>
      <c r="E310" s="8"/>
      <c r="F310" s="16"/>
      <c r="G310" s="8"/>
      <c r="H310" s="8"/>
      <c r="I310" s="8"/>
      <c r="J310" s="8"/>
      <c r="K310" s="13"/>
      <c r="L310" s="13"/>
      <c r="M310" s="13"/>
      <c r="N310" s="13"/>
      <c r="O310" s="13"/>
      <c r="P310" s="13"/>
      <c r="Q310" s="13"/>
      <c r="R310" s="13"/>
      <c r="S310" s="13"/>
      <c r="T310" s="13"/>
      <c r="U310" s="13"/>
      <c r="V310" s="13"/>
      <c r="W310" s="13"/>
      <c r="X310" s="13"/>
      <c r="Y310" s="13"/>
      <c r="Z310" s="13"/>
      <c r="AA310" s="13"/>
      <c r="AB310" s="13"/>
    </row>
    <row r="311" spans="1:28" ht="22.5" customHeight="1">
      <c r="A311" s="16" t="s">
        <v>492</v>
      </c>
      <c r="B311" s="8"/>
      <c r="C311" s="8"/>
      <c r="D311" s="8"/>
      <c r="E311" s="8"/>
      <c r="F311" s="16"/>
      <c r="G311" s="8"/>
      <c r="H311" s="8"/>
      <c r="I311" s="8"/>
      <c r="J311" s="8"/>
      <c r="K311" s="13"/>
      <c r="L311" s="13"/>
      <c r="M311" s="13"/>
      <c r="N311" s="13"/>
      <c r="O311" s="13"/>
      <c r="P311" s="13"/>
      <c r="Q311" s="13"/>
      <c r="R311" s="13"/>
      <c r="S311" s="13"/>
      <c r="T311" s="13"/>
      <c r="U311" s="13"/>
      <c r="V311" s="13"/>
      <c r="W311" s="13"/>
      <c r="X311" s="13"/>
      <c r="Y311" s="13"/>
      <c r="Z311" s="13"/>
      <c r="AA311" s="13"/>
      <c r="AB311" s="13"/>
    </row>
    <row r="312" spans="1:28" ht="22.5" customHeight="1">
      <c r="A312" s="16" t="s">
        <v>493</v>
      </c>
      <c r="B312" s="8"/>
      <c r="C312" s="8"/>
      <c r="D312" s="8"/>
      <c r="E312" s="8"/>
      <c r="F312" s="16"/>
      <c r="G312" s="8"/>
      <c r="H312" s="8"/>
      <c r="I312" s="8"/>
      <c r="J312" s="8"/>
      <c r="K312" s="13"/>
      <c r="L312" s="13"/>
      <c r="M312" s="13"/>
      <c r="N312" s="13"/>
      <c r="O312" s="13"/>
      <c r="P312" s="13"/>
      <c r="Q312" s="13"/>
      <c r="R312" s="13"/>
      <c r="S312" s="13"/>
      <c r="T312" s="13"/>
      <c r="U312" s="13"/>
      <c r="V312" s="13"/>
      <c r="W312" s="13"/>
      <c r="X312" s="13"/>
      <c r="Y312" s="13"/>
      <c r="Z312" s="13"/>
      <c r="AA312" s="13"/>
      <c r="AB312" s="13"/>
    </row>
    <row r="313" spans="1:28" ht="22.5" customHeight="1">
      <c r="A313" s="16" t="s">
        <v>494</v>
      </c>
      <c r="B313" s="8"/>
      <c r="C313" s="8"/>
      <c r="D313" s="8"/>
      <c r="E313" s="8"/>
      <c r="F313" s="16"/>
      <c r="G313" s="8"/>
      <c r="H313" s="8"/>
      <c r="I313" s="8"/>
      <c r="J313" s="8"/>
      <c r="K313" s="13"/>
      <c r="L313" s="13"/>
      <c r="M313" s="13"/>
      <c r="N313" s="13"/>
      <c r="O313" s="13"/>
      <c r="P313" s="13"/>
      <c r="Q313" s="13"/>
      <c r="R313" s="13"/>
      <c r="S313" s="13"/>
      <c r="T313" s="13"/>
      <c r="U313" s="13"/>
      <c r="V313" s="13"/>
      <c r="W313" s="13"/>
      <c r="X313" s="13"/>
      <c r="Y313" s="13"/>
      <c r="Z313" s="13"/>
      <c r="AA313" s="13"/>
      <c r="AB313" s="13"/>
    </row>
    <row r="314" spans="1:28" ht="22.5" customHeight="1">
      <c r="A314" s="16" t="s">
        <v>495</v>
      </c>
      <c r="B314" s="8"/>
      <c r="C314" s="8"/>
      <c r="D314" s="8"/>
      <c r="E314" s="8"/>
      <c r="F314" s="16"/>
      <c r="G314" s="8"/>
      <c r="H314" s="8"/>
      <c r="I314" s="8"/>
      <c r="J314" s="8"/>
      <c r="K314" s="13"/>
      <c r="L314" s="13"/>
      <c r="M314" s="13"/>
      <c r="N314" s="13"/>
      <c r="O314" s="13"/>
      <c r="P314" s="13"/>
      <c r="Q314" s="13"/>
      <c r="R314" s="13"/>
      <c r="S314" s="13"/>
      <c r="T314" s="13"/>
      <c r="U314" s="13"/>
      <c r="V314" s="13"/>
      <c r="W314" s="13"/>
      <c r="X314" s="13"/>
      <c r="Y314" s="13"/>
      <c r="Z314" s="13"/>
      <c r="AA314" s="13"/>
      <c r="AB314" s="13"/>
    </row>
    <row r="315" spans="1:28" ht="22.5" customHeight="1">
      <c r="A315" s="16" t="s">
        <v>496</v>
      </c>
      <c r="B315" s="8"/>
      <c r="C315" s="8"/>
      <c r="D315" s="8"/>
      <c r="E315" s="8"/>
      <c r="F315" s="16"/>
      <c r="G315" s="8"/>
      <c r="H315" s="8"/>
      <c r="I315" s="8"/>
      <c r="J315" s="8"/>
      <c r="K315" s="13"/>
      <c r="L315" s="13"/>
      <c r="M315" s="13"/>
      <c r="N315" s="13"/>
      <c r="O315" s="13"/>
      <c r="P315" s="13"/>
      <c r="Q315" s="13"/>
      <c r="R315" s="13"/>
      <c r="S315" s="13"/>
      <c r="T315" s="13"/>
      <c r="U315" s="13"/>
      <c r="V315" s="13"/>
      <c r="W315" s="13"/>
      <c r="X315" s="13"/>
      <c r="Y315" s="13"/>
      <c r="Z315" s="13"/>
      <c r="AA315" s="13"/>
      <c r="AB315" s="13"/>
    </row>
    <row r="316" spans="1:28" ht="22.5" customHeight="1">
      <c r="A316" s="16" t="s">
        <v>497</v>
      </c>
      <c r="B316" s="8"/>
      <c r="C316" s="8"/>
      <c r="D316" s="8"/>
      <c r="E316" s="8"/>
      <c r="F316" s="16"/>
      <c r="G316" s="8"/>
      <c r="H316" s="8"/>
      <c r="I316" s="8"/>
      <c r="J316" s="8"/>
      <c r="K316" s="13"/>
      <c r="L316" s="13"/>
      <c r="M316" s="13"/>
      <c r="N316" s="13"/>
      <c r="O316" s="13"/>
      <c r="P316" s="13"/>
      <c r="Q316" s="13"/>
      <c r="R316" s="13"/>
      <c r="S316" s="13"/>
      <c r="T316" s="13"/>
      <c r="U316" s="13"/>
      <c r="V316" s="13"/>
      <c r="W316" s="13"/>
      <c r="X316" s="13"/>
      <c r="Y316" s="13"/>
      <c r="Z316" s="13"/>
      <c r="AA316" s="13"/>
      <c r="AB316" s="13"/>
    </row>
    <row r="317" spans="1:28" ht="22.5" customHeight="1">
      <c r="A317" s="16" t="s">
        <v>498</v>
      </c>
      <c r="B317" s="8"/>
      <c r="C317" s="8"/>
      <c r="D317" s="8"/>
      <c r="E317" s="8"/>
      <c r="F317" s="16"/>
      <c r="G317" s="8"/>
      <c r="H317" s="8"/>
      <c r="I317" s="8"/>
      <c r="J317" s="8"/>
      <c r="K317" s="13"/>
      <c r="L317" s="13"/>
      <c r="M317" s="13"/>
      <c r="N317" s="13"/>
      <c r="O317" s="13"/>
      <c r="P317" s="13"/>
      <c r="Q317" s="13"/>
      <c r="R317" s="13"/>
      <c r="S317" s="13"/>
      <c r="T317" s="13"/>
      <c r="U317" s="13"/>
      <c r="V317" s="13"/>
      <c r="W317" s="13"/>
      <c r="X317" s="13"/>
      <c r="Y317" s="13"/>
      <c r="Z317" s="13"/>
      <c r="AA317" s="13"/>
      <c r="AB317" s="13"/>
    </row>
    <row r="318" spans="1:28" ht="22.5" customHeight="1">
      <c r="A318" s="16" t="s">
        <v>499</v>
      </c>
      <c r="B318" s="8"/>
      <c r="C318" s="8"/>
      <c r="D318" s="8"/>
      <c r="E318" s="8"/>
      <c r="F318" s="16"/>
      <c r="G318" s="8"/>
      <c r="H318" s="8"/>
      <c r="I318" s="8"/>
      <c r="J318" s="8"/>
      <c r="K318" s="13"/>
      <c r="L318" s="13"/>
      <c r="M318" s="13"/>
      <c r="N318" s="13"/>
      <c r="O318" s="13"/>
      <c r="P318" s="13"/>
      <c r="Q318" s="13"/>
      <c r="R318" s="13"/>
      <c r="S318" s="13"/>
      <c r="T318" s="13"/>
      <c r="U318" s="13"/>
      <c r="V318" s="13"/>
      <c r="W318" s="13"/>
      <c r="X318" s="13"/>
      <c r="Y318" s="13"/>
      <c r="Z318" s="13"/>
      <c r="AA318" s="13"/>
      <c r="AB318" s="13"/>
    </row>
    <row r="319" spans="1:28" ht="22.5" customHeight="1">
      <c r="A319" s="16" t="s">
        <v>500</v>
      </c>
      <c r="B319" s="8"/>
      <c r="C319" s="8"/>
      <c r="D319" s="8"/>
      <c r="E319" s="8"/>
      <c r="F319" s="16"/>
      <c r="G319" s="8"/>
      <c r="H319" s="8"/>
      <c r="I319" s="8"/>
      <c r="J319" s="8"/>
      <c r="K319" s="13"/>
      <c r="L319" s="13"/>
      <c r="M319" s="13"/>
      <c r="N319" s="13"/>
      <c r="O319" s="13"/>
      <c r="P319" s="13"/>
      <c r="Q319" s="13"/>
      <c r="R319" s="13"/>
      <c r="S319" s="13"/>
      <c r="T319" s="13"/>
      <c r="U319" s="13"/>
      <c r="V319" s="13"/>
      <c r="W319" s="13"/>
      <c r="X319" s="13"/>
      <c r="Y319" s="13"/>
      <c r="Z319" s="13"/>
      <c r="AA319" s="13"/>
      <c r="AB319" s="13"/>
    </row>
    <row r="320" spans="1:28" ht="22.5" customHeight="1">
      <c r="A320" s="16" t="s">
        <v>501</v>
      </c>
      <c r="B320" s="8"/>
      <c r="C320" s="8"/>
      <c r="D320" s="8"/>
      <c r="E320" s="8"/>
      <c r="F320" s="16"/>
      <c r="G320" s="8"/>
      <c r="H320" s="8"/>
      <c r="I320" s="8"/>
      <c r="J320" s="8"/>
      <c r="K320" s="13"/>
      <c r="L320" s="13"/>
      <c r="M320" s="13"/>
      <c r="N320" s="13"/>
      <c r="O320" s="13"/>
      <c r="P320" s="13"/>
      <c r="Q320" s="13"/>
      <c r="R320" s="13"/>
      <c r="S320" s="13"/>
      <c r="T320" s="13"/>
      <c r="U320" s="13"/>
      <c r="V320" s="13"/>
      <c r="W320" s="13"/>
      <c r="X320" s="13"/>
      <c r="Y320" s="13"/>
      <c r="Z320" s="13"/>
      <c r="AA320" s="13"/>
      <c r="AB320" s="13"/>
    </row>
    <row r="321" spans="1:28" ht="22.5" customHeight="1">
      <c r="A321" s="16" t="s">
        <v>502</v>
      </c>
      <c r="B321" s="8"/>
      <c r="C321" s="8"/>
      <c r="D321" s="8"/>
      <c r="E321" s="8"/>
      <c r="F321" s="16"/>
      <c r="G321" s="8"/>
      <c r="H321" s="8"/>
      <c r="I321" s="8"/>
      <c r="J321" s="8"/>
      <c r="K321" s="13"/>
      <c r="L321" s="13"/>
      <c r="M321" s="13"/>
      <c r="N321" s="13"/>
      <c r="O321" s="13"/>
      <c r="P321" s="13"/>
      <c r="Q321" s="13"/>
      <c r="R321" s="13"/>
      <c r="S321" s="13"/>
      <c r="T321" s="13"/>
      <c r="U321" s="13"/>
      <c r="V321" s="13"/>
      <c r="W321" s="13"/>
      <c r="X321" s="13"/>
      <c r="Y321" s="13"/>
      <c r="Z321" s="13"/>
      <c r="AA321" s="13"/>
      <c r="AB321" s="13"/>
    </row>
    <row r="322" spans="1:28" ht="22.5" customHeight="1">
      <c r="A322" s="16" t="s">
        <v>503</v>
      </c>
      <c r="B322" s="8"/>
      <c r="C322" s="8"/>
      <c r="D322" s="8"/>
      <c r="E322" s="8"/>
      <c r="F322" s="16"/>
      <c r="G322" s="8"/>
      <c r="H322" s="8"/>
      <c r="I322" s="8"/>
      <c r="J322" s="8"/>
      <c r="K322" s="13"/>
      <c r="L322" s="13"/>
      <c r="M322" s="13"/>
      <c r="N322" s="13"/>
      <c r="O322" s="13"/>
      <c r="P322" s="13"/>
      <c r="Q322" s="13"/>
      <c r="R322" s="13"/>
      <c r="S322" s="13"/>
      <c r="T322" s="13"/>
      <c r="U322" s="13"/>
      <c r="V322" s="13"/>
      <c r="W322" s="13"/>
      <c r="X322" s="13"/>
      <c r="Y322" s="13"/>
      <c r="Z322" s="13"/>
      <c r="AA322" s="13"/>
      <c r="AB322" s="13"/>
    </row>
    <row r="323" spans="1:28" ht="22.5" customHeight="1">
      <c r="A323" s="16" t="s">
        <v>504</v>
      </c>
      <c r="B323" s="8"/>
      <c r="C323" s="8"/>
      <c r="D323" s="8"/>
      <c r="E323" s="8"/>
      <c r="F323" s="16"/>
      <c r="G323" s="8"/>
      <c r="H323" s="8"/>
      <c r="I323" s="8"/>
      <c r="J323" s="8"/>
      <c r="K323" s="13"/>
      <c r="L323" s="13"/>
      <c r="M323" s="13"/>
      <c r="N323" s="13"/>
      <c r="O323" s="13"/>
      <c r="P323" s="13"/>
      <c r="Q323" s="13"/>
      <c r="R323" s="13"/>
      <c r="S323" s="13"/>
      <c r="T323" s="13"/>
      <c r="U323" s="13"/>
      <c r="V323" s="13"/>
      <c r="W323" s="13"/>
      <c r="X323" s="13"/>
      <c r="Y323" s="13"/>
      <c r="Z323" s="13"/>
      <c r="AA323" s="13"/>
      <c r="AB323" s="13"/>
    </row>
    <row r="324" spans="1:28" ht="22.5" customHeight="1">
      <c r="A324" s="16" t="s">
        <v>505</v>
      </c>
      <c r="B324" s="8"/>
      <c r="C324" s="8"/>
      <c r="D324" s="8"/>
      <c r="E324" s="8"/>
      <c r="F324" s="16"/>
      <c r="G324" s="8"/>
      <c r="H324" s="8"/>
      <c r="I324" s="8"/>
      <c r="J324" s="8"/>
      <c r="K324" s="13"/>
      <c r="L324" s="13"/>
      <c r="M324" s="13"/>
      <c r="N324" s="13"/>
      <c r="O324" s="13"/>
      <c r="P324" s="13"/>
      <c r="Q324" s="13"/>
      <c r="R324" s="13"/>
      <c r="S324" s="13"/>
      <c r="T324" s="13"/>
      <c r="U324" s="13"/>
      <c r="V324" s="13"/>
      <c r="W324" s="13"/>
      <c r="X324" s="13"/>
      <c r="Y324" s="13"/>
      <c r="Z324" s="13"/>
      <c r="AA324" s="13"/>
      <c r="AB324" s="13"/>
    </row>
    <row r="325" spans="1:28" ht="22.5" customHeight="1">
      <c r="A325" s="16" t="s">
        <v>506</v>
      </c>
      <c r="B325" s="8"/>
      <c r="C325" s="8"/>
      <c r="D325" s="8"/>
      <c r="E325" s="8"/>
      <c r="F325" s="16"/>
      <c r="G325" s="8"/>
      <c r="H325" s="8"/>
      <c r="I325" s="8"/>
      <c r="J325" s="8"/>
      <c r="K325" s="13"/>
      <c r="L325" s="13"/>
      <c r="M325" s="13"/>
      <c r="N325" s="13"/>
      <c r="O325" s="13"/>
      <c r="P325" s="13"/>
      <c r="Q325" s="13"/>
      <c r="R325" s="13"/>
      <c r="S325" s="13"/>
      <c r="T325" s="13"/>
      <c r="U325" s="13"/>
      <c r="V325" s="13"/>
      <c r="W325" s="13"/>
      <c r="X325" s="13"/>
      <c r="Y325" s="13"/>
      <c r="Z325" s="13"/>
      <c r="AA325" s="13"/>
      <c r="AB325" s="13"/>
    </row>
    <row r="326" spans="1:28" ht="22.5" customHeight="1">
      <c r="A326" s="16" t="s">
        <v>507</v>
      </c>
      <c r="B326" s="8"/>
      <c r="C326" s="8"/>
      <c r="D326" s="8"/>
      <c r="E326" s="8"/>
      <c r="F326" s="16"/>
      <c r="G326" s="8"/>
      <c r="H326" s="8"/>
      <c r="I326" s="8"/>
      <c r="J326" s="8"/>
      <c r="K326" s="13"/>
      <c r="L326" s="13"/>
      <c r="M326" s="13"/>
      <c r="N326" s="13"/>
      <c r="O326" s="13"/>
      <c r="P326" s="13"/>
      <c r="Q326" s="13"/>
      <c r="R326" s="13"/>
      <c r="S326" s="13"/>
      <c r="T326" s="13"/>
      <c r="U326" s="13"/>
      <c r="V326" s="13"/>
      <c r="W326" s="13"/>
      <c r="X326" s="13"/>
      <c r="Y326" s="13"/>
      <c r="Z326" s="13"/>
      <c r="AA326" s="13"/>
      <c r="AB326" s="13"/>
    </row>
    <row r="327" spans="1:28" ht="22.5" customHeight="1">
      <c r="A327" s="16" t="s">
        <v>508</v>
      </c>
      <c r="B327" s="8"/>
      <c r="C327" s="8"/>
      <c r="D327" s="8"/>
      <c r="E327" s="8"/>
      <c r="F327" s="16"/>
      <c r="G327" s="8"/>
      <c r="H327" s="8"/>
      <c r="I327" s="8"/>
      <c r="J327" s="8"/>
      <c r="K327" s="13"/>
      <c r="L327" s="13"/>
      <c r="M327" s="13"/>
      <c r="N327" s="13"/>
      <c r="O327" s="13"/>
      <c r="P327" s="13"/>
      <c r="Q327" s="13"/>
      <c r="R327" s="13"/>
      <c r="S327" s="13"/>
      <c r="T327" s="13"/>
      <c r="U327" s="13"/>
      <c r="V327" s="13"/>
      <c r="W327" s="13"/>
      <c r="X327" s="13"/>
      <c r="Y327" s="13"/>
      <c r="Z327" s="13"/>
      <c r="AA327" s="13"/>
      <c r="AB327" s="13"/>
    </row>
    <row r="328" spans="1:28" ht="22.5" customHeight="1">
      <c r="A328" s="16" t="s">
        <v>509</v>
      </c>
      <c r="B328" s="8"/>
      <c r="C328" s="8"/>
      <c r="D328" s="8"/>
      <c r="E328" s="8"/>
      <c r="F328" s="16"/>
      <c r="G328" s="8"/>
      <c r="H328" s="8"/>
      <c r="I328" s="8"/>
      <c r="J328" s="8"/>
      <c r="K328" s="13"/>
      <c r="L328" s="13"/>
      <c r="M328" s="13"/>
      <c r="N328" s="13"/>
      <c r="O328" s="13"/>
      <c r="P328" s="13"/>
      <c r="Q328" s="13"/>
      <c r="R328" s="13"/>
      <c r="S328" s="13"/>
      <c r="T328" s="13"/>
      <c r="U328" s="13"/>
      <c r="V328" s="13"/>
      <c r="W328" s="13"/>
      <c r="X328" s="13"/>
      <c r="Y328" s="13"/>
      <c r="Z328" s="13"/>
      <c r="AA328" s="13"/>
      <c r="AB328" s="13"/>
    </row>
    <row r="329" spans="1:28" ht="22.5" customHeight="1">
      <c r="A329" s="16" t="s">
        <v>510</v>
      </c>
      <c r="B329" s="8"/>
      <c r="C329" s="8"/>
      <c r="D329" s="8"/>
      <c r="E329" s="8"/>
      <c r="F329" s="16"/>
      <c r="G329" s="8"/>
      <c r="H329" s="8"/>
      <c r="I329" s="8"/>
      <c r="J329" s="8"/>
      <c r="K329" s="13"/>
      <c r="L329" s="13"/>
      <c r="M329" s="13"/>
      <c r="N329" s="13"/>
      <c r="O329" s="13"/>
      <c r="P329" s="13"/>
      <c r="Q329" s="13"/>
      <c r="R329" s="13"/>
      <c r="S329" s="13"/>
      <c r="T329" s="13"/>
      <c r="U329" s="13"/>
      <c r="V329" s="13"/>
      <c r="W329" s="13"/>
      <c r="X329" s="13"/>
      <c r="Y329" s="13"/>
      <c r="Z329" s="13"/>
      <c r="AA329" s="13"/>
      <c r="AB329" s="13"/>
    </row>
    <row r="330" spans="1:28" ht="22.5" customHeight="1">
      <c r="A330" s="16" t="s">
        <v>511</v>
      </c>
      <c r="B330" s="8"/>
      <c r="C330" s="8"/>
      <c r="D330" s="8"/>
      <c r="E330" s="8"/>
      <c r="F330" s="16"/>
      <c r="G330" s="8"/>
      <c r="H330" s="8"/>
      <c r="I330" s="8"/>
      <c r="J330" s="8"/>
      <c r="K330" s="13"/>
      <c r="L330" s="13"/>
      <c r="M330" s="13"/>
      <c r="N330" s="13"/>
      <c r="O330" s="13"/>
      <c r="P330" s="13"/>
      <c r="Q330" s="13"/>
      <c r="R330" s="13"/>
      <c r="S330" s="13"/>
      <c r="T330" s="13"/>
      <c r="U330" s="13"/>
      <c r="V330" s="13"/>
      <c r="W330" s="13"/>
      <c r="X330" s="13"/>
      <c r="Y330" s="13"/>
      <c r="Z330" s="13"/>
      <c r="AA330" s="13"/>
      <c r="AB330" s="13"/>
    </row>
    <row r="331" spans="1:28" ht="22.5" customHeight="1">
      <c r="A331" s="16" t="s">
        <v>512</v>
      </c>
      <c r="B331" s="8"/>
      <c r="C331" s="8"/>
      <c r="D331" s="8"/>
      <c r="E331" s="8"/>
      <c r="F331" s="16"/>
      <c r="G331" s="8"/>
      <c r="H331" s="8"/>
      <c r="I331" s="8"/>
      <c r="J331" s="8"/>
      <c r="K331" s="13"/>
      <c r="L331" s="13"/>
      <c r="M331" s="13"/>
      <c r="N331" s="13"/>
      <c r="O331" s="13"/>
      <c r="P331" s="13"/>
      <c r="Q331" s="13"/>
      <c r="R331" s="13"/>
      <c r="S331" s="13"/>
      <c r="T331" s="13"/>
      <c r="U331" s="13"/>
      <c r="V331" s="13"/>
      <c r="W331" s="13"/>
      <c r="X331" s="13"/>
      <c r="Y331" s="13"/>
      <c r="Z331" s="13"/>
      <c r="AA331" s="13"/>
      <c r="AB331" s="13"/>
    </row>
    <row r="332" spans="1:28" ht="22.5" customHeight="1">
      <c r="A332" s="16" t="s">
        <v>513</v>
      </c>
      <c r="B332" s="8"/>
      <c r="C332" s="8"/>
      <c r="D332" s="8"/>
      <c r="E332" s="8"/>
      <c r="F332" s="16"/>
      <c r="G332" s="8"/>
      <c r="H332" s="8"/>
      <c r="I332" s="8"/>
      <c r="J332" s="8"/>
      <c r="K332" s="13"/>
      <c r="L332" s="13"/>
      <c r="M332" s="13"/>
      <c r="N332" s="13"/>
      <c r="O332" s="13"/>
      <c r="P332" s="13"/>
      <c r="Q332" s="13"/>
      <c r="R332" s="13"/>
      <c r="S332" s="13"/>
      <c r="T332" s="13"/>
      <c r="U332" s="13"/>
      <c r="V332" s="13"/>
      <c r="W332" s="13"/>
      <c r="X332" s="13"/>
      <c r="Y332" s="13"/>
      <c r="Z332" s="13"/>
      <c r="AA332" s="13"/>
      <c r="AB332" s="13"/>
    </row>
    <row r="333" spans="1:28" ht="22.5" customHeight="1">
      <c r="A333" s="16" t="s">
        <v>514</v>
      </c>
      <c r="B333" s="8"/>
      <c r="C333" s="8"/>
      <c r="D333" s="8"/>
      <c r="E333" s="8"/>
      <c r="F333" s="16"/>
      <c r="G333" s="8"/>
      <c r="H333" s="8"/>
      <c r="I333" s="8"/>
      <c r="J333" s="8"/>
      <c r="K333" s="13"/>
      <c r="L333" s="13"/>
      <c r="M333" s="13"/>
      <c r="N333" s="13"/>
      <c r="O333" s="13"/>
      <c r="P333" s="13"/>
      <c r="Q333" s="13"/>
      <c r="R333" s="13"/>
      <c r="S333" s="13"/>
      <c r="T333" s="13"/>
      <c r="U333" s="13"/>
      <c r="V333" s="13"/>
      <c r="W333" s="13"/>
      <c r="X333" s="13"/>
      <c r="Y333" s="13"/>
      <c r="Z333" s="13"/>
      <c r="AA333" s="13"/>
      <c r="AB333" s="13"/>
    </row>
    <row r="334" spans="1:28" ht="22.5" customHeight="1">
      <c r="A334" s="16" t="s">
        <v>515</v>
      </c>
      <c r="B334" s="8"/>
      <c r="C334" s="8"/>
      <c r="D334" s="8"/>
      <c r="E334" s="8"/>
      <c r="F334" s="16"/>
      <c r="G334" s="8"/>
      <c r="H334" s="8"/>
      <c r="I334" s="8"/>
      <c r="J334" s="8"/>
      <c r="K334" s="13"/>
      <c r="L334" s="13"/>
      <c r="M334" s="13"/>
      <c r="N334" s="13"/>
      <c r="O334" s="13"/>
      <c r="P334" s="13"/>
      <c r="Q334" s="13"/>
      <c r="R334" s="13"/>
      <c r="S334" s="13"/>
      <c r="T334" s="13"/>
      <c r="U334" s="13"/>
      <c r="V334" s="13"/>
      <c r="W334" s="13"/>
      <c r="X334" s="13"/>
      <c r="Y334" s="13"/>
      <c r="Z334" s="13"/>
      <c r="AA334" s="13"/>
      <c r="AB334" s="13"/>
    </row>
    <row r="335" spans="1:28" ht="22.5" customHeight="1">
      <c r="A335" s="16" t="s">
        <v>516</v>
      </c>
      <c r="B335" s="8"/>
      <c r="C335" s="8"/>
      <c r="D335" s="8"/>
      <c r="E335" s="8"/>
      <c r="F335" s="16"/>
      <c r="G335" s="8"/>
      <c r="H335" s="8"/>
      <c r="I335" s="8"/>
      <c r="J335" s="8"/>
      <c r="K335" s="13"/>
      <c r="L335" s="13"/>
      <c r="M335" s="13"/>
      <c r="N335" s="13"/>
      <c r="O335" s="13"/>
      <c r="P335" s="13"/>
      <c r="Q335" s="13"/>
      <c r="R335" s="13"/>
      <c r="S335" s="13"/>
      <c r="T335" s="13"/>
      <c r="U335" s="13"/>
      <c r="V335" s="13"/>
      <c r="W335" s="13"/>
      <c r="X335" s="13"/>
      <c r="Y335" s="13"/>
      <c r="Z335" s="13"/>
      <c r="AA335" s="13"/>
      <c r="AB335" s="13"/>
    </row>
    <row r="336" spans="1:28" ht="22.5" customHeight="1">
      <c r="A336" s="16" t="s">
        <v>517</v>
      </c>
      <c r="B336" s="8"/>
      <c r="C336" s="8"/>
      <c r="D336" s="8"/>
      <c r="E336" s="8"/>
      <c r="F336" s="16"/>
      <c r="G336" s="8"/>
      <c r="H336" s="8"/>
      <c r="I336" s="8"/>
      <c r="J336" s="8"/>
      <c r="K336" s="13"/>
      <c r="L336" s="13"/>
      <c r="M336" s="13"/>
      <c r="N336" s="13"/>
      <c r="O336" s="13"/>
      <c r="P336" s="13"/>
      <c r="Q336" s="13"/>
      <c r="R336" s="13"/>
      <c r="S336" s="13"/>
      <c r="T336" s="13"/>
      <c r="U336" s="13"/>
      <c r="V336" s="13"/>
      <c r="W336" s="13"/>
      <c r="X336" s="13"/>
      <c r="Y336" s="13"/>
      <c r="Z336" s="13"/>
      <c r="AA336" s="13"/>
      <c r="AB336" s="13"/>
    </row>
    <row r="337" spans="1:28" ht="22.5" customHeight="1">
      <c r="A337" s="16" t="s">
        <v>518</v>
      </c>
      <c r="B337" s="8"/>
      <c r="C337" s="8"/>
      <c r="D337" s="8"/>
      <c r="E337" s="8"/>
      <c r="F337" s="16"/>
      <c r="G337" s="8"/>
      <c r="H337" s="8"/>
      <c r="I337" s="8"/>
      <c r="J337" s="8"/>
      <c r="K337" s="13"/>
      <c r="L337" s="13"/>
      <c r="M337" s="13"/>
      <c r="N337" s="13"/>
      <c r="O337" s="13"/>
      <c r="P337" s="13"/>
      <c r="Q337" s="13"/>
      <c r="R337" s="13"/>
      <c r="S337" s="13"/>
      <c r="T337" s="13"/>
      <c r="U337" s="13"/>
      <c r="V337" s="13"/>
      <c r="W337" s="13"/>
      <c r="X337" s="13"/>
      <c r="Y337" s="13"/>
      <c r="Z337" s="13"/>
      <c r="AA337" s="13"/>
      <c r="AB337" s="13"/>
    </row>
    <row r="338" spans="1:28" ht="22.5" customHeight="1">
      <c r="A338" s="16" t="s">
        <v>519</v>
      </c>
      <c r="B338" s="8"/>
      <c r="C338" s="8"/>
      <c r="D338" s="8"/>
      <c r="E338" s="8"/>
      <c r="F338" s="16"/>
      <c r="G338" s="8"/>
      <c r="H338" s="8"/>
      <c r="I338" s="8"/>
      <c r="J338" s="8"/>
      <c r="K338" s="13"/>
      <c r="L338" s="13"/>
      <c r="M338" s="13"/>
      <c r="N338" s="13"/>
      <c r="O338" s="13"/>
      <c r="P338" s="13"/>
      <c r="Q338" s="13"/>
      <c r="R338" s="13"/>
      <c r="S338" s="13"/>
      <c r="T338" s="13"/>
      <c r="U338" s="13"/>
      <c r="V338" s="13"/>
      <c r="W338" s="13"/>
      <c r="X338" s="13"/>
      <c r="Y338" s="13"/>
      <c r="Z338" s="13"/>
      <c r="AA338" s="13"/>
      <c r="AB338" s="13"/>
    </row>
    <row r="339" spans="1:28" ht="22.5" customHeight="1">
      <c r="A339" s="16" t="s">
        <v>520</v>
      </c>
      <c r="B339" s="8"/>
      <c r="C339" s="8"/>
      <c r="D339" s="8"/>
      <c r="E339" s="8"/>
      <c r="F339" s="16"/>
      <c r="G339" s="8"/>
      <c r="H339" s="8"/>
      <c r="I339" s="8"/>
      <c r="J339" s="8"/>
      <c r="K339" s="13"/>
      <c r="L339" s="13"/>
      <c r="M339" s="13"/>
      <c r="N339" s="13"/>
      <c r="O339" s="13"/>
      <c r="P339" s="13"/>
      <c r="Q339" s="13"/>
      <c r="R339" s="13"/>
      <c r="S339" s="13"/>
      <c r="T339" s="13"/>
      <c r="U339" s="13"/>
      <c r="V339" s="13"/>
      <c r="W339" s="13"/>
      <c r="X339" s="13"/>
      <c r="Y339" s="13"/>
      <c r="Z339" s="13"/>
      <c r="AA339" s="13"/>
      <c r="AB339" s="13"/>
    </row>
    <row r="340" spans="1:28" ht="22.5" customHeight="1">
      <c r="A340" s="16" t="s">
        <v>521</v>
      </c>
      <c r="B340" s="8"/>
      <c r="C340" s="8"/>
      <c r="D340" s="8"/>
      <c r="E340" s="8"/>
      <c r="F340" s="16"/>
      <c r="G340" s="8"/>
      <c r="H340" s="8"/>
      <c r="I340" s="8"/>
      <c r="J340" s="8"/>
      <c r="K340" s="13"/>
      <c r="L340" s="13"/>
      <c r="M340" s="13"/>
      <c r="N340" s="13"/>
      <c r="O340" s="13"/>
      <c r="P340" s="13"/>
      <c r="Q340" s="13"/>
      <c r="R340" s="13"/>
      <c r="S340" s="13"/>
      <c r="T340" s="13"/>
      <c r="U340" s="13"/>
      <c r="V340" s="13"/>
      <c r="W340" s="13"/>
      <c r="X340" s="13"/>
      <c r="Y340" s="13"/>
      <c r="Z340" s="13"/>
      <c r="AA340" s="13"/>
      <c r="AB340" s="13"/>
    </row>
    <row r="341" spans="1:28" ht="22.5" customHeight="1">
      <c r="A341" s="16" t="s">
        <v>522</v>
      </c>
      <c r="B341" s="8"/>
      <c r="C341" s="8"/>
      <c r="D341" s="8"/>
      <c r="E341" s="8"/>
      <c r="F341" s="16"/>
      <c r="G341" s="8"/>
      <c r="H341" s="8"/>
      <c r="I341" s="8"/>
      <c r="J341" s="8"/>
      <c r="K341" s="13"/>
      <c r="L341" s="13"/>
      <c r="M341" s="13"/>
      <c r="N341" s="13"/>
      <c r="O341" s="13"/>
      <c r="P341" s="13"/>
      <c r="Q341" s="13"/>
      <c r="R341" s="13"/>
      <c r="S341" s="13"/>
      <c r="T341" s="13"/>
      <c r="U341" s="13"/>
      <c r="V341" s="13"/>
      <c r="W341" s="13"/>
      <c r="X341" s="13"/>
      <c r="Y341" s="13"/>
      <c r="Z341" s="13"/>
      <c r="AA341" s="13"/>
      <c r="AB341" s="13"/>
    </row>
    <row r="342" spans="1:28" ht="22.5" customHeight="1">
      <c r="A342" s="16" t="s">
        <v>523</v>
      </c>
      <c r="B342" s="8"/>
      <c r="C342" s="8"/>
      <c r="D342" s="8"/>
      <c r="E342" s="8"/>
      <c r="F342" s="16"/>
      <c r="G342" s="8"/>
      <c r="H342" s="8"/>
      <c r="I342" s="8"/>
      <c r="J342" s="8"/>
      <c r="K342" s="13"/>
      <c r="L342" s="13"/>
      <c r="M342" s="13"/>
      <c r="N342" s="13"/>
      <c r="O342" s="13"/>
      <c r="P342" s="13"/>
      <c r="Q342" s="13"/>
      <c r="R342" s="13"/>
      <c r="S342" s="13"/>
      <c r="T342" s="13"/>
      <c r="U342" s="13"/>
      <c r="V342" s="13"/>
      <c r="W342" s="13"/>
      <c r="X342" s="13"/>
      <c r="Y342" s="13"/>
      <c r="Z342" s="13"/>
      <c r="AA342" s="13"/>
      <c r="AB342" s="13"/>
    </row>
    <row r="343" spans="1:28" ht="22.5" customHeight="1">
      <c r="A343" s="16" t="s">
        <v>524</v>
      </c>
      <c r="B343" s="8"/>
      <c r="C343" s="8"/>
      <c r="D343" s="8"/>
      <c r="E343" s="8"/>
      <c r="F343" s="16"/>
      <c r="G343" s="8"/>
      <c r="H343" s="8"/>
      <c r="I343" s="8"/>
      <c r="J343" s="8"/>
      <c r="K343" s="13"/>
      <c r="L343" s="13"/>
      <c r="M343" s="13"/>
      <c r="N343" s="13"/>
      <c r="O343" s="13"/>
      <c r="P343" s="13"/>
      <c r="Q343" s="13"/>
      <c r="R343" s="13"/>
      <c r="S343" s="13"/>
      <c r="T343" s="13"/>
      <c r="U343" s="13"/>
      <c r="V343" s="13"/>
      <c r="W343" s="13"/>
      <c r="X343" s="13"/>
      <c r="Y343" s="13"/>
      <c r="Z343" s="13"/>
      <c r="AA343" s="13"/>
      <c r="AB343" s="13"/>
    </row>
    <row r="344" spans="1:28" ht="22.5" customHeight="1">
      <c r="A344" s="16" t="s">
        <v>525</v>
      </c>
      <c r="B344" s="8"/>
      <c r="C344" s="8"/>
      <c r="D344" s="8"/>
      <c r="E344" s="8"/>
      <c r="F344" s="16"/>
      <c r="G344" s="8"/>
      <c r="H344" s="8"/>
      <c r="I344" s="8"/>
      <c r="J344" s="8"/>
      <c r="K344" s="13"/>
      <c r="L344" s="13"/>
      <c r="M344" s="13"/>
      <c r="N344" s="13"/>
      <c r="O344" s="13"/>
      <c r="P344" s="13"/>
      <c r="Q344" s="13"/>
      <c r="R344" s="13"/>
      <c r="S344" s="13"/>
      <c r="T344" s="13"/>
      <c r="U344" s="13"/>
      <c r="V344" s="13"/>
      <c r="W344" s="13"/>
      <c r="X344" s="13"/>
      <c r="Y344" s="13"/>
      <c r="Z344" s="13"/>
      <c r="AA344" s="13"/>
      <c r="AB344" s="13"/>
    </row>
    <row r="345" spans="1:28" ht="22.5" customHeight="1">
      <c r="A345" s="16" t="s">
        <v>526</v>
      </c>
      <c r="B345" s="8"/>
      <c r="C345" s="8"/>
      <c r="D345" s="8"/>
      <c r="E345" s="8"/>
      <c r="F345" s="16"/>
      <c r="G345" s="8"/>
      <c r="H345" s="8"/>
      <c r="I345" s="8"/>
      <c r="J345" s="8"/>
      <c r="K345" s="13"/>
      <c r="L345" s="13"/>
      <c r="M345" s="13"/>
      <c r="N345" s="13"/>
      <c r="O345" s="13"/>
      <c r="P345" s="13"/>
      <c r="Q345" s="13"/>
      <c r="R345" s="13"/>
      <c r="S345" s="13"/>
      <c r="T345" s="13"/>
      <c r="U345" s="13"/>
      <c r="V345" s="13"/>
      <c r="W345" s="13"/>
      <c r="X345" s="13"/>
      <c r="Y345" s="13"/>
      <c r="Z345" s="13"/>
      <c r="AA345" s="13"/>
      <c r="AB345" s="13"/>
    </row>
    <row r="346" spans="1:28" ht="22.5" customHeight="1">
      <c r="A346" s="16" t="s">
        <v>527</v>
      </c>
      <c r="B346" s="8"/>
      <c r="C346" s="8"/>
      <c r="D346" s="8"/>
      <c r="E346" s="8"/>
      <c r="F346" s="16"/>
      <c r="G346" s="8"/>
      <c r="H346" s="8"/>
      <c r="I346" s="8"/>
      <c r="J346" s="8"/>
      <c r="K346" s="13"/>
      <c r="L346" s="13"/>
      <c r="M346" s="13"/>
      <c r="N346" s="13"/>
      <c r="O346" s="13"/>
      <c r="P346" s="13"/>
      <c r="Q346" s="13"/>
      <c r="R346" s="13"/>
      <c r="S346" s="13"/>
      <c r="T346" s="13"/>
      <c r="U346" s="13"/>
      <c r="V346" s="13"/>
      <c r="W346" s="13"/>
      <c r="X346" s="13"/>
      <c r="Y346" s="13"/>
      <c r="Z346" s="13"/>
      <c r="AA346" s="13"/>
      <c r="AB346" s="13"/>
    </row>
    <row r="347" spans="1:28" ht="22.5" customHeight="1">
      <c r="A347" s="16" t="s">
        <v>528</v>
      </c>
      <c r="B347" s="8"/>
      <c r="C347" s="8"/>
      <c r="D347" s="8"/>
      <c r="E347" s="8"/>
      <c r="F347" s="16"/>
      <c r="G347" s="8"/>
      <c r="H347" s="8"/>
      <c r="I347" s="8"/>
      <c r="J347" s="8"/>
      <c r="K347" s="13"/>
      <c r="L347" s="13"/>
      <c r="M347" s="13"/>
      <c r="N347" s="13"/>
      <c r="O347" s="13"/>
      <c r="P347" s="13"/>
      <c r="Q347" s="13"/>
      <c r="R347" s="13"/>
      <c r="S347" s="13"/>
      <c r="T347" s="13"/>
      <c r="U347" s="13"/>
      <c r="V347" s="13"/>
      <c r="W347" s="13"/>
      <c r="X347" s="13"/>
      <c r="Y347" s="13"/>
      <c r="Z347" s="13"/>
      <c r="AA347" s="13"/>
      <c r="AB347" s="13"/>
    </row>
    <row r="348" spans="1:28" ht="22.5" customHeight="1">
      <c r="A348" s="16" t="s">
        <v>529</v>
      </c>
      <c r="B348" s="8"/>
      <c r="C348" s="8"/>
      <c r="D348" s="8"/>
      <c r="E348" s="8"/>
      <c r="F348" s="16"/>
      <c r="G348" s="8"/>
      <c r="H348" s="8"/>
      <c r="I348" s="8"/>
      <c r="J348" s="8"/>
      <c r="K348" s="13"/>
      <c r="L348" s="13"/>
      <c r="M348" s="13"/>
      <c r="N348" s="13"/>
      <c r="O348" s="13"/>
      <c r="P348" s="13"/>
      <c r="Q348" s="13"/>
      <c r="R348" s="13"/>
      <c r="S348" s="13"/>
      <c r="T348" s="13"/>
      <c r="U348" s="13"/>
      <c r="V348" s="13"/>
      <c r="W348" s="13"/>
      <c r="X348" s="13"/>
      <c r="Y348" s="13"/>
      <c r="Z348" s="13"/>
      <c r="AA348" s="13"/>
      <c r="AB348" s="13"/>
    </row>
    <row r="349" spans="1:28" ht="22.5" customHeight="1">
      <c r="A349" s="16" t="s">
        <v>530</v>
      </c>
      <c r="B349" s="8"/>
      <c r="C349" s="8"/>
      <c r="D349" s="8"/>
      <c r="E349" s="8"/>
      <c r="F349" s="16"/>
      <c r="G349" s="8"/>
      <c r="H349" s="8"/>
      <c r="I349" s="8"/>
      <c r="J349" s="8"/>
      <c r="K349" s="13"/>
      <c r="L349" s="13"/>
      <c r="M349" s="13"/>
      <c r="N349" s="13"/>
      <c r="O349" s="13"/>
      <c r="P349" s="13"/>
      <c r="Q349" s="13"/>
      <c r="R349" s="13"/>
      <c r="S349" s="13"/>
      <c r="T349" s="13"/>
      <c r="U349" s="13"/>
      <c r="V349" s="13"/>
      <c r="W349" s="13"/>
      <c r="X349" s="13"/>
      <c r="Y349" s="13"/>
      <c r="Z349" s="13"/>
      <c r="AA349" s="13"/>
      <c r="AB349" s="13"/>
    </row>
    <row r="350" spans="1:28" ht="22.5" customHeight="1">
      <c r="A350" s="16" t="s">
        <v>531</v>
      </c>
      <c r="B350" s="8"/>
      <c r="C350" s="8"/>
      <c r="D350" s="8"/>
      <c r="E350" s="8"/>
      <c r="F350" s="16"/>
      <c r="G350" s="8"/>
      <c r="H350" s="8"/>
      <c r="I350" s="8"/>
      <c r="J350" s="8"/>
      <c r="K350" s="13"/>
      <c r="L350" s="13"/>
      <c r="M350" s="13"/>
      <c r="N350" s="13"/>
      <c r="O350" s="13"/>
      <c r="P350" s="13"/>
      <c r="Q350" s="13"/>
      <c r="R350" s="13"/>
      <c r="S350" s="13"/>
      <c r="T350" s="13"/>
      <c r="U350" s="13"/>
      <c r="V350" s="13"/>
      <c r="W350" s="13"/>
      <c r="X350" s="13"/>
      <c r="Y350" s="13"/>
      <c r="Z350" s="13"/>
      <c r="AA350" s="13"/>
      <c r="AB350" s="13"/>
    </row>
    <row r="351" spans="1:28" ht="22.5" customHeight="1">
      <c r="A351" s="16" t="s">
        <v>532</v>
      </c>
      <c r="B351" s="8"/>
      <c r="C351" s="8"/>
      <c r="D351" s="8"/>
      <c r="E351" s="8"/>
      <c r="F351" s="16"/>
      <c r="G351" s="8"/>
      <c r="H351" s="8"/>
      <c r="I351" s="8"/>
      <c r="J351" s="8"/>
      <c r="K351" s="13"/>
      <c r="L351" s="13"/>
      <c r="M351" s="13"/>
      <c r="N351" s="13"/>
      <c r="O351" s="13"/>
      <c r="P351" s="13"/>
      <c r="Q351" s="13"/>
      <c r="R351" s="13"/>
      <c r="S351" s="13"/>
      <c r="T351" s="13"/>
      <c r="U351" s="13"/>
      <c r="V351" s="13"/>
      <c r="W351" s="13"/>
      <c r="X351" s="13"/>
      <c r="Y351" s="13"/>
      <c r="Z351" s="13"/>
      <c r="AA351" s="13"/>
      <c r="AB351" s="13"/>
    </row>
    <row r="352" spans="1:28" ht="22.5" customHeight="1">
      <c r="A352" s="16" t="s">
        <v>533</v>
      </c>
      <c r="B352" s="8"/>
      <c r="C352" s="8"/>
      <c r="D352" s="8"/>
      <c r="E352" s="8"/>
      <c r="F352" s="16"/>
      <c r="G352" s="8"/>
      <c r="H352" s="8"/>
      <c r="I352" s="8"/>
      <c r="J352" s="8"/>
      <c r="K352" s="13"/>
      <c r="L352" s="13"/>
      <c r="M352" s="13"/>
      <c r="N352" s="13"/>
      <c r="O352" s="13"/>
      <c r="P352" s="13"/>
      <c r="Q352" s="13"/>
      <c r="R352" s="13"/>
      <c r="S352" s="13"/>
      <c r="T352" s="13"/>
      <c r="U352" s="13"/>
      <c r="V352" s="13"/>
      <c r="W352" s="13"/>
      <c r="X352" s="13"/>
      <c r="Y352" s="13"/>
      <c r="Z352" s="13"/>
      <c r="AA352" s="13"/>
      <c r="AB352" s="13"/>
    </row>
    <row r="353" spans="1:28" ht="22.5" customHeight="1">
      <c r="A353" s="16" t="s">
        <v>534</v>
      </c>
      <c r="B353" s="8"/>
      <c r="C353" s="8"/>
      <c r="D353" s="8"/>
      <c r="E353" s="8"/>
      <c r="F353" s="16"/>
      <c r="G353" s="8"/>
      <c r="H353" s="8"/>
      <c r="I353" s="8"/>
      <c r="J353" s="8"/>
      <c r="K353" s="13"/>
      <c r="L353" s="13"/>
      <c r="M353" s="13"/>
      <c r="N353" s="13"/>
      <c r="O353" s="13"/>
      <c r="P353" s="13"/>
      <c r="Q353" s="13"/>
      <c r="R353" s="13"/>
      <c r="S353" s="13"/>
      <c r="T353" s="13"/>
      <c r="U353" s="13"/>
      <c r="V353" s="13"/>
      <c r="W353" s="13"/>
      <c r="X353" s="13"/>
      <c r="Y353" s="13"/>
      <c r="Z353" s="13"/>
      <c r="AA353" s="13"/>
      <c r="AB353" s="13"/>
    </row>
    <row r="354" spans="1:28" ht="22.5" customHeight="1">
      <c r="A354" s="16" t="s">
        <v>535</v>
      </c>
      <c r="B354" s="8"/>
      <c r="C354" s="8"/>
      <c r="D354" s="8"/>
      <c r="E354" s="8"/>
      <c r="F354" s="16"/>
      <c r="G354" s="8"/>
      <c r="H354" s="8"/>
      <c r="I354" s="8"/>
      <c r="J354" s="8"/>
      <c r="K354" s="13"/>
      <c r="L354" s="13"/>
      <c r="M354" s="13"/>
      <c r="N354" s="13"/>
      <c r="O354" s="13"/>
      <c r="P354" s="13"/>
      <c r="Q354" s="13"/>
      <c r="R354" s="13"/>
      <c r="S354" s="13"/>
      <c r="T354" s="13"/>
      <c r="U354" s="13"/>
      <c r="V354" s="13"/>
      <c r="W354" s="13"/>
      <c r="X354" s="13"/>
      <c r="Y354" s="13"/>
      <c r="Z354" s="13"/>
      <c r="AA354" s="13"/>
      <c r="AB354" s="13"/>
    </row>
    <row r="355" spans="1:28" ht="22.5" customHeight="1">
      <c r="A355" s="16" t="s">
        <v>536</v>
      </c>
      <c r="B355" s="8"/>
      <c r="C355" s="8"/>
      <c r="D355" s="8"/>
      <c r="E355" s="8"/>
      <c r="F355" s="16"/>
      <c r="G355" s="8"/>
      <c r="H355" s="8"/>
      <c r="I355" s="8"/>
      <c r="J355" s="8"/>
      <c r="K355" s="13"/>
      <c r="L355" s="13"/>
      <c r="M355" s="13"/>
      <c r="N355" s="13"/>
      <c r="O355" s="13"/>
      <c r="P355" s="13"/>
      <c r="Q355" s="13"/>
      <c r="R355" s="13"/>
      <c r="S355" s="13"/>
      <c r="T355" s="13"/>
      <c r="U355" s="13"/>
      <c r="V355" s="13"/>
      <c r="W355" s="13"/>
      <c r="X355" s="13"/>
      <c r="Y355" s="13"/>
      <c r="Z355" s="13"/>
      <c r="AA355" s="13"/>
      <c r="AB355" s="13"/>
    </row>
    <row r="356" spans="1:28" ht="22.5" customHeight="1">
      <c r="A356" s="16" t="s">
        <v>537</v>
      </c>
      <c r="B356" s="8"/>
      <c r="C356" s="8"/>
      <c r="D356" s="8"/>
      <c r="E356" s="8"/>
      <c r="F356" s="16"/>
      <c r="G356" s="8"/>
      <c r="H356" s="8"/>
      <c r="I356" s="8"/>
      <c r="J356" s="8"/>
      <c r="K356" s="13"/>
      <c r="L356" s="13"/>
      <c r="M356" s="13"/>
      <c r="N356" s="13"/>
      <c r="O356" s="13"/>
      <c r="P356" s="13"/>
      <c r="Q356" s="13"/>
      <c r="R356" s="13"/>
      <c r="S356" s="13"/>
      <c r="T356" s="13"/>
      <c r="U356" s="13"/>
      <c r="V356" s="13"/>
      <c r="W356" s="13"/>
      <c r="X356" s="13"/>
      <c r="Y356" s="13"/>
      <c r="Z356" s="13"/>
      <c r="AA356" s="13"/>
      <c r="AB356" s="13"/>
    </row>
    <row r="357" spans="1:28" ht="22.5" customHeight="1">
      <c r="A357" s="16" t="s">
        <v>538</v>
      </c>
      <c r="B357" s="8"/>
      <c r="C357" s="8"/>
      <c r="D357" s="8"/>
      <c r="E357" s="8"/>
      <c r="F357" s="16"/>
      <c r="G357" s="8"/>
      <c r="H357" s="8"/>
      <c r="I357" s="8"/>
      <c r="J357" s="8"/>
      <c r="K357" s="13"/>
      <c r="L357" s="13"/>
      <c r="M357" s="13"/>
      <c r="N357" s="13"/>
      <c r="O357" s="13"/>
      <c r="P357" s="13"/>
      <c r="Q357" s="13"/>
      <c r="R357" s="13"/>
      <c r="S357" s="13"/>
      <c r="T357" s="13"/>
      <c r="U357" s="13"/>
      <c r="V357" s="13"/>
      <c r="W357" s="13"/>
      <c r="X357" s="13"/>
      <c r="Y357" s="13"/>
      <c r="Z357" s="13"/>
      <c r="AA357" s="13"/>
      <c r="AB357" s="13"/>
    </row>
    <row r="358" spans="1:28" ht="22.5" customHeight="1">
      <c r="A358" s="16" t="s">
        <v>539</v>
      </c>
      <c r="B358" s="8"/>
      <c r="C358" s="8"/>
      <c r="D358" s="8"/>
      <c r="E358" s="8"/>
      <c r="F358" s="16"/>
      <c r="G358" s="8"/>
      <c r="H358" s="8"/>
      <c r="I358" s="8"/>
      <c r="J358" s="8"/>
      <c r="K358" s="13"/>
      <c r="L358" s="13"/>
      <c r="M358" s="13"/>
      <c r="N358" s="13"/>
      <c r="O358" s="13"/>
      <c r="P358" s="13"/>
      <c r="Q358" s="13"/>
      <c r="R358" s="13"/>
      <c r="S358" s="13"/>
      <c r="T358" s="13"/>
      <c r="U358" s="13"/>
      <c r="V358" s="13"/>
      <c r="W358" s="13"/>
      <c r="X358" s="13"/>
      <c r="Y358" s="13"/>
      <c r="Z358" s="13"/>
      <c r="AA358" s="13"/>
      <c r="AB358" s="13"/>
    </row>
    <row r="359" spans="1:28" ht="22.5" customHeight="1">
      <c r="A359" s="16" t="s">
        <v>540</v>
      </c>
      <c r="B359" s="8"/>
      <c r="C359" s="8"/>
      <c r="D359" s="8"/>
      <c r="E359" s="8"/>
      <c r="F359" s="16"/>
      <c r="G359" s="8"/>
      <c r="H359" s="8"/>
      <c r="I359" s="8"/>
      <c r="J359" s="8"/>
      <c r="K359" s="13"/>
      <c r="L359" s="13"/>
      <c r="M359" s="13"/>
      <c r="N359" s="13"/>
      <c r="O359" s="13"/>
      <c r="P359" s="13"/>
      <c r="Q359" s="13"/>
      <c r="R359" s="13"/>
      <c r="S359" s="13"/>
      <c r="T359" s="13"/>
      <c r="U359" s="13"/>
      <c r="V359" s="13"/>
      <c r="W359" s="13"/>
      <c r="X359" s="13"/>
      <c r="Y359" s="13"/>
      <c r="Z359" s="13"/>
      <c r="AA359" s="13"/>
      <c r="AB359" s="13"/>
    </row>
    <row r="360" spans="1:28" ht="22.5" customHeight="1">
      <c r="A360" s="16" t="s">
        <v>541</v>
      </c>
      <c r="B360" s="8"/>
      <c r="C360" s="8"/>
      <c r="D360" s="8"/>
      <c r="E360" s="8"/>
      <c r="F360" s="16"/>
      <c r="G360" s="8"/>
      <c r="H360" s="8"/>
      <c r="I360" s="8"/>
      <c r="J360" s="8"/>
      <c r="K360" s="13"/>
      <c r="L360" s="13"/>
      <c r="M360" s="13"/>
      <c r="N360" s="13"/>
      <c r="O360" s="13"/>
      <c r="P360" s="13"/>
      <c r="Q360" s="13"/>
      <c r="R360" s="13"/>
      <c r="S360" s="13"/>
      <c r="T360" s="13"/>
      <c r="U360" s="13"/>
      <c r="V360" s="13"/>
      <c r="W360" s="13"/>
      <c r="X360" s="13"/>
      <c r="Y360" s="13"/>
      <c r="Z360" s="13"/>
      <c r="AA360" s="13"/>
      <c r="AB360" s="13"/>
    </row>
    <row r="361" spans="1:28" ht="22.5" customHeight="1">
      <c r="A361" s="16" t="s">
        <v>542</v>
      </c>
      <c r="B361" s="8"/>
      <c r="C361" s="8"/>
      <c r="D361" s="8"/>
      <c r="E361" s="8"/>
      <c r="F361" s="16"/>
      <c r="G361" s="8"/>
      <c r="H361" s="8"/>
      <c r="I361" s="8"/>
      <c r="J361" s="8"/>
      <c r="K361" s="13"/>
      <c r="L361" s="13"/>
      <c r="M361" s="13"/>
      <c r="N361" s="13"/>
      <c r="O361" s="13"/>
      <c r="P361" s="13"/>
      <c r="Q361" s="13"/>
      <c r="R361" s="13"/>
      <c r="S361" s="13"/>
      <c r="T361" s="13"/>
      <c r="U361" s="13"/>
      <c r="V361" s="13"/>
      <c r="W361" s="13"/>
      <c r="X361" s="13"/>
      <c r="Y361" s="13"/>
      <c r="Z361" s="13"/>
      <c r="AA361" s="13"/>
      <c r="AB361" s="13"/>
    </row>
    <row r="362" spans="1:28" ht="22.5" customHeight="1">
      <c r="A362" s="16" t="s">
        <v>543</v>
      </c>
      <c r="B362" s="8"/>
      <c r="C362" s="8"/>
      <c r="D362" s="8"/>
      <c r="E362" s="8"/>
      <c r="F362" s="16"/>
      <c r="G362" s="8"/>
      <c r="H362" s="8"/>
      <c r="I362" s="8"/>
      <c r="J362" s="8"/>
      <c r="K362" s="13"/>
      <c r="L362" s="13"/>
      <c r="M362" s="13"/>
      <c r="N362" s="13"/>
      <c r="O362" s="13"/>
      <c r="P362" s="13"/>
      <c r="Q362" s="13"/>
      <c r="R362" s="13"/>
      <c r="S362" s="13"/>
      <c r="T362" s="13"/>
      <c r="U362" s="13"/>
      <c r="V362" s="13"/>
      <c r="W362" s="13"/>
      <c r="X362" s="13"/>
      <c r="Y362" s="13"/>
      <c r="Z362" s="13"/>
      <c r="AA362" s="13"/>
      <c r="AB362" s="13"/>
    </row>
    <row r="363" spans="1:28" ht="22.5" customHeight="1">
      <c r="A363" s="16" t="s">
        <v>544</v>
      </c>
      <c r="B363" s="8"/>
      <c r="C363" s="8"/>
      <c r="D363" s="8"/>
      <c r="E363" s="8"/>
      <c r="F363" s="16"/>
      <c r="G363" s="8"/>
      <c r="H363" s="8"/>
      <c r="I363" s="8"/>
      <c r="J363" s="8"/>
      <c r="K363" s="13"/>
      <c r="L363" s="13"/>
      <c r="M363" s="13"/>
      <c r="N363" s="13"/>
      <c r="O363" s="13"/>
      <c r="P363" s="13"/>
      <c r="Q363" s="13"/>
      <c r="R363" s="13"/>
      <c r="S363" s="13"/>
      <c r="T363" s="13"/>
      <c r="U363" s="13"/>
      <c r="V363" s="13"/>
      <c r="W363" s="13"/>
      <c r="X363" s="13"/>
      <c r="Y363" s="13"/>
      <c r="Z363" s="13"/>
      <c r="AA363" s="13"/>
      <c r="AB363" s="13"/>
    </row>
    <row r="364" spans="1:28" ht="22.5" customHeight="1">
      <c r="A364" s="16" t="s">
        <v>545</v>
      </c>
      <c r="B364" s="8"/>
      <c r="C364" s="8"/>
      <c r="D364" s="8"/>
      <c r="E364" s="8"/>
      <c r="F364" s="16"/>
      <c r="G364" s="8"/>
      <c r="H364" s="8"/>
      <c r="I364" s="8"/>
      <c r="J364" s="8"/>
      <c r="K364" s="13"/>
      <c r="L364" s="13"/>
      <c r="M364" s="13"/>
      <c r="N364" s="13"/>
      <c r="O364" s="13"/>
      <c r="P364" s="13"/>
      <c r="Q364" s="13"/>
      <c r="R364" s="13"/>
      <c r="S364" s="13"/>
      <c r="T364" s="13"/>
      <c r="U364" s="13"/>
      <c r="V364" s="13"/>
      <c r="W364" s="13"/>
      <c r="X364" s="13"/>
      <c r="Y364" s="13"/>
      <c r="Z364" s="13"/>
      <c r="AA364" s="13"/>
      <c r="AB364" s="13"/>
    </row>
    <row r="365" spans="1:28" ht="22.5" customHeight="1">
      <c r="A365" s="16" t="s">
        <v>546</v>
      </c>
      <c r="B365" s="8"/>
      <c r="C365" s="8"/>
      <c r="D365" s="8"/>
      <c r="E365" s="8"/>
      <c r="F365" s="16"/>
      <c r="G365" s="8"/>
      <c r="H365" s="8"/>
      <c r="I365" s="8"/>
      <c r="J365" s="8"/>
      <c r="K365" s="13"/>
      <c r="L365" s="13"/>
      <c r="M365" s="13"/>
      <c r="N365" s="13"/>
      <c r="O365" s="13"/>
      <c r="P365" s="13"/>
      <c r="Q365" s="13"/>
      <c r="R365" s="13"/>
      <c r="S365" s="13"/>
      <c r="T365" s="13"/>
      <c r="U365" s="13"/>
      <c r="V365" s="13"/>
      <c r="W365" s="13"/>
      <c r="X365" s="13"/>
      <c r="Y365" s="13"/>
      <c r="Z365" s="13"/>
      <c r="AA365" s="13"/>
      <c r="AB365" s="13"/>
    </row>
    <row r="366" spans="1:28" ht="22.5" customHeight="1">
      <c r="A366" s="16" t="s">
        <v>547</v>
      </c>
      <c r="B366" s="8"/>
      <c r="C366" s="8"/>
      <c r="D366" s="8"/>
      <c r="E366" s="8"/>
      <c r="F366" s="16"/>
      <c r="G366" s="8"/>
      <c r="H366" s="8"/>
      <c r="I366" s="8"/>
      <c r="J366" s="8"/>
      <c r="K366" s="13"/>
      <c r="L366" s="13"/>
      <c r="M366" s="13"/>
      <c r="N366" s="13"/>
      <c r="O366" s="13"/>
      <c r="P366" s="13"/>
      <c r="Q366" s="13"/>
      <c r="R366" s="13"/>
      <c r="S366" s="13"/>
      <c r="T366" s="13"/>
      <c r="U366" s="13"/>
      <c r="V366" s="13"/>
      <c r="W366" s="13"/>
      <c r="X366" s="13"/>
      <c r="Y366" s="13"/>
      <c r="Z366" s="13"/>
      <c r="AA366" s="13"/>
      <c r="AB366" s="13"/>
    </row>
    <row r="367" spans="1:28" ht="22.5" customHeight="1">
      <c r="A367" s="16" t="s">
        <v>548</v>
      </c>
      <c r="B367" s="8"/>
      <c r="C367" s="8"/>
      <c r="D367" s="8"/>
      <c r="E367" s="8"/>
      <c r="F367" s="16"/>
      <c r="G367" s="8"/>
      <c r="H367" s="8"/>
      <c r="I367" s="8"/>
      <c r="J367" s="8"/>
      <c r="K367" s="13"/>
      <c r="L367" s="13"/>
      <c r="M367" s="13"/>
      <c r="N367" s="13"/>
      <c r="O367" s="13"/>
      <c r="P367" s="13"/>
      <c r="Q367" s="13"/>
      <c r="R367" s="13"/>
      <c r="S367" s="13"/>
      <c r="T367" s="13"/>
      <c r="U367" s="13"/>
      <c r="V367" s="13"/>
      <c r="W367" s="13"/>
      <c r="X367" s="13"/>
      <c r="Y367" s="13"/>
      <c r="Z367" s="13"/>
      <c r="AA367" s="13"/>
      <c r="AB367" s="13"/>
    </row>
    <row r="368" spans="1:28" ht="22.5" customHeight="1">
      <c r="A368" s="16" t="s">
        <v>549</v>
      </c>
      <c r="B368" s="8"/>
      <c r="C368" s="8"/>
      <c r="D368" s="8"/>
      <c r="E368" s="8"/>
      <c r="F368" s="16"/>
      <c r="G368" s="8"/>
      <c r="H368" s="8"/>
      <c r="I368" s="8"/>
      <c r="J368" s="8"/>
      <c r="K368" s="13"/>
      <c r="L368" s="13"/>
      <c r="M368" s="13"/>
      <c r="N368" s="13"/>
      <c r="O368" s="13"/>
      <c r="P368" s="13"/>
      <c r="Q368" s="13"/>
      <c r="R368" s="13"/>
      <c r="S368" s="13"/>
      <c r="T368" s="13"/>
      <c r="U368" s="13"/>
      <c r="V368" s="13"/>
      <c r="W368" s="13"/>
      <c r="X368" s="13"/>
      <c r="Y368" s="13"/>
      <c r="Z368" s="13"/>
      <c r="AA368" s="13"/>
      <c r="AB368" s="13"/>
    </row>
    <row r="369" spans="1:28" ht="22.5" customHeight="1">
      <c r="A369" s="16" t="s">
        <v>550</v>
      </c>
      <c r="B369" s="8"/>
      <c r="C369" s="8"/>
      <c r="D369" s="8"/>
      <c r="E369" s="8"/>
      <c r="F369" s="16"/>
      <c r="G369" s="8"/>
      <c r="H369" s="8"/>
      <c r="I369" s="8"/>
      <c r="J369" s="8"/>
      <c r="K369" s="13"/>
      <c r="L369" s="13"/>
      <c r="M369" s="13"/>
      <c r="N369" s="13"/>
      <c r="O369" s="13"/>
      <c r="P369" s="13"/>
      <c r="Q369" s="13"/>
      <c r="R369" s="13"/>
      <c r="S369" s="13"/>
      <c r="T369" s="13"/>
      <c r="U369" s="13"/>
      <c r="V369" s="13"/>
      <c r="W369" s="13"/>
      <c r="X369" s="13"/>
      <c r="Y369" s="13"/>
      <c r="Z369" s="13"/>
      <c r="AA369" s="13"/>
      <c r="AB369" s="13"/>
    </row>
    <row r="370" spans="1:28" ht="22.5" customHeight="1">
      <c r="A370" s="16" t="s">
        <v>551</v>
      </c>
      <c r="B370" s="8"/>
      <c r="C370" s="8"/>
      <c r="D370" s="8"/>
      <c r="E370" s="8"/>
      <c r="F370" s="16"/>
      <c r="G370" s="8"/>
      <c r="H370" s="8"/>
      <c r="I370" s="8"/>
      <c r="J370" s="8"/>
      <c r="K370" s="13"/>
      <c r="L370" s="13"/>
      <c r="M370" s="13"/>
      <c r="N370" s="13"/>
      <c r="O370" s="13"/>
      <c r="P370" s="13"/>
      <c r="Q370" s="13"/>
      <c r="R370" s="13"/>
      <c r="S370" s="13"/>
      <c r="T370" s="13"/>
      <c r="U370" s="13"/>
      <c r="V370" s="13"/>
      <c r="W370" s="13"/>
      <c r="X370" s="13"/>
      <c r="Y370" s="13"/>
      <c r="Z370" s="13"/>
      <c r="AA370" s="13"/>
      <c r="AB370" s="13"/>
    </row>
    <row r="371" spans="1:28" ht="22.5" customHeight="1">
      <c r="A371" s="16" t="s">
        <v>552</v>
      </c>
      <c r="B371" s="8"/>
      <c r="C371" s="8"/>
      <c r="D371" s="8"/>
      <c r="E371" s="8"/>
      <c r="F371" s="16"/>
      <c r="G371" s="8"/>
      <c r="H371" s="8"/>
      <c r="I371" s="8"/>
      <c r="J371" s="8"/>
      <c r="K371" s="13"/>
      <c r="L371" s="13"/>
      <c r="M371" s="13"/>
      <c r="N371" s="13"/>
      <c r="O371" s="13"/>
      <c r="P371" s="13"/>
      <c r="Q371" s="13"/>
      <c r="R371" s="13"/>
      <c r="S371" s="13"/>
      <c r="T371" s="13"/>
      <c r="U371" s="13"/>
      <c r="V371" s="13"/>
      <c r="W371" s="13"/>
      <c r="X371" s="13"/>
      <c r="Y371" s="13"/>
      <c r="Z371" s="13"/>
      <c r="AA371" s="13"/>
      <c r="AB371" s="13"/>
    </row>
    <row r="372" spans="1:28" ht="22.5" customHeight="1">
      <c r="A372" s="16" t="s">
        <v>553</v>
      </c>
      <c r="B372" s="8"/>
      <c r="C372" s="8"/>
      <c r="D372" s="8"/>
      <c r="E372" s="8"/>
      <c r="F372" s="16"/>
      <c r="G372" s="8"/>
      <c r="H372" s="8"/>
      <c r="I372" s="8"/>
      <c r="J372" s="8"/>
      <c r="K372" s="13"/>
      <c r="L372" s="13"/>
      <c r="M372" s="13"/>
      <c r="N372" s="13"/>
      <c r="O372" s="13"/>
      <c r="P372" s="13"/>
      <c r="Q372" s="13"/>
      <c r="R372" s="13"/>
      <c r="S372" s="13"/>
      <c r="T372" s="13"/>
      <c r="U372" s="13"/>
      <c r="V372" s="13"/>
      <c r="W372" s="13"/>
      <c r="X372" s="13"/>
      <c r="Y372" s="13"/>
      <c r="Z372" s="13"/>
      <c r="AA372" s="13"/>
      <c r="AB372" s="13"/>
    </row>
    <row r="373" spans="1:28" ht="22.5" customHeight="1">
      <c r="A373" s="16" t="s">
        <v>554</v>
      </c>
      <c r="B373" s="8"/>
      <c r="C373" s="8"/>
      <c r="D373" s="8"/>
      <c r="E373" s="8"/>
      <c r="F373" s="16"/>
      <c r="G373" s="8"/>
      <c r="H373" s="8"/>
      <c r="I373" s="8"/>
      <c r="J373" s="8"/>
      <c r="K373" s="13"/>
      <c r="L373" s="13"/>
      <c r="M373" s="13"/>
      <c r="N373" s="13"/>
      <c r="O373" s="13"/>
      <c r="P373" s="13"/>
      <c r="Q373" s="13"/>
      <c r="R373" s="13"/>
      <c r="S373" s="13"/>
      <c r="T373" s="13"/>
      <c r="U373" s="13"/>
      <c r="V373" s="13"/>
      <c r="W373" s="13"/>
      <c r="X373" s="13"/>
      <c r="Y373" s="13"/>
      <c r="Z373" s="13"/>
      <c r="AA373" s="13"/>
      <c r="AB373" s="13"/>
    </row>
    <row r="374" spans="1:28" ht="22.5" customHeight="1">
      <c r="A374" s="16" t="s">
        <v>555</v>
      </c>
      <c r="B374" s="8"/>
      <c r="C374" s="8"/>
      <c r="D374" s="8"/>
      <c r="E374" s="8"/>
      <c r="F374" s="16"/>
      <c r="G374" s="8"/>
      <c r="H374" s="8"/>
      <c r="I374" s="8"/>
      <c r="J374" s="8"/>
      <c r="K374" s="13"/>
      <c r="L374" s="13"/>
      <c r="M374" s="13"/>
      <c r="N374" s="13"/>
      <c r="O374" s="13"/>
      <c r="P374" s="13"/>
      <c r="Q374" s="13"/>
      <c r="R374" s="13"/>
      <c r="S374" s="13"/>
      <c r="T374" s="13"/>
      <c r="U374" s="13"/>
      <c r="V374" s="13"/>
      <c r="W374" s="13"/>
      <c r="X374" s="13"/>
      <c r="Y374" s="13"/>
      <c r="Z374" s="13"/>
      <c r="AA374" s="13"/>
      <c r="AB374" s="13"/>
    </row>
    <row r="375" spans="1:28" ht="22.5" customHeight="1">
      <c r="A375" s="16" t="s">
        <v>556</v>
      </c>
      <c r="B375" s="8"/>
      <c r="C375" s="8"/>
      <c r="D375" s="8"/>
      <c r="E375" s="8"/>
      <c r="F375" s="16"/>
      <c r="G375" s="8"/>
      <c r="H375" s="8"/>
      <c r="I375" s="8"/>
      <c r="J375" s="8"/>
      <c r="K375" s="13"/>
      <c r="L375" s="13"/>
      <c r="M375" s="13"/>
      <c r="N375" s="13"/>
      <c r="O375" s="13"/>
      <c r="P375" s="13"/>
      <c r="Q375" s="13"/>
      <c r="R375" s="13"/>
      <c r="S375" s="13"/>
      <c r="T375" s="13"/>
      <c r="U375" s="13"/>
      <c r="V375" s="13"/>
      <c r="W375" s="13"/>
      <c r="X375" s="13"/>
      <c r="Y375" s="13"/>
      <c r="Z375" s="13"/>
      <c r="AA375" s="13"/>
      <c r="AB375" s="13"/>
    </row>
    <row r="376" spans="1:28" ht="22.5" customHeight="1">
      <c r="A376" s="16" t="s">
        <v>557</v>
      </c>
      <c r="B376" s="8"/>
      <c r="C376" s="8"/>
      <c r="D376" s="8"/>
      <c r="E376" s="8"/>
      <c r="F376" s="16"/>
      <c r="G376" s="8"/>
      <c r="H376" s="8"/>
      <c r="I376" s="8"/>
      <c r="J376" s="8"/>
      <c r="K376" s="13"/>
      <c r="L376" s="13"/>
      <c r="M376" s="13"/>
      <c r="N376" s="13"/>
      <c r="O376" s="13"/>
      <c r="P376" s="13"/>
      <c r="Q376" s="13"/>
      <c r="R376" s="13"/>
      <c r="S376" s="13"/>
      <c r="T376" s="13"/>
      <c r="U376" s="13"/>
      <c r="V376" s="13"/>
      <c r="W376" s="13"/>
      <c r="X376" s="13"/>
      <c r="Y376" s="13"/>
      <c r="Z376" s="13"/>
      <c r="AA376" s="13"/>
      <c r="AB376" s="13"/>
    </row>
    <row r="377" spans="1:28" ht="22.5" customHeight="1">
      <c r="A377" s="16" t="s">
        <v>558</v>
      </c>
      <c r="B377" s="8"/>
      <c r="C377" s="8"/>
      <c r="D377" s="8"/>
      <c r="E377" s="8"/>
      <c r="F377" s="16"/>
      <c r="G377" s="8"/>
      <c r="H377" s="8"/>
      <c r="I377" s="8"/>
      <c r="J377" s="8"/>
      <c r="K377" s="13"/>
      <c r="L377" s="13"/>
      <c r="M377" s="13"/>
      <c r="N377" s="13"/>
      <c r="O377" s="13"/>
      <c r="P377" s="13"/>
      <c r="Q377" s="13"/>
      <c r="R377" s="13"/>
      <c r="S377" s="13"/>
      <c r="T377" s="13"/>
      <c r="U377" s="13"/>
      <c r="V377" s="13"/>
      <c r="W377" s="13"/>
      <c r="X377" s="13"/>
      <c r="Y377" s="13"/>
      <c r="Z377" s="13"/>
      <c r="AA377" s="13"/>
      <c r="AB377" s="13"/>
    </row>
    <row r="378" spans="1:28" ht="22.5" customHeight="1">
      <c r="A378" s="16" t="s">
        <v>559</v>
      </c>
      <c r="B378" s="8"/>
      <c r="C378" s="8"/>
      <c r="D378" s="8"/>
      <c r="E378" s="8"/>
      <c r="F378" s="16"/>
      <c r="G378" s="8"/>
      <c r="H378" s="8"/>
      <c r="I378" s="8"/>
      <c r="J378" s="8"/>
      <c r="K378" s="13"/>
      <c r="L378" s="13"/>
      <c r="M378" s="13"/>
      <c r="N378" s="13"/>
      <c r="O378" s="13"/>
      <c r="P378" s="13"/>
      <c r="Q378" s="13"/>
      <c r="R378" s="13"/>
      <c r="S378" s="13"/>
      <c r="T378" s="13"/>
      <c r="U378" s="13"/>
      <c r="V378" s="13"/>
      <c r="W378" s="13"/>
      <c r="X378" s="13"/>
      <c r="Y378" s="13"/>
      <c r="Z378" s="13"/>
      <c r="AA378" s="13"/>
      <c r="AB378" s="13"/>
    </row>
    <row r="379" spans="1:28" ht="22.5" customHeight="1">
      <c r="A379" s="16" t="s">
        <v>560</v>
      </c>
      <c r="B379" s="8"/>
      <c r="C379" s="8"/>
      <c r="D379" s="8"/>
      <c r="E379" s="8"/>
      <c r="F379" s="16"/>
      <c r="G379" s="8"/>
      <c r="H379" s="8"/>
      <c r="I379" s="8"/>
      <c r="J379" s="8"/>
      <c r="K379" s="13"/>
      <c r="L379" s="13"/>
      <c r="M379" s="13"/>
      <c r="N379" s="13"/>
      <c r="O379" s="13"/>
      <c r="P379" s="13"/>
      <c r="Q379" s="13"/>
      <c r="R379" s="13"/>
      <c r="S379" s="13"/>
      <c r="T379" s="13"/>
      <c r="U379" s="13"/>
      <c r="V379" s="13"/>
      <c r="W379" s="13"/>
      <c r="X379" s="13"/>
      <c r="Y379" s="13"/>
      <c r="Z379" s="13"/>
      <c r="AA379" s="13"/>
      <c r="AB379" s="13"/>
    </row>
    <row r="380" spans="1:28" ht="22.5" customHeight="1">
      <c r="A380" s="16" t="s">
        <v>561</v>
      </c>
      <c r="B380" s="8"/>
      <c r="C380" s="8"/>
      <c r="D380" s="8"/>
      <c r="E380" s="8"/>
      <c r="F380" s="16"/>
      <c r="G380" s="8"/>
      <c r="H380" s="8"/>
      <c r="I380" s="8"/>
      <c r="J380" s="8"/>
      <c r="K380" s="13"/>
      <c r="L380" s="13"/>
      <c r="M380" s="13"/>
      <c r="N380" s="13"/>
      <c r="O380" s="13"/>
      <c r="P380" s="13"/>
      <c r="Q380" s="13"/>
      <c r="R380" s="13"/>
      <c r="S380" s="13"/>
      <c r="T380" s="13"/>
      <c r="U380" s="13"/>
      <c r="V380" s="13"/>
      <c r="W380" s="13"/>
      <c r="X380" s="13"/>
      <c r="Y380" s="13"/>
      <c r="Z380" s="13"/>
      <c r="AA380" s="13"/>
      <c r="AB380" s="13"/>
    </row>
    <row r="381" spans="1:28" ht="22.5" customHeight="1">
      <c r="A381" s="16" t="s">
        <v>562</v>
      </c>
      <c r="B381" s="8"/>
      <c r="C381" s="8"/>
      <c r="D381" s="8"/>
      <c r="E381" s="8"/>
      <c r="F381" s="16"/>
      <c r="G381" s="8"/>
      <c r="H381" s="8"/>
      <c r="I381" s="8"/>
      <c r="J381" s="8"/>
      <c r="K381" s="13"/>
      <c r="L381" s="13"/>
      <c r="M381" s="13"/>
      <c r="N381" s="13"/>
      <c r="O381" s="13"/>
      <c r="P381" s="13"/>
      <c r="Q381" s="13"/>
      <c r="R381" s="13"/>
      <c r="S381" s="13"/>
      <c r="T381" s="13"/>
      <c r="U381" s="13"/>
      <c r="V381" s="13"/>
      <c r="W381" s="13"/>
      <c r="X381" s="13"/>
      <c r="Y381" s="13"/>
      <c r="Z381" s="13"/>
      <c r="AA381" s="13"/>
      <c r="AB381" s="13"/>
    </row>
    <row r="382" spans="1:28" ht="22.5" customHeight="1">
      <c r="A382" s="16" t="s">
        <v>563</v>
      </c>
      <c r="B382" s="8"/>
      <c r="C382" s="8"/>
      <c r="D382" s="8"/>
      <c r="E382" s="8"/>
      <c r="F382" s="16"/>
      <c r="G382" s="8"/>
      <c r="H382" s="8"/>
      <c r="I382" s="8"/>
      <c r="J382" s="8"/>
      <c r="K382" s="13"/>
      <c r="L382" s="13"/>
      <c r="M382" s="13"/>
      <c r="N382" s="13"/>
      <c r="O382" s="13"/>
      <c r="P382" s="13"/>
      <c r="Q382" s="13"/>
      <c r="R382" s="13"/>
      <c r="S382" s="13"/>
      <c r="T382" s="13"/>
      <c r="U382" s="13"/>
      <c r="V382" s="13"/>
      <c r="W382" s="13"/>
      <c r="X382" s="13"/>
      <c r="Y382" s="13"/>
      <c r="Z382" s="13"/>
      <c r="AA382" s="13"/>
      <c r="AB382" s="13"/>
    </row>
    <row r="383" spans="1:28" ht="22.5" customHeight="1">
      <c r="A383" s="16" t="s">
        <v>564</v>
      </c>
      <c r="B383" s="8"/>
      <c r="C383" s="8"/>
      <c r="D383" s="8"/>
      <c r="E383" s="8"/>
      <c r="F383" s="16"/>
      <c r="G383" s="8"/>
      <c r="H383" s="8"/>
      <c r="I383" s="8"/>
      <c r="J383" s="8"/>
      <c r="K383" s="13"/>
      <c r="L383" s="13"/>
      <c r="M383" s="13"/>
      <c r="N383" s="13"/>
      <c r="O383" s="13"/>
      <c r="P383" s="13"/>
      <c r="Q383" s="13"/>
      <c r="R383" s="13"/>
      <c r="S383" s="13"/>
      <c r="T383" s="13"/>
      <c r="U383" s="13"/>
      <c r="V383" s="13"/>
      <c r="W383" s="13"/>
      <c r="X383" s="13"/>
      <c r="Y383" s="13"/>
      <c r="Z383" s="13"/>
      <c r="AA383" s="13"/>
      <c r="AB383" s="13"/>
    </row>
    <row r="384" spans="1:28" ht="22.5" customHeight="1">
      <c r="A384" s="16" t="s">
        <v>565</v>
      </c>
      <c r="B384" s="8"/>
      <c r="C384" s="8"/>
      <c r="D384" s="8"/>
      <c r="E384" s="8"/>
      <c r="F384" s="16"/>
      <c r="G384" s="8"/>
      <c r="H384" s="8"/>
      <c r="I384" s="8"/>
      <c r="J384" s="8"/>
      <c r="K384" s="13"/>
      <c r="L384" s="13"/>
      <c r="M384" s="13"/>
      <c r="N384" s="13"/>
      <c r="O384" s="13"/>
      <c r="P384" s="13"/>
      <c r="Q384" s="13"/>
      <c r="R384" s="13"/>
      <c r="S384" s="13"/>
      <c r="T384" s="13"/>
      <c r="U384" s="13"/>
      <c r="V384" s="13"/>
      <c r="W384" s="13"/>
      <c r="X384" s="13"/>
      <c r="Y384" s="13"/>
      <c r="Z384" s="13"/>
      <c r="AA384" s="13"/>
      <c r="AB384" s="13"/>
    </row>
    <row r="385" spans="1:28" ht="22.5" customHeight="1">
      <c r="A385" s="16" t="s">
        <v>566</v>
      </c>
      <c r="B385" s="8"/>
      <c r="C385" s="8"/>
      <c r="D385" s="8"/>
      <c r="E385" s="8"/>
      <c r="F385" s="16"/>
      <c r="G385" s="8"/>
      <c r="H385" s="8"/>
      <c r="I385" s="8"/>
      <c r="J385" s="8"/>
      <c r="K385" s="13"/>
      <c r="L385" s="13"/>
      <c r="M385" s="13"/>
      <c r="N385" s="13"/>
      <c r="O385" s="13"/>
      <c r="P385" s="13"/>
      <c r="Q385" s="13"/>
      <c r="R385" s="13"/>
      <c r="S385" s="13"/>
      <c r="T385" s="13"/>
      <c r="U385" s="13"/>
      <c r="V385" s="13"/>
      <c r="W385" s="13"/>
      <c r="X385" s="13"/>
      <c r="Y385" s="13"/>
      <c r="Z385" s="13"/>
      <c r="AA385" s="13"/>
      <c r="AB385" s="13"/>
    </row>
    <row r="386" spans="1:28" ht="22.5" customHeight="1">
      <c r="A386" s="16" t="s">
        <v>567</v>
      </c>
      <c r="B386" s="8"/>
      <c r="C386" s="8"/>
      <c r="D386" s="8"/>
      <c r="E386" s="8"/>
      <c r="F386" s="16"/>
      <c r="G386" s="8"/>
      <c r="H386" s="8"/>
      <c r="I386" s="8"/>
      <c r="J386" s="8"/>
      <c r="K386" s="13"/>
      <c r="L386" s="13"/>
      <c r="M386" s="13"/>
      <c r="N386" s="13"/>
      <c r="O386" s="13"/>
      <c r="P386" s="13"/>
      <c r="Q386" s="13"/>
      <c r="R386" s="13"/>
      <c r="S386" s="13"/>
      <c r="T386" s="13"/>
      <c r="U386" s="13"/>
      <c r="V386" s="13"/>
      <c r="W386" s="13"/>
      <c r="X386" s="13"/>
      <c r="Y386" s="13"/>
      <c r="Z386" s="13"/>
      <c r="AA386" s="13"/>
      <c r="AB386" s="13"/>
    </row>
    <row r="387" spans="1:28" ht="22.5" customHeight="1">
      <c r="A387" s="16" t="s">
        <v>568</v>
      </c>
      <c r="B387" s="8"/>
      <c r="C387" s="8"/>
      <c r="D387" s="8"/>
      <c r="E387" s="8"/>
      <c r="F387" s="16"/>
      <c r="G387" s="8"/>
      <c r="H387" s="8"/>
      <c r="I387" s="8"/>
      <c r="J387" s="8"/>
      <c r="K387" s="13"/>
      <c r="L387" s="13"/>
      <c r="M387" s="13"/>
      <c r="N387" s="13"/>
      <c r="O387" s="13"/>
      <c r="P387" s="13"/>
      <c r="Q387" s="13"/>
      <c r="R387" s="13"/>
      <c r="S387" s="13"/>
      <c r="T387" s="13"/>
      <c r="U387" s="13"/>
      <c r="V387" s="13"/>
      <c r="W387" s="13"/>
      <c r="X387" s="13"/>
      <c r="Y387" s="13"/>
      <c r="Z387" s="13"/>
      <c r="AA387" s="13"/>
      <c r="AB387" s="13"/>
    </row>
    <row r="388" spans="1:28" ht="22.5" customHeight="1">
      <c r="A388" s="16" t="s">
        <v>569</v>
      </c>
      <c r="B388" s="8"/>
      <c r="C388" s="8"/>
      <c r="D388" s="8"/>
      <c r="E388" s="8"/>
      <c r="F388" s="16"/>
      <c r="G388" s="8"/>
      <c r="H388" s="8"/>
      <c r="I388" s="8"/>
      <c r="J388" s="8"/>
      <c r="K388" s="13"/>
      <c r="L388" s="13"/>
      <c r="M388" s="13"/>
      <c r="N388" s="13"/>
      <c r="O388" s="13"/>
      <c r="P388" s="13"/>
      <c r="Q388" s="13"/>
      <c r="R388" s="13"/>
      <c r="S388" s="13"/>
      <c r="T388" s="13"/>
      <c r="U388" s="13"/>
      <c r="V388" s="13"/>
      <c r="W388" s="13"/>
      <c r="X388" s="13"/>
      <c r="Y388" s="13"/>
      <c r="Z388" s="13"/>
      <c r="AA388" s="13"/>
      <c r="AB388" s="13"/>
    </row>
    <row r="389" spans="1:28" ht="22.5" customHeight="1">
      <c r="A389" s="16" t="s">
        <v>570</v>
      </c>
      <c r="B389" s="8"/>
      <c r="C389" s="8"/>
      <c r="D389" s="8"/>
      <c r="E389" s="8"/>
      <c r="F389" s="16"/>
      <c r="G389" s="8"/>
      <c r="H389" s="8"/>
      <c r="I389" s="8"/>
      <c r="J389" s="8"/>
      <c r="K389" s="13"/>
      <c r="L389" s="13"/>
      <c r="M389" s="13"/>
      <c r="N389" s="13"/>
      <c r="O389" s="13"/>
      <c r="P389" s="13"/>
      <c r="Q389" s="13"/>
      <c r="R389" s="13"/>
      <c r="S389" s="13"/>
      <c r="T389" s="13"/>
      <c r="U389" s="13"/>
      <c r="V389" s="13"/>
      <c r="W389" s="13"/>
      <c r="X389" s="13"/>
      <c r="Y389" s="13"/>
      <c r="Z389" s="13"/>
      <c r="AA389" s="13"/>
      <c r="AB389" s="13"/>
    </row>
    <row r="390" spans="1:28" ht="22.5" customHeight="1">
      <c r="A390" s="16" t="s">
        <v>571</v>
      </c>
      <c r="B390" s="8"/>
      <c r="C390" s="8"/>
      <c r="D390" s="8"/>
      <c r="E390" s="8"/>
      <c r="F390" s="16"/>
      <c r="G390" s="8"/>
      <c r="H390" s="8"/>
      <c r="I390" s="8"/>
      <c r="J390" s="8"/>
      <c r="K390" s="13"/>
      <c r="L390" s="13"/>
      <c r="M390" s="13"/>
      <c r="N390" s="13"/>
      <c r="O390" s="13"/>
      <c r="P390" s="13"/>
      <c r="Q390" s="13"/>
      <c r="R390" s="13"/>
      <c r="S390" s="13"/>
      <c r="T390" s="13"/>
      <c r="U390" s="13"/>
      <c r="V390" s="13"/>
      <c r="W390" s="13"/>
      <c r="X390" s="13"/>
      <c r="Y390" s="13"/>
      <c r="Z390" s="13"/>
      <c r="AA390" s="13"/>
      <c r="AB390" s="13"/>
    </row>
    <row r="391" spans="1:28" ht="22.5" customHeight="1">
      <c r="A391" s="16" t="s">
        <v>572</v>
      </c>
      <c r="B391" s="8"/>
      <c r="C391" s="8"/>
      <c r="D391" s="8"/>
      <c r="E391" s="8"/>
      <c r="F391" s="16"/>
      <c r="G391" s="8"/>
      <c r="H391" s="8"/>
      <c r="I391" s="8"/>
      <c r="J391" s="8"/>
      <c r="K391" s="13"/>
      <c r="L391" s="13"/>
      <c r="M391" s="13"/>
      <c r="N391" s="13"/>
      <c r="O391" s="13"/>
      <c r="P391" s="13"/>
      <c r="Q391" s="13"/>
      <c r="R391" s="13"/>
      <c r="S391" s="13"/>
      <c r="T391" s="13"/>
      <c r="U391" s="13"/>
      <c r="V391" s="13"/>
      <c r="W391" s="13"/>
      <c r="X391" s="13"/>
      <c r="Y391" s="13"/>
      <c r="Z391" s="13"/>
      <c r="AA391" s="13"/>
      <c r="AB391" s="13"/>
    </row>
    <row r="392" spans="1:28" ht="22.5" customHeight="1">
      <c r="A392" s="16" t="s">
        <v>573</v>
      </c>
      <c r="B392" s="8"/>
      <c r="C392" s="8"/>
      <c r="D392" s="8"/>
      <c r="E392" s="8"/>
      <c r="F392" s="16"/>
      <c r="G392" s="8"/>
      <c r="H392" s="8"/>
      <c r="I392" s="8"/>
      <c r="J392" s="8"/>
      <c r="K392" s="13"/>
      <c r="L392" s="13"/>
      <c r="M392" s="13"/>
      <c r="N392" s="13"/>
      <c r="O392" s="13"/>
      <c r="P392" s="13"/>
      <c r="Q392" s="13"/>
      <c r="R392" s="13"/>
      <c r="S392" s="13"/>
      <c r="T392" s="13"/>
      <c r="U392" s="13"/>
      <c r="V392" s="13"/>
      <c r="W392" s="13"/>
      <c r="X392" s="13"/>
      <c r="Y392" s="13"/>
      <c r="Z392" s="13"/>
      <c r="AA392" s="13"/>
      <c r="AB392" s="13"/>
    </row>
    <row r="393" spans="1:28" ht="22.5" customHeight="1">
      <c r="A393" s="16" t="s">
        <v>574</v>
      </c>
      <c r="B393" s="8"/>
      <c r="C393" s="8"/>
      <c r="D393" s="8"/>
      <c r="E393" s="8"/>
      <c r="F393" s="16"/>
      <c r="G393" s="8"/>
      <c r="H393" s="8"/>
      <c r="I393" s="8"/>
      <c r="J393" s="8"/>
      <c r="K393" s="13"/>
      <c r="L393" s="13"/>
      <c r="M393" s="13"/>
      <c r="N393" s="13"/>
      <c r="O393" s="13"/>
      <c r="P393" s="13"/>
      <c r="Q393" s="13"/>
      <c r="R393" s="13"/>
      <c r="S393" s="13"/>
      <c r="T393" s="13"/>
      <c r="U393" s="13"/>
      <c r="V393" s="13"/>
      <c r="W393" s="13"/>
      <c r="X393" s="13"/>
      <c r="Y393" s="13"/>
      <c r="Z393" s="13"/>
      <c r="AA393" s="13"/>
      <c r="AB393" s="13"/>
    </row>
    <row r="394" spans="1:28" ht="22.5" customHeight="1">
      <c r="A394" s="16" t="s">
        <v>575</v>
      </c>
      <c r="B394" s="8"/>
      <c r="C394" s="8"/>
      <c r="D394" s="8"/>
      <c r="E394" s="8"/>
      <c r="F394" s="16"/>
      <c r="G394" s="8"/>
      <c r="H394" s="8"/>
      <c r="I394" s="8"/>
      <c r="J394" s="8"/>
      <c r="K394" s="13"/>
      <c r="L394" s="13"/>
      <c r="M394" s="13"/>
      <c r="N394" s="13"/>
      <c r="O394" s="13"/>
      <c r="P394" s="13"/>
      <c r="Q394" s="13"/>
      <c r="R394" s="13"/>
      <c r="S394" s="13"/>
      <c r="T394" s="13"/>
      <c r="U394" s="13"/>
      <c r="V394" s="13"/>
      <c r="W394" s="13"/>
      <c r="X394" s="13"/>
      <c r="Y394" s="13"/>
      <c r="Z394" s="13"/>
      <c r="AA394" s="13"/>
      <c r="AB394" s="13"/>
    </row>
    <row r="395" spans="1:28" ht="22.5" customHeight="1">
      <c r="A395" s="16" t="s">
        <v>576</v>
      </c>
      <c r="B395" s="8"/>
      <c r="C395" s="8"/>
      <c r="D395" s="8"/>
      <c r="E395" s="8"/>
      <c r="F395" s="16"/>
      <c r="G395" s="8"/>
      <c r="H395" s="8"/>
      <c r="I395" s="8"/>
      <c r="J395" s="8"/>
      <c r="K395" s="13"/>
      <c r="L395" s="13"/>
      <c r="M395" s="13"/>
      <c r="N395" s="13"/>
      <c r="O395" s="13"/>
      <c r="P395" s="13"/>
      <c r="Q395" s="13"/>
      <c r="R395" s="13"/>
      <c r="S395" s="13"/>
      <c r="T395" s="13"/>
      <c r="U395" s="13"/>
      <c r="V395" s="13"/>
      <c r="W395" s="13"/>
      <c r="X395" s="13"/>
      <c r="Y395" s="13"/>
      <c r="Z395" s="13"/>
      <c r="AA395" s="13"/>
      <c r="AB395" s="13"/>
    </row>
    <row r="396" spans="1:28" ht="22.5" customHeight="1">
      <c r="A396" s="16" t="s">
        <v>577</v>
      </c>
      <c r="B396" s="8"/>
      <c r="C396" s="8"/>
      <c r="D396" s="8"/>
      <c r="E396" s="8"/>
      <c r="F396" s="16"/>
      <c r="G396" s="8"/>
      <c r="H396" s="8"/>
      <c r="I396" s="8"/>
      <c r="J396" s="8"/>
      <c r="K396" s="13"/>
      <c r="L396" s="13"/>
      <c r="M396" s="13"/>
      <c r="N396" s="13"/>
      <c r="O396" s="13"/>
      <c r="P396" s="13"/>
      <c r="Q396" s="13"/>
      <c r="R396" s="13"/>
      <c r="S396" s="13"/>
      <c r="T396" s="13"/>
      <c r="U396" s="13"/>
      <c r="V396" s="13"/>
      <c r="W396" s="13"/>
      <c r="X396" s="13"/>
      <c r="Y396" s="13"/>
      <c r="Z396" s="13"/>
      <c r="AA396" s="13"/>
      <c r="AB396" s="13"/>
    </row>
    <row r="397" spans="1:28" ht="22.5" customHeight="1">
      <c r="A397" s="16" t="s">
        <v>578</v>
      </c>
      <c r="B397" s="8"/>
      <c r="C397" s="8"/>
      <c r="D397" s="8"/>
      <c r="E397" s="8"/>
      <c r="F397" s="16"/>
      <c r="G397" s="8"/>
      <c r="H397" s="8"/>
      <c r="I397" s="8"/>
      <c r="J397" s="8"/>
      <c r="K397" s="13"/>
      <c r="L397" s="13"/>
      <c r="M397" s="13"/>
      <c r="N397" s="13"/>
      <c r="O397" s="13"/>
      <c r="P397" s="13"/>
      <c r="Q397" s="13"/>
      <c r="R397" s="13"/>
      <c r="S397" s="13"/>
      <c r="T397" s="13"/>
      <c r="U397" s="13"/>
      <c r="V397" s="13"/>
      <c r="W397" s="13"/>
      <c r="X397" s="13"/>
      <c r="Y397" s="13"/>
      <c r="Z397" s="13"/>
      <c r="AA397" s="13"/>
      <c r="AB397" s="13"/>
    </row>
    <row r="398" spans="1:28" ht="22.5" customHeight="1">
      <c r="A398" s="16" t="s">
        <v>579</v>
      </c>
      <c r="B398" s="8"/>
      <c r="C398" s="8"/>
      <c r="D398" s="8"/>
      <c r="E398" s="8"/>
      <c r="F398" s="16"/>
      <c r="G398" s="8"/>
      <c r="H398" s="8"/>
      <c r="I398" s="8"/>
      <c r="J398" s="8"/>
      <c r="K398" s="13"/>
      <c r="L398" s="13"/>
      <c r="M398" s="13"/>
      <c r="N398" s="13"/>
      <c r="O398" s="13"/>
      <c r="P398" s="13"/>
      <c r="Q398" s="13"/>
      <c r="R398" s="13"/>
      <c r="S398" s="13"/>
      <c r="T398" s="13"/>
      <c r="U398" s="13"/>
      <c r="V398" s="13"/>
      <c r="W398" s="13"/>
      <c r="X398" s="13"/>
      <c r="Y398" s="13"/>
      <c r="Z398" s="13"/>
      <c r="AA398" s="13"/>
      <c r="AB398" s="13"/>
    </row>
    <row r="399" spans="1:28" ht="22.5" customHeight="1">
      <c r="A399" s="16" t="s">
        <v>580</v>
      </c>
      <c r="B399" s="8"/>
      <c r="C399" s="8"/>
      <c r="D399" s="8"/>
      <c r="E399" s="8"/>
      <c r="F399" s="16"/>
      <c r="G399" s="8"/>
      <c r="H399" s="8"/>
      <c r="I399" s="8"/>
      <c r="J399" s="8"/>
      <c r="K399" s="13"/>
      <c r="L399" s="13"/>
      <c r="M399" s="13"/>
      <c r="N399" s="13"/>
      <c r="O399" s="13"/>
      <c r="P399" s="13"/>
      <c r="Q399" s="13"/>
      <c r="R399" s="13"/>
      <c r="S399" s="13"/>
      <c r="T399" s="13"/>
      <c r="U399" s="13"/>
      <c r="V399" s="13"/>
      <c r="W399" s="13"/>
      <c r="X399" s="13"/>
      <c r="Y399" s="13"/>
      <c r="Z399" s="13"/>
      <c r="AA399" s="13"/>
      <c r="AB399" s="13"/>
    </row>
    <row r="400" spans="1:28" ht="22.5" customHeight="1">
      <c r="A400" s="16" t="s">
        <v>581</v>
      </c>
      <c r="B400" s="8"/>
      <c r="C400" s="8"/>
      <c r="D400" s="8"/>
      <c r="E400" s="8"/>
      <c r="F400" s="16"/>
      <c r="G400" s="8"/>
      <c r="H400" s="8"/>
      <c r="I400" s="8"/>
      <c r="J400" s="8"/>
      <c r="K400" s="13"/>
      <c r="L400" s="13"/>
      <c r="M400" s="13"/>
      <c r="N400" s="13"/>
      <c r="O400" s="13"/>
      <c r="P400" s="13"/>
      <c r="Q400" s="13"/>
      <c r="R400" s="13"/>
      <c r="S400" s="13"/>
      <c r="T400" s="13"/>
      <c r="U400" s="13"/>
      <c r="V400" s="13"/>
      <c r="W400" s="13"/>
      <c r="X400" s="13"/>
      <c r="Y400" s="13"/>
      <c r="Z400" s="13"/>
      <c r="AA400" s="13"/>
      <c r="AB400" s="13"/>
    </row>
    <row r="401" spans="1:28" ht="22.5" customHeight="1">
      <c r="A401" s="16" t="s">
        <v>582</v>
      </c>
      <c r="B401" s="8"/>
      <c r="C401" s="8"/>
      <c r="D401" s="8"/>
      <c r="E401" s="8"/>
      <c r="F401" s="16"/>
      <c r="G401" s="8"/>
      <c r="H401" s="8"/>
      <c r="I401" s="8"/>
      <c r="J401" s="8"/>
      <c r="K401" s="13"/>
      <c r="L401" s="13"/>
      <c r="M401" s="13"/>
      <c r="N401" s="13"/>
      <c r="O401" s="13"/>
      <c r="P401" s="13"/>
      <c r="Q401" s="13"/>
      <c r="R401" s="13"/>
      <c r="S401" s="13"/>
      <c r="T401" s="13"/>
      <c r="U401" s="13"/>
      <c r="V401" s="13"/>
      <c r="W401" s="13"/>
      <c r="X401" s="13"/>
      <c r="Y401" s="13"/>
      <c r="Z401" s="13"/>
      <c r="AA401" s="13"/>
      <c r="AB401" s="13"/>
    </row>
    <row r="402" spans="1:28" ht="22.5" customHeight="1">
      <c r="A402" s="16" t="s">
        <v>583</v>
      </c>
      <c r="B402" s="8"/>
      <c r="C402" s="8"/>
      <c r="D402" s="8"/>
      <c r="E402" s="8"/>
      <c r="F402" s="16"/>
      <c r="G402" s="8"/>
      <c r="H402" s="8"/>
      <c r="I402" s="8"/>
      <c r="J402" s="8"/>
      <c r="K402" s="13"/>
      <c r="L402" s="13"/>
      <c r="M402" s="13"/>
      <c r="N402" s="13"/>
      <c r="O402" s="13"/>
      <c r="P402" s="13"/>
      <c r="Q402" s="13"/>
      <c r="R402" s="13"/>
      <c r="S402" s="13"/>
      <c r="T402" s="13"/>
      <c r="U402" s="13"/>
      <c r="V402" s="13"/>
      <c r="W402" s="13"/>
      <c r="X402" s="13"/>
      <c r="Y402" s="13"/>
      <c r="Z402" s="13"/>
      <c r="AA402" s="13"/>
      <c r="AB402" s="13"/>
    </row>
    <row r="403" spans="1:28" ht="22.5" customHeight="1">
      <c r="A403" s="16" t="s">
        <v>584</v>
      </c>
      <c r="B403" s="8"/>
      <c r="C403" s="8"/>
      <c r="D403" s="8"/>
      <c r="E403" s="8"/>
      <c r="F403" s="16"/>
      <c r="G403" s="8"/>
      <c r="H403" s="8"/>
      <c r="I403" s="8"/>
      <c r="J403" s="8"/>
      <c r="K403" s="13"/>
      <c r="L403" s="13"/>
      <c r="M403" s="13"/>
      <c r="N403" s="13"/>
      <c r="O403" s="13"/>
      <c r="P403" s="13"/>
      <c r="Q403" s="13"/>
      <c r="R403" s="13"/>
      <c r="S403" s="13"/>
      <c r="T403" s="13"/>
      <c r="U403" s="13"/>
      <c r="V403" s="13"/>
      <c r="W403" s="13"/>
      <c r="X403" s="13"/>
      <c r="Y403" s="13"/>
      <c r="Z403" s="13"/>
      <c r="AA403" s="13"/>
      <c r="AB403" s="13"/>
    </row>
    <row r="404" spans="1:28" ht="22.5" customHeight="1">
      <c r="A404" s="16" t="s">
        <v>585</v>
      </c>
      <c r="B404" s="8"/>
      <c r="C404" s="8"/>
      <c r="D404" s="8"/>
      <c r="E404" s="8"/>
      <c r="F404" s="16"/>
      <c r="G404" s="8"/>
      <c r="H404" s="8"/>
      <c r="I404" s="8"/>
      <c r="J404" s="8"/>
      <c r="K404" s="13"/>
      <c r="L404" s="13"/>
      <c r="M404" s="13"/>
      <c r="N404" s="13"/>
      <c r="O404" s="13"/>
      <c r="P404" s="13"/>
      <c r="Q404" s="13"/>
      <c r="R404" s="13"/>
      <c r="S404" s="13"/>
      <c r="T404" s="13"/>
      <c r="U404" s="13"/>
      <c r="V404" s="13"/>
      <c r="W404" s="13"/>
      <c r="X404" s="13"/>
      <c r="Y404" s="13"/>
      <c r="Z404" s="13"/>
      <c r="AA404" s="13"/>
      <c r="AB404" s="13"/>
    </row>
    <row r="405" spans="1:28" ht="22.5" customHeight="1">
      <c r="A405" s="16" t="s">
        <v>586</v>
      </c>
      <c r="B405" s="8"/>
      <c r="C405" s="8"/>
      <c r="D405" s="8"/>
      <c r="E405" s="8"/>
      <c r="F405" s="16"/>
      <c r="G405" s="8"/>
      <c r="H405" s="8"/>
      <c r="I405" s="8"/>
      <c r="J405" s="8"/>
      <c r="K405" s="13"/>
      <c r="L405" s="13"/>
      <c r="M405" s="13"/>
      <c r="N405" s="13"/>
      <c r="O405" s="13"/>
      <c r="P405" s="13"/>
      <c r="Q405" s="13"/>
      <c r="R405" s="13"/>
      <c r="S405" s="13"/>
      <c r="T405" s="13"/>
      <c r="U405" s="13"/>
      <c r="V405" s="13"/>
      <c r="W405" s="13"/>
      <c r="X405" s="13"/>
      <c r="Y405" s="13"/>
      <c r="Z405" s="13"/>
      <c r="AA405" s="13"/>
      <c r="AB405" s="13"/>
    </row>
    <row r="406" spans="1:28" ht="22.5" customHeight="1">
      <c r="A406" s="16" t="s">
        <v>587</v>
      </c>
      <c r="B406" s="8"/>
      <c r="C406" s="8"/>
      <c r="D406" s="8"/>
      <c r="E406" s="8"/>
      <c r="F406" s="16"/>
      <c r="G406" s="8"/>
      <c r="H406" s="8"/>
      <c r="I406" s="8"/>
      <c r="J406" s="8"/>
      <c r="K406" s="13"/>
      <c r="L406" s="13"/>
      <c r="M406" s="13"/>
      <c r="N406" s="13"/>
      <c r="O406" s="13"/>
      <c r="P406" s="13"/>
      <c r="Q406" s="13"/>
      <c r="R406" s="13"/>
      <c r="S406" s="13"/>
      <c r="T406" s="13"/>
      <c r="U406" s="13"/>
      <c r="V406" s="13"/>
      <c r="W406" s="13"/>
      <c r="X406" s="13"/>
      <c r="Y406" s="13"/>
      <c r="Z406" s="13"/>
      <c r="AA406" s="13"/>
      <c r="AB406" s="13"/>
    </row>
    <row r="407" spans="1:28" ht="22.5" customHeight="1">
      <c r="A407" s="34"/>
      <c r="B407" s="35"/>
      <c r="C407" s="35"/>
      <c r="D407" s="35"/>
      <c r="E407" s="35"/>
      <c r="F407" s="16"/>
      <c r="G407" s="35"/>
      <c r="H407" s="35"/>
      <c r="I407" s="35"/>
      <c r="J407" s="35"/>
      <c r="K407" s="13"/>
      <c r="L407" s="13"/>
      <c r="M407" s="13"/>
      <c r="N407" s="13"/>
      <c r="O407" s="13"/>
      <c r="P407" s="13"/>
      <c r="Q407" s="13"/>
      <c r="R407" s="13"/>
      <c r="S407" s="13"/>
      <c r="T407" s="13"/>
      <c r="U407" s="13"/>
      <c r="V407" s="13"/>
      <c r="W407" s="13"/>
      <c r="X407" s="13"/>
      <c r="Y407" s="13"/>
      <c r="Z407" s="13"/>
      <c r="AA407" s="13"/>
      <c r="AB407" s="13"/>
    </row>
    <row r="408" spans="1:28" ht="22.5" customHeight="1">
      <c r="A408" s="34"/>
      <c r="B408" s="35"/>
      <c r="C408" s="35"/>
      <c r="D408" s="35"/>
      <c r="E408" s="35"/>
      <c r="F408" s="16"/>
      <c r="G408" s="35"/>
      <c r="H408" s="35"/>
      <c r="I408" s="35"/>
      <c r="J408" s="35"/>
      <c r="K408" s="13"/>
      <c r="L408" s="13"/>
      <c r="M408" s="13"/>
      <c r="N408" s="13"/>
      <c r="O408" s="13"/>
      <c r="P408" s="13"/>
      <c r="Q408" s="13"/>
      <c r="R408" s="13"/>
      <c r="S408" s="13"/>
      <c r="T408" s="13"/>
      <c r="U408" s="13"/>
      <c r="V408" s="13"/>
      <c r="W408" s="13"/>
      <c r="X408" s="13"/>
      <c r="Y408" s="13"/>
      <c r="Z408" s="13"/>
      <c r="AA408" s="13"/>
      <c r="AB408" s="13"/>
    </row>
    <row r="409" spans="1:28" ht="22.5" customHeight="1">
      <c r="A409" s="34"/>
      <c r="B409" s="35"/>
      <c r="C409" s="35"/>
      <c r="D409" s="35"/>
      <c r="E409" s="35"/>
      <c r="F409" s="16"/>
      <c r="G409" s="35"/>
      <c r="H409" s="35"/>
      <c r="I409" s="35"/>
      <c r="J409" s="35"/>
      <c r="K409" s="13"/>
      <c r="L409" s="13"/>
      <c r="M409" s="13"/>
      <c r="N409" s="13"/>
      <c r="O409" s="13"/>
      <c r="P409" s="13"/>
      <c r="Q409" s="13"/>
      <c r="R409" s="13"/>
      <c r="S409" s="13"/>
      <c r="T409" s="13"/>
      <c r="U409" s="13"/>
      <c r="V409" s="13"/>
      <c r="W409" s="13"/>
      <c r="X409" s="13"/>
      <c r="Y409" s="13"/>
      <c r="Z409" s="13"/>
      <c r="AA409" s="13"/>
      <c r="AB409" s="13"/>
    </row>
    <row r="410" spans="1:28" ht="22.5" customHeight="1">
      <c r="A410" s="34"/>
      <c r="B410" s="35"/>
      <c r="C410" s="35"/>
      <c r="D410" s="35"/>
      <c r="E410" s="35"/>
      <c r="F410" s="16"/>
      <c r="G410" s="35"/>
      <c r="H410" s="35"/>
      <c r="I410" s="35"/>
      <c r="J410" s="35"/>
      <c r="K410" s="13"/>
      <c r="L410" s="13"/>
      <c r="M410" s="13"/>
      <c r="N410" s="13"/>
      <c r="O410" s="13"/>
      <c r="P410" s="13"/>
      <c r="Q410" s="13"/>
      <c r="R410" s="13"/>
      <c r="S410" s="13"/>
      <c r="T410" s="13"/>
      <c r="U410" s="13"/>
      <c r="V410" s="13"/>
      <c r="W410" s="13"/>
      <c r="X410" s="13"/>
      <c r="Y410" s="13"/>
      <c r="Z410" s="13"/>
      <c r="AA410" s="13"/>
      <c r="AB410" s="13"/>
    </row>
    <row r="411" spans="1:28" ht="22.5" customHeight="1">
      <c r="A411" s="34"/>
      <c r="B411" s="35"/>
      <c r="C411" s="35"/>
      <c r="D411" s="35"/>
      <c r="E411" s="35"/>
      <c r="F411" s="16"/>
      <c r="G411" s="35"/>
      <c r="H411" s="35"/>
      <c r="I411" s="35"/>
      <c r="J411" s="35"/>
      <c r="K411" s="13"/>
      <c r="L411" s="13"/>
      <c r="M411" s="13"/>
      <c r="N411" s="13"/>
      <c r="O411" s="13"/>
      <c r="P411" s="13"/>
      <c r="Q411" s="13"/>
      <c r="R411" s="13"/>
      <c r="S411" s="13"/>
      <c r="T411" s="13"/>
      <c r="U411" s="13"/>
      <c r="V411" s="13"/>
      <c r="W411" s="13"/>
      <c r="X411" s="13"/>
      <c r="Y411" s="13"/>
      <c r="Z411" s="13"/>
      <c r="AA411" s="13"/>
      <c r="AB411" s="13"/>
    </row>
    <row r="412" spans="1:28" ht="22.5" customHeight="1">
      <c r="A412" s="34"/>
      <c r="B412" s="35"/>
      <c r="C412" s="35"/>
      <c r="D412" s="35"/>
      <c r="E412" s="35"/>
      <c r="F412" s="16"/>
      <c r="G412" s="35"/>
      <c r="H412" s="35"/>
      <c r="I412" s="35"/>
      <c r="J412" s="35"/>
      <c r="K412" s="13"/>
      <c r="L412" s="13"/>
      <c r="M412" s="13"/>
      <c r="N412" s="13"/>
      <c r="O412" s="13"/>
      <c r="P412" s="13"/>
      <c r="Q412" s="13"/>
      <c r="R412" s="13"/>
      <c r="S412" s="13"/>
      <c r="T412" s="13"/>
      <c r="U412" s="13"/>
      <c r="V412" s="13"/>
      <c r="W412" s="13"/>
      <c r="X412" s="13"/>
      <c r="Y412" s="13"/>
      <c r="Z412" s="13"/>
      <c r="AA412" s="13"/>
      <c r="AB412" s="13"/>
    </row>
    <row r="413" spans="1:28" ht="22.5" customHeight="1">
      <c r="A413" s="34"/>
      <c r="B413" s="35"/>
      <c r="C413" s="35"/>
      <c r="D413" s="35"/>
      <c r="E413" s="35"/>
      <c r="F413" s="16"/>
      <c r="G413" s="35"/>
      <c r="H413" s="35"/>
      <c r="I413" s="35"/>
      <c r="J413" s="35"/>
    </row>
    <row r="414" spans="1:28" ht="22.5" customHeight="1">
      <c r="A414" s="34"/>
      <c r="B414" s="35"/>
      <c r="C414" s="35"/>
      <c r="D414" s="35"/>
      <c r="E414" s="35"/>
      <c r="F414" s="16"/>
      <c r="G414" s="35"/>
      <c r="H414" s="35"/>
      <c r="I414" s="35"/>
      <c r="J414" s="35"/>
    </row>
    <row r="415" spans="1:28" ht="22.5" customHeight="1">
      <c r="A415" s="34"/>
      <c r="B415" s="35"/>
      <c r="C415" s="35"/>
      <c r="D415" s="35"/>
      <c r="E415" s="35"/>
      <c r="F415" s="16"/>
      <c r="G415" s="35"/>
      <c r="H415" s="35"/>
      <c r="I415" s="35"/>
      <c r="J415" s="35"/>
    </row>
    <row r="416" spans="1:28" ht="22.5" customHeight="1">
      <c r="A416" s="34"/>
      <c r="B416" s="35"/>
      <c r="C416" s="35"/>
      <c r="D416" s="35"/>
      <c r="E416" s="35"/>
      <c r="F416" s="16"/>
      <c r="G416" s="35"/>
      <c r="H416" s="35"/>
      <c r="I416" s="35"/>
      <c r="J416" s="35"/>
    </row>
    <row r="417" spans="1:10" ht="22.5" customHeight="1">
      <c r="A417" s="34"/>
      <c r="B417" s="35"/>
      <c r="C417" s="35"/>
      <c r="D417" s="35"/>
      <c r="E417" s="35"/>
      <c r="F417" s="16"/>
      <c r="G417" s="35"/>
      <c r="H417" s="35"/>
      <c r="I417" s="35"/>
      <c r="J417" s="35"/>
    </row>
    <row r="418" spans="1:10" ht="22.5" customHeight="1">
      <c r="A418" s="34"/>
      <c r="B418" s="35"/>
      <c r="C418" s="35"/>
      <c r="D418" s="35"/>
      <c r="E418" s="35"/>
      <c r="F418" s="16"/>
      <c r="G418" s="35"/>
      <c r="H418" s="35"/>
      <c r="I418" s="35"/>
      <c r="J418" s="35"/>
    </row>
    <row r="419" spans="1:10" ht="22.5" customHeight="1">
      <c r="A419" s="34"/>
      <c r="B419" s="35"/>
      <c r="C419" s="35"/>
      <c r="D419" s="35"/>
      <c r="E419" s="35"/>
      <c r="F419" s="16"/>
      <c r="G419" s="35"/>
      <c r="H419" s="35"/>
      <c r="I419" s="35"/>
      <c r="J419" s="35"/>
    </row>
    <row r="420" spans="1:10" ht="22.5" customHeight="1">
      <c r="A420" s="34"/>
      <c r="B420" s="35"/>
      <c r="C420" s="35"/>
      <c r="D420" s="35"/>
      <c r="E420" s="35"/>
      <c r="F420" s="16"/>
      <c r="G420" s="35"/>
      <c r="H420" s="35"/>
      <c r="I420" s="35"/>
      <c r="J420" s="35"/>
    </row>
    <row r="421" spans="1:10" ht="22.5" customHeight="1">
      <c r="A421" s="34"/>
      <c r="B421" s="35"/>
      <c r="C421" s="35"/>
      <c r="D421" s="35"/>
      <c r="E421" s="35"/>
      <c r="F421" s="16"/>
      <c r="G421" s="35"/>
      <c r="H421" s="35"/>
      <c r="I421" s="35"/>
      <c r="J421" s="35"/>
    </row>
    <row r="422" spans="1:10" ht="22.5" customHeight="1">
      <c r="A422" s="34"/>
      <c r="B422" s="35"/>
      <c r="C422" s="35"/>
      <c r="D422" s="35"/>
      <c r="E422" s="35"/>
      <c r="F422" s="16"/>
      <c r="G422" s="35"/>
      <c r="H422" s="35"/>
      <c r="I422" s="35"/>
      <c r="J422" s="35"/>
    </row>
    <row r="423" spans="1:10" ht="22.5" customHeight="1">
      <c r="A423" s="34"/>
      <c r="B423" s="35"/>
      <c r="C423" s="35"/>
      <c r="D423" s="35"/>
      <c r="E423" s="35"/>
      <c r="F423" s="16"/>
      <c r="G423" s="35"/>
      <c r="H423" s="35"/>
      <c r="I423" s="35"/>
      <c r="J423" s="35"/>
    </row>
    <row r="424" spans="1:10" ht="22.5" customHeight="1">
      <c r="A424" s="34"/>
      <c r="B424" s="35"/>
      <c r="C424" s="35"/>
      <c r="D424" s="35"/>
      <c r="E424" s="35"/>
      <c r="F424" s="16"/>
      <c r="G424" s="35"/>
      <c r="H424" s="35"/>
      <c r="I424" s="35"/>
      <c r="J424" s="35"/>
    </row>
    <row r="425" spans="1:10" ht="22.5" customHeight="1">
      <c r="A425" s="34"/>
      <c r="B425" s="35"/>
      <c r="C425" s="35"/>
      <c r="D425" s="35"/>
      <c r="E425" s="35"/>
      <c r="F425" s="16"/>
      <c r="G425" s="35"/>
      <c r="H425" s="35"/>
      <c r="I425" s="35"/>
      <c r="J425" s="35"/>
    </row>
    <row r="426" spans="1:10" ht="22.5" customHeight="1">
      <c r="A426" s="34"/>
      <c r="B426" s="35"/>
      <c r="C426" s="35"/>
      <c r="D426" s="35"/>
      <c r="E426" s="35"/>
      <c r="F426" s="16"/>
      <c r="G426" s="35"/>
      <c r="H426" s="35"/>
      <c r="I426" s="35"/>
      <c r="J426" s="35"/>
    </row>
    <row r="427" spans="1:10" ht="22.5" customHeight="1">
      <c r="A427" s="34"/>
      <c r="B427" s="35"/>
      <c r="C427" s="35"/>
      <c r="D427" s="35"/>
      <c r="E427" s="35"/>
      <c r="F427" s="16"/>
      <c r="G427" s="35"/>
      <c r="H427" s="35"/>
      <c r="I427" s="35"/>
      <c r="J427" s="35"/>
    </row>
    <row r="428" spans="1:10" ht="22.5" customHeight="1">
      <c r="A428" s="34"/>
      <c r="B428" s="35"/>
      <c r="C428" s="35"/>
      <c r="D428" s="35"/>
      <c r="E428" s="35"/>
      <c r="F428" s="16"/>
      <c r="G428" s="35"/>
      <c r="H428" s="35"/>
      <c r="I428" s="35"/>
      <c r="J428" s="35"/>
    </row>
    <row r="429" spans="1:10" ht="22.5" customHeight="1">
      <c r="A429" s="34"/>
      <c r="B429" s="35"/>
      <c r="C429" s="35"/>
      <c r="D429" s="35"/>
      <c r="E429" s="35"/>
      <c r="F429" s="16"/>
      <c r="G429" s="35"/>
      <c r="H429" s="35"/>
      <c r="I429" s="35"/>
      <c r="J429" s="35"/>
    </row>
    <row r="430" spans="1:10" ht="22.5" customHeight="1">
      <c r="A430" s="34"/>
      <c r="B430" s="35"/>
      <c r="C430" s="35"/>
      <c r="D430" s="35"/>
      <c r="E430" s="35"/>
      <c r="F430" s="16"/>
      <c r="G430" s="35"/>
      <c r="H430" s="35"/>
      <c r="I430" s="35"/>
      <c r="J430" s="35"/>
    </row>
    <row r="431" spans="1:10" ht="22.5" customHeight="1">
      <c r="A431" s="34"/>
      <c r="B431" s="35"/>
      <c r="C431" s="35"/>
      <c r="D431" s="35"/>
      <c r="E431" s="35"/>
      <c r="F431" s="16"/>
      <c r="G431" s="35"/>
      <c r="H431" s="35"/>
      <c r="I431" s="35"/>
      <c r="J431" s="35"/>
    </row>
    <row r="432" spans="1:10" ht="22.5" customHeight="1">
      <c r="A432" s="34"/>
      <c r="B432" s="35"/>
      <c r="C432" s="35"/>
      <c r="D432" s="35"/>
      <c r="E432" s="35"/>
      <c r="F432" s="16"/>
      <c r="G432" s="35"/>
      <c r="H432" s="35"/>
      <c r="I432" s="35"/>
      <c r="J432" s="35"/>
    </row>
    <row r="433" spans="1:10" ht="22.5" customHeight="1">
      <c r="A433" s="34"/>
      <c r="B433" s="35"/>
      <c r="C433" s="35"/>
      <c r="D433" s="35"/>
      <c r="E433" s="35"/>
      <c r="F433" s="16"/>
      <c r="G433" s="35"/>
      <c r="H433" s="35"/>
      <c r="I433" s="35"/>
      <c r="J433" s="35"/>
    </row>
    <row r="434" spans="1:10" ht="22.5" customHeight="1">
      <c r="A434" s="34"/>
      <c r="B434" s="35"/>
      <c r="C434" s="35"/>
      <c r="D434" s="35"/>
      <c r="E434" s="35"/>
      <c r="F434" s="16"/>
      <c r="G434" s="35"/>
      <c r="H434" s="35"/>
      <c r="I434" s="35"/>
      <c r="J434" s="35"/>
    </row>
    <row r="435" spans="1:10" ht="22.5" customHeight="1">
      <c r="A435" s="34"/>
      <c r="B435" s="35"/>
      <c r="C435" s="35"/>
      <c r="D435" s="35"/>
      <c r="E435" s="35"/>
      <c r="F435" s="16"/>
      <c r="G435" s="35"/>
      <c r="H435" s="35"/>
      <c r="I435" s="35"/>
      <c r="J435" s="35"/>
    </row>
    <row r="436" spans="1:10" ht="22.5" customHeight="1">
      <c r="A436" s="34"/>
      <c r="B436" s="35"/>
      <c r="C436" s="35"/>
      <c r="D436" s="35"/>
      <c r="E436" s="35"/>
      <c r="F436" s="16"/>
      <c r="G436" s="35"/>
      <c r="H436" s="35"/>
      <c r="I436" s="35"/>
      <c r="J436" s="35"/>
    </row>
    <row r="437" spans="1:10" ht="22.5" customHeight="1">
      <c r="A437" s="34"/>
      <c r="B437" s="35"/>
      <c r="C437" s="35"/>
      <c r="D437" s="35"/>
      <c r="E437" s="35"/>
      <c r="F437" s="16"/>
      <c r="G437" s="35"/>
      <c r="H437" s="35"/>
      <c r="I437" s="35"/>
      <c r="J437" s="35"/>
    </row>
    <row r="438" spans="1:10" ht="22.5" customHeight="1">
      <c r="A438" s="34"/>
      <c r="B438" s="35"/>
      <c r="C438" s="35"/>
      <c r="D438" s="35"/>
      <c r="E438" s="35"/>
      <c r="F438" s="16"/>
      <c r="G438" s="35"/>
      <c r="H438" s="35"/>
      <c r="I438" s="35"/>
      <c r="J438" s="35"/>
    </row>
    <row r="439" spans="1:10" ht="22.5" customHeight="1">
      <c r="A439" s="34"/>
      <c r="B439" s="35"/>
      <c r="C439" s="35"/>
      <c r="D439" s="35"/>
      <c r="E439" s="35"/>
      <c r="F439" s="16"/>
      <c r="G439" s="35"/>
      <c r="H439" s="35"/>
      <c r="I439" s="35"/>
      <c r="J439" s="35"/>
    </row>
    <row r="440" spans="1:10" ht="22.5" customHeight="1">
      <c r="A440" s="34"/>
      <c r="B440" s="35"/>
      <c r="C440" s="35"/>
      <c r="D440" s="35"/>
      <c r="E440" s="35"/>
      <c r="F440" s="16"/>
      <c r="G440" s="35"/>
      <c r="H440" s="35"/>
      <c r="I440" s="35"/>
      <c r="J440" s="35"/>
    </row>
    <row r="441" spans="1:10" ht="22.5" customHeight="1">
      <c r="A441" s="34"/>
      <c r="B441" s="35"/>
      <c r="C441" s="35"/>
      <c r="D441" s="35"/>
      <c r="E441" s="35"/>
      <c r="F441" s="16"/>
      <c r="G441" s="35"/>
      <c r="H441" s="35"/>
      <c r="I441" s="35"/>
      <c r="J441" s="35"/>
    </row>
    <row r="442" spans="1:10" ht="22.5" customHeight="1">
      <c r="A442" s="34"/>
      <c r="B442" s="35"/>
      <c r="C442" s="35"/>
      <c r="D442" s="35"/>
      <c r="E442" s="35"/>
      <c r="F442" s="16"/>
      <c r="G442" s="35"/>
      <c r="H442" s="35"/>
      <c r="I442" s="35"/>
      <c r="J442" s="35"/>
    </row>
    <row r="443" spans="1:10" ht="22.5" customHeight="1">
      <c r="A443" s="34"/>
      <c r="B443" s="35"/>
      <c r="C443" s="35"/>
      <c r="D443" s="35"/>
      <c r="E443" s="35"/>
      <c r="F443" s="16"/>
      <c r="G443" s="35"/>
      <c r="H443" s="35"/>
      <c r="I443" s="35"/>
      <c r="J443" s="35"/>
    </row>
    <row r="444" spans="1:10" ht="22.5" customHeight="1">
      <c r="A444" s="34"/>
      <c r="B444" s="35"/>
      <c r="C444" s="35"/>
      <c r="D444" s="35"/>
      <c r="E444" s="35"/>
      <c r="F444" s="16"/>
      <c r="G444" s="35"/>
      <c r="H444" s="35"/>
      <c r="I444" s="35"/>
      <c r="J444" s="35"/>
    </row>
    <row r="445" spans="1:10" ht="22.5" customHeight="1">
      <c r="A445" s="34"/>
      <c r="B445" s="35"/>
      <c r="C445" s="35"/>
      <c r="D445" s="35"/>
      <c r="E445" s="35"/>
      <c r="F445" s="16"/>
      <c r="G445" s="35"/>
      <c r="H445" s="35"/>
      <c r="I445" s="35"/>
      <c r="J445" s="35"/>
    </row>
    <row r="446" spans="1:10" ht="22.5" customHeight="1">
      <c r="A446" s="34"/>
      <c r="B446" s="35"/>
      <c r="C446" s="35"/>
      <c r="D446" s="35"/>
      <c r="E446" s="35"/>
      <c r="F446" s="16"/>
      <c r="G446" s="35"/>
      <c r="H446" s="35"/>
      <c r="I446" s="35"/>
      <c r="J446" s="35"/>
    </row>
    <row r="447" spans="1:10" ht="22.5" customHeight="1">
      <c r="A447" s="34"/>
      <c r="B447" s="35"/>
      <c r="C447" s="35"/>
      <c r="D447" s="35"/>
      <c r="E447" s="35"/>
      <c r="F447" s="16"/>
      <c r="G447" s="35"/>
      <c r="H447" s="35"/>
      <c r="I447" s="35"/>
      <c r="J447" s="35"/>
    </row>
    <row r="448" spans="1:10" ht="22.5" customHeight="1">
      <c r="A448" s="34"/>
      <c r="B448" s="35"/>
      <c r="C448" s="35"/>
      <c r="D448" s="35"/>
      <c r="E448" s="35"/>
      <c r="F448" s="16"/>
      <c r="G448" s="35"/>
      <c r="H448" s="35"/>
      <c r="I448" s="35"/>
      <c r="J448" s="35"/>
    </row>
    <row r="449" spans="1:10" ht="22.5" customHeight="1">
      <c r="A449" s="34"/>
      <c r="B449" s="35"/>
      <c r="C449" s="35"/>
      <c r="D449" s="35"/>
      <c r="E449" s="35"/>
      <c r="F449" s="16"/>
      <c r="G449" s="35"/>
      <c r="H449" s="35"/>
      <c r="I449" s="35"/>
      <c r="J449" s="35"/>
    </row>
    <row r="450" spans="1:10" ht="22.5" customHeight="1">
      <c r="A450" s="34"/>
      <c r="B450" s="35"/>
      <c r="C450" s="35"/>
      <c r="D450" s="35"/>
      <c r="E450" s="35"/>
      <c r="F450" s="16"/>
      <c r="G450" s="35"/>
      <c r="H450" s="35"/>
      <c r="I450" s="35"/>
      <c r="J450" s="35"/>
    </row>
    <row r="451" spans="1:10" ht="22.5" customHeight="1">
      <c r="A451" s="34"/>
      <c r="B451" s="35"/>
      <c r="C451" s="35"/>
      <c r="D451" s="35"/>
      <c r="E451" s="35"/>
      <c r="F451" s="16"/>
      <c r="G451" s="35"/>
      <c r="H451" s="35"/>
      <c r="I451" s="35"/>
      <c r="J451" s="35"/>
    </row>
    <row r="452" spans="1:10" ht="22.5" customHeight="1">
      <c r="A452" s="34"/>
      <c r="B452" s="35"/>
      <c r="C452" s="35"/>
      <c r="D452" s="35"/>
      <c r="E452" s="35"/>
      <c r="F452" s="16"/>
      <c r="G452" s="35"/>
      <c r="H452" s="35"/>
      <c r="I452" s="35"/>
      <c r="J452" s="35"/>
    </row>
    <row r="453" spans="1:10" ht="22.5" customHeight="1">
      <c r="A453" s="34"/>
      <c r="B453" s="35"/>
      <c r="C453" s="35"/>
      <c r="D453" s="35"/>
      <c r="E453" s="35"/>
      <c r="F453" s="16"/>
      <c r="G453" s="35"/>
      <c r="H453" s="35"/>
      <c r="I453" s="35"/>
      <c r="J453" s="35"/>
    </row>
    <row r="454" spans="1:10" ht="22.5" customHeight="1">
      <c r="A454" s="34"/>
      <c r="B454" s="35"/>
      <c r="C454" s="35"/>
      <c r="D454" s="35"/>
      <c r="E454" s="35"/>
      <c r="F454" s="16"/>
      <c r="G454" s="35"/>
      <c r="H454" s="35"/>
      <c r="I454" s="35"/>
      <c r="J454" s="35"/>
    </row>
    <row r="455" spans="1:10" ht="22.5" customHeight="1">
      <c r="A455" s="34"/>
      <c r="B455" s="35"/>
      <c r="C455" s="35"/>
      <c r="D455" s="35"/>
      <c r="E455" s="35"/>
      <c r="F455" s="16"/>
      <c r="G455" s="35"/>
      <c r="H455" s="35"/>
      <c r="I455" s="35"/>
      <c r="J455" s="35"/>
    </row>
    <row r="456" spans="1:10" ht="22.5" customHeight="1">
      <c r="A456" s="34"/>
      <c r="B456" s="35"/>
      <c r="C456" s="35"/>
      <c r="D456" s="35"/>
      <c r="E456" s="35"/>
      <c r="F456" s="16"/>
      <c r="G456" s="35"/>
      <c r="H456" s="35"/>
      <c r="I456" s="35"/>
      <c r="J456" s="35"/>
    </row>
    <row r="457" spans="1:10" ht="22.5" customHeight="1">
      <c r="A457" s="34"/>
      <c r="B457" s="35"/>
      <c r="C457" s="35"/>
      <c r="D457" s="35"/>
      <c r="E457" s="35"/>
      <c r="F457" s="16"/>
      <c r="G457" s="35"/>
      <c r="H457" s="35"/>
      <c r="I457" s="35"/>
      <c r="J457" s="35"/>
    </row>
    <row r="458" spans="1:10" ht="22.5" customHeight="1">
      <c r="A458" s="34"/>
      <c r="B458" s="35"/>
      <c r="C458" s="35"/>
      <c r="D458" s="35"/>
      <c r="E458" s="35"/>
      <c r="F458" s="16"/>
      <c r="G458" s="35"/>
      <c r="H458" s="35"/>
      <c r="I458" s="35"/>
      <c r="J458" s="35"/>
    </row>
    <row r="459" spans="1:10" ht="22.5" customHeight="1">
      <c r="A459" s="34"/>
      <c r="B459" s="35"/>
      <c r="C459" s="35"/>
      <c r="D459" s="35"/>
      <c r="E459" s="35"/>
      <c r="F459" s="16"/>
      <c r="G459" s="35"/>
      <c r="H459" s="35"/>
      <c r="I459" s="35"/>
      <c r="J459" s="35"/>
    </row>
    <row r="460" spans="1:10" ht="22.5" customHeight="1">
      <c r="A460" s="34"/>
      <c r="B460" s="35"/>
      <c r="C460" s="35"/>
      <c r="D460" s="35"/>
      <c r="E460" s="35"/>
      <c r="F460" s="16"/>
      <c r="G460" s="35"/>
      <c r="H460" s="35"/>
      <c r="I460" s="35"/>
      <c r="J460" s="35"/>
    </row>
    <row r="461" spans="1:10" ht="22.5" customHeight="1">
      <c r="A461" s="34"/>
      <c r="B461" s="35"/>
      <c r="C461" s="35"/>
      <c r="D461" s="35"/>
      <c r="E461" s="35"/>
      <c r="F461" s="16"/>
      <c r="G461" s="35"/>
      <c r="H461" s="35"/>
      <c r="I461" s="35"/>
      <c r="J461" s="35"/>
    </row>
    <row r="462" spans="1:10" ht="22.5" customHeight="1">
      <c r="A462" s="34"/>
      <c r="B462" s="35"/>
      <c r="C462" s="35"/>
      <c r="D462" s="35"/>
      <c r="E462" s="35"/>
      <c r="F462" s="16"/>
      <c r="G462" s="35"/>
      <c r="H462" s="35"/>
      <c r="I462" s="35"/>
      <c r="J462" s="35"/>
    </row>
    <row r="463" spans="1:10" ht="22.5" customHeight="1">
      <c r="A463" s="34"/>
      <c r="B463" s="35"/>
      <c r="C463" s="35"/>
      <c r="D463" s="35"/>
      <c r="E463" s="35"/>
      <c r="F463" s="16"/>
      <c r="G463" s="35"/>
      <c r="H463" s="35"/>
      <c r="I463" s="35"/>
      <c r="J463" s="35"/>
    </row>
    <row r="464" spans="1:10" ht="22.5" customHeight="1">
      <c r="A464" s="34"/>
      <c r="B464" s="35"/>
      <c r="C464" s="35"/>
      <c r="D464" s="35"/>
      <c r="E464" s="35"/>
      <c r="F464" s="16"/>
      <c r="G464" s="35"/>
      <c r="H464" s="35"/>
      <c r="I464" s="35"/>
      <c r="J464" s="35"/>
    </row>
    <row r="465" spans="1:10" ht="22.5" customHeight="1">
      <c r="A465" s="34"/>
      <c r="B465" s="35"/>
      <c r="C465" s="35"/>
      <c r="D465" s="35"/>
      <c r="E465" s="35"/>
      <c r="F465" s="16"/>
      <c r="G465" s="35"/>
      <c r="H465" s="35"/>
      <c r="I465" s="35"/>
      <c r="J465" s="35"/>
    </row>
    <row r="466" spans="1:10" ht="22.5" customHeight="1">
      <c r="A466" s="34"/>
      <c r="B466" s="35"/>
      <c r="C466" s="35"/>
      <c r="D466" s="35"/>
      <c r="E466" s="35"/>
      <c r="F466" s="16"/>
      <c r="G466" s="35"/>
      <c r="H466" s="35"/>
      <c r="I466" s="35"/>
      <c r="J466" s="35"/>
    </row>
  </sheetData>
  <phoneticPr fontId="36"/>
  <dataValidations count="3">
    <dataValidation type="list" allowBlank="1" sqref="H2:H466" xr:uid="{00000000-0002-0000-1700-000000000000}">
      <formula1>"リード,失注,提案,獲得,進行中,課題確認,アクション待ち,協業先"</formula1>
    </dataValidation>
    <dataValidation type="list" allowBlank="1" sqref="I2:I466" xr:uid="{00000000-0002-0000-1700-000001000000}">
      <formula1>"底,高,中"</formula1>
    </dataValidation>
    <dataValidation allowBlank="1" showDropDown="1" sqref="A2:A466" xr:uid="{00000000-0002-0000-1700-000002000000}"/>
  </dataValidations>
  <pageMargins left="0.75" right="0.75" top="1" bottom="1" header="0.5" footer="0.5"/>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10" t="s">
        <v>1745</v>
      </c>
      <c r="C2" s="10" t="s">
        <v>1746</v>
      </c>
      <c r="D2" s="10"/>
      <c r="E2" s="9"/>
      <c r="F2" s="10"/>
      <c r="G2" s="10"/>
      <c r="H2" s="10"/>
      <c r="I2" s="11"/>
      <c r="J2" s="12"/>
      <c r="K2" s="13"/>
      <c r="L2" s="13"/>
      <c r="M2" s="13"/>
      <c r="N2" s="13"/>
      <c r="O2" s="13"/>
      <c r="P2" s="13"/>
      <c r="Q2" s="13"/>
      <c r="R2" s="13"/>
      <c r="S2" s="13"/>
      <c r="T2" s="13"/>
      <c r="U2" s="13"/>
      <c r="V2" s="13"/>
      <c r="W2" s="13"/>
      <c r="X2" s="13"/>
      <c r="Y2" s="13"/>
      <c r="Z2" s="13"/>
      <c r="AA2" s="13"/>
    </row>
    <row r="3" spans="1:27" ht="22.5" customHeight="1">
      <c r="A3" s="14" t="s">
        <v>184</v>
      </c>
      <c r="B3" s="8" t="s">
        <v>1747</v>
      </c>
      <c r="C3" s="8" t="s">
        <v>1748</v>
      </c>
      <c r="D3" s="8"/>
      <c r="E3" s="16"/>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8" t="s">
        <v>1749</v>
      </c>
      <c r="C4" s="8" t="s">
        <v>1750</v>
      </c>
      <c r="D4" s="8"/>
      <c r="E4" s="16"/>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8" t="s">
        <v>1751</v>
      </c>
      <c r="C5" s="8" t="s">
        <v>1752</v>
      </c>
      <c r="D5" s="8"/>
      <c r="E5" s="16"/>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8" t="s">
        <v>1753</v>
      </c>
      <c r="C6" s="8" t="s">
        <v>1754</v>
      </c>
      <c r="D6" s="8"/>
      <c r="E6" s="16"/>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8" t="s">
        <v>1755</v>
      </c>
      <c r="C7" s="8" t="s">
        <v>1756</v>
      </c>
      <c r="D7" s="8"/>
      <c r="E7" s="16"/>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8" t="s">
        <v>1757</v>
      </c>
      <c r="C8" s="8" t="s">
        <v>1758</v>
      </c>
      <c r="D8" s="8"/>
      <c r="E8" s="16"/>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8" t="s">
        <v>1759</v>
      </c>
      <c r="C9" s="8" t="s">
        <v>1760</v>
      </c>
      <c r="D9" s="8"/>
      <c r="E9" s="16"/>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8" t="s">
        <v>1761</v>
      </c>
      <c r="C10" s="8" t="s">
        <v>1762</v>
      </c>
      <c r="D10" s="8"/>
      <c r="E10" s="16"/>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8" t="s">
        <v>1763</v>
      </c>
      <c r="C11" s="8" t="s">
        <v>1434</v>
      </c>
      <c r="D11" s="8"/>
      <c r="E11" s="16"/>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8" t="s">
        <v>1764</v>
      </c>
      <c r="C12" s="8" t="s">
        <v>894</v>
      </c>
      <c r="D12" s="8"/>
      <c r="E12" s="16"/>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8" t="s">
        <v>1765</v>
      </c>
      <c r="C13" s="8" t="s">
        <v>1766</v>
      </c>
      <c r="D13" s="8"/>
      <c r="E13" s="16"/>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8" t="s">
        <v>1767</v>
      </c>
      <c r="C14" s="8" t="s">
        <v>1768</v>
      </c>
      <c r="D14" s="8"/>
      <c r="E14" s="16"/>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8" t="s">
        <v>1769</v>
      </c>
      <c r="C15" s="8" t="s">
        <v>1716</v>
      </c>
      <c r="D15" s="8"/>
      <c r="E15" s="16"/>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8" t="s">
        <v>1770</v>
      </c>
      <c r="C16" s="8" t="s">
        <v>710</v>
      </c>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8" t="s">
        <v>1771</v>
      </c>
      <c r="C17" s="8" t="s">
        <v>1772</v>
      </c>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8" t="s">
        <v>1773</v>
      </c>
      <c r="C18" s="8" t="s">
        <v>1456</v>
      </c>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8" t="s">
        <v>1774</v>
      </c>
      <c r="C19" s="8" t="s">
        <v>1775</v>
      </c>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8" t="s">
        <v>1776</v>
      </c>
      <c r="C20" s="8" t="s">
        <v>1777</v>
      </c>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8" t="s">
        <v>1778</v>
      </c>
      <c r="C21" s="8" t="s">
        <v>1779</v>
      </c>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8" t="s">
        <v>1780</v>
      </c>
      <c r="C22" s="8" t="s">
        <v>1756</v>
      </c>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8" t="s">
        <v>1781</v>
      </c>
      <c r="C23" s="8" t="s">
        <v>1746</v>
      </c>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8" t="s">
        <v>1782</v>
      </c>
      <c r="C24" s="8" t="s">
        <v>1746</v>
      </c>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8" t="s">
        <v>1783</v>
      </c>
      <c r="C25" s="8" t="s">
        <v>1756</v>
      </c>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8" t="s">
        <v>1784</v>
      </c>
      <c r="C26" s="8" t="s">
        <v>1785</v>
      </c>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8" t="s">
        <v>1786</v>
      </c>
      <c r="C27" s="8" t="s">
        <v>1756</v>
      </c>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8" t="s">
        <v>1787</v>
      </c>
      <c r="C28" s="8" t="s">
        <v>1756</v>
      </c>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8" t="s">
        <v>1788</v>
      </c>
      <c r="C29" s="8" t="s">
        <v>1470</v>
      </c>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8" t="s">
        <v>1789</v>
      </c>
      <c r="C30" s="8" t="s">
        <v>1726</v>
      </c>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8" t="s">
        <v>1790</v>
      </c>
      <c r="C31" s="8" t="s">
        <v>1726</v>
      </c>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8" t="s">
        <v>1791</v>
      </c>
      <c r="C32" s="8" t="s">
        <v>1746</v>
      </c>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8" t="s">
        <v>1792</v>
      </c>
      <c r="C33" s="8" t="s">
        <v>1726</v>
      </c>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8" t="s">
        <v>1793</v>
      </c>
      <c r="C34" s="8" t="s">
        <v>1726</v>
      </c>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8" t="s">
        <v>1794</v>
      </c>
      <c r="C35" s="8" t="s">
        <v>1756</v>
      </c>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8" t="s">
        <v>1795</v>
      </c>
      <c r="C36" s="8" t="s">
        <v>1726</v>
      </c>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8" t="s">
        <v>1796</v>
      </c>
      <c r="C37" s="8" t="s">
        <v>1797</v>
      </c>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8" t="s">
        <v>1798</v>
      </c>
      <c r="C38" s="8" t="s">
        <v>1726</v>
      </c>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8" t="s">
        <v>1799</v>
      </c>
      <c r="C39" s="8" t="s">
        <v>1800</v>
      </c>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8" t="s">
        <v>1801</v>
      </c>
      <c r="C40" s="8" t="s">
        <v>1746</v>
      </c>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3" t="s">
        <v>1802</v>
      </c>
      <c r="C41" s="23" t="s">
        <v>1746</v>
      </c>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9" t="s">
        <v>1803</v>
      </c>
      <c r="C42" s="29" t="s">
        <v>1434</v>
      </c>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8" t="s">
        <v>1804</v>
      </c>
      <c r="C43" s="8" t="s">
        <v>1746</v>
      </c>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8" t="s">
        <v>1805</v>
      </c>
      <c r="C44" s="8" t="s">
        <v>1806</v>
      </c>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8" t="s">
        <v>1807</v>
      </c>
      <c r="C45" s="8" t="s">
        <v>1756</v>
      </c>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8" t="s">
        <v>1808</v>
      </c>
      <c r="C46" s="8" t="s">
        <v>1726</v>
      </c>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8" t="s">
        <v>1809</v>
      </c>
      <c r="C47" s="8" t="s">
        <v>1746</v>
      </c>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8" t="s">
        <v>1810</v>
      </c>
      <c r="C48" s="8" t="s">
        <v>1726</v>
      </c>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8" t="s">
        <v>1811</v>
      </c>
      <c r="C49" s="8" t="s">
        <v>1800</v>
      </c>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8" t="s">
        <v>1812</v>
      </c>
      <c r="C50" s="8" t="s">
        <v>1716</v>
      </c>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8" t="s">
        <v>1813</v>
      </c>
      <c r="C51" s="8" t="s">
        <v>1554</v>
      </c>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8" t="s">
        <v>1814</v>
      </c>
      <c r="C52" s="8" t="s">
        <v>1470</v>
      </c>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8" t="s">
        <v>1815</v>
      </c>
      <c r="C53" s="8" t="s">
        <v>1754</v>
      </c>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8" t="s">
        <v>1816</v>
      </c>
      <c r="C54" s="8" t="s">
        <v>1726</v>
      </c>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8" t="s">
        <v>1817</v>
      </c>
      <c r="C55" s="8" t="s">
        <v>1756</v>
      </c>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8" t="s">
        <v>1818</v>
      </c>
      <c r="C56" s="8" t="s">
        <v>1819</v>
      </c>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8" t="s">
        <v>1820</v>
      </c>
      <c r="C57" s="8" t="s">
        <v>1821</v>
      </c>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8" t="s">
        <v>1822</v>
      </c>
      <c r="C58" s="8" t="s">
        <v>1470</v>
      </c>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8" t="s">
        <v>1823</v>
      </c>
      <c r="C59" s="8" t="s">
        <v>1824</v>
      </c>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8" t="s">
        <v>1825</v>
      </c>
      <c r="C60" s="8" t="s">
        <v>1824</v>
      </c>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8" t="s">
        <v>1826</v>
      </c>
      <c r="C61" s="8" t="s">
        <v>1746</v>
      </c>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8" t="s">
        <v>1827</v>
      </c>
      <c r="C62" s="8" t="s">
        <v>1746</v>
      </c>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8" t="s">
        <v>1828</v>
      </c>
      <c r="C63" s="8" t="s">
        <v>1726</v>
      </c>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8"/>
      <c r="C64" s="8"/>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8"/>
      <c r="C65" s="8"/>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8"/>
      <c r="C66" s="8"/>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8"/>
      <c r="C67" s="8"/>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8"/>
      <c r="C68" s="8"/>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8"/>
      <c r="C69" s="8"/>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8"/>
      <c r="C70" s="8"/>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8"/>
      <c r="C71" s="8"/>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8"/>
      <c r="C72" s="8"/>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8"/>
      <c r="C73" s="8"/>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8"/>
      <c r="C74" s="8"/>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8"/>
      <c r="C75" s="8"/>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8"/>
      <c r="C76" s="8"/>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8"/>
      <c r="C77" s="8"/>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8"/>
      <c r="C78" s="8"/>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8"/>
      <c r="C79" s="8"/>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8"/>
      <c r="C80" s="8"/>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8"/>
      <c r="C81" s="8"/>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8"/>
      <c r="C82" s="8"/>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1800-000000000000}">
      <formula1>"リード,失注,提案,獲得,進行中,課題確認,アクション待ち,協業先"</formula1>
    </dataValidation>
    <dataValidation type="list" allowBlank="1" sqref="H2:H466" xr:uid="{00000000-0002-0000-1800-000001000000}">
      <formula1>"底,高,中"</formula1>
    </dataValidation>
    <dataValidation allowBlank="1" showDropDown="1" sqref="A2:A466" xr:uid="{00000000-0002-0000-1800-000002000000}"/>
  </dataValidations>
  <pageMargins left="0.75" right="0.75" top="1" bottom="1" header="0.5" footer="0.5"/>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30.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10" t="s">
        <v>1829</v>
      </c>
      <c r="C2" s="10" t="s">
        <v>1830</v>
      </c>
      <c r="D2" s="10"/>
      <c r="E2" s="9"/>
      <c r="F2" s="10"/>
      <c r="G2" s="8"/>
      <c r="H2" s="10"/>
      <c r="I2" s="11"/>
      <c r="J2" s="12"/>
      <c r="K2" s="13"/>
      <c r="L2" s="13"/>
      <c r="M2" s="13"/>
      <c r="N2" s="13"/>
      <c r="O2" s="13"/>
      <c r="P2" s="13"/>
      <c r="Q2" s="13"/>
      <c r="R2" s="13"/>
      <c r="S2" s="13"/>
      <c r="T2" s="13"/>
      <c r="U2" s="13"/>
      <c r="V2" s="13"/>
      <c r="W2" s="13"/>
      <c r="X2" s="13"/>
      <c r="Y2" s="13"/>
      <c r="Z2" s="13"/>
      <c r="AA2" s="13"/>
    </row>
    <row r="3" spans="1:27" ht="22.5" customHeight="1">
      <c r="A3" s="14" t="s">
        <v>184</v>
      </c>
      <c r="B3" s="8" t="s">
        <v>1831</v>
      </c>
      <c r="C3" s="8" t="s">
        <v>1168</v>
      </c>
      <c r="D3" s="8"/>
      <c r="E3" s="16"/>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8" t="s">
        <v>1832</v>
      </c>
      <c r="C4" s="8" t="s">
        <v>1833</v>
      </c>
      <c r="D4" s="8"/>
      <c r="E4" s="16"/>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8" t="s">
        <v>1834</v>
      </c>
      <c r="C5" s="8" t="s">
        <v>1835</v>
      </c>
      <c r="D5" s="8"/>
      <c r="E5" s="16"/>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8" t="s">
        <v>1836</v>
      </c>
      <c r="C6" s="8"/>
      <c r="D6" s="8"/>
      <c r="E6" s="16"/>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8" t="s">
        <v>1837</v>
      </c>
      <c r="C7" s="8" t="s">
        <v>1838</v>
      </c>
      <c r="D7" s="8"/>
      <c r="E7" s="16"/>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8" t="s">
        <v>1839</v>
      </c>
      <c r="C8" s="8"/>
      <c r="D8" s="8"/>
      <c r="E8" s="16"/>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8" t="s">
        <v>1840</v>
      </c>
      <c r="C9" s="8" t="s">
        <v>1841</v>
      </c>
      <c r="D9" s="8"/>
      <c r="E9" s="16"/>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8" t="s">
        <v>1842</v>
      </c>
      <c r="C10" s="8"/>
      <c r="D10" s="8"/>
      <c r="E10" s="16"/>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8" t="s">
        <v>1843</v>
      </c>
      <c r="C11" s="8" t="s">
        <v>1841</v>
      </c>
      <c r="D11" s="8"/>
      <c r="E11" s="16"/>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8" t="s">
        <v>1844</v>
      </c>
      <c r="C12" s="8" t="s">
        <v>1845</v>
      </c>
      <c r="D12" s="8"/>
      <c r="E12" s="16"/>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8" t="s">
        <v>1846</v>
      </c>
      <c r="C13" s="8" t="s">
        <v>1847</v>
      </c>
      <c r="D13" s="8"/>
      <c r="E13" s="16"/>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8" t="s">
        <v>1848</v>
      </c>
      <c r="C14" s="8" t="s">
        <v>605</v>
      </c>
      <c r="D14" s="8"/>
      <c r="E14" s="16"/>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8" t="s">
        <v>1849</v>
      </c>
      <c r="C15" s="8" t="s">
        <v>1850</v>
      </c>
      <c r="D15" s="8"/>
      <c r="E15" s="16"/>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8" t="s">
        <v>1851</v>
      </c>
      <c r="C16" s="8" t="s">
        <v>1852</v>
      </c>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8" t="s">
        <v>1853</v>
      </c>
      <c r="C17" s="8" t="s">
        <v>1319</v>
      </c>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8" t="s">
        <v>1854</v>
      </c>
      <c r="C18" s="8" t="s">
        <v>1855</v>
      </c>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8" t="s">
        <v>1856</v>
      </c>
      <c r="C19" s="8" t="s">
        <v>1857</v>
      </c>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8" t="s">
        <v>1858</v>
      </c>
      <c r="C20" s="8" t="s">
        <v>1859</v>
      </c>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8" t="s">
        <v>1860</v>
      </c>
      <c r="C21" s="8"/>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8" t="s">
        <v>1373</v>
      </c>
      <c r="C22" s="8" t="s">
        <v>1861</v>
      </c>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8" t="s">
        <v>1862</v>
      </c>
      <c r="C23" s="8" t="s">
        <v>1863</v>
      </c>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8" t="s">
        <v>1864</v>
      </c>
      <c r="C24" s="8" t="s">
        <v>1865</v>
      </c>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8" t="s">
        <v>1866</v>
      </c>
      <c r="C25" s="8" t="s">
        <v>1867</v>
      </c>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8" t="s">
        <v>1868</v>
      </c>
      <c r="C26" s="8" t="s">
        <v>1869</v>
      </c>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8" t="s">
        <v>1870</v>
      </c>
      <c r="C27" s="8" t="s">
        <v>1865</v>
      </c>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8" t="s">
        <v>1871</v>
      </c>
      <c r="C28" s="8" t="s">
        <v>1872</v>
      </c>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8"/>
      <c r="C29" s="8"/>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8"/>
      <c r="C30" s="8"/>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8"/>
      <c r="C31" s="8"/>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8"/>
      <c r="C32" s="8"/>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8"/>
      <c r="C33" s="8"/>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8"/>
      <c r="C34" s="8"/>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8"/>
      <c r="C35" s="8"/>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8"/>
      <c r="C36" s="8"/>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8"/>
      <c r="C37" s="8"/>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8"/>
      <c r="C38" s="8"/>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8"/>
      <c r="C39" s="8"/>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8"/>
      <c r="C40" s="8"/>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3"/>
      <c r="C41" s="23"/>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9"/>
      <c r="C42" s="29"/>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8"/>
      <c r="C43" s="8"/>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8"/>
      <c r="C44" s="8"/>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8"/>
      <c r="C45" s="8"/>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8"/>
      <c r="C46" s="8"/>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8"/>
      <c r="C47" s="8"/>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8"/>
      <c r="C48" s="8"/>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8"/>
      <c r="C49" s="8"/>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8"/>
      <c r="C50" s="8"/>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8"/>
      <c r="C51" s="8"/>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8"/>
      <c r="C52" s="8"/>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8"/>
      <c r="C53" s="8"/>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8"/>
      <c r="C54" s="8"/>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8"/>
      <c r="C55" s="8"/>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8"/>
      <c r="C56" s="8"/>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8"/>
      <c r="C57" s="8"/>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8"/>
      <c r="C58" s="8"/>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8"/>
      <c r="C59" s="8"/>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8"/>
      <c r="C60" s="8"/>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8"/>
      <c r="C61" s="8"/>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8"/>
      <c r="C62" s="8"/>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8"/>
      <c r="C63" s="8"/>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8"/>
      <c r="C64" s="8"/>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8"/>
      <c r="C65" s="8"/>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8"/>
      <c r="C66" s="8"/>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8"/>
      <c r="C67" s="8"/>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8"/>
      <c r="C68" s="8"/>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8"/>
      <c r="C69" s="8"/>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8"/>
      <c r="C70" s="8"/>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8"/>
      <c r="C71" s="8"/>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8"/>
      <c r="C72" s="8"/>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8"/>
      <c r="C73" s="8"/>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8"/>
      <c r="C74" s="8"/>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8"/>
      <c r="C75" s="8"/>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8"/>
      <c r="C76" s="8"/>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8"/>
      <c r="C77" s="8"/>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8"/>
      <c r="C78" s="8"/>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8"/>
      <c r="C79" s="8"/>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8"/>
      <c r="C80" s="8"/>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8"/>
      <c r="C81" s="8"/>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8"/>
      <c r="C82" s="8"/>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1900-000000000000}">
      <formula1>"リード,失注,提案,獲得,進行中,課題確認,アクション待ち,協業先"</formula1>
    </dataValidation>
    <dataValidation type="list" allowBlank="1" sqref="H2:H466" xr:uid="{00000000-0002-0000-1900-000001000000}">
      <formula1>"底,高,中"</formula1>
    </dataValidation>
    <dataValidation allowBlank="1" showDropDown="1" sqref="A2:A466" xr:uid="{00000000-0002-0000-1900-000002000000}"/>
  </dataValidations>
  <pageMargins left="0.75" right="0.75" top="1" bottom="1" header="0.5" footer="0.5"/>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10"/>
      <c r="C2" s="10"/>
      <c r="D2" s="10"/>
      <c r="E2" s="9"/>
      <c r="F2" s="10"/>
      <c r="G2" s="10"/>
      <c r="H2" s="10"/>
      <c r="I2" s="11"/>
      <c r="J2" s="12"/>
      <c r="K2" s="13"/>
      <c r="L2" s="13"/>
      <c r="M2" s="13"/>
      <c r="N2" s="13"/>
      <c r="O2" s="13"/>
      <c r="P2" s="13"/>
      <c r="Q2" s="13"/>
      <c r="R2" s="13"/>
      <c r="S2" s="13"/>
      <c r="T2" s="13"/>
      <c r="U2" s="13"/>
      <c r="V2" s="13"/>
      <c r="W2" s="13"/>
      <c r="X2" s="13"/>
      <c r="Y2" s="13"/>
      <c r="Z2" s="13"/>
      <c r="AA2" s="13"/>
    </row>
    <row r="3" spans="1:27" ht="22.5" customHeight="1">
      <c r="A3" s="14" t="s">
        <v>184</v>
      </c>
      <c r="B3" s="8"/>
      <c r="C3" s="8"/>
      <c r="D3" s="8"/>
      <c r="E3" s="16"/>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8"/>
      <c r="C4" s="8"/>
      <c r="D4" s="8"/>
      <c r="E4" s="16"/>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8"/>
      <c r="C5" s="8"/>
      <c r="D5" s="8"/>
      <c r="E5" s="16"/>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8"/>
      <c r="C6" s="8"/>
      <c r="D6" s="8"/>
      <c r="E6" s="16"/>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8"/>
      <c r="C7" s="8"/>
      <c r="D7" s="8"/>
      <c r="E7" s="16"/>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8"/>
      <c r="C8" s="8"/>
      <c r="D8" s="8"/>
      <c r="E8" s="16"/>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8"/>
      <c r="C9" s="8"/>
      <c r="D9" s="8"/>
      <c r="E9" s="16"/>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8"/>
      <c r="C10" s="8"/>
      <c r="D10" s="8"/>
      <c r="E10" s="16"/>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8"/>
      <c r="C11" s="8"/>
      <c r="D11" s="8"/>
      <c r="E11" s="16"/>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8"/>
      <c r="C12" s="8"/>
      <c r="D12" s="8"/>
      <c r="E12" s="16"/>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8"/>
      <c r="C13" s="8"/>
      <c r="D13" s="8"/>
      <c r="E13" s="16"/>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8"/>
      <c r="C14" s="8"/>
      <c r="D14" s="8"/>
      <c r="E14" s="16"/>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8"/>
      <c r="C15" s="8"/>
      <c r="D15" s="8"/>
      <c r="E15" s="16"/>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8"/>
      <c r="C16" s="8"/>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8"/>
      <c r="C17" s="8"/>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8"/>
      <c r="C18" s="8"/>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8"/>
      <c r="C19" s="8"/>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8"/>
      <c r="C20" s="8"/>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8"/>
      <c r="C21" s="8"/>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8"/>
      <c r="C22" s="8"/>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8"/>
      <c r="C23" s="8"/>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8"/>
      <c r="C24" s="8"/>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8"/>
      <c r="C25" s="8"/>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8"/>
      <c r="C26" s="8"/>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8"/>
      <c r="C27" s="8"/>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8"/>
      <c r="C28" s="8"/>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8"/>
      <c r="C29" s="8"/>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8"/>
      <c r="C30" s="8"/>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8"/>
      <c r="C31" s="8"/>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8"/>
      <c r="C32" s="8"/>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8"/>
      <c r="C33" s="8"/>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8"/>
      <c r="C34" s="8"/>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8"/>
      <c r="C35" s="8"/>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8"/>
      <c r="C36" s="8"/>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8"/>
      <c r="C37" s="8"/>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8"/>
      <c r="C38" s="8"/>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8"/>
      <c r="C39" s="8"/>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8"/>
      <c r="C40" s="8"/>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3"/>
      <c r="C41" s="23"/>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9"/>
      <c r="C42" s="29"/>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8"/>
      <c r="C43" s="8"/>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8"/>
      <c r="C44" s="8"/>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8"/>
      <c r="C45" s="8"/>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8"/>
      <c r="C46" s="8"/>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8"/>
      <c r="C47" s="8"/>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8"/>
      <c r="C48" s="8"/>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8"/>
      <c r="C49" s="8"/>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8"/>
      <c r="C50" s="8"/>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8"/>
      <c r="C51" s="8"/>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8"/>
      <c r="C52" s="8"/>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8"/>
      <c r="C53" s="8"/>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8"/>
      <c r="C54" s="8"/>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8"/>
      <c r="C55" s="8"/>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8"/>
      <c r="C56" s="8"/>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8"/>
      <c r="C57" s="8"/>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8"/>
      <c r="C58" s="8"/>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8"/>
      <c r="C59" s="8"/>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8"/>
      <c r="C60" s="8"/>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8"/>
      <c r="C61" s="8"/>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8"/>
      <c r="C62" s="8"/>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8"/>
      <c r="C63" s="8"/>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8"/>
      <c r="C64" s="8"/>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8"/>
      <c r="C65" s="8"/>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8"/>
      <c r="C66" s="8"/>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8"/>
      <c r="C67" s="8"/>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8"/>
      <c r="C68" s="8"/>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8"/>
      <c r="C69" s="8"/>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8"/>
      <c r="C70" s="8"/>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8"/>
      <c r="C71" s="8"/>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8"/>
      <c r="C72" s="8"/>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8"/>
      <c r="C73" s="8"/>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8"/>
      <c r="C74" s="8"/>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8"/>
      <c r="C75" s="8"/>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8"/>
      <c r="C76" s="8"/>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8"/>
      <c r="C77" s="8"/>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8"/>
      <c r="C78" s="8"/>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8"/>
      <c r="C79" s="8"/>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8"/>
      <c r="C80" s="8"/>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8"/>
      <c r="C81" s="8"/>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8"/>
      <c r="C82" s="8"/>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1A00-000000000000}">
      <formula1>"リード,失注,提案,獲得,進行中,課題確認,アクション待ち,協業先"</formula1>
    </dataValidation>
    <dataValidation type="list" allowBlank="1" sqref="H2:H466" xr:uid="{00000000-0002-0000-1A00-000001000000}">
      <formula1>"底,高,中"</formula1>
    </dataValidation>
    <dataValidation allowBlank="1" showDropDown="1" sqref="A2:A466" xr:uid="{00000000-0002-0000-1A00-000002000000}"/>
  </dataValidations>
  <pageMargins left="0.75" right="0.75" top="1" bottom="1" header="0.5" footer="0.5"/>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76" t="s">
        <v>1873</v>
      </c>
      <c r="C2" s="76" t="s">
        <v>1874</v>
      </c>
      <c r="D2" s="10"/>
      <c r="E2" s="9"/>
      <c r="F2" s="10"/>
      <c r="G2" s="10"/>
      <c r="H2" s="10"/>
      <c r="I2" s="11"/>
      <c r="J2" s="12"/>
      <c r="K2" s="13"/>
      <c r="L2" s="13"/>
      <c r="M2" s="13"/>
      <c r="N2" s="13"/>
      <c r="O2" s="13"/>
      <c r="P2" s="13"/>
      <c r="Q2" s="13"/>
      <c r="R2" s="13"/>
      <c r="S2" s="13"/>
      <c r="T2" s="13"/>
      <c r="U2" s="13"/>
      <c r="V2" s="13"/>
      <c r="W2" s="13"/>
      <c r="X2" s="13"/>
      <c r="Y2" s="13"/>
      <c r="Z2" s="13"/>
      <c r="AA2" s="13"/>
    </row>
    <row r="3" spans="1:27" ht="22.5" customHeight="1">
      <c r="A3" s="14" t="s">
        <v>184</v>
      </c>
      <c r="B3" s="77" t="s">
        <v>1875</v>
      </c>
      <c r="C3" s="77" t="s">
        <v>1876</v>
      </c>
      <c r="D3" s="8"/>
      <c r="E3" s="16"/>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78" t="s">
        <v>1877</v>
      </c>
      <c r="C4" s="78" t="s">
        <v>1878</v>
      </c>
      <c r="D4" s="8"/>
      <c r="E4" s="16"/>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77" t="s">
        <v>1879</v>
      </c>
      <c r="C5" s="77" t="s">
        <v>1880</v>
      </c>
      <c r="D5" s="8"/>
      <c r="E5" s="16"/>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78" t="s">
        <v>1881</v>
      </c>
      <c r="C6" s="78" t="s">
        <v>1882</v>
      </c>
      <c r="D6" s="8"/>
      <c r="E6" s="16"/>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77" t="s">
        <v>1883</v>
      </c>
      <c r="C7" s="77" t="s">
        <v>1319</v>
      </c>
      <c r="D7" s="8"/>
      <c r="E7" s="16"/>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78" t="s">
        <v>1884</v>
      </c>
      <c r="C8" s="78" t="s">
        <v>1885</v>
      </c>
      <c r="D8" s="8"/>
      <c r="E8" s="16"/>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77" t="s">
        <v>1886</v>
      </c>
      <c r="C9" s="77" t="s">
        <v>1887</v>
      </c>
      <c r="D9" s="8"/>
      <c r="E9" s="16"/>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78" t="s">
        <v>1888</v>
      </c>
      <c r="C10" s="78" t="s">
        <v>1889</v>
      </c>
      <c r="D10" s="8"/>
      <c r="E10" s="16"/>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77" t="s">
        <v>1890</v>
      </c>
      <c r="C11" s="77" t="s">
        <v>1319</v>
      </c>
      <c r="D11" s="8"/>
      <c r="E11" s="16"/>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78" t="s">
        <v>1891</v>
      </c>
      <c r="C12" s="78" t="s">
        <v>1892</v>
      </c>
      <c r="D12" s="8"/>
      <c r="E12" s="16"/>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77" t="s">
        <v>1893</v>
      </c>
      <c r="C13" s="77" t="s">
        <v>1894</v>
      </c>
      <c r="D13" s="8"/>
      <c r="E13" s="16"/>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78" t="s">
        <v>1895</v>
      </c>
      <c r="C14" s="78" t="s">
        <v>1896</v>
      </c>
      <c r="D14" s="8"/>
      <c r="E14" s="16"/>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77" t="s">
        <v>1897</v>
      </c>
      <c r="C15" s="77" t="s">
        <v>1898</v>
      </c>
      <c r="D15" s="8"/>
      <c r="E15" s="16"/>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78" t="s">
        <v>1899</v>
      </c>
      <c r="C16" s="78" t="s">
        <v>1900</v>
      </c>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77" t="s">
        <v>1901</v>
      </c>
      <c r="C17" s="77" t="s">
        <v>1894</v>
      </c>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78" t="s">
        <v>1902</v>
      </c>
      <c r="C18" s="78" t="s">
        <v>1903</v>
      </c>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77" t="s">
        <v>1904</v>
      </c>
      <c r="C19" s="77" t="s">
        <v>1905</v>
      </c>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78" t="s">
        <v>1906</v>
      </c>
      <c r="C20" s="78" t="s">
        <v>1907</v>
      </c>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77" t="s">
        <v>1908</v>
      </c>
      <c r="C21" s="77" t="s">
        <v>1909</v>
      </c>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78" t="s">
        <v>1910</v>
      </c>
      <c r="C22" s="78" t="s">
        <v>1911</v>
      </c>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77" t="s">
        <v>1912</v>
      </c>
      <c r="C23" s="77" t="s">
        <v>1913</v>
      </c>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78" t="s">
        <v>1914</v>
      </c>
      <c r="C24" s="78" t="s">
        <v>1319</v>
      </c>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77" t="s">
        <v>1915</v>
      </c>
      <c r="C25" s="77" t="s">
        <v>1916</v>
      </c>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78" t="s">
        <v>1917</v>
      </c>
      <c r="C26" s="78" t="s">
        <v>1916</v>
      </c>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77" t="s">
        <v>1918</v>
      </c>
      <c r="C27" s="77" t="s">
        <v>1919</v>
      </c>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78" t="s">
        <v>1920</v>
      </c>
      <c r="C28" s="78" t="s">
        <v>1892</v>
      </c>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77" t="s">
        <v>1921</v>
      </c>
      <c r="C29" s="77" t="s">
        <v>1922</v>
      </c>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78" t="s">
        <v>1923</v>
      </c>
      <c r="C30" s="78" t="s">
        <v>865</v>
      </c>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77" t="s">
        <v>1924</v>
      </c>
      <c r="C31" s="77" t="s">
        <v>1925</v>
      </c>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78" t="s">
        <v>1926</v>
      </c>
      <c r="C32" s="78" t="s">
        <v>1927</v>
      </c>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77" t="s">
        <v>1928</v>
      </c>
      <c r="C33" s="77" t="s">
        <v>1929</v>
      </c>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78" t="s">
        <v>1930</v>
      </c>
      <c r="C34" s="78" t="s">
        <v>873</v>
      </c>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77" t="s">
        <v>1931</v>
      </c>
      <c r="C35" s="77" t="s">
        <v>1319</v>
      </c>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78" t="s">
        <v>1932</v>
      </c>
      <c r="C36" s="78" t="s">
        <v>1933</v>
      </c>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77" t="s">
        <v>1934</v>
      </c>
      <c r="C37" s="77" t="s">
        <v>1935</v>
      </c>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78" t="s">
        <v>1936</v>
      </c>
      <c r="C38" s="78" t="s">
        <v>1937</v>
      </c>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77" t="s">
        <v>1938</v>
      </c>
      <c r="C39" s="77" t="s">
        <v>1939</v>
      </c>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78" t="s">
        <v>1940</v>
      </c>
      <c r="C40" s="78" t="s">
        <v>1941</v>
      </c>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79" t="s">
        <v>1942</v>
      </c>
      <c r="C41" s="79" t="s">
        <v>873</v>
      </c>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9" t="s">
        <v>1943</v>
      </c>
      <c r="C42" s="29" t="s">
        <v>1246</v>
      </c>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8" t="s">
        <v>1944</v>
      </c>
      <c r="C43" s="8" t="s">
        <v>1945</v>
      </c>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8" t="s">
        <v>1946</v>
      </c>
      <c r="C44" s="8" t="s">
        <v>1947</v>
      </c>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8" t="s">
        <v>1948</v>
      </c>
      <c r="C45" s="8" t="s">
        <v>1949</v>
      </c>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8" t="s">
        <v>1950</v>
      </c>
      <c r="C46" s="8" t="s">
        <v>1951</v>
      </c>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8" t="s">
        <v>1952</v>
      </c>
      <c r="C47" s="8" t="s">
        <v>1953</v>
      </c>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8" t="s">
        <v>1954</v>
      </c>
      <c r="C48" s="8" t="s">
        <v>1955</v>
      </c>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8" t="s">
        <v>1956</v>
      </c>
      <c r="C49" s="8" t="s">
        <v>1957</v>
      </c>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8" t="s">
        <v>1958</v>
      </c>
      <c r="C50" s="8" t="s">
        <v>1959</v>
      </c>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8" t="s">
        <v>1960</v>
      </c>
      <c r="C51" s="8" t="s">
        <v>1961</v>
      </c>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8"/>
      <c r="C52" s="8"/>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8"/>
      <c r="C53" s="8"/>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8"/>
      <c r="C54" s="8"/>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8"/>
      <c r="C55" s="8"/>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8"/>
      <c r="C56" s="8"/>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8"/>
      <c r="C57" s="8"/>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8"/>
      <c r="C58" s="8"/>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8"/>
      <c r="C59" s="8"/>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8"/>
      <c r="C60" s="8"/>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8"/>
      <c r="C61" s="8"/>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8"/>
      <c r="C62" s="8"/>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8"/>
      <c r="C63" s="8"/>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8"/>
      <c r="C64" s="8"/>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8"/>
      <c r="C65" s="8"/>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8"/>
      <c r="C66" s="8"/>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8"/>
      <c r="C67" s="8"/>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8"/>
      <c r="C68" s="8"/>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8"/>
      <c r="C69" s="8"/>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8"/>
      <c r="C70" s="8"/>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8"/>
      <c r="C71" s="8"/>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8"/>
      <c r="C72" s="8"/>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8"/>
      <c r="C73" s="8"/>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8"/>
      <c r="C74" s="8"/>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8"/>
      <c r="C75" s="8"/>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8"/>
      <c r="C76" s="8"/>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8"/>
      <c r="C77" s="8"/>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8"/>
      <c r="C78" s="8"/>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8"/>
      <c r="C79" s="8"/>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8"/>
      <c r="C80" s="8"/>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8"/>
      <c r="C81" s="8"/>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8"/>
      <c r="C82" s="8"/>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1B00-000000000000}">
      <formula1>"リード,失注,提案,獲得,進行中,課題確認,アクション待ち,協業先"</formula1>
    </dataValidation>
    <dataValidation type="list" allowBlank="1" sqref="H2:H466" xr:uid="{00000000-0002-0000-1B00-000001000000}">
      <formula1>"底,高,中"</formula1>
    </dataValidation>
    <dataValidation allowBlank="1" showDropDown="1" sqref="A2:A466" xr:uid="{00000000-0002-0000-1B00-000002000000}"/>
  </dataValidations>
  <pageMargins left="0.75" right="0.75" top="1" bottom="1" header="0.5" footer="0.5"/>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34.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80" t="s">
        <v>1962</v>
      </c>
      <c r="C2" s="80" t="s">
        <v>1963</v>
      </c>
      <c r="D2" s="10"/>
      <c r="E2" s="9" t="s">
        <v>1964</v>
      </c>
      <c r="F2" s="10"/>
      <c r="G2" s="10"/>
      <c r="H2" s="10"/>
      <c r="I2" s="11"/>
      <c r="J2" s="12"/>
      <c r="K2" s="13"/>
      <c r="L2" s="13"/>
      <c r="M2" s="13"/>
      <c r="N2" s="13"/>
      <c r="O2" s="13"/>
      <c r="P2" s="13"/>
      <c r="Q2" s="13"/>
      <c r="R2" s="13"/>
      <c r="S2" s="13"/>
      <c r="T2" s="13"/>
      <c r="U2" s="13"/>
      <c r="V2" s="13"/>
      <c r="W2" s="13"/>
      <c r="X2" s="13"/>
      <c r="Y2" s="13"/>
      <c r="Z2" s="13"/>
      <c r="AA2" s="13"/>
    </row>
    <row r="3" spans="1:27" ht="22.5" customHeight="1">
      <c r="A3" s="14" t="s">
        <v>184</v>
      </c>
      <c r="B3" s="80" t="s">
        <v>1965</v>
      </c>
      <c r="C3" s="81" t="s">
        <v>1966</v>
      </c>
      <c r="D3" s="8"/>
      <c r="E3" s="16" t="s">
        <v>1964</v>
      </c>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80" t="s">
        <v>1967</v>
      </c>
      <c r="C4" s="80" t="s">
        <v>1968</v>
      </c>
      <c r="D4" s="8"/>
      <c r="E4" s="16" t="s">
        <v>1964</v>
      </c>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81" t="s">
        <v>1969</v>
      </c>
      <c r="C5" s="81" t="s">
        <v>1970</v>
      </c>
      <c r="D5" s="8"/>
      <c r="E5" s="16" t="s">
        <v>1964</v>
      </c>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80" t="s">
        <v>1971</v>
      </c>
      <c r="C6" s="80" t="s">
        <v>1972</v>
      </c>
      <c r="D6" s="8"/>
      <c r="E6" s="16" t="s">
        <v>1964</v>
      </c>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80" t="s">
        <v>1973</v>
      </c>
      <c r="C7" s="81" t="s">
        <v>1974</v>
      </c>
      <c r="D7" s="8"/>
      <c r="E7" s="16" t="s">
        <v>1964</v>
      </c>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80" t="s">
        <v>1975</v>
      </c>
      <c r="C8" s="80" t="s">
        <v>1976</v>
      </c>
      <c r="D8" s="8"/>
      <c r="E8" s="16" t="s">
        <v>1964</v>
      </c>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81" t="s">
        <v>1977</v>
      </c>
      <c r="C9" s="81" t="s">
        <v>1978</v>
      </c>
      <c r="D9" s="8"/>
      <c r="E9" s="16" t="s">
        <v>1964</v>
      </c>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80" t="s">
        <v>1979</v>
      </c>
      <c r="C10" s="80" t="s">
        <v>1980</v>
      </c>
      <c r="D10" s="8"/>
      <c r="E10" s="16" t="s">
        <v>1964</v>
      </c>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80" t="s">
        <v>1981</v>
      </c>
      <c r="C11" s="81" t="s">
        <v>1982</v>
      </c>
      <c r="D11" s="8"/>
      <c r="E11" s="16" t="s">
        <v>1964</v>
      </c>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80" t="s">
        <v>1983</v>
      </c>
      <c r="C12" s="80" t="s">
        <v>1984</v>
      </c>
      <c r="D12" s="8"/>
      <c r="E12" s="16" t="s">
        <v>1964</v>
      </c>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81" t="s">
        <v>1985</v>
      </c>
      <c r="C13" s="81" t="s">
        <v>1986</v>
      </c>
      <c r="D13" s="8"/>
      <c r="E13" s="16" t="s">
        <v>1964</v>
      </c>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80" t="s">
        <v>1987</v>
      </c>
      <c r="C14" s="80" t="s">
        <v>1988</v>
      </c>
      <c r="D14" s="8"/>
      <c r="E14" s="16" t="s">
        <v>1964</v>
      </c>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81" t="s">
        <v>1989</v>
      </c>
      <c r="C15" s="81" t="s">
        <v>1990</v>
      </c>
      <c r="D15" s="8"/>
      <c r="E15" s="16" t="s">
        <v>1964</v>
      </c>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80" t="s">
        <v>1991</v>
      </c>
      <c r="C16" s="80" t="s">
        <v>1992</v>
      </c>
      <c r="D16" s="8"/>
      <c r="E16" s="16" t="s">
        <v>1964</v>
      </c>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82" t="s">
        <v>1993</v>
      </c>
      <c r="C17" s="82" t="s">
        <v>1994</v>
      </c>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83" t="s">
        <v>1995</v>
      </c>
      <c r="C18" s="83" t="s">
        <v>1473</v>
      </c>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84" t="s">
        <v>1996</v>
      </c>
      <c r="C19" s="84" t="s">
        <v>698</v>
      </c>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84" t="s">
        <v>1997</v>
      </c>
      <c r="C20" s="84" t="s">
        <v>1998</v>
      </c>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84" t="s">
        <v>1999</v>
      </c>
      <c r="C21" s="84" t="s">
        <v>2000</v>
      </c>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85" t="s">
        <v>602</v>
      </c>
      <c r="C22" s="86" t="s">
        <v>2001</v>
      </c>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87" t="s">
        <v>2002</v>
      </c>
      <c r="C23" s="87" t="s">
        <v>2003</v>
      </c>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87" t="s">
        <v>2004</v>
      </c>
      <c r="C24" s="87" t="s">
        <v>2005</v>
      </c>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88" t="s">
        <v>2006</v>
      </c>
      <c r="C25" s="83" t="s">
        <v>2007</v>
      </c>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87" t="s">
        <v>2008</v>
      </c>
      <c r="C26" s="87" t="s">
        <v>2009</v>
      </c>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88" t="s">
        <v>2010</v>
      </c>
      <c r="C27" s="83" t="s">
        <v>2011</v>
      </c>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87" t="s">
        <v>2012</v>
      </c>
      <c r="C28" s="8" t="s">
        <v>2013</v>
      </c>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87" t="s">
        <v>2014</v>
      </c>
      <c r="C29" s="87" t="s">
        <v>2015</v>
      </c>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87" t="s">
        <v>2008</v>
      </c>
      <c r="C30" s="87" t="s">
        <v>2009</v>
      </c>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84" t="s">
        <v>1673</v>
      </c>
      <c r="C31" s="8" t="s">
        <v>2016</v>
      </c>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84" t="s">
        <v>2017</v>
      </c>
      <c r="C32" s="8" t="s">
        <v>2018</v>
      </c>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84" t="s">
        <v>2019</v>
      </c>
      <c r="C33" s="8" t="s">
        <v>900</v>
      </c>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87" t="s">
        <v>2020</v>
      </c>
      <c r="C34" s="8" t="s">
        <v>2021</v>
      </c>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87" t="s">
        <v>2022</v>
      </c>
      <c r="C35" s="8" t="s">
        <v>2023</v>
      </c>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87" t="s">
        <v>2024</v>
      </c>
      <c r="C36" s="8" t="s">
        <v>2025</v>
      </c>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87" t="s">
        <v>2014</v>
      </c>
      <c r="C37" s="8" t="s">
        <v>1687</v>
      </c>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87" t="s">
        <v>2026</v>
      </c>
      <c r="C38" s="8" t="s">
        <v>2027</v>
      </c>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87" t="s">
        <v>2028</v>
      </c>
      <c r="C39" s="8" t="s">
        <v>2029</v>
      </c>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87" t="s">
        <v>2030</v>
      </c>
      <c r="C40" s="8" t="s">
        <v>2031</v>
      </c>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3" t="s">
        <v>600</v>
      </c>
      <c r="C41" s="23" t="s">
        <v>2032</v>
      </c>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87" t="s">
        <v>2033</v>
      </c>
      <c r="C42" s="29" t="s">
        <v>1687</v>
      </c>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87"/>
      <c r="C43" s="8"/>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87"/>
      <c r="C44" s="8"/>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8"/>
      <c r="C45" s="8"/>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8"/>
      <c r="C46" s="8"/>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8"/>
      <c r="C47" s="8"/>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8"/>
      <c r="C48" s="8"/>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8"/>
      <c r="C49" s="8"/>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8"/>
      <c r="C50" s="8"/>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8"/>
      <c r="C51" s="8"/>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8"/>
      <c r="C52" s="8"/>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8"/>
      <c r="C53" s="8"/>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8"/>
      <c r="C54" s="8"/>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8"/>
      <c r="C55" s="8"/>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8"/>
      <c r="C56" s="8"/>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8"/>
      <c r="C57" s="8"/>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8"/>
      <c r="C58" s="8"/>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8"/>
      <c r="C59" s="8"/>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8"/>
      <c r="C60" s="8"/>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8"/>
      <c r="C61" s="8"/>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8"/>
      <c r="C62" s="8"/>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8"/>
      <c r="C63" s="8"/>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8"/>
      <c r="C64" s="8"/>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8"/>
      <c r="C65" s="8"/>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8"/>
      <c r="C66" s="8"/>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8"/>
      <c r="C67" s="8"/>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8"/>
      <c r="C68" s="8"/>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8"/>
      <c r="C69" s="8"/>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8"/>
      <c r="C70" s="8"/>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8"/>
      <c r="C71" s="8"/>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8"/>
      <c r="C72" s="8"/>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8"/>
      <c r="C73" s="8"/>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8"/>
      <c r="C74" s="8"/>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8"/>
      <c r="C75" s="8"/>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8"/>
      <c r="C76" s="8"/>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8"/>
      <c r="C77" s="8"/>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8"/>
      <c r="C78" s="8"/>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8"/>
      <c r="C79" s="8"/>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8"/>
      <c r="C80" s="8"/>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8"/>
      <c r="C81" s="8"/>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8"/>
      <c r="C82" s="8"/>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1C00-000000000000}">
      <formula1>"リード,失注,提案,獲得,進行中,課題確認,アクション待ち,協業先"</formula1>
    </dataValidation>
    <dataValidation type="list" allowBlank="1" sqref="H2:H466" xr:uid="{00000000-0002-0000-1C00-000001000000}">
      <formula1>"底,高,中"</formula1>
    </dataValidation>
    <dataValidation allowBlank="1" showDropDown="1" sqref="A2:A466" xr:uid="{00000000-0002-0000-1C00-000002000000}"/>
  </dataValidations>
  <pageMargins left="0.75" right="0.75" top="1" bottom="1" header="0.5" footer="0.5"/>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10"/>
      <c r="C2" s="10"/>
      <c r="D2" s="10"/>
      <c r="E2" s="9"/>
      <c r="F2" s="10"/>
      <c r="G2" s="10"/>
      <c r="H2" s="10"/>
      <c r="I2" s="11"/>
      <c r="J2" s="12"/>
      <c r="K2" s="13"/>
      <c r="L2" s="13"/>
      <c r="M2" s="13"/>
      <c r="N2" s="13"/>
      <c r="O2" s="13"/>
      <c r="P2" s="13"/>
      <c r="Q2" s="13"/>
      <c r="R2" s="13"/>
      <c r="S2" s="13"/>
      <c r="T2" s="13"/>
      <c r="U2" s="13"/>
      <c r="V2" s="13"/>
      <c r="W2" s="13"/>
      <c r="X2" s="13"/>
      <c r="Y2" s="13"/>
      <c r="Z2" s="13"/>
      <c r="AA2" s="13"/>
    </row>
    <row r="3" spans="1:27" ht="22.5" customHeight="1">
      <c r="A3" s="14" t="s">
        <v>184</v>
      </c>
      <c r="B3" s="8"/>
      <c r="C3" s="8"/>
      <c r="D3" s="8"/>
      <c r="E3" s="9"/>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8"/>
      <c r="C4" s="8"/>
      <c r="D4" s="8"/>
      <c r="E4" s="9"/>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8"/>
      <c r="C5" s="8"/>
      <c r="D5" s="8"/>
      <c r="E5" s="9"/>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8"/>
      <c r="C6" s="8"/>
      <c r="D6" s="8"/>
      <c r="E6" s="8"/>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8"/>
      <c r="C7" s="8"/>
      <c r="D7" s="8"/>
      <c r="E7" s="16"/>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8"/>
      <c r="C8" s="8"/>
      <c r="D8" s="8"/>
      <c r="E8" s="16"/>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8"/>
      <c r="C9" s="8"/>
      <c r="D9" s="8"/>
      <c r="E9" s="16"/>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8"/>
      <c r="C10" s="8"/>
      <c r="D10" s="8"/>
      <c r="E10" s="16"/>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8"/>
      <c r="C11" s="8"/>
      <c r="D11" s="8"/>
      <c r="E11" s="16"/>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8"/>
      <c r="C12" s="8"/>
      <c r="D12" s="8"/>
      <c r="E12" s="16"/>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8"/>
      <c r="C13" s="8"/>
      <c r="D13" s="8"/>
      <c r="E13" s="16"/>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8"/>
      <c r="C14" s="8"/>
      <c r="D14" s="8"/>
      <c r="E14" s="16"/>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8"/>
      <c r="C15" s="8"/>
      <c r="D15" s="8"/>
      <c r="E15" s="16"/>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8"/>
      <c r="C16" s="8"/>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8"/>
      <c r="C17" s="8"/>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8"/>
      <c r="C18" s="8"/>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8"/>
      <c r="C19" s="8"/>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8"/>
      <c r="C20" s="8"/>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8"/>
      <c r="C21" s="8"/>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8"/>
      <c r="C22" s="8"/>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8"/>
      <c r="C23" s="8"/>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8"/>
      <c r="C24" s="8"/>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8"/>
      <c r="C25" s="8"/>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8"/>
      <c r="C26" s="8"/>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8"/>
      <c r="C27" s="8"/>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8"/>
      <c r="C28" s="8"/>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8"/>
      <c r="C29" s="8"/>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8"/>
      <c r="C30" s="8"/>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8"/>
      <c r="C31" s="8"/>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8"/>
      <c r="C32" s="8"/>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8"/>
      <c r="C33" s="8"/>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8"/>
      <c r="C34" s="8"/>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8"/>
      <c r="C35" s="8"/>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8"/>
      <c r="C36" s="8"/>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8"/>
      <c r="C37" s="8"/>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8"/>
      <c r="C38" s="8"/>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8"/>
      <c r="C39" s="8"/>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8"/>
      <c r="C40" s="8"/>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3"/>
      <c r="C41" s="23"/>
      <c r="D41" s="8"/>
      <c r="E41" s="16"/>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9"/>
      <c r="C42" s="29"/>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8"/>
      <c r="C43" s="8"/>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8"/>
      <c r="C44" s="8"/>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8"/>
      <c r="C45" s="8"/>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8"/>
      <c r="C46" s="8"/>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8"/>
      <c r="C47" s="8"/>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8"/>
      <c r="C48" s="8"/>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8"/>
      <c r="C49" s="8"/>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8"/>
      <c r="C50" s="8"/>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8"/>
      <c r="C51" s="8"/>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8"/>
      <c r="C52" s="8"/>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8"/>
      <c r="C53" s="8"/>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8"/>
      <c r="C54" s="8"/>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8"/>
      <c r="C55" s="8"/>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8"/>
      <c r="C56" s="8"/>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8"/>
      <c r="C57" s="8"/>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8"/>
      <c r="C58" s="8"/>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8"/>
      <c r="C59" s="8"/>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8"/>
      <c r="C60" s="8"/>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8"/>
      <c r="C61" s="8"/>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8"/>
      <c r="C62" s="8"/>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8"/>
      <c r="C63" s="8"/>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8"/>
      <c r="C64" s="8"/>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8"/>
      <c r="C65" s="8"/>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8"/>
      <c r="C66" s="8"/>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8"/>
      <c r="C67" s="8"/>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8"/>
      <c r="C68" s="8"/>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8"/>
      <c r="C69" s="8"/>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8"/>
      <c r="C70" s="8"/>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8"/>
      <c r="C71" s="8"/>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8"/>
      <c r="C72" s="8"/>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8"/>
      <c r="C73" s="8"/>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8"/>
      <c r="C74" s="8"/>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8"/>
      <c r="C75" s="8"/>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8"/>
      <c r="C76" s="8"/>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8"/>
      <c r="C77" s="8"/>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8"/>
      <c r="C78" s="8"/>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8"/>
      <c r="C79" s="8"/>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8"/>
      <c r="C80" s="8"/>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8"/>
      <c r="C81" s="8"/>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8"/>
      <c r="C82" s="8"/>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1D00-000000000000}">
      <formula1>"リード,失注,提案,獲得,進行中,課題確認,アクション待ち,協業先"</formula1>
    </dataValidation>
    <dataValidation type="list" allowBlank="1" sqref="H2:H466" xr:uid="{00000000-0002-0000-1D00-000001000000}">
      <formula1>"底,高,中"</formula1>
    </dataValidation>
    <dataValidation allowBlank="1" showDropDown="1" sqref="A2:A466" xr:uid="{00000000-0002-0000-1D00-000002000000}"/>
  </dataValidations>
  <pageMargins left="0.75" right="0.75" top="1" bottom="1" header="0.5" footer="0.5"/>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AC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4" width="21.1640625" customWidth="1"/>
    <col min="5" max="5" width="26.5" customWidth="1"/>
    <col min="6" max="6" width="20.33203125" customWidth="1"/>
    <col min="7" max="7" width="25.1640625" customWidth="1"/>
    <col min="8" max="9" width="27.1640625" customWidth="1"/>
    <col min="10" max="10" width="22.33203125" customWidth="1"/>
    <col min="11" max="11" width="22.1640625" customWidth="1"/>
  </cols>
  <sheetData>
    <row r="1" spans="1:29" ht="22.5" customHeight="1">
      <c r="A1" s="2" t="s">
        <v>174</v>
      </c>
      <c r="B1" s="3" t="s">
        <v>175</v>
      </c>
      <c r="C1" s="4" t="s">
        <v>2034</v>
      </c>
      <c r="D1" s="3" t="s">
        <v>176</v>
      </c>
      <c r="E1" s="3" t="s">
        <v>177</v>
      </c>
      <c r="F1" s="89" t="s">
        <v>178</v>
      </c>
      <c r="G1" s="4" t="s">
        <v>179</v>
      </c>
      <c r="H1" s="4" t="s">
        <v>2035</v>
      </c>
      <c r="I1" s="3" t="s">
        <v>180</v>
      </c>
      <c r="J1" s="3" t="s">
        <v>181</v>
      </c>
      <c r="K1" s="3" t="s">
        <v>182</v>
      </c>
    </row>
    <row r="2" spans="1:29" ht="22.5" customHeight="1">
      <c r="A2" s="5" t="s">
        <v>183</v>
      </c>
      <c r="B2" s="10" t="s">
        <v>2036</v>
      </c>
      <c r="C2" s="10"/>
      <c r="D2" s="10" t="s">
        <v>2037</v>
      </c>
      <c r="E2" s="10" t="s">
        <v>2038</v>
      </c>
      <c r="F2" s="16" t="s">
        <v>1027</v>
      </c>
      <c r="G2" s="10" t="s">
        <v>2039</v>
      </c>
      <c r="H2" s="10"/>
      <c r="I2" s="10"/>
      <c r="J2" s="10" t="s">
        <v>738</v>
      </c>
      <c r="K2" s="90"/>
      <c r="L2" s="12"/>
      <c r="M2" s="13"/>
      <c r="N2" s="13"/>
      <c r="O2" s="13"/>
      <c r="P2" s="13"/>
      <c r="Q2" s="13"/>
      <c r="R2" s="13"/>
      <c r="S2" s="13"/>
      <c r="T2" s="13"/>
      <c r="U2" s="13"/>
      <c r="V2" s="13"/>
      <c r="W2" s="13"/>
      <c r="X2" s="13"/>
      <c r="Y2" s="13"/>
      <c r="Z2" s="13"/>
      <c r="AA2" s="13"/>
      <c r="AB2" s="13"/>
      <c r="AC2" s="13"/>
    </row>
    <row r="3" spans="1:29" ht="22.5" customHeight="1">
      <c r="A3" s="14" t="s">
        <v>184</v>
      </c>
      <c r="B3" s="8" t="s">
        <v>2040</v>
      </c>
      <c r="C3" s="8"/>
      <c r="D3" s="8" t="s">
        <v>2041</v>
      </c>
      <c r="E3" s="8" t="s">
        <v>2042</v>
      </c>
      <c r="F3" s="26" t="s">
        <v>1027</v>
      </c>
      <c r="G3" s="8" t="s">
        <v>2043</v>
      </c>
      <c r="H3" s="8"/>
      <c r="I3" s="8" t="s">
        <v>2</v>
      </c>
      <c r="J3" s="8" t="s">
        <v>616</v>
      </c>
      <c r="K3" s="91"/>
      <c r="L3" s="12"/>
      <c r="M3" s="13"/>
      <c r="N3" s="13"/>
      <c r="O3" s="13"/>
      <c r="P3" s="13"/>
      <c r="Q3" s="13"/>
      <c r="R3" s="13"/>
      <c r="S3" s="13"/>
      <c r="T3" s="13"/>
      <c r="U3" s="13"/>
      <c r="V3" s="13"/>
      <c r="W3" s="13"/>
      <c r="X3" s="13"/>
      <c r="Y3" s="13"/>
      <c r="Z3" s="13"/>
      <c r="AA3" s="13"/>
      <c r="AB3" s="13"/>
      <c r="AC3" s="13"/>
    </row>
    <row r="4" spans="1:29" ht="22.5" customHeight="1">
      <c r="A4" s="14" t="s">
        <v>185</v>
      </c>
      <c r="B4" s="8" t="s">
        <v>2044</v>
      </c>
      <c r="C4" s="8" t="s">
        <v>2045</v>
      </c>
      <c r="D4" s="8"/>
      <c r="E4" s="8"/>
      <c r="F4" s="16" t="s">
        <v>2046</v>
      </c>
      <c r="G4" s="8" t="s">
        <v>2047</v>
      </c>
      <c r="H4" s="8"/>
      <c r="I4" s="8" t="s">
        <v>2</v>
      </c>
      <c r="J4" s="8" t="s">
        <v>619</v>
      </c>
      <c r="K4" s="91"/>
      <c r="L4" s="12"/>
      <c r="M4" s="13"/>
      <c r="N4" s="13"/>
      <c r="O4" s="13"/>
      <c r="P4" s="13"/>
      <c r="Q4" s="13"/>
      <c r="R4" s="13"/>
      <c r="S4" s="13"/>
      <c r="T4" s="13"/>
      <c r="U4" s="13"/>
      <c r="V4" s="13"/>
      <c r="W4" s="13"/>
      <c r="X4" s="13"/>
      <c r="Y4" s="13"/>
      <c r="Z4" s="13"/>
      <c r="AA4" s="13"/>
      <c r="AB4" s="13"/>
      <c r="AC4" s="13"/>
    </row>
    <row r="5" spans="1:29" ht="22.5" customHeight="1">
      <c r="A5" s="14" t="s">
        <v>186</v>
      </c>
      <c r="B5" s="8" t="s">
        <v>2048</v>
      </c>
      <c r="C5" s="8" t="s">
        <v>2045</v>
      </c>
      <c r="D5" s="8"/>
      <c r="E5" s="8"/>
      <c r="F5" s="16" t="s">
        <v>2046</v>
      </c>
      <c r="G5" s="8" t="s">
        <v>2049</v>
      </c>
      <c r="H5" s="8"/>
      <c r="I5" s="8" t="s">
        <v>2</v>
      </c>
      <c r="J5" s="8" t="s">
        <v>619</v>
      </c>
      <c r="K5" s="91"/>
      <c r="L5" s="12"/>
      <c r="M5" s="13"/>
      <c r="N5" s="13"/>
      <c r="O5" s="13"/>
      <c r="P5" s="13"/>
      <c r="Q5" s="13"/>
      <c r="R5" s="13"/>
      <c r="S5" s="13"/>
      <c r="T5" s="13"/>
      <c r="U5" s="13"/>
      <c r="V5" s="13"/>
      <c r="W5" s="13"/>
      <c r="X5" s="13"/>
      <c r="Y5" s="13"/>
      <c r="Z5" s="13"/>
      <c r="AA5" s="13"/>
      <c r="AB5" s="13"/>
      <c r="AC5" s="13"/>
    </row>
    <row r="6" spans="1:29" ht="22.5" customHeight="1">
      <c r="A6" s="14" t="s">
        <v>187</v>
      </c>
      <c r="B6" s="8" t="s">
        <v>2050</v>
      </c>
      <c r="C6" s="8"/>
      <c r="D6" s="8" t="s">
        <v>2051</v>
      </c>
      <c r="E6" s="8" t="s">
        <v>2052</v>
      </c>
      <c r="F6" s="92" t="s">
        <v>1027</v>
      </c>
      <c r="G6" s="8" t="s">
        <v>2053</v>
      </c>
      <c r="H6" s="8"/>
      <c r="I6" s="8" t="s">
        <v>4</v>
      </c>
      <c r="J6" s="8" t="s">
        <v>616</v>
      </c>
      <c r="K6" s="91"/>
      <c r="L6" s="12"/>
      <c r="M6" s="13"/>
      <c r="N6" s="13"/>
      <c r="O6" s="13"/>
      <c r="P6" s="13"/>
      <c r="Q6" s="13"/>
      <c r="R6" s="13"/>
      <c r="S6" s="13"/>
      <c r="T6" s="13"/>
      <c r="U6" s="13"/>
      <c r="V6" s="13"/>
      <c r="W6" s="13"/>
      <c r="X6" s="13"/>
      <c r="Y6" s="13"/>
      <c r="Z6" s="13"/>
      <c r="AA6" s="13"/>
      <c r="AB6" s="13"/>
      <c r="AC6" s="13"/>
    </row>
    <row r="7" spans="1:29" ht="22.5" customHeight="1">
      <c r="A7" s="14" t="s">
        <v>188</v>
      </c>
      <c r="B7" s="8" t="s">
        <v>2054</v>
      </c>
      <c r="C7" s="8"/>
      <c r="D7" s="8" t="s">
        <v>2055</v>
      </c>
      <c r="E7" s="8" t="s">
        <v>2056</v>
      </c>
      <c r="F7" s="16" t="s">
        <v>9</v>
      </c>
      <c r="G7" s="8" t="s">
        <v>2057</v>
      </c>
      <c r="H7" s="8"/>
      <c r="I7" s="8" t="s">
        <v>4</v>
      </c>
      <c r="J7" s="8" t="s">
        <v>738</v>
      </c>
      <c r="K7" s="91"/>
      <c r="L7" s="12"/>
      <c r="M7" s="13"/>
      <c r="N7" s="13"/>
      <c r="O7" s="13"/>
      <c r="P7" s="13"/>
      <c r="Q7" s="13"/>
      <c r="R7" s="13"/>
      <c r="S7" s="13"/>
      <c r="T7" s="13"/>
      <c r="U7" s="13"/>
      <c r="V7" s="13"/>
      <c r="W7" s="13"/>
      <c r="X7" s="13"/>
      <c r="Y7" s="13"/>
      <c r="Z7" s="13"/>
      <c r="AA7" s="13"/>
      <c r="AB7" s="13"/>
      <c r="AC7" s="13"/>
    </row>
    <row r="8" spans="1:29" ht="22.5" customHeight="1">
      <c r="A8" s="14" t="s">
        <v>189</v>
      </c>
      <c r="B8" s="8" t="s">
        <v>2058</v>
      </c>
      <c r="C8" s="8"/>
      <c r="D8" s="8" t="s">
        <v>2059</v>
      </c>
      <c r="E8" s="8"/>
      <c r="F8" s="16" t="s">
        <v>9</v>
      </c>
      <c r="G8" s="8" t="s">
        <v>2060</v>
      </c>
      <c r="H8" s="8"/>
      <c r="I8" s="8"/>
      <c r="J8" s="8"/>
      <c r="K8" s="91"/>
      <c r="L8" s="12"/>
      <c r="M8" s="13"/>
      <c r="N8" s="13"/>
      <c r="O8" s="13"/>
      <c r="P8" s="13"/>
      <c r="Q8" s="13"/>
      <c r="R8" s="13"/>
      <c r="S8" s="13"/>
      <c r="T8" s="13"/>
      <c r="U8" s="13"/>
      <c r="V8" s="13"/>
      <c r="W8" s="13"/>
      <c r="X8" s="13"/>
      <c r="Y8" s="13"/>
      <c r="Z8" s="13"/>
      <c r="AA8" s="13"/>
      <c r="AB8" s="13"/>
      <c r="AC8" s="13"/>
    </row>
    <row r="9" spans="1:29" ht="22.5" customHeight="1">
      <c r="A9" s="14" t="s">
        <v>190</v>
      </c>
      <c r="B9" s="8"/>
      <c r="C9" s="8"/>
      <c r="D9" s="8" t="s">
        <v>2061</v>
      </c>
      <c r="E9" s="8"/>
      <c r="F9" s="16" t="s">
        <v>2062</v>
      </c>
      <c r="G9" s="8"/>
      <c r="H9" s="8"/>
      <c r="I9" s="8"/>
      <c r="J9" s="8"/>
      <c r="K9" s="91"/>
      <c r="L9" s="12"/>
      <c r="M9" s="13"/>
      <c r="N9" s="13"/>
      <c r="O9" s="13"/>
      <c r="P9" s="13"/>
      <c r="Q9" s="13"/>
      <c r="R9" s="13"/>
      <c r="S9" s="13"/>
      <c r="T9" s="13"/>
      <c r="U9" s="13"/>
      <c r="V9" s="13"/>
      <c r="W9" s="13"/>
      <c r="X9" s="13"/>
      <c r="Y9" s="13"/>
      <c r="Z9" s="13"/>
      <c r="AA9" s="13"/>
      <c r="AB9" s="13"/>
      <c r="AC9" s="13"/>
    </row>
    <row r="10" spans="1:29" ht="22.5" customHeight="1">
      <c r="A10" s="14" t="s">
        <v>191</v>
      </c>
      <c r="B10" s="8"/>
      <c r="C10" s="8"/>
      <c r="D10" s="8" t="s">
        <v>2063</v>
      </c>
      <c r="E10" s="8"/>
      <c r="F10" s="16" t="s">
        <v>2062</v>
      </c>
      <c r="G10" s="8"/>
      <c r="H10" s="8"/>
      <c r="I10" s="8"/>
      <c r="J10" s="8"/>
      <c r="K10" s="91"/>
      <c r="L10" s="12"/>
      <c r="M10" s="13"/>
      <c r="N10" s="13"/>
      <c r="O10" s="13"/>
      <c r="P10" s="13"/>
      <c r="Q10" s="13"/>
      <c r="R10" s="13"/>
      <c r="S10" s="13"/>
      <c r="T10" s="13"/>
      <c r="U10" s="13"/>
      <c r="V10" s="13"/>
      <c r="W10" s="13"/>
      <c r="X10" s="13"/>
      <c r="Y10" s="13"/>
      <c r="Z10" s="13"/>
      <c r="AA10" s="13"/>
      <c r="AB10" s="13"/>
      <c r="AC10" s="13"/>
    </row>
    <row r="11" spans="1:29" ht="22.5" customHeight="1">
      <c r="A11" s="14" t="s">
        <v>192</v>
      </c>
      <c r="B11" s="8" t="s">
        <v>2064</v>
      </c>
      <c r="C11" s="8"/>
      <c r="D11" s="8" t="s">
        <v>2065</v>
      </c>
      <c r="E11" s="8" t="s">
        <v>2066</v>
      </c>
      <c r="F11" s="16" t="s">
        <v>2067</v>
      </c>
      <c r="G11" s="8" t="s">
        <v>2068</v>
      </c>
      <c r="H11" s="8"/>
      <c r="I11" s="8" t="s">
        <v>2</v>
      </c>
      <c r="J11" s="8" t="s">
        <v>738</v>
      </c>
      <c r="K11" s="91"/>
      <c r="L11" s="12"/>
      <c r="M11" s="13"/>
      <c r="N11" s="13"/>
      <c r="O11" s="13"/>
      <c r="P11" s="13"/>
      <c r="Q11" s="13"/>
      <c r="R11" s="13"/>
      <c r="S11" s="13"/>
      <c r="T11" s="13"/>
      <c r="U11" s="13"/>
      <c r="V11" s="13"/>
      <c r="W11" s="13"/>
      <c r="X11" s="13"/>
      <c r="Y11" s="13"/>
      <c r="Z11" s="13"/>
      <c r="AA11" s="13"/>
      <c r="AB11" s="13"/>
      <c r="AC11" s="13"/>
    </row>
    <row r="12" spans="1:29" ht="22.5" customHeight="1">
      <c r="A12" s="14" t="s">
        <v>193</v>
      </c>
      <c r="B12" s="8" t="s">
        <v>2069</v>
      </c>
      <c r="C12" s="8"/>
      <c r="D12" s="8" t="s">
        <v>2067</v>
      </c>
      <c r="E12" s="8"/>
      <c r="F12" s="16" t="s">
        <v>2067</v>
      </c>
      <c r="G12" s="8" t="s">
        <v>2070</v>
      </c>
      <c r="H12" s="8"/>
      <c r="I12" s="8"/>
      <c r="J12" s="8"/>
      <c r="K12" s="91"/>
      <c r="L12" s="12"/>
      <c r="M12" s="13"/>
      <c r="N12" s="13"/>
      <c r="O12" s="13"/>
      <c r="P12" s="13"/>
      <c r="Q12" s="13"/>
      <c r="R12" s="13"/>
      <c r="S12" s="13"/>
      <c r="T12" s="13"/>
      <c r="U12" s="13"/>
      <c r="V12" s="13"/>
      <c r="W12" s="13"/>
      <c r="X12" s="13"/>
      <c r="Y12" s="13"/>
      <c r="Z12" s="13"/>
      <c r="AA12" s="13"/>
      <c r="AB12" s="13"/>
      <c r="AC12" s="13"/>
    </row>
    <row r="13" spans="1:29" ht="22.5" customHeight="1">
      <c r="A13" s="14" t="s">
        <v>194</v>
      </c>
      <c r="B13" s="8" t="s">
        <v>2071</v>
      </c>
      <c r="C13" s="8"/>
      <c r="D13" s="8" t="s">
        <v>2067</v>
      </c>
      <c r="E13" s="8"/>
      <c r="F13" s="16" t="s">
        <v>2067</v>
      </c>
      <c r="G13" s="8" t="s">
        <v>2072</v>
      </c>
      <c r="H13" s="8"/>
      <c r="I13" s="8"/>
      <c r="J13" s="8"/>
      <c r="K13" s="91"/>
      <c r="L13" s="12"/>
      <c r="M13" s="13"/>
      <c r="N13" s="13"/>
      <c r="O13" s="13"/>
      <c r="P13" s="13"/>
      <c r="Q13" s="13"/>
      <c r="R13" s="13"/>
      <c r="S13" s="13"/>
      <c r="T13" s="13"/>
      <c r="U13" s="13"/>
      <c r="V13" s="13"/>
      <c r="W13" s="13"/>
      <c r="X13" s="13"/>
      <c r="Y13" s="13"/>
      <c r="Z13" s="13"/>
      <c r="AA13" s="13"/>
      <c r="AB13" s="13"/>
      <c r="AC13" s="13"/>
    </row>
    <row r="14" spans="1:29" ht="22.5" customHeight="1">
      <c r="A14" s="14" t="s">
        <v>195</v>
      </c>
      <c r="B14" s="8" t="s">
        <v>2073</v>
      </c>
      <c r="C14" s="8"/>
      <c r="D14" s="8" t="s">
        <v>2074</v>
      </c>
      <c r="E14" s="8"/>
      <c r="F14" s="16" t="s">
        <v>1073</v>
      </c>
      <c r="G14" s="8" t="s">
        <v>2075</v>
      </c>
      <c r="H14" s="8"/>
      <c r="I14" s="8" t="s">
        <v>2</v>
      </c>
      <c r="J14" s="8" t="s">
        <v>738</v>
      </c>
      <c r="K14" s="91"/>
      <c r="L14" s="12"/>
      <c r="M14" s="13"/>
      <c r="N14" s="13"/>
      <c r="O14" s="13"/>
      <c r="P14" s="13"/>
      <c r="Q14" s="13"/>
      <c r="R14" s="13"/>
      <c r="S14" s="13"/>
      <c r="T14" s="13"/>
      <c r="U14" s="13"/>
      <c r="V14" s="13"/>
      <c r="W14" s="13"/>
      <c r="X14" s="13"/>
      <c r="Y14" s="13"/>
      <c r="Z14" s="13"/>
      <c r="AA14" s="13"/>
      <c r="AB14" s="13"/>
      <c r="AC14" s="13"/>
    </row>
    <row r="15" spans="1:29" ht="22.5" customHeight="1">
      <c r="A15" s="14" t="s">
        <v>196</v>
      </c>
      <c r="B15" s="8" t="s">
        <v>2076</v>
      </c>
      <c r="C15" s="8"/>
      <c r="D15" s="8" t="s">
        <v>603</v>
      </c>
      <c r="E15" s="8"/>
      <c r="F15" s="16" t="s">
        <v>1073</v>
      </c>
      <c r="G15" s="8" t="s">
        <v>2077</v>
      </c>
      <c r="H15" s="8"/>
      <c r="I15" s="8"/>
      <c r="J15" s="8"/>
      <c r="K15" s="17"/>
      <c r="L15" s="12"/>
      <c r="M15" s="13"/>
      <c r="N15" s="13"/>
      <c r="O15" s="13"/>
      <c r="P15" s="13"/>
      <c r="Q15" s="13"/>
      <c r="R15" s="13"/>
      <c r="S15" s="13"/>
      <c r="T15" s="13"/>
      <c r="U15" s="13"/>
      <c r="V15" s="13"/>
      <c r="W15" s="13"/>
      <c r="X15" s="13"/>
      <c r="Y15" s="13"/>
      <c r="Z15" s="13"/>
      <c r="AA15" s="13"/>
      <c r="AB15" s="13"/>
      <c r="AC15" s="13"/>
    </row>
    <row r="16" spans="1:29" ht="22.5" customHeight="1">
      <c r="A16" s="14" t="s">
        <v>197</v>
      </c>
      <c r="B16" s="8" t="s">
        <v>2078</v>
      </c>
      <c r="C16" s="8"/>
      <c r="D16" s="8" t="s">
        <v>2079</v>
      </c>
      <c r="E16" s="8"/>
      <c r="F16" s="16" t="s">
        <v>1303</v>
      </c>
      <c r="G16" s="8" t="s">
        <v>2080</v>
      </c>
      <c r="H16" s="8"/>
      <c r="I16" s="8" t="s">
        <v>2</v>
      </c>
      <c r="J16" s="8" t="s">
        <v>738</v>
      </c>
      <c r="K16" s="17"/>
      <c r="L16" s="12"/>
      <c r="M16" s="13"/>
      <c r="N16" s="13"/>
      <c r="O16" s="13"/>
      <c r="P16" s="13"/>
      <c r="Q16" s="13"/>
      <c r="R16" s="13"/>
      <c r="S16" s="13"/>
      <c r="T16" s="13"/>
      <c r="U16" s="13"/>
      <c r="V16" s="13"/>
      <c r="W16" s="13"/>
      <c r="X16" s="13"/>
      <c r="Y16" s="13"/>
      <c r="Z16" s="13"/>
      <c r="AA16" s="13"/>
      <c r="AB16" s="13"/>
      <c r="AC16" s="13"/>
    </row>
    <row r="17" spans="1:29" ht="22.5" customHeight="1">
      <c r="A17" s="14" t="s">
        <v>198</v>
      </c>
      <c r="B17" s="8" t="s">
        <v>2081</v>
      </c>
      <c r="C17" s="8"/>
      <c r="D17" s="8" t="s">
        <v>2082</v>
      </c>
      <c r="E17" s="8"/>
      <c r="F17" s="16" t="s">
        <v>1027</v>
      </c>
      <c r="G17" s="8" t="s">
        <v>2083</v>
      </c>
      <c r="H17" s="8"/>
      <c r="I17" s="8" t="s">
        <v>2</v>
      </c>
      <c r="J17" s="8" t="s">
        <v>619</v>
      </c>
      <c r="K17" s="17"/>
      <c r="L17" s="12"/>
      <c r="M17" s="13"/>
      <c r="N17" s="13"/>
      <c r="O17" s="13"/>
      <c r="P17" s="13"/>
      <c r="Q17" s="13"/>
      <c r="R17" s="13"/>
      <c r="S17" s="13"/>
      <c r="T17" s="13"/>
      <c r="U17" s="13"/>
      <c r="V17" s="13"/>
      <c r="W17" s="13"/>
      <c r="X17" s="13"/>
      <c r="Y17" s="13"/>
      <c r="Z17" s="13"/>
      <c r="AA17" s="13"/>
      <c r="AB17" s="13"/>
      <c r="AC17" s="13"/>
    </row>
    <row r="18" spans="1:29" ht="22.5" customHeight="1">
      <c r="A18" s="14" t="s">
        <v>199</v>
      </c>
      <c r="B18" s="8" t="s">
        <v>1932</v>
      </c>
      <c r="C18" s="8"/>
      <c r="D18" s="8" t="s">
        <v>2084</v>
      </c>
      <c r="E18" s="8"/>
      <c r="F18" s="16" t="s">
        <v>1027</v>
      </c>
      <c r="G18" s="8"/>
      <c r="H18" s="8" t="s">
        <v>2085</v>
      </c>
      <c r="I18" s="8" t="s">
        <v>2</v>
      </c>
      <c r="J18" s="8" t="s">
        <v>616</v>
      </c>
      <c r="K18" s="17"/>
      <c r="L18" s="12"/>
      <c r="M18" s="13"/>
      <c r="N18" s="13"/>
      <c r="O18" s="13"/>
      <c r="P18" s="13"/>
      <c r="Q18" s="13"/>
      <c r="R18" s="13"/>
      <c r="S18" s="13"/>
      <c r="T18" s="13"/>
      <c r="U18" s="13"/>
      <c r="V18" s="13"/>
      <c r="W18" s="13"/>
      <c r="X18" s="13"/>
      <c r="Y18" s="13"/>
      <c r="Z18" s="13"/>
      <c r="AA18" s="13"/>
      <c r="AB18" s="13"/>
      <c r="AC18" s="13"/>
    </row>
    <row r="19" spans="1:29" ht="22.5" customHeight="1">
      <c r="A19" s="14" t="s">
        <v>200</v>
      </c>
      <c r="B19" s="8" t="s">
        <v>2086</v>
      </c>
      <c r="C19" s="8"/>
      <c r="D19" s="8" t="s">
        <v>2087</v>
      </c>
      <c r="E19" s="8"/>
      <c r="F19" s="16" t="s">
        <v>2046</v>
      </c>
      <c r="G19" s="8" t="s">
        <v>2088</v>
      </c>
      <c r="H19" s="8"/>
      <c r="I19" s="8"/>
      <c r="J19" s="8"/>
      <c r="K19" s="17"/>
      <c r="L19" s="12"/>
      <c r="M19" s="13"/>
      <c r="N19" s="13"/>
      <c r="O19" s="13"/>
      <c r="P19" s="13"/>
      <c r="Q19" s="13"/>
      <c r="R19" s="13"/>
      <c r="S19" s="13"/>
      <c r="T19" s="13"/>
      <c r="U19" s="13"/>
      <c r="V19" s="13"/>
      <c r="W19" s="13"/>
      <c r="X19" s="13"/>
      <c r="Y19" s="13"/>
      <c r="Z19" s="13"/>
      <c r="AA19" s="13"/>
      <c r="AB19" s="13"/>
      <c r="AC19" s="13"/>
    </row>
    <row r="20" spans="1:29" ht="22.5" customHeight="1">
      <c r="A20" s="14" t="s">
        <v>201</v>
      </c>
      <c r="B20" s="8" t="s">
        <v>2089</v>
      </c>
      <c r="C20" s="8"/>
      <c r="D20" s="8" t="s">
        <v>2090</v>
      </c>
      <c r="E20" s="8"/>
      <c r="F20" s="16" t="s">
        <v>2046</v>
      </c>
      <c r="G20" s="8" t="s">
        <v>2088</v>
      </c>
      <c r="H20" s="8"/>
      <c r="I20" s="8"/>
      <c r="J20" s="8"/>
      <c r="K20" s="17"/>
      <c r="L20" s="12"/>
      <c r="M20" s="13"/>
      <c r="N20" s="13"/>
      <c r="O20" s="13"/>
      <c r="P20" s="13"/>
      <c r="Q20" s="13"/>
      <c r="R20" s="13"/>
      <c r="S20" s="13"/>
      <c r="T20" s="13"/>
      <c r="U20" s="13"/>
      <c r="V20" s="13"/>
      <c r="W20" s="13"/>
      <c r="X20" s="13"/>
      <c r="Y20" s="13"/>
      <c r="Z20" s="13"/>
      <c r="AA20" s="13"/>
      <c r="AB20" s="13"/>
      <c r="AC20" s="13"/>
    </row>
    <row r="21" spans="1:29" ht="22.5" customHeight="1">
      <c r="A21" s="14" t="s">
        <v>202</v>
      </c>
      <c r="B21" s="8" t="s">
        <v>1938</v>
      </c>
      <c r="C21" s="8"/>
      <c r="D21" s="8" t="s">
        <v>2091</v>
      </c>
      <c r="E21" s="8"/>
      <c r="F21" s="16" t="s">
        <v>2046</v>
      </c>
      <c r="G21" s="8" t="s">
        <v>2092</v>
      </c>
      <c r="H21" s="8"/>
      <c r="I21" s="8"/>
      <c r="J21" s="8"/>
      <c r="K21" s="17"/>
      <c r="L21" s="12"/>
      <c r="M21" s="13"/>
      <c r="N21" s="13"/>
      <c r="O21" s="13"/>
      <c r="P21" s="13"/>
      <c r="Q21" s="13"/>
      <c r="R21" s="13"/>
      <c r="S21" s="13"/>
      <c r="T21" s="13"/>
      <c r="U21" s="13"/>
      <c r="V21" s="13"/>
      <c r="W21" s="13"/>
      <c r="X21" s="13"/>
      <c r="Y21" s="13"/>
      <c r="Z21" s="13"/>
      <c r="AA21" s="13"/>
      <c r="AB21" s="13"/>
      <c r="AC21" s="13"/>
    </row>
    <row r="22" spans="1:29" ht="22.5" customHeight="1">
      <c r="A22" s="14" t="s">
        <v>203</v>
      </c>
      <c r="B22" s="8" t="s">
        <v>2093</v>
      </c>
      <c r="C22" s="8"/>
      <c r="D22" s="8" t="s">
        <v>2094</v>
      </c>
      <c r="E22" s="8"/>
      <c r="F22" s="16" t="s">
        <v>1027</v>
      </c>
      <c r="G22" s="8" t="s">
        <v>2095</v>
      </c>
      <c r="H22" s="8" t="s">
        <v>2096</v>
      </c>
      <c r="I22" s="8" t="s">
        <v>4</v>
      </c>
      <c r="J22" s="8" t="s">
        <v>738</v>
      </c>
      <c r="K22" s="17"/>
      <c r="L22" s="12"/>
      <c r="M22" s="13"/>
      <c r="N22" s="13"/>
      <c r="O22" s="13"/>
      <c r="P22" s="13"/>
      <c r="Q22" s="13"/>
      <c r="R22" s="13"/>
      <c r="S22" s="13"/>
      <c r="T22" s="13"/>
      <c r="U22" s="13"/>
      <c r="V22" s="13"/>
      <c r="W22" s="13"/>
      <c r="X22" s="13"/>
      <c r="Y22" s="13"/>
      <c r="Z22" s="13"/>
      <c r="AA22" s="13"/>
      <c r="AB22" s="13"/>
      <c r="AC22" s="13"/>
    </row>
    <row r="23" spans="1:29" ht="22.5" customHeight="1">
      <c r="A23" s="14" t="s">
        <v>204</v>
      </c>
      <c r="B23" s="8" t="s">
        <v>2097</v>
      </c>
      <c r="C23" s="8"/>
      <c r="D23" s="8" t="s">
        <v>2098</v>
      </c>
      <c r="E23" s="8"/>
      <c r="F23" s="16" t="s">
        <v>1027</v>
      </c>
      <c r="G23" s="8" t="s">
        <v>2099</v>
      </c>
      <c r="H23" s="8"/>
      <c r="I23" s="8"/>
      <c r="J23" s="8"/>
      <c r="K23" s="17"/>
      <c r="L23" s="12"/>
      <c r="M23" s="13"/>
      <c r="N23" s="13"/>
      <c r="O23" s="13"/>
      <c r="P23" s="13"/>
      <c r="Q23" s="13"/>
      <c r="R23" s="13"/>
      <c r="S23" s="13"/>
      <c r="T23" s="13"/>
      <c r="U23" s="13"/>
      <c r="V23" s="13"/>
      <c r="W23" s="13"/>
      <c r="X23" s="13"/>
      <c r="Y23" s="13"/>
      <c r="Z23" s="13"/>
      <c r="AA23" s="13"/>
      <c r="AB23" s="13"/>
      <c r="AC23" s="13"/>
    </row>
    <row r="24" spans="1:29" ht="22.5" customHeight="1">
      <c r="A24" s="14" t="s">
        <v>205</v>
      </c>
      <c r="B24" s="8" t="s">
        <v>2100</v>
      </c>
      <c r="C24" s="8"/>
      <c r="D24" s="8" t="s">
        <v>2101</v>
      </c>
      <c r="E24" s="8"/>
      <c r="F24" s="16" t="s">
        <v>1027</v>
      </c>
      <c r="G24" s="8" t="s">
        <v>2102</v>
      </c>
      <c r="H24" s="8"/>
      <c r="I24" s="8"/>
      <c r="J24" s="8"/>
      <c r="K24" s="17"/>
      <c r="L24" s="12"/>
      <c r="M24" s="13"/>
      <c r="N24" s="13"/>
      <c r="O24" s="13"/>
      <c r="P24" s="13"/>
      <c r="Q24" s="13"/>
      <c r="R24" s="13"/>
      <c r="S24" s="13"/>
      <c r="T24" s="13"/>
      <c r="U24" s="13"/>
      <c r="V24" s="13"/>
      <c r="W24" s="13"/>
      <c r="X24" s="13"/>
      <c r="Y24" s="13"/>
      <c r="Z24" s="13"/>
      <c r="AA24" s="13"/>
      <c r="AB24" s="13"/>
      <c r="AC24" s="13"/>
    </row>
    <row r="25" spans="1:29" ht="22.5" customHeight="1">
      <c r="A25" s="14" t="s">
        <v>206</v>
      </c>
      <c r="B25" s="8" t="s">
        <v>2103</v>
      </c>
      <c r="C25" s="8"/>
      <c r="D25" s="8" t="s">
        <v>2104</v>
      </c>
      <c r="E25" s="8"/>
      <c r="F25" s="16" t="s">
        <v>2105</v>
      </c>
      <c r="G25" s="8" t="s">
        <v>1411</v>
      </c>
      <c r="H25" s="8"/>
      <c r="I25" s="8"/>
      <c r="J25" s="8"/>
      <c r="K25" s="17"/>
      <c r="L25" s="12"/>
      <c r="M25" s="13"/>
      <c r="N25" s="13"/>
      <c r="O25" s="13"/>
      <c r="P25" s="13"/>
      <c r="Q25" s="13"/>
      <c r="R25" s="13"/>
      <c r="S25" s="13"/>
      <c r="T25" s="13"/>
      <c r="U25" s="13"/>
      <c r="V25" s="13"/>
      <c r="W25" s="13"/>
      <c r="X25" s="13"/>
      <c r="Y25" s="13"/>
      <c r="Z25" s="13"/>
      <c r="AA25" s="13"/>
      <c r="AB25" s="13"/>
      <c r="AC25" s="13"/>
    </row>
    <row r="26" spans="1:29" ht="22.5" customHeight="1">
      <c r="A26" s="14" t="s">
        <v>207</v>
      </c>
      <c r="B26" s="8"/>
      <c r="C26" s="8"/>
      <c r="D26" s="8"/>
      <c r="E26" s="8"/>
      <c r="F26" s="16"/>
      <c r="G26" s="8"/>
      <c r="H26" s="8"/>
      <c r="I26" s="8"/>
      <c r="J26" s="8"/>
      <c r="K26" s="17"/>
      <c r="L26" s="12"/>
      <c r="M26" s="13"/>
      <c r="N26" s="13"/>
      <c r="O26" s="13"/>
      <c r="P26" s="13"/>
      <c r="Q26" s="13"/>
      <c r="R26" s="13"/>
      <c r="S26" s="13"/>
      <c r="T26" s="13"/>
      <c r="U26" s="13"/>
      <c r="V26" s="13"/>
      <c r="W26" s="13"/>
      <c r="X26" s="13"/>
      <c r="Y26" s="13"/>
      <c r="Z26" s="13"/>
      <c r="AA26" s="13"/>
      <c r="AB26" s="13"/>
      <c r="AC26" s="13"/>
    </row>
    <row r="27" spans="1:29" ht="22.5" customHeight="1">
      <c r="A27" s="14" t="s">
        <v>208</v>
      </c>
      <c r="B27" s="8"/>
      <c r="C27" s="8"/>
      <c r="D27" s="8"/>
      <c r="E27" s="8"/>
      <c r="F27" s="16"/>
      <c r="G27" s="8"/>
      <c r="H27" s="8"/>
      <c r="I27" s="8"/>
      <c r="J27" s="8"/>
      <c r="K27" s="17"/>
      <c r="L27" s="12"/>
      <c r="M27" s="13"/>
      <c r="N27" s="13"/>
      <c r="O27" s="13"/>
      <c r="P27" s="13"/>
      <c r="Q27" s="13"/>
      <c r="R27" s="13"/>
      <c r="S27" s="13"/>
      <c r="T27" s="13"/>
      <c r="U27" s="13"/>
      <c r="V27" s="13"/>
      <c r="W27" s="13"/>
      <c r="X27" s="13"/>
      <c r="Y27" s="13"/>
      <c r="Z27" s="13"/>
      <c r="AA27" s="13"/>
      <c r="AB27" s="13"/>
      <c r="AC27" s="13"/>
    </row>
    <row r="28" spans="1:29" ht="22.5" customHeight="1">
      <c r="A28" s="14" t="s">
        <v>209</v>
      </c>
      <c r="B28" s="8"/>
      <c r="C28" s="8"/>
      <c r="D28" s="8"/>
      <c r="E28" s="8"/>
      <c r="F28" s="16"/>
      <c r="G28" s="8"/>
      <c r="H28" s="8"/>
      <c r="I28" s="8"/>
      <c r="J28" s="8"/>
      <c r="K28" s="17"/>
      <c r="L28" s="12"/>
      <c r="M28" s="13"/>
      <c r="N28" s="13"/>
      <c r="O28" s="13"/>
      <c r="P28" s="13"/>
      <c r="Q28" s="13"/>
      <c r="R28" s="13"/>
      <c r="S28" s="13"/>
      <c r="T28" s="13"/>
      <c r="U28" s="13"/>
      <c r="V28" s="13"/>
      <c r="W28" s="13"/>
      <c r="X28" s="13"/>
      <c r="Y28" s="13"/>
      <c r="Z28" s="13"/>
      <c r="AA28" s="13"/>
      <c r="AB28" s="13"/>
      <c r="AC28" s="13"/>
    </row>
    <row r="29" spans="1:29" ht="22.5" customHeight="1">
      <c r="A29" s="14" t="s">
        <v>210</v>
      </c>
      <c r="B29" s="8"/>
      <c r="C29" s="8"/>
      <c r="D29" s="8"/>
      <c r="E29" s="8"/>
      <c r="F29" s="16"/>
      <c r="G29" s="8"/>
      <c r="H29" s="8"/>
      <c r="I29" s="8"/>
      <c r="J29" s="8"/>
      <c r="K29" s="17"/>
      <c r="L29" s="12"/>
      <c r="M29" s="13"/>
      <c r="N29" s="13"/>
      <c r="O29" s="13"/>
      <c r="P29" s="13"/>
      <c r="Q29" s="13"/>
      <c r="R29" s="13"/>
      <c r="S29" s="13"/>
      <c r="T29" s="13"/>
      <c r="U29" s="13"/>
      <c r="V29" s="13"/>
      <c r="W29" s="13"/>
      <c r="X29" s="13"/>
      <c r="Y29" s="13"/>
      <c r="Z29" s="13"/>
      <c r="AA29" s="13"/>
      <c r="AB29" s="13"/>
      <c r="AC29" s="13"/>
    </row>
    <row r="30" spans="1:29" ht="22.5" customHeight="1">
      <c r="A30" s="14" t="s">
        <v>211</v>
      </c>
      <c r="B30" s="8"/>
      <c r="C30" s="8"/>
      <c r="D30" s="8"/>
      <c r="E30" s="8"/>
      <c r="F30" s="16"/>
      <c r="G30" s="8"/>
      <c r="H30" s="8"/>
      <c r="I30" s="8"/>
      <c r="J30" s="8"/>
      <c r="K30" s="17"/>
      <c r="L30" s="12"/>
      <c r="M30" s="13"/>
      <c r="N30" s="13"/>
      <c r="O30" s="13"/>
      <c r="P30" s="13"/>
      <c r="Q30" s="13"/>
      <c r="R30" s="13"/>
      <c r="S30" s="13"/>
      <c r="T30" s="13"/>
      <c r="U30" s="13"/>
      <c r="V30" s="13"/>
      <c r="W30" s="13"/>
      <c r="X30" s="13"/>
      <c r="Y30" s="13"/>
      <c r="Z30" s="13"/>
      <c r="AA30" s="13"/>
      <c r="AB30" s="13"/>
      <c r="AC30" s="13"/>
    </row>
    <row r="31" spans="1:29" ht="22.5" customHeight="1">
      <c r="A31" s="14" t="s">
        <v>212</v>
      </c>
      <c r="B31" s="8"/>
      <c r="C31" s="8"/>
      <c r="D31" s="8"/>
      <c r="E31" s="8"/>
      <c r="F31" s="16"/>
      <c r="G31" s="8"/>
      <c r="H31" s="8"/>
      <c r="I31" s="8"/>
      <c r="J31" s="8"/>
      <c r="K31" s="17"/>
      <c r="L31" s="12"/>
      <c r="M31" s="13"/>
      <c r="N31" s="13"/>
      <c r="O31" s="13"/>
      <c r="P31" s="13"/>
      <c r="Q31" s="13"/>
      <c r="R31" s="13"/>
      <c r="S31" s="13"/>
      <c r="T31" s="13"/>
      <c r="U31" s="13"/>
      <c r="V31" s="13"/>
      <c r="W31" s="13"/>
      <c r="X31" s="13"/>
      <c r="Y31" s="13"/>
      <c r="Z31" s="13"/>
      <c r="AA31" s="13"/>
      <c r="AB31" s="13"/>
      <c r="AC31" s="13"/>
    </row>
    <row r="32" spans="1:29" ht="22.5" customHeight="1">
      <c r="A32" s="14" t="s">
        <v>213</v>
      </c>
      <c r="B32" s="8"/>
      <c r="C32" s="8"/>
      <c r="D32" s="8"/>
      <c r="E32" s="8"/>
      <c r="F32" s="16"/>
      <c r="G32" s="8"/>
      <c r="H32" s="8"/>
      <c r="I32" s="8"/>
      <c r="J32" s="8"/>
      <c r="K32" s="17"/>
      <c r="L32" s="12"/>
      <c r="M32" s="13"/>
      <c r="N32" s="13"/>
      <c r="O32" s="13"/>
      <c r="P32" s="13"/>
      <c r="Q32" s="13"/>
      <c r="R32" s="13"/>
      <c r="S32" s="13"/>
      <c r="T32" s="13"/>
      <c r="U32" s="13"/>
      <c r="V32" s="13"/>
      <c r="W32" s="13"/>
      <c r="X32" s="13"/>
      <c r="Y32" s="13"/>
      <c r="Z32" s="13"/>
      <c r="AA32" s="13"/>
      <c r="AB32" s="13"/>
      <c r="AC32" s="13"/>
    </row>
    <row r="33" spans="1:29" ht="22.5" customHeight="1">
      <c r="A33" s="14" t="s">
        <v>214</v>
      </c>
      <c r="B33" s="8"/>
      <c r="C33" s="8"/>
      <c r="D33" s="8"/>
      <c r="E33" s="8"/>
      <c r="F33" s="16"/>
      <c r="G33" s="8"/>
      <c r="H33" s="8"/>
      <c r="I33" s="8"/>
      <c r="J33" s="8"/>
      <c r="K33" s="17"/>
      <c r="L33" s="12"/>
      <c r="M33" s="13"/>
      <c r="N33" s="13"/>
      <c r="O33" s="13"/>
      <c r="P33" s="13"/>
      <c r="Q33" s="13"/>
      <c r="R33" s="13"/>
      <c r="S33" s="13"/>
      <c r="T33" s="13"/>
      <c r="U33" s="13"/>
      <c r="V33" s="13"/>
      <c r="W33" s="13"/>
      <c r="X33" s="13"/>
      <c r="Y33" s="13"/>
      <c r="Z33" s="13"/>
      <c r="AA33" s="13"/>
      <c r="AB33" s="13"/>
      <c r="AC33" s="13"/>
    </row>
    <row r="34" spans="1:29" ht="22.5" customHeight="1">
      <c r="A34" s="14" t="s">
        <v>215</v>
      </c>
      <c r="B34" s="8"/>
      <c r="C34" s="8"/>
      <c r="D34" s="8"/>
      <c r="E34" s="8"/>
      <c r="F34" s="16"/>
      <c r="G34" s="8"/>
      <c r="H34" s="8"/>
      <c r="I34" s="8"/>
      <c r="J34" s="8"/>
      <c r="K34" s="17"/>
      <c r="L34" s="12"/>
      <c r="M34" s="13"/>
      <c r="N34" s="13"/>
      <c r="O34" s="13"/>
      <c r="P34" s="13"/>
      <c r="Q34" s="13"/>
      <c r="R34" s="13"/>
      <c r="S34" s="13"/>
      <c r="T34" s="13"/>
      <c r="U34" s="13"/>
      <c r="V34" s="13"/>
      <c r="W34" s="13"/>
      <c r="X34" s="13"/>
      <c r="Y34" s="13"/>
      <c r="Z34" s="13"/>
      <c r="AA34" s="13"/>
      <c r="AB34" s="13"/>
      <c r="AC34" s="13"/>
    </row>
    <row r="35" spans="1:29" ht="22.5" customHeight="1">
      <c r="A35" s="14" t="s">
        <v>216</v>
      </c>
      <c r="B35" s="8"/>
      <c r="C35" s="8"/>
      <c r="D35" s="8"/>
      <c r="E35" s="8"/>
      <c r="F35" s="16"/>
      <c r="G35" s="8"/>
      <c r="H35" s="8"/>
      <c r="I35" s="8"/>
      <c r="J35" s="8"/>
      <c r="K35" s="17"/>
      <c r="L35" s="12"/>
      <c r="M35" s="13"/>
      <c r="N35" s="13"/>
      <c r="O35" s="13"/>
      <c r="P35" s="13"/>
      <c r="Q35" s="13"/>
      <c r="R35" s="13"/>
      <c r="S35" s="13"/>
      <c r="T35" s="13"/>
      <c r="U35" s="13"/>
      <c r="V35" s="13"/>
      <c r="W35" s="13"/>
      <c r="X35" s="13"/>
      <c r="Y35" s="13"/>
      <c r="Z35" s="13"/>
      <c r="AA35" s="13"/>
      <c r="AB35" s="13"/>
      <c r="AC35" s="13"/>
    </row>
    <row r="36" spans="1:29" ht="22.5" customHeight="1">
      <c r="A36" s="14" t="s">
        <v>217</v>
      </c>
      <c r="B36" s="8"/>
      <c r="C36" s="8"/>
      <c r="D36" s="8"/>
      <c r="E36" s="8"/>
      <c r="F36" s="16"/>
      <c r="G36" s="8"/>
      <c r="H36" s="8"/>
      <c r="I36" s="8"/>
      <c r="J36" s="8"/>
      <c r="K36" s="17"/>
      <c r="L36" s="12"/>
      <c r="M36" s="13"/>
      <c r="N36" s="13"/>
      <c r="O36" s="13"/>
      <c r="P36" s="13"/>
      <c r="Q36" s="13"/>
      <c r="R36" s="13"/>
      <c r="S36" s="13"/>
      <c r="T36" s="13"/>
      <c r="U36" s="13"/>
      <c r="V36" s="13"/>
      <c r="W36" s="13"/>
      <c r="X36" s="13"/>
      <c r="Y36" s="13"/>
      <c r="Z36" s="13"/>
      <c r="AA36" s="13"/>
      <c r="AB36" s="13"/>
      <c r="AC36" s="13"/>
    </row>
    <row r="37" spans="1:29" ht="22.5" customHeight="1">
      <c r="A37" s="14" t="s">
        <v>218</v>
      </c>
      <c r="B37" s="8"/>
      <c r="C37" s="8"/>
      <c r="D37" s="8"/>
      <c r="E37" s="8"/>
      <c r="F37" s="16"/>
      <c r="G37" s="8"/>
      <c r="H37" s="8"/>
      <c r="I37" s="8"/>
      <c r="J37" s="8"/>
      <c r="K37" s="17"/>
      <c r="L37" s="12"/>
      <c r="M37" s="13"/>
      <c r="N37" s="13"/>
      <c r="O37" s="13"/>
      <c r="P37" s="13"/>
      <c r="Q37" s="13"/>
      <c r="R37" s="13"/>
      <c r="S37" s="13"/>
      <c r="T37" s="13"/>
      <c r="U37" s="13"/>
      <c r="V37" s="13"/>
      <c r="W37" s="13"/>
      <c r="X37" s="13"/>
      <c r="Y37" s="13"/>
      <c r="Z37" s="13"/>
      <c r="AA37" s="13"/>
      <c r="AB37" s="13"/>
      <c r="AC37" s="13"/>
    </row>
    <row r="38" spans="1:29" ht="22.5" customHeight="1">
      <c r="A38" s="14" t="s">
        <v>219</v>
      </c>
      <c r="B38" s="8"/>
      <c r="C38" s="8"/>
      <c r="D38" s="8"/>
      <c r="E38" s="8"/>
      <c r="F38" s="16"/>
      <c r="G38" s="8"/>
      <c r="H38" s="8"/>
      <c r="I38" s="8"/>
      <c r="J38" s="8"/>
      <c r="K38" s="17"/>
      <c r="L38" s="12"/>
      <c r="M38" s="13"/>
      <c r="N38" s="13"/>
      <c r="O38" s="13"/>
      <c r="P38" s="13"/>
      <c r="Q38" s="13"/>
      <c r="R38" s="13"/>
      <c r="S38" s="13"/>
      <c r="T38" s="13"/>
      <c r="U38" s="13"/>
      <c r="V38" s="13"/>
      <c r="W38" s="13"/>
      <c r="X38" s="13"/>
      <c r="Y38" s="13"/>
      <c r="Z38" s="13"/>
      <c r="AA38" s="13"/>
      <c r="AB38" s="13"/>
      <c r="AC38" s="13"/>
    </row>
    <row r="39" spans="1:29" ht="22.5" customHeight="1">
      <c r="A39" s="14" t="s">
        <v>220</v>
      </c>
      <c r="B39" s="8"/>
      <c r="C39" s="8"/>
      <c r="D39" s="8"/>
      <c r="E39" s="8"/>
      <c r="F39" s="16"/>
      <c r="G39" s="8"/>
      <c r="H39" s="8"/>
      <c r="I39" s="8"/>
      <c r="J39" s="8"/>
      <c r="K39" s="17"/>
      <c r="L39" s="12"/>
      <c r="M39" s="13"/>
      <c r="N39" s="13"/>
      <c r="O39" s="13"/>
      <c r="P39" s="13"/>
      <c r="Q39" s="13"/>
      <c r="R39" s="13"/>
      <c r="S39" s="13"/>
      <c r="T39" s="13"/>
      <c r="U39" s="13"/>
      <c r="V39" s="13"/>
      <c r="W39" s="13"/>
      <c r="X39" s="13"/>
      <c r="Y39" s="13"/>
      <c r="Z39" s="13"/>
      <c r="AA39" s="13"/>
      <c r="AB39" s="13"/>
      <c r="AC39" s="13"/>
    </row>
    <row r="40" spans="1:29" ht="22.5" customHeight="1">
      <c r="A40" s="14" t="s">
        <v>221</v>
      </c>
      <c r="B40" s="8"/>
      <c r="C40" s="8"/>
      <c r="D40" s="8"/>
      <c r="E40" s="8"/>
      <c r="F40" s="16"/>
      <c r="G40" s="8"/>
      <c r="H40" s="8"/>
      <c r="I40" s="8"/>
      <c r="J40" s="8"/>
      <c r="K40" s="17"/>
      <c r="L40" s="12"/>
      <c r="M40" s="13"/>
      <c r="N40" s="13"/>
      <c r="O40" s="13"/>
      <c r="P40" s="13"/>
      <c r="Q40" s="13"/>
      <c r="R40" s="13"/>
      <c r="S40" s="13"/>
      <c r="T40" s="13"/>
      <c r="U40" s="13"/>
      <c r="V40" s="13"/>
      <c r="W40" s="13"/>
      <c r="X40" s="13"/>
      <c r="Y40" s="13"/>
      <c r="Z40" s="13"/>
      <c r="AA40" s="13"/>
      <c r="AB40" s="13"/>
      <c r="AC40" s="13"/>
    </row>
    <row r="41" spans="1:29" ht="22.5" customHeight="1">
      <c r="A41" s="21" t="s">
        <v>222</v>
      </c>
      <c r="B41" s="23"/>
      <c r="C41" s="23"/>
      <c r="D41" s="23"/>
      <c r="E41" s="23"/>
      <c r="F41" s="24"/>
      <c r="G41" s="23"/>
      <c r="H41" s="23"/>
      <c r="I41" s="23"/>
      <c r="J41" s="23"/>
      <c r="K41" s="25"/>
      <c r="L41" s="12"/>
      <c r="M41" s="13"/>
      <c r="N41" s="13"/>
      <c r="O41" s="13"/>
      <c r="P41" s="13"/>
      <c r="Q41" s="13"/>
      <c r="R41" s="13"/>
      <c r="S41" s="13"/>
      <c r="T41" s="13"/>
      <c r="U41" s="13"/>
      <c r="V41" s="13"/>
      <c r="W41" s="13"/>
      <c r="X41" s="13"/>
      <c r="Y41" s="13"/>
      <c r="Z41" s="13"/>
      <c r="AA41" s="13"/>
      <c r="AB41" s="13"/>
      <c r="AC41" s="13"/>
    </row>
    <row r="42" spans="1:29" ht="22.5" customHeight="1">
      <c r="A42" s="26" t="s">
        <v>223</v>
      </c>
      <c r="B42" s="29"/>
      <c r="C42" s="29"/>
      <c r="D42" s="29"/>
      <c r="E42" s="29"/>
      <c r="F42" s="26"/>
      <c r="G42" s="29"/>
      <c r="H42" s="29"/>
      <c r="I42" s="29"/>
      <c r="J42" s="29"/>
      <c r="K42" s="29"/>
      <c r="L42" s="13"/>
      <c r="M42" s="13"/>
      <c r="N42" s="13"/>
      <c r="O42" s="13"/>
      <c r="P42" s="13"/>
      <c r="Q42" s="13"/>
      <c r="R42" s="13"/>
      <c r="S42" s="13"/>
      <c r="T42" s="13"/>
      <c r="U42" s="13"/>
      <c r="V42" s="13"/>
      <c r="W42" s="13"/>
      <c r="X42" s="13"/>
      <c r="Y42" s="13"/>
      <c r="Z42" s="13"/>
      <c r="AA42" s="13"/>
      <c r="AB42" s="13"/>
      <c r="AC42" s="13"/>
    </row>
    <row r="43" spans="1:29" ht="22.5" customHeight="1">
      <c r="A43" s="16" t="s">
        <v>224</v>
      </c>
      <c r="B43" s="8"/>
      <c r="C43" s="8"/>
      <c r="D43" s="8"/>
      <c r="E43" s="8"/>
      <c r="F43" s="16"/>
      <c r="G43" s="8"/>
      <c r="H43" s="8"/>
      <c r="I43" s="8"/>
      <c r="J43" s="8"/>
      <c r="K43" s="8"/>
      <c r="L43" s="13"/>
      <c r="M43" s="13"/>
      <c r="N43" s="13"/>
      <c r="O43" s="13"/>
      <c r="P43" s="13"/>
      <c r="Q43" s="13"/>
      <c r="R43" s="13"/>
      <c r="S43" s="13"/>
      <c r="T43" s="13"/>
      <c r="U43" s="13"/>
      <c r="V43" s="13"/>
      <c r="W43" s="13"/>
      <c r="X43" s="13"/>
      <c r="Y43" s="13"/>
      <c r="Z43" s="13"/>
      <c r="AA43" s="13"/>
      <c r="AB43" s="13"/>
      <c r="AC43" s="13"/>
    </row>
    <row r="44" spans="1:29" ht="22.5" customHeight="1">
      <c r="A44" s="16" t="s">
        <v>225</v>
      </c>
      <c r="B44" s="8"/>
      <c r="C44" s="8"/>
      <c r="D44" s="8"/>
      <c r="E44" s="8"/>
      <c r="F44" s="16"/>
      <c r="G44" s="8"/>
      <c r="H44" s="8"/>
      <c r="I44" s="8"/>
      <c r="J44" s="8"/>
      <c r="K44" s="8"/>
      <c r="L44" s="13"/>
      <c r="M44" s="13"/>
      <c r="N44" s="13"/>
      <c r="O44" s="13"/>
      <c r="P44" s="13"/>
      <c r="Q44" s="13"/>
      <c r="R44" s="13"/>
      <c r="S44" s="13"/>
      <c r="T44" s="13"/>
      <c r="U44" s="13"/>
      <c r="V44" s="13"/>
      <c r="W44" s="13"/>
      <c r="X44" s="13"/>
      <c r="Y44" s="13"/>
      <c r="Z44" s="13"/>
      <c r="AA44" s="13"/>
      <c r="AB44" s="13"/>
      <c r="AC44" s="13"/>
    </row>
    <row r="45" spans="1:29" ht="22.5" customHeight="1">
      <c r="A45" s="16" t="s">
        <v>226</v>
      </c>
      <c r="B45" s="8"/>
      <c r="C45" s="8"/>
      <c r="D45" s="8"/>
      <c r="E45" s="8"/>
      <c r="F45" s="16"/>
      <c r="G45" s="8"/>
      <c r="H45" s="8"/>
      <c r="I45" s="8"/>
      <c r="J45" s="8"/>
      <c r="K45" s="8"/>
      <c r="L45" s="13"/>
      <c r="M45" s="13"/>
      <c r="N45" s="13"/>
      <c r="O45" s="13"/>
      <c r="P45" s="13"/>
      <c r="Q45" s="13"/>
      <c r="R45" s="13"/>
      <c r="S45" s="13"/>
      <c r="T45" s="13"/>
      <c r="U45" s="13"/>
      <c r="V45" s="13"/>
      <c r="W45" s="13"/>
      <c r="X45" s="13"/>
      <c r="Y45" s="13"/>
      <c r="Z45" s="13"/>
      <c r="AA45" s="13"/>
      <c r="AB45" s="13"/>
      <c r="AC45" s="13"/>
    </row>
    <row r="46" spans="1:29" ht="22.5" customHeight="1">
      <c r="A46" s="16" t="s">
        <v>227</v>
      </c>
      <c r="B46" s="8"/>
      <c r="C46" s="8"/>
      <c r="D46" s="8"/>
      <c r="E46" s="8"/>
      <c r="F46" s="16"/>
      <c r="G46" s="8"/>
      <c r="H46" s="8"/>
      <c r="I46" s="8"/>
      <c r="J46" s="8"/>
      <c r="K46" s="8"/>
      <c r="L46" s="13"/>
      <c r="M46" s="13"/>
      <c r="N46" s="13"/>
      <c r="O46" s="13"/>
      <c r="P46" s="13"/>
      <c r="Q46" s="13"/>
      <c r="R46" s="13"/>
      <c r="S46" s="13"/>
      <c r="T46" s="13"/>
      <c r="U46" s="13"/>
      <c r="V46" s="13"/>
      <c r="W46" s="13"/>
      <c r="X46" s="13"/>
      <c r="Y46" s="13"/>
      <c r="Z46" s="13"/>
      <c r="AA46" s="13"/>
      <c r="AB46" s="13"/>
      <c r="AC46" s="13"/>
    </row>
    <row r="47" spans="1:29" ht="22.5" customHeight="1">
      <c r="A47" s="16" t="s">
        <v>228</v>
      </c>
      <c r="B47" s="8"/>
      <c r="C47" s="8"/>
      <c r="D47" s="8"/>
      <c r="E47" s="8"/>
      <c r="F47" s="16"/>
      <c r="G47" s="8"/>
      <c r="H47" s="8"/>
      <c r="I47" s="8"/>
      <c r="J47" s="8"/>
      <c r="K47" s="8"/>
      <c r="L47" s="13"/>
      <c r="M47" s="13"/>
      <c r="N47" s="13"/>
      <c r="O47" s="13"/>
      <c r="P47" s="13"/>
      <c r="Q47" s="13"/>
      <c r="R47" s="13"/>
      <c r="S47" s="13"/>
      <c r="T47" s="13"/>
      <c r="U47" s="13"/>
      <c r="V47" s="13"/>
      <c r="W47" s="13"/>
      <c r="X47" s="13"/>
      <c r="Y47" s="13"/>
      <c r="Z47" s="13"/>
      <c r="AA47" s="13"/>
      <c r="AB47" s="13"/>
      <c r="AC47" s="13"/>
    </row>
    <row r="48" spans="1:29" ht="22.5" customHeight="1">
      <c r="A48" s="16" t="s">
        <v>229</v>
      </c>
      <c r="B48" s="8"/>
      <c r="C48" s="8"/>
      <c r="D48" s="8"/>
      <c r="E48" s="8"/>
      <c r="F48" s="16"/>
      <c r="G48" s="8"/>
      <c r="H48" s="8"/>
      <c r="I48" s="8"/>
      <c r="J48" s="8"/>
      <c r="K48" s="8"/>
      <c r="L48" s="13"/>
      <c r="M48" s="13"/>
      <c r="N48" s="13"/>
      <c r="O48" s="13"/>
      <c r="P48" s="13"/>
      <c r="Q48" s="13"/>
      <c r="R48" s="13"/>
      <c r="S48" s="13"/>
      <c r="T48" s="13"/>
      <c r="U48" s="13"/>
      <c r="V48" s="13"/>
      <c r="W48" s="13"/>
      <c r="X48" s="13"/>
      <c r="Y48" s="13"/>
      <c r="Z48" s="13"/>
      <c r="AA48" s="13"/>
      <c r="AB48" s="13"/>
      <c r="AC48" s="13"/>
    </row>
    <row r="49" spans="1:29" ht="22.5" customHeight="1">
      <c r="A49" s="16" t="s">
        <v>230</v>
      </c>
      <c r="B49" s="8"/>
      <c r="C49" s="8"/>
      <c r="D49" s="8"/>
      <c r="E49" s="8"/>
      <c r="F49" s="16"/>
      <c r="G49" s="8"/>
      <c r="H49" s="8"/>
      <c r="I49" s="8"/>
      <c r="J49" s="8"/>
      <c r="K49" s="8"/>
      <c r="L49" s="13"/>
      <c r="M49" s="13"/>
      <c r="N49" s="13"/>
      <c r="O49" s="13"/>
      <c r="P49" s="13"/>
      <c r="Q49" s="13"/>
      <c r="R49" s="13"/>
      <c r="S49" s="13"/>
      <c r="T49" s="13"/>
      <c r="U49" s="13"/>
      <c r="V49" s="13"/>
      <c r="W49" s="13"/>
      <c r="X49" s="13"/>
      <c r="Y49" s="13"/>
      <c r="Z49" s="13"/>
      <c r="AA49" s="13"/>
      <c r="AB49" s="13"/>
      <c r="AC49" s="13"/>
    </row>
    <row r="50" spans="1:29" ht="22.5" customHeight="1">
      <c r="A50" s="16" t="s">
        <v>231</v>
      </c>
      <c r="B50" s="8"/>
      <c r="C50" s="8"/>
      <c r="D50" s="8"/>
      <c r="E50" s="8"/>
      <c r="F50" s="16"/>
      <c r="G50" s="8"/>
      <c r="H50" s="8"/>
      <c r="I50" s="8"/>
      <c r="J50" s="8"/>
      <c r="K50" s="8"/>
      <c r="L50" s="13"/>
      <c r="M50" s="13"/>
      <c r="N50" s="13"/>
      <c r="O50" s="13"/>
      <c r="P50" s="13"/>
      <c r="Q50" s="13"/>
      <c r="R50" s="13"/>
      <c r="S50" s="13"/>
      <c r="T50" s="13"/>
      <c r="U50" s="13"/>
      <c r="V50" s="13"/>
      <c r="W50" s="13"/>
      <c r="X50" s="13"/>
      <c r="Y50" s="13"/>
      <c r="Z50" s="13"/>
      <c r="AA50" s="13"/>
      <c r="AB50" s="13"/>
      <c r="AC50" s="13"/>
    </row>
    <row r="51" spans="1:29" ht="22.5" customHeight="1">
      <c r="A51" s="16" t="s">
        <v>232</v>
      </c>
      <c r="B51" s="8"/>
      <c r="C51" s="8"/>
      <c r="D51" s="8"/>
      <c r="E51" s="8"/>
      <c r="F51" s="16"/>
      <c r="G51" s="8"/>
      <c r="H51" s="8"/>
      <c r="I51" s="8"/>
      <c r="J51" s="8"/>
      <c r="K51" s="8"/>
      <c r="L51" s="13"/>
      <c r="M51" s="13"/>
      <c r="N51" s="13"/>
      <c r="O51" s="13"/>
      <c r="P51" s="13"/>
      <c r="Q51" s="13"/>
      <c r="R51" s="13"/>
      <c r="S51" s="13"/>
      <c r="T51" s="13"/>
      <c r="U51" s="13"/>
      <c r="V51" s="13"/>
      <c r="W51" s="13"/>
      <c r="X51" s="13"/>
      <c r="Y51" s="13"/>
      <c r="Z51" s="13"/>
      <c r="AA51" s="13"/>
      <c r="AB51" s="13"/>
      <c r="AC51" s="13"/>
    </row>
    <row r="52" spans="1:29" ht="22.5" customHeight="1">
      <c r="A52" s="16" t="s">
        <v>233</v>
      </c>
      <c r="B52" s="8"/>
      <c r="C52" s="8"/>
      <c r="D52" s="8"/>
      <c r="E52" s="8"/>
      <c r="F52" s="16"/>
      <c r="G52" s="8"/>
      <c r="H52" s="8"/>
      <c r="I52" s="8"/>
      <c r="J52" s="8"/>
      <c r="K52" s="8"/>
      <c r="L52" s="13"/>
      <c r="M52" s="13"/>
      <c r="N52" s="13"/>
      <c r="O52" s="13"/>
      <c r="P52" s="13"/>
      <c r="Q52" s="13"/>
      <c r="R52" s="13"/>
      <c r="S52" s="13"/>
      <c r="T52" s="13"/>
      <c r="U52" s="13"/>
      <c r="V52" s="13"/>
      <c r="W52" s="13"/>
      <c r="X52" s="13"/>
      <c r="Y52" s="13"/>
      <c r="Z52" s="13"/>
      <c r="AA52" s="13"/>
      <c r="AB52" s="13"/>
      <c r="AC52" s="13"/>
    </row>
    <row r="53" spans="1:29" ht="22.5" customHeight="1">
      <c r="A53" s="16" t="s">
        <v>234</v>
      </c>
      <c r="B53" s="8"/>
      <c r="C53" s="8"/>
      <c r="D53" s="8"/>
      <c r="E53" s="8"/>
      <c r="F53" s="16"/>
      <c r="G53" s="8"/>
      <c r="H53" s="8"/>
      <c r="I53" s="8"/>
      <c r="J53" s="8"/>
      <c r="K53" s="8"/>
      <c r="L53" s="13"/>
      <c r="M53" s="13"/>
      <c r="N53" s="13"/>
      <c r="O53" s="13"/>
      <c r="P53" s="13"/>
      <c r="Q53" s="13"/>
      <c r="R53" s="13"/>
      <c r="S53" s="13"/>
      <c r="T53" s="13"/>
      <c r="U53" s="13"/>
      <c r="V53" s="13"/>
      <c r="W53" s="13"/>
      <c r="X53" s="13"/>
      <c r="Y53" s="13"/>
      <c r="Z53" s="13"/>
      <c r="AA53" s="13"/>
      <c r="AB53" s="13"/>
      <c r="AC53" s="13"/>
    </row>
    <row r="54" spans="1:29" ht="22.5" customHeight="1">
      <c r="A54" s="16" t="s">
        <v>235</v>
      </c>
      <c r="B54" s="8"/>
      <c r="C54" s="8"/>
      <c r="D54" s="8"/>
      <c r="E54" s="8"/>
      <c r="F54" s="16"/>
      <c r="G54" s="8"/>
      <c r="H54" s="8"/>
      <c r="I54" s="8"/>
      <c r="J54" s="8"/>
      <c r="K54" s="8"/>
      <c r="L54" s="13"/>
      <c r="M54" s="13"/>
      <c r="N54" s="13"/>
      <c r="O54" s="13"/>
      <c r="P54" s="13"/>
      <c r="Q54" s="13"/>
      <c r="R54" s="13"/>
      <c r="S54" s="13"/>
      <c r="T54" s="13"/>
      <c r="U54" s="13"/>
      <c r="V54" s="13"/>
      <c r="W54" s="13"/>
      <c r="X54" s="13"/>
      <c r="Y54" s="13"/>
      <c r="Z54" s="13"/>
      <c r="AA54" s="13"/>
      <c r="AB54" s="13"/>
      <c r="AC54" s="13"/>
    </row>
    <row r="55" spans="1:29" ht="22.5" customHeight="1">
      <c r="A55" s="16" t="s">
        <v>236</v>
      </c>
      <c r="B55" s="8"/>
      <c r="C55" s="8"/>
      <c r="D55" s="8"/>
      <c r="E55" s="8"/>
      <c r="F55" s="16"/>
      <c r="G55" s="8"/>
      <c r="H55" s="8"/>
      <c r="I55" s="8"/>
      <c r="J55" s="8"/>
      <c r="K55" s="8"/>
      <c r="L55" s="13"/>
      <c r="M55" s="13"/>
      <c r="N55" s="13"/>
      <c r="O55" s="13"/>
      <c r="P55" s="13"/>
      <c r="Q55" s="13"/>
      <c r="R55" s="13"/>
      <c r="S55" s="13"/>
      <c r="T55" s="13"/>
      <c r="U55" s="13"/>
      <c r="V55" s="13"/>
      <c r="W55" s="13"/>
      <c r="X55" s="13"/>
      <c r="Y55" s="13"/>
      <c r="Z55" s="13"/>
      <c r="AA55" s="13"/>
      <c r="AB55" s="13"/>
      <c r="AC55" s="13"/>
    </row>
    <row r="56" spans="1:29" ht="22.5" customHeight="1">
      <c r="A56" s="16" t="s">
        <v>237</v>
      </c>
      <c r="B56" s="8"/>
      <c r="C56" s="8"/>
      <c r="D56" s="8"/>
      <c r="E56" s="8"/>
      <c r="F56" s="16"/>
      <c r="G56" s="8"/>
      <c r="H56" s="8"/>
      <c r="I56" s="8"/>
      <c r="J56" s="8"/>
      <c r="K56" s="8"/>
      <c r="L56" s="13"/>
      <c r="M56" s="13"/>
      <c r="N56" s="13"/>
      <c r="O56" s="13"/>
      <c r="P56" s="13"/>
      <c r="Q56" s="13"/>
      <c r="R56" s="13"/>
      <c r="S56" s="13"/>
      <c r="T56" s="13"/>
      <c r="U56" s="13"/>
      <c r="V56" s="13"/>
      <c r="W56" s="13"/>
      <c r="X56" s="13"/>
      <c r="Y56" s="13"/>
      <c r="Z56" s="13"/>
      <c r="AA56" s="13"/>
      <c r="AB56" s="13"/>
      <c r="AC56" s="13"/>
    </row>
    <row r="57" spans="1:29" ht="22.5" customHeight="1">
      <c r="A57" s="16" t="s">
        <v>238</v>
      </c>
      <c r="B57" s="8"/>
      <c r="C57" s="8"/>
      <c r="D57" s="8"/>
      <c r="E57" s="8"/>
      <c r="F57" s="16"/>
      <c r="G57" s="8"/>
      <c r="H57" s="8"/>
      <c r="I57" s="8"/>
      <c r="J57" s="8"/>
      <c r="K57" s="8"/>
      <c r="L57" s="13"/>
      <c r="M57" s="13"/>
      <c r="N57" s="13"/>
      <c r="O57" s="13"/>
      <c r="P57" s="13"/>
      <c r="Q57" s="13"/>
      <c r="R57" s="13"/>
      <c r="S57" s="13"/>
      <c r="T57" s="13"/>
      <c r="U57" s="13"/>
      <c r="V57" s="13"/>
      <c r="W57" s="13"/>
      <c r="X57" s="13"/>
      <c r="Y57" s="13"/>
      <c r="Z57" s="13"/>
      <c r="AA57" s="13"/>
      <c r="AB57" s="13"/>
      <c r="AC57" s="13"/>
    </row>
    <row r="58" spans="1:29" ht="22.5" customHeight="1">
      <c r="A58" s="16" t="s">
        <v>239</v>
      </c>
      <c r="B58" s="8"/>
      <c r="C58" s="8"/>
      <c r="D58" s="8"/>
      <c r="E58" s="8"/>
      <c r="F58" s="16"/>
      <c r="G58" s="8"/>
      <c r="H58" s="8"/>
      <c r="I58" s="8"/>
      <c r="J58" s="8"/>
      <c r="K58" s="8"/>
      <c r="L58" s="13"/>
      <c r="M58" s="13"/>
      <c r="N58" s="13"/>
      <c r="O58" s="13"/>
      <c r="P58" s="13"/>
      <c r="Q58" s="13"/>
      <c r="R58" s="13"/>
      <c r="S58" s="13"/>
      <c r="T58" s="13"/>
      <c r="U58" s="13"/>
      <c r="V58" s="13"/>
      <c r="W58" s="13"/>
      <c r="X58" s="13"/>
      <c r="Y58" s="13"/>
      <c r="Z58" s="13"/>
      <c r="AA58" s="13"/>
      <c r="AB58" s="13"/>
      <c r="AC58" s="13"/>
    </row>
    <row r="59" spans="1:29" ht="22.5" customHeight="1">
      <c r="A59" s="16" t="s">
        <v>240</v>
      </c>
      <c r="B59" s="8"/>
      <c r="C59" s="8"/>
      <c r="D59" s="8"/>
      <c r="E59" s="8"/>
      <c r="F59" s="16"/>
      <c r="G59" s="8"/>
      <c r="H59" s="8"/>
      <c r="I59" s="8"/>
      <c r="J59" s="8"/>
      <c r="K59" s="8"/>
      <c r="L59" s="13"/>
      <c r="M59" s="13"/>
      <c r="N59" s="13"/>
      <c r="O59" s="13"/>
      <c r="P59" s="13"/>
      <c r="Q59" s="13"/>
      <c r="R59" s="13"/>
      <c r="S59" s="13"/>
      <c r="T59" s="13"/>
      <c r="U59" s="13"/>
      <c r="V59" s="13"/>
      <c r="W59" s="13"/>
      <c r="X59" s="13"/>
      <c r="Y59" s="13"/>
      <c r="Z59" s="13"/>
      <c r="AA59" s="13"/>
      <c r="AB59" s="13"/>
      <c r="AC59" s="13"/>
    </row>
    <row r="60" spans="1:29" ht="22.5" customHeight="1">
      <c r="A60" s="16" t="s">
        <v>241</v>
      </c>
      <c r="B60" s="8"/>
      <c r="C60" s="8"/>
      <c r="D60" s="8"/>
      <c r="E60" s="8"/>
      <c r="F60" s="16"/>
      <c r="G60" s="8"/>
      <c r="H60" s="8"/>
      <c r="I60" s="8"/>
      <c r="J60" s="8"/>
      <c r="K60" s="8"/>
      <c r="L60" s="13"/>
      <c r="M60" s="13"/>
      <c r="N60" s="13"/>
      <c r="O60" s="13"/>
      <c r="P60" s="13"/>
      <c r="Q60" s="13"/>
      <c r="R60" s="13"/>
      <c r="S60" s="13"/>
      <c r="T60" s="13"/>
      <c r="U60" s="13"/>
      <c r="V60" s="13"/>
      <c r="W60" s="13"/>
      <c r="X60" s="13"/>
      <c r="Y60" s="13"/>
      <c r="Z60" s="13"/>
      <c r="AA60" s="13"/>
      <c r="AB60" s="13"/>
      <c r="AC60" s="13"/>
    </row>
    <row r="61" spans="1:29" ht="22.5" customHeight="1">
      <c r="A61" s="16" t="s">
        <v>242</v>
      </c>
      <c r="B61" s="8"/>
      <c r="C61" s="8"/>
      <c r="D61" s="8"/>
      <c r="E61" s="8"/>
      <c r="F61" s="16"/>
      <c r="G61" s="8"/>
      <c r="H61" s="8"/>
      <c r="I61" s="8"/>
      <c r="J61" s="8"/>
      <c r="K61" s="8"/>
      <c r="L61" s="13"/>
      <c r="M61" s="13"/>
      <c r="N61" s="13"/>
      <c r="O61" s="13"/>
      <c r="P61" s="13"/>
      <c r="Q61" s="13"/>
      <c r="R61" s="13"/>
      <c r="S61" s="13"/>
      <c r="T61" s="13"/>
      <c r="U61" s="13"/>
      <c r="V61" s="13"/>
      <c r="W61" s="13"/>
      <c r="X61" s="13"/>
      <c r="Y61" s="13"/>
      <c r="Z61" s="13"/>
      <c r="AA61" s="13"/>
      <c r="AB61" s="13"/>
      <c r="AC61" s="13"/>
    </row>
    <row r="62" spans="1:29" ht="22.5" customHeight="1">
      <c r="A62" s="16" t="s">
        <v>243</v>
      </c>
      <c r="B62" s="8"/>
      <c r="C62" s="8"/>
      <c r="D62" s="8"/>
      <c r="E62" s="8"/>
      <c r="F62" s="16"/>
      <c r="G62" s="8"/>
      <c r="H62" s="8"/>
      <c r="I62" s="8"/>
      <c r="J62" s="8"/>
      <c r="K62" s="8"/>
      <c r="L62" s="13"/>
      <c r="M62" s="13"/>
      <c r="N62" s="13"/>
      <c r="O62" s="13"/>
      <c r="P62" s="13"/>
      <c r="Q62" s="13"/>
      <c r="R62" s="13"/>
      <c r="S62" s="13"/>
      <c r="T62" s="13"/>
      <c r="U62" s="13"/>
      <c r="V62" s="13"/>
      <c r="W62" s="13"/>
      <c r="X62" s="13"/>
      <c r="Y62" s="13"/>
      <c r="Z62" s="13"/>
      <c r="AA62" s="13"/>
      <c r="AB62" s="13"/>
      <c r="AC62" s="13"/>
    </row>
    <row r="63" spans="1:29" ht="22.5" customHeight="1">
      <c r="A63" s="16" t="s">
        <v>244</v>
      </c>
      <c r="B63" s="8"/>
      <c r="C63" s="8"/>
      <c r="D63" s="8"/>
      <c r="E63" s="8"/>
      <c r="F63" s="16"/>
      <c r="G63" s="8"/>
      <c r="H63" s="8"/>
      <c r="I63" s="8"/>
      <c r="J63" s="8"/>
      <c r="K63" s="8"/>
      <c r="L63" s="13"/>
      <c r="M63" s="13"/>
      <c r="N63" s="13"/>
      <c r="O63" s="13"/>
      <c r="P63" s="13"/>
      <c r="Q63" s="13"/>
      <c r="R63" s="13"/>
      <c r="S63" s="13"/>
      <c r="T63" s="13"/>
      <c r="U63" s="13"/>
      <c r="V63" s="13"/>
      <c r="W63" s="13"/>
      <c r="X63" s="13"/>
      <c r="Y63" s="13"/>
      <c r="Z63" s="13"/>
      <c r="AA63" s="13"/>
      <c r="AB63" s="13"/>
      <c r="AC63" s="13"/>
    </row>
    <row r="64" spans="1:29" ht="22.5" customHeight="1">
      <c r="A64" s="16" t="s">
        <v>245</v>
      </c>
      <c r="B64" s="8"/>
      <c r="C64" s="8"/>
      <c r="D64" s="8"/>
      <c r="E64" s="8"/>
      <c r="F64" s="16"/>
      <c r="G64" s="8"/>
      <c r="H64" s="8"/>
      <c r="I64" s="8"/>
      <c r="J64" s="8"/>
      <c r="K64" s="8"/>
      <c r="L64" s="13"/>
      <c r="M64" s="13"/>
      <c r="N64" s="13"/>
      <c r="O64" s="13"/>
      <c r="P64" s="13"/>
      <c r="Q64" s="13"/>
      <c r="R64" s="13"/>
      <c r="S64" s="13"/>
      <c r="T64" s="13"/>
      <c r="U64" s="13"/>
      <c r="V64" s="13"/>
      <c r="W64" s="13"/>
      <c r="X64" s="13"/>
      <c r="Y64" s="13"/>
      <c r="Z64" s="13"/>
      <c r="AA64" s="13"/>
      <c r="AB64" s="13"/>
      <c r="AC64" s="13"/>
    </row>
    <row r="65" spans="1:29" ht="22.5" customHeight="1">
      <c r="A65" s="16" t="s">
        <v>246</v>
      </c>
      <c r="B65" s="8"/>
      <c r="C65" s="8"/>
      <c r="D65" s="8"/>
      <c r="E65" s="8"/>
      <c r="F65" s="16"/>
      <c r="G65" s="8"/>
      <c r="H65" s="8"/>
      <c r="I65" s="8"/>
      <c r="J65" s="8"/>
      <c r="K65" s="8"/>
      <c r="L65" s="13"/>
      <c r="M65" s="13"/>
      <c r="N65" s="13"/>
      <c r="O65" s="13"/>
      <c r="P65" s="13"/>
      <c r="Q65" s="13"/>
      <c r="R65" s="13"/>
      <c r="S65" s="13"/>
      <c r="T65" s="13"/>
      <c r="U65" s="13"/>
      <c r="V65" s="13"/>
      <c r="W65" s="13"/>
      <c r="X65" s="13"/>
      <c r="Y65" s="13"/>
      <c r="Z65" s="13"/>
      <c r="AA65" s="13"/>
      <c r="AB65" s="13"/>
      <c r="AC65" s="13"/>
    </row>
    <row r="66" spans="1:29" ht="22.5" customHeight="1">
      <c r="A66" s="16" t="s">
        <v>247</v>
      </c>
      <c r="B66" s="8"/>
      <c r="C66" s="8"/>
      <c r="D66" s="8"/>
      <c r="E66" s="8"/>
      <c r="F66" s="16"/>
      <c r="G66" s="8"/>
      <c r="H66" s="8"/>
      <c r="I66" s="8"/>
      <c r="J66" s="8"/>
      <c r="K66" s="8"/>
      <c r="L66" s="13"/>
      <c r="M66" s="13"/>
      <c r="N66" s="13"/>
      <c r="O66" s="13"/>
      <c r="P66" s="13"/>
      <c r="Q66" s="13"/>
      <c r="R66" s="13"/>
      <c r="S66" s="13"/>
      <c r="T66" s="13"/>
      <c r="U66" s="13"/>
      <c r="V66" s="13"/>
      <c r="W66" s="13"/>
      <c r="X66" s="13"/>
      <c r="Y66" s="13"/>
      <c r="Z66" s="13"/>
      <c r="AA66" s="13"/>
      <c r="AB66" s="13"/>
      <c r="AC66" s="13"/>
    </row>
    <row r="67" spans="1:29" ht="22.5" customHeight="1">
      <c r="A67" s="16" t="s">
        <v>248</v>
      </c>
      <c r="B67" s="8"/>
      <c r="C67" s="8"/>
      <c r="D67" s="8"/>
      <c r="E67" s="8"/>
      <c r="F67" s="16"/>
      <c r="G67" s="8"/>
      <c r="H67" s="8"/>
      <c r="I67" s="8"/>
      <c r="J67" s="8"/>
      <c r="K67" s="8"/>
      <c r="L67" s="13"/>
      <c r="M67" s="13"/>
      <c r="N67" s="13"/>
      <c r="O67" s="13"/>
      <c r="P67" s="13"/>
      <c r="Q67" s="13"/>
      <c r="R67" s="13"/>
      <c r="S67" s="13"/>
      <c r="T67" s="13"/>
      <c r="U67" s="13"/>
      <c r="V67" s="13"/>
      <c r="W67" s="13"/>
      <c r="X67" s="13"/>
      <c r="Y67" s="13"/>
      <c r="Z67" s="13"/>
      <c r="AA67" s="13"/>
      <c r="AB67" s="13"/>
      <c r="AC67" s="13"/>
    </row>
    <row r="68" spans="1:29" ht="22.5" customHeight="1">
      <c r="A68" s="16" t="s">
        <v>249</v>
      </c>
      <c r="B68" s="8"/>
      <c r="C68" s="8"/>
      <c r="D68" s="8"/>
      <c r="E68" s="8"/>
      <c r="F68" s="16"/>
      <c r="G68" s="8"/>
      <c r="H68" s="8"/>
      <c r="I68" s="8"/>
      <c r="J68" s="8"/>
      <c r="K68" s="8"/>
      <c r="L68" s="13"/>
      <c r="M68" s="13"/>
      <c r="N68" s="13"/>
      <c r="O68" s="13"/>
      <c r="P68" s="13"/>
      <c r="Q68" s="13"/>
      <c r="R68" s="13"/>
      <c r="S68" s="13"/>
      <c r="T68" s="13"/>
      <c r="U68" s="13"/>
      <c r="V68" s="13"/>
      <c r="W68" s="13"/>
      <c r="X68" s="13"/>
      <c r="Y68" s="13"/>
      <c r="Z68" s="13"/>
      <c r="AA68" s="13"/>
      <c r="AB68" s="13"/>
      <c r="AC68" s="13"/>
    </row>
    <row r="69" spans="1:29" ht="22.5" customHeight="1">
      <c r="A69" s="16" t="s">
        <v>250</v>
      </c>
      <c r="B69" s="8"/>
      <c r="C69" s="8"/>
      <c r="D69" s="8"/>
      <c r="E69" s="8"/>
      <c r="F69" s="16"/>
      <c r="G69" s="8"/>
      <c r="H69" s="8"/>
      <c r="I69" s="8"/>
      <c r="J69" s="8"/>
      <c r="K69" s="8"/>
      <c r="L69" s="13"/>
      <c r="M69" s="13"/>
      <c r="N69" s="13"/>
      <c r="O69" s="13"/>
      <c r="P69" s="13"/>
      <c r="Q69" s="13"/>
      <c r="R69" s="13"/>
      <c r="S69" s="13"/>
      <c r="T69" s="13"/>
      <c r="U69" s="13"/>
      <c r="V69" s="13"/>
      <c r="W69" s="13"/>
      <c r="X69" s="13"/>
      <c r="Y69" s="13"/>
      <c r="Z69" s="13"/>
      <c r="AA69" s="13"/>
      <c r="AB69" s="13"/>
      <c r="AC69" s="13"/>
    </row>
    <row r="70" spans="1:29" ht="22.5" customHeight="1">
      <c r="A70" s="16" t="s">
        <v>251</v>
      </c>
      <c r="B70" s="8"/>
      <c r="C70" s="8"/>
      <c r="D70" s="8"/>
      <c r="E70" s="8"/>
      <c r="F70" s="16"/>
      <c r="G70" s="8"/>
      <c r="H70" s="8"/>
      <c r="I70" s="8"/>
      <c r="J70" s="8"/>
      <c r="K70" s="8"/>
      <c r="L70" s="13"/>
      <c r="M70" s="13"/>
      <c r="N70" s="13"/>
      <c r="O70" s="13"/>
      <c r="P70" s="13"/>
      <c r="Q70" s="13"/>
      <c r="R70" s="13"/>
      <c r="S70" s="13"/>
      <c r="T70" s="13"/>
      <c r="U70" s="13"/>
      <c r="V70" s="13"/>
      <c r="W70" s="13"/>
      <c r="X70" s="13"/>
      <c r="Y70" s="13"/>
      <c r="Z70" s="13"/>
      <c r="AA70" s="13"/>
      <c r="AB70" s="13"/>
      <c r="AC70" s="13"/>
    </row>
    <row r="71" spans="1:29" ht="22.5" customHeight="1">
      <c r="A71" s="16" t="s">
        <v>252</v>
      </c>
      <c r="B71" s="8"/>
      <c r="C71" s="8"/>
      <c r="D71" s="8"/>
      <c r="E71" s="8"/>
      <c r="F71" s="16"/>
      <c r="G71" s="8"/>
      <c r="H71" s="8"/>
      <c r="I71" s="8"/>
      <c r="J71" s="8"/>
      <c r="K71" s="8"/>
      <c r="L71" s="13"/>
      <c r="M71" s="13"/>
      <c r="N71" s="13"/>
      <c r="O71" s="13"/>
      <c r="P71" s="13"/>
      <c r="Q71" s="13"/>
      <c r="R71" s="13"/>
      <c r="S71" s="13"/>
      <c r="T71" s="13"/>
      <c r="U71" s="13"/>
      <c r="V71" s="13"/>
      <c r="W71" s="13"/>
      <c r="X71" s="13"/>
      <c r="Y71" s="13"/>
      <c r="Z71" s="13"/>
      <c r="AA71" s="13"/>
      <c r="AB71" s="13"/>
      <c r="AC71" s="13"/>
    </row>
    <row r="72" spans="1:29" ht="22.5" customHeight="1">
      <c r="A72" s="16" t="s">
        <v>253</v>
      </c>
      <c r="B72" s="8"/>
      <c r="C72" s="8"/>
      <c r="D72" s="8"/>
      <c r="E72" s="8"/>
      <c r="F72" s="16"/>
      <c r="G72" s="8"/>
      <c r="H72" s="8"/>
      <c r="I72" s="8"/>
      <c r="J72" s="8"/>
      <c r="K72" s="8"/>
      <c r="L72" s="13"/>
      <c r="M72" s="13"/>
      <c r="N72" s="13"/>
      <c r="O72" s="13"/>
      <c r="P72" s="13"/>
      <c r="Q72" s="13"/>
      <c r="R72" s="13"/>
      <c r="S72" s="13"/>
      <c r="T72" s="13"/>
      <c r="U72" s="13"/>
      <c r="V72" s="13"/>
      <c r="W72" s="13"/>
      <c r="X72" s="13"/>
      <c r="Y72" s="13"/>
      <c r="Z72" s="13"/>
      <c r="AA72" s="13"/>
      <c r="AB72" s="13"/>
      <c r="AC72" s="13"/>
    </row>
    <row r="73" spans="1:29" ht="22.5" customHeight="1">
      <c r="A73" s="16" t="s">
        <v>254</v>
      </c>
      <c r="B73" s="8"/>
      <c r="C73" s="8"/>
      <c r="D73" s="8"/>
      <c r="E73" s="8"/>
      <c r="F73" s="16"/>
      <c r="G73" s="8"/>
      <c r="H73" s="8"/>
      <c r="I73" s="8"/>
      <c r="J73" s="8"/>
      <c r="K73" s="8"/>
      <c r="L73" s="13"/>
      <c r="M73" s="13"/>
      <c r="N73" s="13"/>
      <c r="O73" s="13"/>
      <c r="P73" s="13"/>
      <c r="Q73" s="13"/>
      <c r="R73" s="13"/>
      <c r="S73" s="13"/>
      <c r="T73" s="13"/>
      <c r="U73" s="13"/>
      <c r="V73" s="13"/>
      <c r="W73" s="13"/>
      <c r="X73" s="13"/>
      <c r="Y73" s="13"/>
      <c r="Z73" s="13"/>
      <c r="AA73" s="13"/>
      <c r="AB73" s="13"/>
      <c r="AC73" s="13"/>
    </row>
    <row r="74" spans="1:29" ht="22.5" customHeight="1">
      <c r="A74" s="16" t="s">
        <v>255</v>
      </c>
      <c r="B74" s="8"/>
      <c r="C74" s="8"/>
      <c r="D74" s="8"/>
      <c r="E74" s="8"/>
      <c r="F74" s="16"/>
      <c r="G74" s="8"/>
      <c r="H74" s="8"/>
      <c r="I74" s="8"/>
      <c r="J74" s="8"/>
      <c r="K74" s="8"/>
      <c r="L74" s="13"/>
      <c r="M74" s="13"/>
      <c r="N74" s="13"/>
      <c r="O74" s="13"/>
      <c r="P74" s="13"/>
      <c r="Q74" s="13"/>
      <c r="R74" s="13"/>
      <c r="S74" s="13"/>
      <c r="T74" s="13"/>
      <c r="U74" s="13"/>
      <c r="V74" s="13"/>
      <c r="W74" s="13"/>
      <c r="X74" s="13"/>
      <c r="Y74" s="13"/>
      <c r="Z74" s="13"/>
      <c r="AA74" s="13"/>
      <c r="AB74" s="13"/>
      <c r="AC74" s="13"/>
    </row>
    <row r="75" spans="1:29" ht="22.5" customHeight="1">
      <c r="A75" s="16" t="s">
        <v>256</v>
      </c>
      <c r="B75" s="8"/>
      <c r="C75" s="8"/>
      <c r="D75" s="8"/>
      <c r="E75" s="8"/>
      <c r="F75" s="16"/>
      <c r="G75" s="8"/>
      <c r="H75" s="8"/>
      <c r="I75" s="8"/>
      <c r="J75" s="8"/>
      <c r="K75" s="8"/>
      <c r="L75" s="13"/>
      <c r="M75" s="13"/>
      <c r="N75" s="13"/>
      <c r="O75" s="13"/>
      <c r="P75" s="13"/>
      <c r="Q75" s="13"/>
      <c r="R75" s="13"/>
      <c r="S75" s="13"/>
      <c r="T75" s="13"/>
      <c r="U75" s="13"/>
      <c r="V75" s="13"/>
      <c r="W75" s="13"/>
      <c r="X75" s="13"/>
      <c r="Y75" s="13"/>
      <c r="Z75" s="13"/>
      <c r="AA75" s="13"/>
      <c r="AB75" s="13"/>
      <c r="AC75" s="13"/>
    </row>
    <row r="76" spans="1:29" ht="22.5" customHeight="1">
      <c r="A76" s="16" t="s">
        <v>257</v>
      </c>
      <c r="B76" s="8"/>
      <c r="C76" s="8"/>
      <c r="D76" s="8"/>
      <c r="E76" s="8"/>
      <c r="F76" s="16"/>
      <c r="G76" s="8"/>
      <c r="H76" s="8"/>
      <c r="I76" s="8"/>
      <c r="J76" s="8"/>
      <c r="K76" s="8"/>
      <c r="L76" s="13"/>
      <c r="M76" s="13"/>
      <c r="N76" s="13"/>
      <c r="O76" s="13"/>
      <c r="P76" s="13"/>
      <c r="Q76" s="13"/>
      <c r="R76" s="13"/>
      <c r="S76" s="13"/>
      <c r="T76" s="13"/>
      <c r="U76" s="13"/>
      <c r="V76" s="13"/>
      <c r="W76" s="13"/>
      <c r="X76" s="13"/>
      <c r="Y76" s="13"/>
      <c r="Z76" s="13"/>
      <c r="AA76" s="13"/>
      <c r="AB76" s="13"/>
      <c r="AC76" s="13"/>
    </row>
    <row r="77" spans="1:29" ht="22.5" customHeight="1">
      <c r="A77" s="16" t="s">
        <v>258</v>
      </c>
      <c r="B77" s="8"/>
      <c r="C77" s="8"/>
      <c r="D77" s="8"/>
      <c r="E77" s="8"/>
      <c r="F77" s="16"/>
      <c r="G77" s="8"/>
      <c r="H77" s="8"/>
      <c r="I77" s="8"/>
      <c r="J77" s="8"/>
      <c r="K77" s="8"/>
      <c r="L77" s="13"/>
      <c r="M77" s="13"/>
      <c r="N77" s="13"/>
      <c r="O77" s="13"/>
      <c r="P77" s="13"/>
      <c r="Q77" s="13"/>
      <c r="R77" s="13"/>
      <c r="S77" s="13"/>
      <c r="T77" s="13"/>
      <c r="U77" s="13"/>
      <c r="V77" s="13"/>
      <c r="W77" s="13"/>
      <c r="X77" s="13"/>
      <c r="Y77" s="13"/>
      <c r="Z77" s="13"/>
      <c r="AA77" s="13"/>
      <c r="AB77" s="13"/>
      <c r="AC77" s="13"/>
    </row>
    <row r="78" spans="1:29" ht="22.5" customHeight="1">
      <c r="A78" s="16" t="s">
        <v>259</v>
      </c>
      <c r="B78" s="8"/>
      <c r="C78" s="8"/>
      <c r="D78" s="8"/>
      <c r="E78" s="8"/>
      <c r="F78" s="16"/>
      <c r="G78" s="8"/>
      <c r="H78" s="8"/>
      <c r="I78" s="8"/>
      <c r="J78" s="8"/>
      <c r="K78" s="8"/>
      <c r="L78" s="13"/>
      <c r="M78" s="13"/>
      <c r="N78" s="13"/>
      <c r="O78" s="13"/>
      <c r="P78" s="13"/>
      <c r="Q78" s="13"/>
      <c r="R78" s="13"/>
      <c r="S78" s="13"/>
      <c r="T78" s="13"/>
      <c r="U78" s="13"/>
      <c r="V78" s="13"/>
      <c r="W78" s="13"/>
      <c r="X78" s="13"/>
      <c r="Y78" s="13"/>
      <c r="Z78" s="13"/>
      <c r="AA78" s="13"/>
      <c r="AB78" s="13"/>
      <c r="AC78" s="13"/>
    </row>
    <row r="79" spans="1:29" ht="22.5" customHeight="1">
      <c r="A79" s="16" t="s">
        <v>260</v>
      </c>
      <c r="B79" s="8"/>
      <c r="C79" s="8"/>
      <c r="D79" s="8"/>
      <c r="E79" s="8"/>
      <c r="F79" s="16"/>
      <c r="G79" s="8"/>
      <c r="H79" s="8"/>
      <c r="I79" s="8"/>
      <c r="J79" s="8"/>
      <c r="K79" s="8"/>
      <c r="L79" s="13"/>
      <c r="M79" s="13"/>
      <c r="N79" s="13"/>
      <c r="O79" s="13"/>
      <c r="P79" s="13"/>
      <c r="Q79" s="13"/>
      <c r="R79" s="13"/>
      <c r="S79" s="13"/>
      <c r="T79" s="13"/>
      <c r="U79" s="13"/>
      <c r="V79" s="13"/>
      <c r="W79" s="13"/>
      <c r="X79" s="13"/>
      <c r="Y79" s="13"/>
      <c r="Z79" s="13"/>
      <c r="AA79" s="13"/>
      <c r="AB79" s="13"/>
      <c r="AC79" s="13"/>
    </row>
    <row r="80" spans="1:29" ht="22.5" customHeight="1">
      <c r="A80" s="16" t="s">
        <v>261</v>
      </c>
      <c r="B80" s="8"/>
      <c r="C80" s="8"/>
      <c r="D80" s="8"/>
      <c r="E80" s="8"/>
      <c r="F80" s="16"/>
      <c r="G80" s="8"/>
      <c r="H80" s="8"/>
      <c r="I80" s="8"/>
      <c r="J80" s="8"/>
      <c r="K80" s="8"/>
      <c r="L80" s="13"/>
      <c r="M80" s="13"/>
      <c r="N80" s="13"/>
      <c r="O80" s="13"/>
      <c r="P80" s="13"/>
      <c r="Q80" s="13"/>
      <c r="R80" s="13"/>
      <c r="S80" s="13"/>
      <c r="T80" s="13"/>
      <c r="U80" s="13"/>
      <c r="V80" s="13"/>
      <c r="W80" s="13"/>
      <c r="X80" s="13"/>
      <c r="Y80" s="13"/>
      <c r="Z80" s="13"/>
      <c r="AA80" s="13"/>
      <c r="AB80" s="13"/>
      <c r="AC80" s="13"/>
    </row>
    <row r="81" spans="1:29" ht="22.5" customHeight="1">
      <c r="A81" s="16" t="s">
        <v>262</v>
      </c>
      <c r="B81" s="8"/>
      <c r="C81" s="8"/>
      <c r="D81" s="8"/>
      <c r="E81" s="8"/>
      <c r="F81" s="16"/>
      <c r="G81" s="8"/>
      <c r="H81" s="8"/>
      <c r="I81" s="8"/>
      <c r="J81" s="8"/>
      <c r="K81" s="8"/>
      <c r="L81" s="13"/>
      <c r="M81" s="13"/>
      <c r="N81" s="13"/>
      <c r="O81" s="13"/>
      <c r="P81" s="13"/>
      <c r="Q81" s="13"/>
      <c r="R81" s="13"/>
      <c r="S81" s="13"/>
      <c r="T81" s="13"/>
      <c r="U81" s="13"/>
      <c r="V81" s="13"/>
      <c r="W81" s="13"/>
      <c r="X81" s="13"/>
      <c r="Y81" s="13"/>
      <c r="Z81" s="13"/>
      <c r="AA81" s="13"/>
      <c r="AB81" s="13"/>
      <c r="AC81" s="13"/>
    </row>
    <row r="82" spans="1:29" ht="22.5" customHeight="1">
      <c r="A82" s="16" t="s">
        <v>263</v>
      </c>
      <c r="B82" s="8"/>
      <c r="C82" s="8"/>
      <c r="D82" s="8"/>
      <c r="E82" s="8"/>
      <c r="F82" s="16"/>
      <c r="G82" s="8"/>
      <c r="H82" s="8"/>
      <c r="I82" s="8"/>
      <c r="J82" s="8"/>
      <c r="K82" s="8"/>
      <c r="L82" s="13"/>
      <c r="M82" s="13"/>
      <c r="N82" s="13"/>
      <c r="O82" s="13"/>
      <c r="P82" s="13"/>
      <c r="Q82" s="13"/>
      <c r="R82" s="13"/>
      <c r="S82" s="13"/>
      <c r="T82" s="13"/>
      <c r="U82" s="13"/>
      <c r="V82" s="13"/>
      <c r="W82" s="13"/>
      <c r="X82" s="13"/>
      <c r="Y82" s="13"/>
      <c r="Z82" s="13"/>
      <c r="AA82" s="13"/>
      <c r="AB82" s="13"/>
      <c r="AC82" s="13"/>
    </row>
    <row r="83" spans="1:29" ht="22.5" customHeight="1">
      <c r="A83" s="16" t="s">
        <v>264</v>
      </c>
      <c r="B83" s="8"/>
      <c r="C83" s="8"/>
      <c r="D83" s="8"/>
      <c r="E83" s="8"/>
      <c r="F83" s="16"/>
      <c r="G83" s="8"/>
      <c r="H83" s="8"/>
      <c r="I83" s="8"/>
      <c r="J83" s="8"/>
      <c r="K83" s="8"/>
      <c r="L83" s="13"/>
      <c r="M83" s="13"/>
      <c r="N83" s="13"/>
      <c r="O83" s="13"/>
      <c r="P83" s="13"/>
      <c r="Q83" s="13"/>
      <c r="R83" s="13"/>
      <c r="S83" s="13"/>
      <c r="T83" s="13"/>
      <c r="U83" s="13"/>
      <c r="V83" s="13"/>
      <c r="W83" s="13"/>
      <c r="X83" s="13"/>
      <c r="Y83" s="13"/>
      <c r="Z83" s="13"/>
      <c r="AA83" s="13"/>
      <c r="AB83" s="13"/>
      <c r="AC83" s="13"/>
    </row>
    <row r="84" spans="1:29" ht="22.5" customHeight="1">
      <c r="A84" s="16" t="s">
        <v>265</v>
      </c>
      <c r="B84" s="8"/>
      <c r="C84" s="8"/>
      <c r="D84" s="8"/>
      <c r="E84" s="8"/>
      <c r="F84" s="16"/>
      <c r="G84" s="8"/>
      <c r="H84" s="8"/>
      <c r="I84" s="8"/>
      <c r="J84" s="8"/>
      <c r="K84" s="8"/>
      <c r="L84" s="13"/>
      <c r="M84" s="13"/>
      <c r="N84" s="13"/>
      <c r="O84" s="13"/>
      <c r="P84" s="13"/>
      <c r="Q84" s="13"/>
      <c r="R84" s="13"/>
      <c r="S84" s="13"/>
      <c r="T84" s="13"/>
      <c r="U84" s="13"/>
      <c r="V84" s="13"/>
      <c r="W84" s="13"/>
      <c r="X84" s="13"/>
      <c r="Y84" s="13"/>
      <c r="Z84" s="13"/>
      <c r="AA84" s="13"/>
      <c r="AB84" s="13"/>
      <c r="AC84" s="13"/>
    </row>
    <row r="85" spans="1:29" ht="22.5" customHeight="1">
      <c r="A85" s="16" t="s">
        <v>266</v>
      </c>
      <c r="B85" s="8"/>
      <c r="C85" s="8"/>
      <c r="D85" s="8"/>
      <c r="E85" s="8"/>
      <c r="F85" s="16"/>
      <c r="G85" s="8"/>
      <c r="H85" s="8"/>
      <c r="I85" s="8"/>
      <c r="J85" s="8"/>
      <c r="K85" s="8"/>
      <c r="L85" s="13"/>
      <c r="M85" s="13"/>
      <c r="N85" s="13"/>
      <c r="O85" s="13"/>
      <c r="P85" s="13"/>
      <c r="Q85" s="13"/>
      <c r="R85" s="13"/>
      <c r="S85" s="13"/>
      <c r="T85" s="13"/>
      <c r="U85" s="13"/>
      <c r="V85" s="13"/>
      <c r="W85" s="13"/>
      <c r="X85" s="13"/>
      <c r="Y85" s="13"/>
      <c r="Z85" s="13"/>
      <c r="AA85" s="13"/>
      <c r="AB85" s="13"/>
      <c r="AC85" s="13"/>
    </row>
    <row r="86" spans="1:29" ht="22.5" customHeight="1">
      <c r="A86" s="16" t="s">
        <v>267</v>
      </c>
      <c r="B86" s="8"/>
      <c r="C86" s="8"/>
      <c r="D86" s="8"/>
      <c r="E86" s="8"/>
      <c r="F86" s="16"/>
      <c r="G86" s="8"/>
      <c r="H86" s="8"/>
      <c r="I86" s="8"/>
      <c r="J86" s="8"/>
      <c r="K86" s="8"/>
      <c r="L86" s="13"/>
      <c r="M86" s="13"/>
      <c r="N86" s="13"/>
      <c r="O86" s="13"/>
      <c r="P86" s="13"/>
      <c r="Q86" s="13"/>
      <c r="R86" s="13"/>
      <c r="S86" s="13"/>
      <c r="T86" s="13"/>
      <c r="U86" s="13"/>
      <c r="V86" s="13"/>
      <c r="W86" s="13"/>
      <c r="X86" s="13"/>
      <c r="Y86" s="13"/>
      <c r="Z86" s="13"/>
      <c r="AA86" s="13"/>
      <c r="AB86" s="13"/>
      <c r="AC86" s="13"/>
    </row>
    <row r="87" spans="1:29" ht="22.5" customHeight="1">
      <c r="A87" s="16" t="s">
        <v>268</v>
      </c>
      <c r="B87" s="8"/>
      <c r="C87" s="8"/>
      <c r="D87" s="8"/>
      <c r="E87" s="8"/>
      <c r="F87" s="16"/>
      <c r="G87" s="8"/>
      <c r="H87" s="8"/>
      <c r="I87" s="8"/>
      <c r="J87" s="8"/>
      <c r="K87" s="8"/>
      <c r="L87" s="13"/>
      <c r="M87" s="13"/>
      <c r="N87" s="13"/>
      <c r="O87" s="13"/>
      <c r="P87" s="13"/>
      <c r="Q87" s="13"/>
      <c r="R87" s="13"/>
      <c r="S87" s="13"/>
      <c r="T87" s="13"/>
      <c r="U87" s="13"/>
      <c r="V87" s="13"/>
      <c r="W87" s="13"/>
      <c r="X87" s="13"/>
      <c r="Y87" s="13"/>
      <c r="Z87" s="13"/>
      <c r="AA87" s="13"/>
      <c r="AB87" s="13"/>
      <c r="AC87" s="13"/>
    </row>
    <row r="88" spans="1:29" ht="22.5" customHeight="1">
      <c r="A88" s="16" t="s">
        <v>269</v>
      </c>
      <c r="B88" s="8"/>
      <c r="C88" s="8"/>
      <c r="D88" s="8"/>
      <c r="E88" s="8"/>
      <c r="F88" s="16"/>
      <c r="G88" s="8"/>
      <c r="H88" s="8"/>
      <c r="I88" s="8"/>
      <c r="J88" s="8"/>
      <c r="K88" s="8"/>
      <c r="L88" s="13"/>
      <c r="M88" s="13"/>
      <c r="N88" s="13"/>
      <c r="O88" s="13"/>
      <c r="P88" s="13"/>
      <c r="Q88" s="13"/>
      <c r="R88" s="13"/>
      <c r="S88" s="13"/>
      <c r="T88" s="13"/>
      <c r="U88" s="13"/>
      <c r="V88" s="13"/>
      <c r="W88" s="13"/>
      <c r="X88" s="13"/>
      <c r="Y88" s="13"/>
      <c r="Z88" s="13"/>
      <c r="AA88" s="13"/>
      <c r="AB88" s="13"/>
      <c r="AC88" s="13"/>
    </row>
    <row r="89" spans="1:29" ht="22.5" customHeight="1">
      <c r="A89" s="16" t="s">
        <v>270</v>
      </c>
      <c r="B89" s="8"/>
      <c r="C89" s="8"/>
      <c r="D89" s="8"/>
      <c r="E89" s="8"/>
      <c r="F89" s="16"/>
      <c r="G89" s="8"/>
      <c r="H89" s="8"/>
      <c r="I89" s="8"/>
      <c r="J89" s="8"/>
      <c r="K89" s="8"/>
      <c r="L89" s="13"/>
      <c r="M89" s="13"/>
      <c r="N89" s="13"/>
      <c r="O89" s="13"/>
      <c r="P89" s="13"/>
      <c r="Q89" s="13"/>
      <c r="R89" s="13"/>
      <c r="S89" s="13"/>
      <c r="T89" s="13"/>
      <c r="U89" s="13"/>
      <c r="V89" s="13"/>
      <c r="W89" s="13"/>
      <c r="X89" s="13"/>
      <c r="Y89" s="13"/>
      <c r="Z89" s="13"/>
      <c r="AA89" s="13"/>
      <c r="AB89" s="13"/>
      <c r="AC89" s="13"/>
    </row>
    <row r="90" spans="1:29" ht="22.5" customHeight="1">
      <c r="A90" s="16" t="s">
        <v>271</v>
      </c>
      <c r="B90" s="8"/>
      <c r="C90" s="8"/>
      <c r="D90" s="8"/>
      <c r="E90" s="8"/>
      <c r="F90" s="16"/>
      <c r="G90" s="8"/>
      <c r="H90" s="8"/>
      <c r="I90" s="8"/>
      <c r="J90" s="8"/>
      <c r="K90" s="8"/>
      <c r="L90" s="13"/>
      <c r="M90" s="13"/>
      <c r="N90" s="13"/>
      <c r="O90" s="13"/>
      <c r="P90" s="13"/>
      <c r="Q90" s="13"/>
      <c r="R90" s="13"/>
      <c r="S90" s="13"/>
      <c r="T90" s="13"/>
      <c r="U90" s="13"/>
      <c r="V90" s="13"/>
      <c r="W90" s="13"/>
      <c r="X90" s="13"/>
      <c r="Y90" s="13"/>
      <c r="Z90" s="13"/>
      <c r="AA90" s="13"/>
      <c r="AB90" s="13"/>
      <c r="AC90" s="13"/>
    </row>
    <row r="91" spans="1:29" ht="22.5" customHeight="1">
      <c r="A91" s="16" t="s">
        <v>272</v>
      </c>
      <c r="B91" s="8"/>
      <c r="C91" s="8"/>
      <c r="D91" s="8"/>
      <c r="E91" s="8"/>
      <c r="F91" s="16"/>
      <c r="G91" s="8"/>
      <c r="H91" s="8"/>
      <c r="I91" s="8"/>
      <c r="J91" s="8"/>
      <c r="K91" s="8"/>
      <c r="L91" s="13"/>
      <c r="M91" s="13"/>
      <c r="N91" s="13"/>
      <c r="O91" s="13"/>
      <c r="P91" s="13"/>
      <c r="Q91" s="13"/>
      <c r="R91" s="13"/>
      <c r="S91" s="13"/>
      <c r="T91" s="13"/>
      <c r="U91" s="13"/>
      <c r="V91" s="13"/>
      <c r="W91" s="13"/>
      <c r="X91" s="13"/>
      <c r="Y91" s="13"/>
      <c r="Z91" s="13"/>
      <c r="AA91" s="13"/>
      <c r="AB91" s="13"/>
      <c r="AC91" s="13"/>
    </row>
    <row r="92" spans="1:29" ht="22.5" customHeight="1">
      <c r="A92" s="16" t="s">
        <v>273</v>
      </c>
      <c r="B92" s="8"/>
      <c r="C92" s="8"/>
      <c r="D92" s="8"/>
      <c r="E92" s="8"/>
      <c r="F92" s="16"/>
      <c r="G92" s="8"/>
      <c r="H92" s="8"/>
      <c r="I92" s="8"/>
      <c r="J92" s="8"/>
      <c r="K92" s="8"/>
      <c r="L92" s="13"/>
      <c r="M92" s="13"/>
      <c r="N92" s="13"/>
      <c r="O92" s="13"/>
      <c r="P92" s="13"/>
      <c r="Q92" s="13"/>
      <c r="R92" s="13"/>
      <c r="S92" s="13"/>
      <c r="T92" s="13"/>
      <c r="U92" s="13"/>
      <c r="V92" s="13"/>
      <c r="W92" s="13"/>
      <c r="X92" s="13"/>
      <c r="Y92" s="13"/>
      <c r="Z92" s="13"/>
      <c r="AA92" s="13"/>
      <c r="AB92" s="13"/>
      <c r="AC92" s="13"/>
    </row>
    <row r="93" spans="1:29" ht="22.5" customHeight="1">
      <c r="A93" s="16" t="s">
        <v>274</v>
      </c>
      <c r="B93" s="8"/>
      <c r="C93" s="8"/>
      <c r="D93" s="8"/>
      <c r="E93" s="8"/>
      <c r="F93" s="16"/>
      <c r="G93" s="8"/>
      <c r="H93" s="8"/>
      <c r="I93" s="8"/>
      <c r="J93" s="8"/>
      <c r="K93" s="8"/>
      <c r="L93" s="13"/>
      <c r="M93" s="13"/>
      <c r="N93" s="13"/>
      <c r="O93" s="13"/>
      <c r="P93" s="13"/>
      <c r="Q93" s="13"/>
      <c r="R93" s="13"/>
      <c r="S93" s="13"/>
      <c r="T93" s="13"/>
      <c r="U93" s="13"/>
      <c r="V93" s="13"/>
      <c r="W93" s="13"/>
      <c r="X93" s="13"/>
      <c r="Y93" s="13"/>
      <c r="Z93" s="13"/>
      <c r="AA93" s="13"/>
      <c r="AB93" s="13"/>
      <c r="AC93" s="13"/>
    </row>
    <row r="94" spans="1:29" ht="22.5" customHeight="1">
      <c r="A94" s="16" t="s">
        <v>275</v>
      </c>
      <c r="B94" s="8"/>
      <c r="C94" s="8"/>
      <c r="D94" s="8"/>
      <c r="E94" s="8"/>
      <c r="F94" s="16"/>
      <c r="G94" s="8"/>
      <c r="H94" s="8"/>
      <c r="I94" s="8"/>
      <c r="J94" s="8"/>
      <c r="K94" s="8"/>
      <c r="L94" s="13"/>
      <c r="M94" s="13"/>
      <c r="N94" s="13"/>
      <c r="O94" s="13"/>
      <c r="P94" s="13"/>
      <c r="Q94" s="13"/>
      <c r="R94" s="13"/>
      <c r="S94" s="13"/>
      <c r="T94" s="13"/>
      <c r="U94" s="13"/>
      <c r="V94" s="13"/>
      <c r="W94" s="13"/>
      <c r="X94" s="13"/>
      <c r="Y94" s="13"/>
      <c r="Z94" s="13"/>
      <c r="AA94" s="13"/>
      <c r="AB94" s="13"/>
      <c r="AC94" s="13"/>
    </row>
    <row r="95" spans="1:29" ht="22.5" customHeight="1">
      <c r="A95" s="16" t="s">
        <v>276</v>
      </c>
      <c r="B95" s="8"/>
      <c r="C95" s="8"/>
      <c r="D95" s="8"/>
      <c r="E95" s="8"/>
      <c r="F95" s="16"/>
      <c r="G95" s="8"/>
      <c r="H95" s="8"/>
      <c r="I95" s="8"/>
      <c r="J95" s="8"/>
      <c r="K95" s="8"/>
      <c r="L95" s="13"/>
      <c r="M95" s="13"/>
      <c r="N95" s="13"/>
      <c r="O95" s="13"/>
      <c r="P95" s="13"/>
      <c r="Q95" s="13"/>
      <c r="R95" s="13"/>
      <c r="S95" s="13"/>
      <c r="T95" s="13"/>
      <c r="U95" s="13"/>
      <c r="V95" s="13"/>
      <c r="W95" s="13"/>
      <c r="X95" s="13"/>
      <c r="Y95" s="13"/>
      <c r="Z95" s="13"/>
      <c r="AA95" s="13"/>
      <c r="AB95" s="13"/>
      <c r="AC95" s="13"/>
    </row>
    <row r="96" spans="1:29" ht="22.5" customHeight="1">
      <c r="A96" s="16" t="s">
        <v>277</v>
      </c>
      <c r="B96" s="8"/>
      <c r="C96" s="8"/>
      <c r="D96" s="8"/>
      <c r="E96" s="8"/>
      <c r="F96" s="16"/>
      <c r="G96" s="8"/>
      <c r="H96" s="8"/>
      <c r="I96" s="8"/>
      <c r="J96" s="8"/>
      <c r="K96" s="8"/>
      <c r="L96" s="13"/>
      <c r="M96" s="13"/>
      <c r="N96" s="13"/>
      <c r="O96" s="13"/>
      <c r="P96" s="13"/>
      <c r="Q96" s="13"/>
      <c r="R96" s="13"/>
      <c r="S96" s="13"/>
      <c r="T96" s="13"/>
      <c r="U96" s="13"/>
      <c r="V96" s="13"/>
      <c r="W96" s="13"/>
      <c r="X96" s="13"/>
      <c r="Y96" s="13"/>
      <c r="Z96" s="13"/>
      <c r="AA96" s="13"/>
      <c r="AB96" s="13"/>
      <c r="AC96" s="13"/>
    </row>
    <row r="97" spans="1:29" ht="22.5" customHeight="1">
      <c r="A97" s="16" t="s">
        <v>278</v>
      </c>
      <c r="B97" s="8"/>
      <c r="C97" s="8"/>
      <c r="D97" s="8"/>
      <c r="E97" s="8"/>
      <c r="F97" s="16"/>
      <c r="G97" s="8"/>
      <c r="H97" s="8"/>
      <c r="I97" s="8"/>
      <c r="J97" s="8"/>
      <c r="K97" s="8"/>
      <c r="L97" s="13"/>
      <c r="M97" s="13"/>
      <c r="N97" s="13"/>
      <c r="O97" s="13"/>
      <c r="P97" s="13"/>
      <c r="Q97" s="13"/>
      <c r="R97" s="13"/>
      <c r="S97" s="13"/>
      <c r="T97" s="13"/>
      <c r="U97" s="13"/>
      <c r="V97" s="13"/>
      <c r="W97" s="13"/>
      <c r="X97" s="13"/>
      <c r="Y97" s="13"/>
      <c r="Z97" s="13"/>
      <c r="AA97" s="13"/>
      <c r="AB97" s="13"/>
      <c r="AC97" s="13"/>
    </row>
    <row r="98" spans="1:29" ht="22.5" customHeight="1">
      <c r="A98" s="16" t="s">
        <v>279</v>
      </c>
      <c r="B98" s="8"/>
      <c r="C98" s="8"/>
      <c r="D98" s="8"/>
      <c r="E98" s="8"/>
      <c r="F98" s="16"/>
      <c r="G98" s="8"/>
      <c r="H98" s="8"/>
      <c r="I98" s="8"/>
      <c r="J98" s="8"/>
      <c r="K98" s="8"/>
      <c r="L98" s="13"/>
      <c r="M98" s="13"/>
      <c r="N98" s="13"/>
      <c r="O98" s="13"/>
      <c r="P98" s="13"/>
      <c r="Q98" s="13"/>
      <c r="R98" s="13"/>
      <c r="S98" s="13"/>
      <c r="T98" s="13"/>
      <c r="U98" s="13"/>
      <c r="V98" s="13"/>
      <c r="W98" s="13"/>
      <c r="X98" s="13"/>
      <c r="Y98" s="13"/>
      <c r="Z98" s="13"/>
      <c r="AA98" s="13"/>
      <c r="AB98" s="13"/>
      <c r="AC98" s="13"/>
    </row>
    <row r="99" spans="1:29" ht="22.5" customHeight="1">
      <c r="A99" s="16" t="s">
        <v>280</v>
      </c>
      <c r="B99" s="8"/>
      <c r="C99" s="8"/>
      <c r="D99" s="8"/>
      <c r="E99" s="8"/>
      <c r="F99" s="16"/>
      <c r="G99" s="8"/>
      <c r="H99" s="8"/>
      <c r="I99" s="8"/>
      <c r="J99" s="8"/>
      <c r="K99" s="8"/>
      <c r="L99" s="13"/>
      <c r="M99" s="13"/>
      <c r="N99" s="13"/>
      <c r="O99" s="13"/>
      <c r="P99" s="13"/>
      <c r="Q99" s="13"/>
      <c r="R99" s="13"/>
      <c r="S99" s="13"/>
      <c r="T99" s="13"/>
      <c r="U99" s="13"/>
      <c r="V99" s="13"/>
      <c r="W99" s="13"/>
      <c r="X99" s="13"/>
      <c r="Y99" s="13"/>
      <c r="Z99" s="13"/>
      <c r="AA99" s="13"/>
      <c r="AB99" s="13"/>
      <c r="AC99" s="13"/>
    </row>
    <row r="100" spans="1:29" ht="22.5" customHeight="1">
      <c r="A100" s="16" t="s">
        <v>281</v>
      </c>
      <c r="B100" s="8"/>
      <c r="C100" s="8"/>
      <c r="D100" s="8"/>
      <c r="E100" s="8"/>
      <c r="F100" s="16"/>
      <c r="G100" s="8"/>
      <c r="H100" s="8"/>
      <c r="I100" s="8"/>
      <c r="J100" s="8"/>
      <c r="K100" s="8"/>
      <c r="L100" s="13"/>
      <c r="M100" s="13"/>
      <c r="N100" s="13"/>
      <c r="O100" s="13"/>
      <c r="P100" s="13"/>
      <c r="Q100" s="13"/>
      <c r="R100" s="13"/>
      <c r="S100" s="13"/>
      <c r="T100" s="13"/>
      <c r="U100" s="13"/>
      <c r="V100" s="13"/>
      <c r="W100" s="13"/>
      <c r="X100" s="13"/>
      <c r="Y100" s="13"/>
      <c r="Z100" s="13"/>
      <c r="AA100" s="13"/>
      <c r="AB100" s="13"/>
      <c r="AC100" s="13"/>
    </row>
    <row r="101" spans="1:29" ht="22.5" customHeight="1">
      <c r="A101" s="16" t="s">
        <v>282</v>
      </c>
      <c r="B101" s="8"/>
      <c r="C101" s="8"/>
      <c r="D101" s="8"/>
      <c r="E101" s="8"/>
      <c r="F101" s="16"/>
      <c r="G101" s="8"/>
      <c r="H101" s="8"/>
      <c r="I101" s="8"/>
      <c r="J101" s="8"/>
      <c r="K101" s="8"/>
      <c r="L101" s="13"/>
      <c r="M101" s="13"/>
      <c r="N101" s="13"/>
      <c r="O101" s="13"/>
      <c r="P101" s="13"/>
      <c r="Q101" s="13"/>
      <c r="R101" s="13"/>
      <c r="S101" s="13"/>
      <c r="T101" s="13"/>
      <c r="U101" s="13"/>
      <c r="V101" s="13"/>
      <c r="W101" s="13"/>
      <c r="X101" s="13"/>
      <c r="Y101" s="13"/>
      <c r="Z101" s="13"/>
      <c r="AA101" s="13"/>
      <c r="AB101" s="13"/>
      <c r="AC101" s="13"/>
    </row>
    <row r="102" spans="1:29" ht="22.5" customHeight="1">
      <c r="A102" s="16" t="s">
        <v>283</v>
      </c>
      <c r="B102" s="8"/>
      <c r="C102" s="8"/>
      <c r="D102" s="8"/>
      <c r="E102" s="8"/>
      <c r="F102" s="16"/>
      <c r="G102" s="8"/>
      <c r="H102" s="8"/>
      <c r="I102" s="8"/>
      <c r="J102" s="8"/>
      <c r="K102" s="8"/>
      <c r="L102" s="13"/>
      <c r="M102" s="13"/>
      <c r="N102" s="13"/>
      <c r="O102" s="13"/>
      <c r="P102" s="13"/>
      <c r="Q102" s="13"/>
      <c r="R102" s="13"/>
      <c r="S102" s="13"/>
      <c r="T102" s="13"/>
      <c r="U102" s="13"/>
      <c r="V102" s="13"/>
      <c r="W102" s="13"/>
      <c r="X102" s="13"/>
      <c r="Y102" s="13"/>
      <c r="Z102" s="13"/>
      <c r="AA102" s="13"/>
      <c r="AB102" s="13"/>
      <c r="AC102" s="13"/>
    </row>
    <row r="103" spans="1:29" ht="22.5" customHeight="1">
      <c r="A103" s="16" t="s">
        <v>284</v>
      </c>
      <c r="B103" s="8"/>
      <c r="C103" s="8"/>
      <c r="D103" s="8"/>
      <c r="E103" s="8"/>
      <c r="F103" s="16"/>
      <c r="G103" s="8"/>
      <c r="H103" s="8"/>
      <c r="I103" s="8"/>
      <c r="J103" s="8"/>
      <c r="K103" s="8"/>
      <c r="L103" s="13"/>
      <c r="M103" s="13"/>
      <c r="N103" s="13"/>
      <c r="O103" s="13"/>
      <c r="P103" s="13"/>
      <c r="Q103" s="13"/>
      <c r="R103" s="13"/>
      <c r="S103" s="13"/>
      <c r="T103" s="13"/>
      <c r="U103" s="13"/>
      <c r="V103" s="13"/>
      <c r="W103" s="13"/>
      <c r="X103" s="13"/>
      <c r="Y103" s="13"/>
      <c r="Z103" s="13"/>
      <c r="AA103" s="13"/>
      <c r="AB103" s="13"/>
      <c r="AC103" s="13"/>
    </row>
    <row r="104" spans="1:29" ht="22.5" customHeight="1">
      <c r="A104" s="16" t="s">
        <v>285</v>
      </c>
      <c r="B104" s="8"/>
      <c r="C104" s="8"/>
      <c r="D104" s="8"/>
      <c r="E104" s="8"/>
      <c r="F104" s="16"/>
      <c r="G104" s="8"/>
      <c r="H104" s="8"/>
      <c r="I104" s="8"/>
      <c r="J104" s="8"/>
      <c r="K104" s="8"/>
      <c r="L104" s="13"/>
      <c r="M104" s="13"/>
      <c r="N104" s="13"/>
      <c r="O104" s="13"/>
      <c r="P104" s="13"/>
      <c r="Q104" s="13"/>
      <c r="R104" s="13"/>
      <c r="S104" s="13"/>
      <c r="T104" s="13"/>
      <c r="U104" s="13"/>
      <c r="V104" s="13"/>
      <c r="W104" s="13"/>
      <c r="X104" s="13"/>
      <c r="Y104" s="13"/>
      <c r="Z104" s="13"/>
      <c r="AA104" s="13"/>
      <c r="AB104" s="13"/>
      <c r="AC104" s="13"/>
    </row>
    <row r="105" spans="1:29" ht="22.5" customHeight="1">
      <c r="A105" s="16" t="s">
        <v>286</v>
      </c>
      <c r="B105" s="8"/>
      <c r="C105" s="8"/>
      <c r="D105" s="8"/>
      <c r="E105" s="8"/>
      <c r="F105" s="16"/>
      <c r="G105" s="8"/>
      <c r="H105" s="8"/>
      <c r="I105" s="8"/>
      <c r="J105" s="8"/>
      <c r="K105" s="8"/>
      <c r="L105" s="13"/>
      <c r="M105" s="13"/>
      <c r="N105" s="13"/>
      <c r="O105" s="13"/>
      <c r="P105" s="13"/>
      <c r="Q105" s="13"/>
      <c r="R105" s="13"/>
      <c r="S105" s="13"/>
      <c r="T105" s="13"/>
      <c r="U105" s="13"/>
      <c r="V105" s="13"/>
      <c r="W105" s="13"/>
      <c r="X105" s="13"/>
      <c r="Y105" s="13"/>
      <c r="Z105" s="13"/>
      <c r="AA105" s="13"/>
      <c r="AB105" s="13"/>
      <c r="AC105" s="13"/>
    </row>
    <row r="106" spans="1:29" ht="22.5" customHeight="1">
      <c r="A106" s="16" t="s">
        <v>287</v>
      </c>
      <c r="B106" s="8"/>
      <c r="C106" s="8"/>
      <c r="D106" s="8"/>
      <c r="E106" s="8"/>
      <c r="F106" s="16"/>
      <c r="G106" s="8"/>
      <c r="H106" s="8"/>
      <c r="I106" s="8"/>
      <c r="J106" s="8"/>
      <c r="K106" s="8"/>
      <c r="L106" s="13"/>
      <c r="M106" s="13"/>
      <c r="N106" s="13"/>
      <c r="O106" s="13"/>
      <c r="P106" s="13"/>
      <c r="Q106" s="13"/>
      <c r="R106" s="13"/>
      <c r="S106" s="13"/>
      <c r="T106" s="13"/>
      <c r="U106" s="13"/>
      <c r="V106" s="13"/>
      <c r="W106" s="13"/>
      <c r="X106" s="13"/>
      <c r="Y106" s="13"/>
      <c r="Z106" s="13"/>
      <c r="AA106" s="13"/>
      <c r="AB106" s="13"/>
      <c r="AC106" s="13"/>
    </row>
    <row r="107" spans="1:29" ht="22.5" customHeight="1">
      <c r="A107" s="16" t="s">
        <v>288</v>
      </c>
      <c r="B107" s="8"/>
      <c r="C107" s="8"/>
      <c r="D107" s="8"/>
      <c r="E107" s="8"/>
      <c r="F107" s="16"/>
      <c r="G107" s="8"/>
      <c r="H107" s="8"/>
      <c r="I107" s="8"/>
      <c r="J107" s="8"/>
      <c r="K107" s="8"/>
      <c r="L107" s="13"/>
      <c r="M107" s="13"/>
      <c r="N107" s="13"/>
      <c r="O107" s="13"/>
      <c r="P107" s="13"/>
      <c r="Q107" s="13"/>
      <c r="R107" s="13"/>
      <c r="S107" s="13"/>
      <c r="T107" s="13"/>
      <c r="U107" s="13"/>
      <c r="V107" s="13"/>
      <c r="W107" s="13"/>
      <c r="X107" s="13"/>
      <c r="Y107" s="13"/>
      <c r="Z107" s="13"/>
      <c r="AA107" s="13"/>
      <c r="AB107" s="13"/>
      <c r="AC107" s="13"/>
    </row>
    <row r="108" spans="1:29" ht="22.5" customHeight="1">
      <c r="A108" s="16" t="s">
        <v>289</v>
      </c>
      <c r="B108" s="8"/>
      <c r="C108" s="8"/>
      <c r="D108" s="8"/>
      <c r="E108" s="8"/>
      <c r="F108" s="16"/>
      <c r="G108" s="8"/>
      <c r="H108" s="8"/>
      <c r="I108" s="8"/>
      <c r="J108" s="8"/>
      <c r="K108" s="8"/>
      <c r="L108" s="13"/>
      <c r="M108" s="13"/>
      <c r="N108" s="13"/>
      <c r="O108" s="13"/>
      <c r="P108" s="13"/>
      <c r="Q108" s="13"/>
      <c r="R108" s="13"/>
      <c r="S108" s="13"/>
      <c r="T108" s="13"/>
      <c r="U108" s="13"/>
      <c r="V108" s="13"/>
      <c r="W108" s="13"/>
      <c r="X108" s="13"/>
      <c r="Y108" s="13"/>
      <c r="Z108" s="13"/>
      <c r="AA108" s="13"/>
      <c r="AB108" s="13"/>
      <c r="AC108" s="13"/>
    </row>
    <row r="109" spans="1:29" ht="22.5" customHeight="1">
      <c r="A109" s="16" t="s">
        <v>290</v>
      </c>
      <c r="B109" s="8"/>
      <c r="C109" s="8"/>
      <c r="D109" s="8"/>
      <c r="E109" s="8"/>
      <c r="F109" s="16"/>
      <c r="G109" s="8"/>
      <c r="H109" s="8"/>
      <c r="I109" s="8"/>
      <c r="J109" s="8"/>
      <c r="K109" s="8"/>
      <c r="L109" s="13"/>
      <c r="M109" s="13"/>
      <c r="N109" s="13"/>
      <c r="O109" s="13"/>
      <c r="P109" s="13"/>
      <c r="Q109" s="13"/>
      <c r="R109" s="13"/>
      <c r="S109" s="13"/>
      <c r="T109" s="13"/>
      <c r="U109" s="13"/>
      <c r="V109" s="13"/>
      <c r="W109" s="13"/>
      <c r="X109" s="13"/>
      <c r="Y109" s="13"/>
      <c r="Z109" s="13"/>
      <c r="AA109" s="13"/>
      <c r="AB109" s="13"/>
      <c r="AC109" s="13"/>
    </row>
    <row r="110" spans="1:29" ht="22.5" customHeight="1">
      <c r="A110" s="16" t="s">
        <v>291</v>
      </c>
      <c r="B110" s="8"/>
      <c r="C110" s="8"/>
      <c r="D110" s="8"/>
      <c r="E110" s="8"/>
      <c r="F110" s="16"/>
      <c r="G110" s="8"/>
      <c r="H110" s="8"/>
      <c r="I110" s="8"/>
      <c r="J110" s="8"/>
      <c r="K110" s="8"/>
      <c r="L110" s="13"/>
      <c r="M110" s="13"/>
      <c r="N110" s="13"/>
      <c r="O110" s="13"/>
      <c r="P110" s="13"/>
      <c r="Q110" s="13"/>
      <c r="R110" s="13"/>
      <c r="S110" s="13"/>
      <c r="T110" s="13"/>
      <c r="U110" s="13"/>
      <c r="V110" s="13"/>
      <c r="W110" s="13"/>
      <c r="X110" s="13"/>
      <c r="Y110" s="13"/>
      <c r="Z110" s="13"/>
      <c r="AA110" s="13"/>
      <c r="AB110" s="13"/>
      <c r="AC110" s="13"/>
    </row>
    <row r="111" spans="1:29" ht="22.5" customHeight="1">
      <c r="A111" s="16" t="s">
        <v>292</v>
      </c>
      <c r="B111" s="8"/>
      <c r="C111" s="8"/>
      <c r="D111" s="8"/>
      <c r="E111" s="8"/>
      <c r="F111" s="16"/>
      <c r="G111" s="8"/>
      <c r="H111" s="8"/>
      <c r="I111" s="8"/>
      <c r="J111" s="8"/>
      <c r="K111" s="8"/>
      <c r="L111" s="13"/>
      <c r="M111" s="13"/>
      <c r="N111" s="13"/>
      <c r="O111" s="13"/>
      <c r="P111" s="13"/>
      <c r="Q111" s="13"/>
      <c r="R111" s="13"/>
      <c r="S111" s="13"/>
      <c r="T111" s="13"/>
      <c r="U111" s="13"/>
      <c r="V111" s="13"/>
      <c r="W111" s="13"/>
      <c r="X111" s="13"/>
      <c r="Y111" s="13"/>
      <c r="Z111" s="13"/>
      <c r="AA111" s="13"/>
      <c r="AB111" s="13"/>
      <c r="AC111" s="13"/>
    </row>
    <row r="112" spans="1:29" ht="22.5" customHeight="1">
      <c r="A112" s="16" t="s">
        <v>293</v>
      </c>
      <c r="B112" s="8"/>
      <c r="C112" s="8"/>
      <c r="D112" s="8"/>
      <c r="E112" s="8"/>
      <c r="F112" s="16"/>
      <c r="G112" s="8"/>
      <c r="H112" s="8"/>
      <c r="I112" s="8"/>
      <c r="J112" s="8"/>
      <c r="K112" s="8"/>
      <c r="L112" s="13"/>
      <c r="M112" s="13"/>
      <c r="N112" s="13"/>
      <c r="O112" s="13"/>
      <c r="P112" s="13"/>
      <c r="Q112" s="13"/>
      <c r="R112" s="13"/>
      <c r="S112" s="13"/>
      <c r="T112" s="13"/>
      <c r="U112" s="13"/>
      <c r="V112" s="13"/>
      <c r="W112" s="13"/>
      <c r="X112" s="13"/>
      <c r="Y112" s="13"/>
      <c r="Z112" s="13"/>
      <c r="AA112" s="13"/>
      <c r="AB112" s="13"/>
      <c r="AC112" s="13"/>
    </row>
    <row r="113" spans="1:29" ht="22.5" customHeight="1">
      <c r="A113" s="16" t="s">
        <v>294</v>
      </c>
      <c r="B113" s="8"/>
      <c r="C113" s="8"/>
      <c r="D113" s="8"/>
      <c r="E113" s="8"/>
      <c r="F113" s="16"/>
      <c r="G113" s="8"/>
      <c r="H113" s="8"/>
      <c r="I113" s="8"/>
      <c r="J113" s="8"/>
      <c r="K113" s="8"/>
      <c r="L113" s="13"/>
      <c r="M113" s="13"/>
      <c r="N113" s="13"/>
      <c r="O113" s="13"/>
      <c r="P113" s="13"/>
      <c r="Q113" s="13"/>
      <c r="R113" s="13"/>
      <c r="S113" s="13"/>
      <c r="T113" s="13"/>
      <c r="U113" s="13"/>
      <c r="V113" s="13"/>
      <c r="W113" s="13"/>
      <c r="X113" s="13"/>
      <c r="Y113" s="13"/>
      <c r="Z113" s="13"/>
      <c r="AA113" s="13"/>
      <c r="AB113" s="13"/>
      <c r="AC113" s="13"/>
    </row>
    <row r="114" spans="1:29" ht="22.5" customHeight="1">
      <c r="A114" s="16" t="s">
        <v>295</v>
      </c>
      <c r="B114" s="8"/>
      <c r="C114" s="8"/>
      <c r="D114" s="8"/>
      <c r="E114" s="8"/>
      <c r="F114" s="16"/>
      <c r="G114" s="8"/>
      <c r="H114" s="8"/>
      <c r="I114" s="8"/>
      <c r="J114" s="8"/>
      <c r="K114" s="8"/>
      <c r="L114" s="13"/>
      <c r="M114" s="13"/>
      <c r="N114" s="13"/>
      <c r="O114" s="13"/>
      <c r="P114" s="13"/>
      <c r="Q114" s="13"/>
      <c r="R114" s="13"/>
      <c r="S114" s="13"/>
      <c r="T114" s="13"/>
      <c r="U114" s="13"/>
      <c r="V114" s="13"/>
      <c r="W114" s="13"/>
      <c r="X114" s="13"/>
      <c r="Y114" s="13"/>
      <c r="Z114" s="13"/>
      <c r="AA114" s="13"/>
      <c r="AB114" s="13"/>
      <c r="AC114" s="13"/>
    </row>
    <row r="115" spans="1:29" ht="22.5" customHeight="1">
      <c r="A115" s="16" t="s">
        <v>296</v>
      </c>
      <c r="B115" s="8"/>
      <c r="C115" s="8"/>
      <c r="D115" s="8"/>
      <c r="E115" s="8"/>
      <c r="F115" s="16"/>
      <c r="G115" s="8"/>
      <c r="H115" s="8"/>
      <c r="I115" s="8"/>
      <c r="J115" s="8"/>
      <c r="K115" s="8"/>
      <c r="L115" s="13"/>
      <c r="M115" s="13"/>
      <c r="N115" s="13"/>
      <c r="O115" s="13"/>
      <c r="P115" s="13"/>
      <c r="Q115" s="13"/>
      <c r="R115" s="13"/>
      <c r="S115" s="13"/>
      <c r="T115" s="13"/>
      <c r="U115" s="13"/>
      <c r="V115" s="13"/>
      <c r="W115" s="13"/>
      <c r="X115" s="13"/>
      <c r="Y115" s="13"/>
      <c r="Z115" s="13"/>
      <c r="AA115" s="13"/>
      <c r="AB115" s="13"/>
      <c r="AC115" s="13"/>
    </row>
    <row r="116" spans="1:29" ht="22.5" customHeight="1">
      <c r="A116" s="16" t="s">
        <v>297</v>
      </c>
      <c r="B116" s="8"/>
      <c r="C116" s="8"/>
      <c r="D116" s="8"/>
      <c r="E116" s="8"/>
      <c r="F116" s="16"/>
      <c r="G116" s="8"/>
      <c r="H116" s="8"/>
      <c r="I116" s="8"/>
      <c r="J116" s="8"/>
      <c r="K116" s="8"/>
      <c r="L116" s="13"/>
      <c r="M116" s="13"/>
      <c r="N116" s="13"/>
      <c r="O116" s="13"/>
      <c r="P116" s="13"/>
      <c r="Q116" s="13"/>
      <c r="R116" s="13"/>
      <c r="S116" s="13"/>
      <c r="T116" s="13"/>
      <c r="U116" s="13"/>
      <c r="V116" s="13"/>
      <c r="W116" s="13"/>
      <c r="X116" s="13"/>
      <c r="Y116" s="13"/>
      <c r="Z116" s="13"/>
      <c r="AA116" s="13"/>
      <c r="AB116" s="13"/>
      <c r="AC116" s="13"/>
    </row>
    <row r="117" spans="1:29" ht="22.5" customHeight="1">
      <c r="A117" s="16" t="s">
        <v>298</v>
      </c>
      <c r="B117" s="8"/>
      <c r="C117" s="8"/>
      <c r="D117" s="8"/>
      <c r="E117" s="8"/>
      <c r="F117" s="16"/>
      <c r="G117" s="8"/>
      <c r="H117" s="8"/>
      <c r="I117" s="8"/>
      <c r="J117" s="8"/>
      <c r="K117" s="8"/>
      <c r="L117" s="13"/>
      <c r="M117" s="13"/>
      <c r="N117" s="13"/>
      <c r="O117" s="13"/>
      <c r="P117" s="13"/>
      <c r="Q117" s="13"/>
      <c r="R117" s="13"/>
      <c r="S117" s="13"/>
      <c r="T117" s="13"/>
      <c r="U117" s="13"/>
      <c r="V117" s="13"/>
      <c r="W117" s="13"/>
      <c r="X117" s="13"/>
      <c r="Y117" s="13"/>
      <c r="Z117" s="13"/>
      <c r="AA117" s="13"/>
      <c r="AB117" s="13"/>
      <c r="AC117" s="13"/>
    </row>
    <row r="118" spans="1:29" ht="22.5" customHeight="1">
      <c r="A118" s="16" t="s">
        <v>299</v>
      </c>
      <c r="B118" s="8"/>
      <c r="C118" s="8"/>
      <c r="D118" s="8"/>
      <c r="E118" s="8"/>
      <c r="F118" s="16"/>
      <c r="G118" s="8"/>
      <c r="H118" s="8"/>
      <c r="I118" s="8"/>
      <c r="J118" s="8"/>
      <c r="K118" s="8"/>
      <c r="L118" s="13"/>
      <c r="M118" s="13"/>
      <c r="N118" s="13"/>
      <c r="O118" s="13"/>
      <c r="P118" s="13"/>
      <c r="Q118" s="13"/>
      <c r="R118" s="13"/>
      <c r="S118" s="13"/>
      <c r="T118" s="13"/>
      <c r="U118" s="13"/>
      <c r="V118" s="13"/>
      <c r="W118" s="13"/>
      <c r="X118" s="13"/>
      <c r="Y118" s="13"/>
      <c r="Z118" s="13"/>
      <c r="AA118" s="13"/>
      <c r="AB118" s="13"/>
      <c r="AC118" s="13"/>
    </row>
    <row r="119" spans="1:29" ht="22.5" customHeight="1">
      <c r="A119" s="16" t="s">
        <v>300</v>
      </c>
      <c r="B119" s="8"/>
      <c r="C119" s="8"/>
      <c r="D119" s="8"/>
      <c r="E119" s="8"/>
      <c r="F119" s="16"/>
      <c r="G119" s="8"/>
      <c r="H119" s="8"/>
      <c r="I119" s="8"/>
      <c r="J119" s="8"/>
      <c r="K119" s="8"/>
      <c r="L119" s="13"/>
      <c r="M119" s="13"/>
      <c r="N119" s="13"/>
      <c r="O119" s="13"/>
      <c r="P119" s="13"/>
      <c r="Q119" s="13"/>
      <c r="R119" s="13"/>
      <c r="S119" s="13"/>
      <c r="T119" s="13"/>
      <c r="U119" s="13"/>
      <c r="V119" s="13"/>
      <c r="W119" s="13"/>
      <c r="X119" s="13"/>
      <c r="Y119" s="13"/>
      <c r="Z119" s="13"/>
      <c r="AA119" s="13"/>
      <c r="AB119" s="13"/>
      <c r="AC119" s="13"/>
    </row>
    <row r="120" spans="1:29" ht="22.5" customHeight="1">
      <c r="A120" s="16" t="s">
        <v>301</v>
      </c>
      <c r="B120" s="8"/>
      <c r="C120" s="8"/>
      <c r="D120" s="8"/>
      <c r="E120" s="8"/>
      <c r="F120" s="16"/>
      <c r="G120" s="8"/>
      <c r="H120" s="8"/>
      <c r="I120" s="8"/>
      <c r="J120" s="8"/>
      <c r="K120" s="8"/>
      <c r="L120" s="13"/>
      <c r="M120" s="13"/>
      <c r="N120" s="13"/>
      <c r="O120" s="13"/>
      <c r="P120" s="13"/>
      <c r="Q120" s="13"/>
      <c r="R120" s="13"/>
      <c r="S120" s="13"/>
      <c r="T120" s="13"/>
      <c r="U120" s="13"/>
      <c r="V120" s="13"/>
      <c r="W120" s="13"/>
      <c r="X120" s="13"/>
      <c r="Y120" s="13"/>
      <c r="Z120" s="13"/>
      <c r="AA120" s="13"/>
      <c r="AB120" s="13"/>
      <c r="AC120" s="13"/>
    </row>
    <row r="121" spans="1:29" ht="22.5" customHeight="1">
      <c r="A121" s="16" t="s">
        <v>302</v>
      </c>
      <c r="B121" s="8"/>
      <c r="C121" s="8"/>
      <c r="D121" s="8"/>
      <c r="E121" s="8"/>
      <c r="F121" s="16"/>
      <c r="G121" s="8"/>
      <c r="H121" s="8"/>
      <c r="I121" s="8"/>
      <c r="J121" s="8"/>
      <c r="K121" s="8"/>
      <c r="L121" s="13"/>
      <c r="M121" s="13"/>
      <c r="N121" s="13"/>
      <c r="O121" s="13"/>
      <c r="P121" s="13"/>
      <c r="Q121" s="13"/>
      <c r="R121" s="13"/>
      <c r="S121" s="13"/>
      <c r="T121" s="13"/>
      <c r="U121" s="13"/>
      <c r="V121" s="13"/>
      <c r="W121" s="13"/>
      <c r="X121" s="13"/>
      <c r="Y121" s="13"/>
      <c r="Z121" s="13"/>
      <c r="AA121" s="13"/>
      <c r="AB121" s="13"/>
      <c r="AC121" s="13"/>
    </row>
    <row r="122" spans="1:29" ht="22.5" customHeight="1">
      <c r="A122" s="16" t="s">
        <v>303</v>
      </c>
      <c r="B122" s="8"/>
      <c r="C122" s="8"/>
      <c r="D122" s="8"/>
      <c r="E122" s="8"/>
      <c r="F122" s="16"/>
      <c r="G122" s="8"/>
      <c r="H122" s="8"/>
      <c r="I122" s="8"/>
      <c r="J122" s="8"/>
      <c r="K122" s="8"/>
      <c r="L122" s="13"/>
      <c r="M122" s="13"/>
      <c r="N122" s="13"/>
      <c r="O122" s="13"/>
      <c r="P122" s="13"/>
      <c r="Q122" s="13"/>
      <c r="R122" s="13"/>
      <c r="S122" s="13"/>
      <c r="T122" s="13"/>
      <c r="U122" s="13"/>
      <c r="V122" s="13"/>
      <c r="W122" s="13"/>
      <c r="X122" s="13"/>
      <c r="Y122" s="13"/>
      <c r="Z122" s="13"/>
      <c r="AA122" s="13"/>
      <c r="AB122" s="13"/>
      <c r="AC122" s="13"/>
    </row>
    <row r="123" spans="1:29" ht="22.5" customHeight="1">
      <c r="A123" s="16" t="s">
        <v>304</v>
      </c>
      <c r="B123" s="8"/>
      <c r="C123" s="8"/>
      <c r="D123" s="8"/>
      <c r="E123" s="8"/>
      <c r="F123" s="16"/>
      <c r="G123" s="8"/>
      <c r="H123" s="8"/>
      <c r="I123" s="8"/>
      <c r="J123" s="8"/>
      <c r="K123" s="8"/>
      <c r="L123" s="13"/>
      <c r="M123" s="13"/>
      <c r="N123" s="13"/>
      <c r="O123" s="13"/>
      <c r="P123" s="13"/>
      <c r="Q123" s="13"/>
      <c r="R123" s="13"/>
      <c r="S123" s="13"/>
      <c r="T123" s="13"/>
      <c r="U123" s="13"/>
      <c r="V123" s="13"/>
      <c r="W123" s="13"/>
      <c r="X123" s="13"/>
      <c r="Y123" s="13"/>
      <c r="Z123" s="13"/>
      <c r="AA123" s="13"/>
      <c r="AB123" s="13"/>
      <c r="AC123" s="13"/>
    </row>
    <row r="124" spans="1:29" ht="22.5" customHeight="1">
      <c r="A124" s="16" t="s">
        <v>305</v>
      </c>
      <c r="B124" s="8"/>
      <c r="C124" s="8"/>
      <c r="D124" s="8"/>
      <c r="E124" s="8"/>
      <c r="F124" s="16"/>
      <c r="G124" s="8"/>
      <c r="H124" s="8"/>
      <c r="I124" s="8"/>
      <c r="J124" s="8"/>
      <c r="K124" s="8"/>
      <c r="L124" s="13"/>
      <c r="M124" s="13"/>
      <c r="N124" s="13"/>
      <c r="O124" s="13"/>
      <c r="P124" s="13"/>
      <c r="Q124" s="13"/>
      <c r="R124" s="13"/>
      <c r="S124" s="13"/>
      <c r="T124" s="13"/>
      <c r="U124" s="13"/>
      <c r="V124" s="13"/>
      <c r="W124" s="13"/>
      <c r="X124" s="13"/>
      <c r="Y124" s="13"/>
      <c r="Z124" s="13"/>
      <c r="AA124" s="13"/>
      <c r="AB124" s="13"/>
      <c r="AC124" s="13"/>
    </row>
    <row r="125" spans="1:29" ht="22.5" customHeight="1">
      <c r="A125" s="16" t="s">
        <v>306</v>
      </c>
      <c r="B125" s="8"/>
      <c r="C125" s="8"/>
      <c r="D125" s="8"/>
      <c r="E125" s="8"/>
      <c r="F125" s="16"/>
      <c r="G125" s="8"/>
      <c r="H125" s="8"/>
      <c r="I125" s="8"/>
      <c r="J125" s="8"/>
      <c r="K125" s="8"/>
      <c r="L125" s="13"/>
      <c r="M125" s="13"/>
      <c r="N125" s="13"/>
      <c r="O125" s="13"/>
      <c r="P125" s="13"/>
      <c r="Q125" s="13"/>
      <c r="R125" s="13"/>
      <c r="S125" s="13"/>
      <c r="T125" s="13"/>
      <c r="U125" s="13"/>
      <c r="V125" s="13"/>
      <c r="W125" s="13"/>
      <c r="X125" s="13"/>
      <c r="Y125" s="13"/>
      <c r="Z125" s="13"/>
      <c r="AA125" s="13"/>
      <c r="AB125" s="13"/>
      <c r="AC125" s="13"/>
    </row>
    <row r="126" spans="1:29" ht="22.5" customHeight="1">
      <c r="A126" s="16" t="s">
        <v>307</v>
      </c>
      <c r="B126" s="8"/>
      <c r="C126" s="8"/>
      <c r="D126" s="8"/>
      <c r="E126" s="8"/>
      <c r="F126" s="16"/>
      <c r="G126" s="8"/>
      <c r="H126" s="8"/>
      <c r="I126" s="8"/>
      <c r="J126" s="8"/>
      <c r="K126" s="8"/>
      <c r="L126" s="13"/>
      <c r="M126" s="13"/>
      <c r="N126" s="13"/>
      <c r="O126" s="13"/>
      <c r="P126" s="13"/>
      <c r="Q126" s="13"/>
      <c r="R126" s="13"/>
      <c r="S126" s="13"/>
      <c r="T126" s="13"/>
      <c r="U126" s="13"/>
      <c r="V126" s="13"/>
      <c r="W126" s="13"/>
      <c r="X126" s="13"/>
      <c r="Y126" s="13"/>
      <c r="Z126" s="13"/>
      <c r="AA126" s="13"/>
      <c r="AB126" s="13"/>
      <c r="AC126" s="13"/>
    </row>
    <row r="127" spans="1:29" ht="22.5" customHeight="1">
      <c r="A127" s="16" t="s">
        <v>308</v>
      </c>
      <c r="B127" s="8"/>
      <c r="C127" s="8"/>
      <c r="D127" s="8"/>
      <c r="E127" s="8"/>
      <c r="F127" s="16"/>
      <c r="G127" s="8"/>
      <c r="H127" s="8"/>
      <c r="I127" s="8"/>
      <c r="J127" s="8"/>
      <c r="K127" s="8"/>
      <c r="L127" s="13"/>
      <c r="M127" s="13"/>
      <c r="N127" s="13"/>
      <c r="O127" s="13"/>
      <c r="P127" s="13"/>
      <c r="Q127" s="13"/>
      <c r="R127" s="13"/>
      <c r="S127" s="13"/>
      <c r="T127" s="13"/>
      <c r="U127" s="13"/>
      <c r="V127" s="13"/>
      <c r="W127" s="13"/>
      <c r="X127" s="13"/>
      <c r="Y127" s="13"/>
      <c r="Z127" s="13"/>
      <c r="AA127" s="13"/>
      <c r="AB127" s="13"/>
      <c r="AC127" s="13"/>
    </row>
    <row r="128" spans="1:29" ht="22.5" customHeight="1">
      <c r="A128" s="16" t="s">
        <v>309</v>
      </c>
      <c r="B128" s="8"/>
      <c r="C128" s="8"/>
      <c r="D128" s="8"/>
      <c r="E128" s="8"/>
      <c r="F128" s="16"/>
      <c r="G128" s="8"/>
      <c r="H128" s="8"/>
      <c r="I128" s="8"/>
      <c r="J128" s="8"/>
      <c r="K128" s="8"/>
      <c r="L128" s="13"/>
      <c r="M128" s="13"/>
      <c r="N128" s="13"/>
      <c r="O128" s="13"/>
      <c r="P128" s="13"/>
      <c r="Q128" s="13"/>
      <c r="R128" s="13"/>
      <c r="S128" s="13"/>
      <c r="T128" s="13"/>
      <c r="U128" s="13"/>
      <c r="V128" s="13"/>
      <c r="W128" s="13"/>
      <c r="X128" s="13"/>
      <c r="Y128" s="13"/>
      <c r="Z128" s="13"/>
      <c r="AA128" s="13"/>
      <c r="AB128" s="13"/>
      <c r="AC128" s="13"/>
    </row>
    <row r="129" spans="1:29" ht="22.5" customHeight="1">
      <c r="A129" s="16" t="s">
        <v>310</v>
      </c>
      <c r="B129" s="8"/>
      <c r="C129" s="8"/>
      <c r="D129" s="8"/>
      <c r="E129" s="8"/>
      <c r="F129" s="16"/>
      <c r="G129" s="8"/>
      <c r="H129" s="8"/>
      <c r="I129" s="8"/>
      <c r="J129" s="8"/>
      <c r="K129" s="8"/>
      <c r="L129" s="13"/>
      <c r="M129" s="13"/>
      <c r="N129" s="13"/>
      <c r="O129" s="13"/>
      <c r="P129" s="13"/>
      <c r="Q129" s="13"/>
      <c r="R129" s="13"/>
      <c r="S129" s="13"/>
      <c r="T129" s="13"/>
      <c r="U129" s="13"/>
      <c r="V129" s="13"/>
      <c r="W129" s="13"/>
      <c r="X129" s="13"/>
      <c r="Y129" s="13"/>
      <c r="Z129" s="13"/>
      <c r="AA129" s="13"/>
      <c r="AB129" s="13"/>
      <c r="AC129" s="13"/>
    </row>
    <row r="130" spans="1:29" ht="22.5" customHeight="1">
      <c r="A130" s="16" t="s">
        <v>311</v>
      </c>
      <c r="B130" s="8"/>
      <c r="C130" s="8"/>
      <c r="D130" s="8"/>
      <c r="E130" s="8"/>
      <c r="F130" s="16"/>
      <c r="G130" s="8"/>
      <c r="H130" s="8"/>
      <c r="I130" s="8"/>
      <c r="J130" s="8"/>
      <c r="K130" s="8"/>
      <c r="L130" s="13"/>
      <c r="M130" s="13"/>
      <c r="N130" s="13"/>
      <c r="O130" s="13"/>
      <c r="P130" s="13"/>
      <c r="Q130" s="13"/>
      <c r="R130" s="13"/>
      <c r="S130" s="13"/>
      <c r="T130" s="13"/>
      <c r="U130" s="13"/>
      <c r="V130" s="13"/>
      <c r="W130" s="13"/>
      <c r="X130" s="13"/>
      <c r="Y130" s="13"/>
      <c r="Z130" s="13"/>
      <c r="AA130" s="13"/>
      <c r="AB130" s="13"/>
      <c r="AC130" s="13"/>
    </row>
    <row r="131" spans="1:29" ht="22.5" customHeight="1">
      <c r="A131" s="16" t="s">
        <v>312</v>
      </c>
      <c r="B131" s="8"/>
      <c r="C131" s="8"/>
      <c r="D131" s="8"/>
      <c r="E131" s="8"/>
      <c r="F131" s="16"/>
      <c r="G131" s="8"/>
      <c r="H131" s="8"/>
      <c r="I131" s="8"/>
      <c r="J131" s="8"/>
      <c r="K131" s="8"/>
      <c r="L131" s="13"/>
      <c r="M131" s="13"/>
      <c r="N131" s="13"/>
      <c r="O131" s="13"/>
      <c r="P131" s="13"/>
      <c r="Q131" s="13"/>
      <c r="R131" s="13"/>
      <c r="S131" s="13"/>
      <c r="T131" s="13"/>
      <c r="U131" s="13"/>
      <c r="V131" s="13"/>
      <c r="W131" s="13"/>
      <c r="X131" s="13"/>
      <c r="Y131" s="13"/>
      <c r="Z131" s="13"/>
      <c r="AA131" s="13"/>
      <c r="AB131" s="13"/>
      <c r="AC131" s="13"/>
    </row>
    <row r="132" spans="1:29" ht="22.5" customHeight="1">
      <c r="A132" s="16" t="s">
        <v>313</v>
      </c>
      <c r="B132" s="8"/>
      <c r="C132" s="8"/>
      <c r="D132" s="8"/>
      <c r="E132" s="8"/>
      <c r="F132" s="16"/>
      <c r="G132" s="8"/>
      <c r="H132" s="8"/>
      <c r="I132" s="8"/>
      <c r="J132" s="8"/>
      <c r="K132" s="8"/>
      <c r="L132" s="13"/>
      <c r="M132" s="13"/>
      <c r="N132" s="13"/>
      <c r="O132" s="13"/>
      <c r="P132" s="13"/>
      <c r="Q132" s="13"/>
      <c r="R132" s="13"/>
      <c r="S132" s="13"/>
      <c r="T132" s="13"/>
      <c r="U132" s="13"/>
      <c r="V132" s="13"/>
      <c r="W132" s="13"/>
      <c r="X132" s="13"/>
      <c r="Y132" s="13"/>
      <c r="Z132" s="13"/>
      <c r="AA132" s="13"/>
      <c r="AB132" s="13"/>
      <c r="AC132" s="13"/>
    </row>
    <row r="133" spans="1:29" ht="22.5" customHeight="1">
      <c r="A133" s="16" t="s">
        <v>314</v>
      </c>
      <c r="B133" s="8"/>
      <c r="C133" s="8"/>
      <c r="D133" s="8"/>
      <c r="E133" s="8"/>
      <c r="F133" s="16"/>
      <c r="G133" s="8"/>
      <c r="H133" s="8"/>
      <c r="I133" s="8"/>
      <c r="J133" s="8"/>
      <c r="K133" s="8"/>
      <c r="L133" s="13"/>
      <c r="M133" s="13"/>
      <c r="N133" s="13"/>
      <c r="O133" s="13"/>
      <c r="P133" s="13"/>
      <c r="Q133" s="13"/>
      <c r="R133" s="13"/>
      <c r="S133" s="13"/>
      <c r="T133" s="13"/>
      <c r="U133" s="13"/>
      <c r="V133" s="13"/>
      <c r="W133" s="13"/>
      <c r="X133" s="13"/>
      <c r="Y133" s="13"/>
      <c r="Z133" s="13"/>
      <c r="AA133" s="13"/>
      <c r="AB133" s="13"/>
      <c r="AC133" s="13"/>
    </row>
    <row r="134" spans="1:29" ht="22.5" customHeight="1">
      <c r="A134" s="16" t="s">
        <v>315</v>
      </c>
      <c r="B134" s="8"/>
      <c r="C134" s="8"/>
      <c r="D134" s="8"/>
      <c r="E134" s="8"/>
      <c r="F134" s="16"/>
      <c r="G134" s="8"/>
      <c r="H134" s="8"/>
      <c r="I134" s="8"/>
      <c r="J134" s="8"/>
      <c r="K134" s="8"/>
      <c r="L134" s="13"/>
      <c r="M134" s="13"/>
      <c r="N134" s="13"/>
      <c r="O134" s="13"/>
      <c r="P134" s="13"/>
      <c r="Q134" s="13"/>
      <c r="R134" s="13"/>
      <c r="S134" s="13"/>
      <c r="T134" s="13"/>
      <c r="U134" s="13"/>
      <c r="V134" s="13"/>
      <c r="W134" s="13"/>
      <c r="X134" s="13"/>
      <c r="Y134" s="13"/>
      <c r="Z134" s="13"/>
      <c r="AA134" s="13"/>
      <c r="AB134" s="13"/>
      <c r="AC134" s="13"/>
    </row>
    <row r="135" spans="1:29" ht="22.5" customHeight="1">
      <c r="A135" s="16" t="s">
        <v>316</v>
      </c>
      <c r="B135" s="8"/>
      <c r="C135" s="8"/>
      <c r="D135" s="8"/>
      <c r="E135" s="8"/>
      <c r="F135" s="16"/>
      <c r="G135" s="8"/>
      <c r="H135" s="8"/>
      <c r="I135" s="8"/>
      <c r="J135" s="8"/>
      <c r="K135" s="8"/>
      <c r="L135" s="13"/>
      <c r="M135" s="13"/>
      <c r="N135" s="13"/>
      <c r="O135" s="13"/>
      <c r="P135" s="13"/>
      <c r="Q135" s="13"/>
      <c r="R135" s="13"/>
      <c r="S135" s="13"/>
      <c r="T135" s="13"/>
      <c r="U135" s="13"/>
      <c r="V135" s="13"/>
      <c r="W135" s="13"/>
      <c r="X135" s="13"/>
      <c r="Y135" s="13"/>
      <c r="Z135" s="13"/>
      <c r="AA135" s="13"/>
      <c r="AB135" s="13"/>
      <c r="AC135" s="13"/>
    </row>
    <row r="136" spans="1:29" ht="22.5" customHeight="1">
      <c r="A136" s="16" t="s">
        <v>317</v>
      </c>
      <c r="B136" s="8"/>
      <c r="C136" s="8"/>
      <c r="D136" s="8"/>
      <c r="E136" s="8"/>
      <c r="F136" s="16"/>
      <c r="G136" s="8"/>
      <c r="H136" s="8"/>
      <c r="I136" s="8"/>
      <c r="J136" s="8"/>
      <c r="K136" s="8"/>
      <c r="L136" s="13"/>
      <c r="M136" s="13"/>
      <c r="N136" s="13"/>
      <c r="O136" s="13"/>
      <c r="P136" s="13"/>
      <c r="Q136" s="13"/>
      <c r="R136" s="13"/>
      <c r="S136" s="13"/>
      <c r="T136" s="13"/>
      <c r="U136" s="13"/>
      <c r="V136" s="13"/>
      <c r="W136" s="13"/>
      <c r="X136" s="13"/>
      <c r="Y136" s="13"/>
      <c r="Z136" s="13"/>
      <c r="AA136" s="13"/>
      <c r="AB136" s="13"/>
      <c r="AC136" s="13"/>
    </row>
    <row r="137" spans="1:29" ht="22.5" customHeight="1">
      <c r="A137" s="16" t="s">
        <v>318</v>
      </c>
      <c r="B137" s="8"/>
      <c r="C137" s="8"/>
      <c r="D137" s="8"/>
      <c r="E137" s="8"/>
      <c r="F137" s="16"/>
      <c r="G137" s="8"/>
      <c r="H137" s="8"/>
      <c r="I137" s="8"/>
      <c r="J137" s="8"/>
      <c r="K137" s="8"/>
      <c r="L137" s="13"/>
      <c r="M137" s="13"/>
      <c r="N137" s="13"/>
      <c r="O137" s="13"/>
      <c r="P137" s="13"/>
      <c r="Q137" s="13"/>
      <c r="R137" s="13"/>
      <c r="S137" s="13"/>
      <c r="T137" s="13"/>
      <c r="U137" s="13"/>
      <c r="V137" s="13"/>
      <c r="W137" s="13"/>
      <c r="X137" s="13"/>
      <c r="Y137" s="13"/>
      <c r="Z137" s="13"/>
      <c r="AA137" s="13"/>
      <c r="AB137" s="13"/>
      <c r="AC137" s="13"/>
    </row>
    <row r="138" spans="1:29" ht="22.5" customHeight="1">
      <c r="A138" s="16" t="s">
        <v>319</v>
      </c>
      <c r="B138" s="8"/>
      <c r="C138" s="8"/>
      <c r="D138" s="8"/>
      <c r="E138" s="8"/>
      <c r="F138" s="16"/>
      <c r="G138" s="8"/>
      <c r="H138" s="8"/>
      <c r="I138" s="8"/>
      <c r="J138" s="8"/>
      <c r="K138" s="8"/>
      <c r="L138" s="13"/>
      <c r="M138" s="13"/>
      <c r="N138" s="13"/>
      <c r="O138" s="13"/>
      <c r="P138" s="13"/>
      <c r="Q138" s="13"/>
      <c r="R138" s="13"/>
      <c r="S138" s="13"/>
      <c r="T138" s="13"/>
      <c r="U138" s="13"/>
      <c r="V138" s="13"/>
      <c r="W138" s="13"/>
      <c r="X138" s="13"/>
      <c r="Y138" s="13"/>
      <c r="Z138" s="13"/>
      <c r="AA138" s="13"/>
      <c r="AB138" s="13"/>
      <c r="AC138" s="13"/>
    </row>
    <row r="139" spans="1:29" ht="22.5" customHeight="1">
      <c r="A139" s="16" t="s">
        <v>320</v>
      </c>
      <c r="B139" s="8"/>
      <c r="C139" s="8"/>
      <c r="D139" s="8"/>
      <c r="E139" s="8"/>
      <c r="F139" s="16"/>
      <c r="G139" s="8"/>
      <c r="H139" s="8"/>
      <c r="I139" s="8"/>
      <c r="J139" s="8"/>
      <c r="K139" s="8"/>
      <c r="L139" s="13"/>
      <c r="M139" s="13"/>
      <c r="N139" s="13"/>
      <c r="O139" s="13"/>
      <c r="P139" s="13"/>
      <c r="Q139" s="13"/>
      <c r="R139" s="13"/>
      <c r="S139" s="13"/>
      <c r="T139" s="13"/>
      <c r="U139" s="13"/>
      <c r="V139" s="13"/>
      <c r="W139" s="13"/>
      <c r="X139" s="13"/>
      <c r="Y139" s="13"/>
      <c r="Z139" s="13"/>
      <c r="AA139" s="13"/>
      <c r="AB139" s="13"/>
      <c r="AC139" s="13"/>
    </row>
    <row r="140" spans="1:29" ht="22.5" customHeight="1">
      <c r="A140" s="16" t="s">
        <v>321</v>
      </c>
      <c r="B140" s="8"/>
      <c r="C140" s="8"/>
      <c r="D140" s="8"/>
      <c r="E140" s="8"/>
      <c r="F140" s="16"/>
      <c r="G140" s="8"/>
      <c r="H140" s="8"/>
      <c r="I140" s="8"/>
      <c r="J140" s="8"/>
      <c r="K140" s="8"/>
      <c r="L140" s="13"/>
      <c r="M140" s="13"/>
      <c r="N140" s="13"/>
      <c r="O140" s="13"/>
      <c r="P140" s="13"/>
      <c r="Q140" s="13"/>
      <c r="R140" s="13"/>
      <c r="S140" s="13"/>
      <c r="T140" s="13"/>
      <c r="U140" s="13"/>
      <c r="V140" s="13"/>
      <c r="W140" s="13"/>
      <c r="X140" s="13"/>
      <c r="Y140" s="13"/>
      <c r="Z140" s="13"/>
      <c r="AA140" s="13"/>
      <c r="AB140" s="13"/>
      <c r="AC140" s="13"/>
    </row>
    <row r="141" spans="1:29" ht="22.5" customHeight="1">
      <c r="A141" s="16" t="s">
        <v>322</v>
      </c>
      <c r="B141" s="8"/>
      <c r="C141" s="8"/>
      <c r="D141" s="8"/>
      <c r="E141" s="8"/>
      <c r="F141" s="16"/>
      <c r="G141" s="8"/>
      <c r="H141" s="8"/>
      <c r="I141" s="8"/>
      <c r="J141" s="8"/>
      <c r="K141" s="8"/>
      <c r="L141" s="13"/>
      <c r="M141" s="13"/>
      <c r="N141" s="13"/>
      <c r="O141" s="13"/>
      <c r="P141" s="13"/>
      <c r="Q141" s="13"/>
      <c r="R141" s="13"/>
      <c r="S141" s="13"/>
      <c r="T141" s="13"/>
      <c r="U141" s="13"/>
      <c r="V141" s="13"/>
      <c r="W141" s="13"/>
      <c r="X141" s="13"/>
      <c r="Y141" s="13"/>
      <c r="Z141" s="13"/>
      <c r="AA141" s="13"/>
      <c r="AB141" s="13"/>
      <c r="AC141" s="13"/>
    </row>
    <row r="142" spans="1:29" ht="22.5" customHeight="1">
      <c r="A142" s="16" t="s">
        <v>323</v>
      </c>
      <c r="B142" s="8"/>
      <c r="C142" s="8"/>
      <c r="D142" s="8"/>
      <c r="E142" s="8"/>
      <c r="F142" s="16"/>
      <c r="G142" s="8"/>
      <c r="H142" s="8"/>
      <c r="I142" s="8"/>
      <c r="J142" s="8"/>
      <c r="K142" s="8"/>
      <c r="L142" s="13"/>
      <c r="M142" s="13"/>
      <c r="N142" s="13"/>
      <c r="O142" s="13"/>
      <c r="P142" s="13"/>
      <c r="Q142" s="13"/>
      <c r="R142" s="13"/>
      <c r="S142" s="13"/>
      <c r="T142" s="13"/>
      <c r="U142" s="13"/>
      <c r="V142" s="13"/>
      <c r="W142" s="13"/>
      <c r="X142" s="13"/>
      <c r="Y142" s="13"/>
      <c r="Z142" s="13"/>
      <c r="AA142" s="13"/>
      <c r="AB142" s="13"/>
      <c r="AC142" s="13"/>
    </row>
    <row r="143" spans="1:29" ht="22.5" customHeight="1">
      <c r="A143" s="16" t="s">
        <v>324</v>
      </c>
      <c r="B143" s="8"/>
      <c r="C143" s="8"/>
      <c r="D143" s="8"/>
      <c r="E143" s="8"/>
      <c r="F143" s="16"/>
      <c r="G143" s="8"/>
      <c r="H143" s="8"/>
      <c r="I143" s="8"/>
      <c r="J143" s="8"/>
      <c r="K143" s="8"/>
      <c r="L143" s="13"/>
      <c r="M143" s="13"/>
      <c r="N143" s="13"/>
      <c r="O143" s="13"/>
      <c r="P143" s="13"/>
      <c r="Q143" s="13"/>
      <c r="R143" s="13"/>
      <c r="S143" s="13"/>
      <c r="T143" s="13"/>
      <c r="U143" s="13"/>
      <c r="V143" s="13"/>
      <c r="W143" s="13"/>
      <c r="X143" s="13"/>
      <c r="Y143" s="13"/>
      <c r="Z143" s="13"/>
      <c r="AA143" s="13"/>
      <c r="AB143" s="13"/>
      <c r="AC143" s="13"/>
    </row>
    <row r="144" spans="1:29" ht="22.5" customHeight="1">
      <c r="A144" s="16" t="s">
        <v>325</v>
      </c>
      <c r="B144" s="8"/>
      <c r="C144" s="8"/>
      <c r="D144" s="8"/>
      <c r="E144" s="8"/>
      <c r="F144" s="16"/>
      <c r="G144" s="8"/>
      <c r="H144" s="8"/>
      <c r="I144" s="8"/>
      <c r="J144" s="8"/>
      <c r="K144" s="8"/>
      <c r="L144" s="13"/>
      <c r="M144" s="13"/>
      <c r="N144" s="13"/>
      <c r="O144" s="13"/>
      <c r="P144" s="13"/>
      <c r="Q144" s="13"/>
      <c r="R144" s="13"/>
      <c r="S144" s="13"/>
      <c r="T144" s="13"/>
      <c r="U144" s="13"/>
      <c r="V144" s="13"/>
      <c r="W144" s="13"/>
      <c r="X144" s="13"/>
      <c r="Y144" s="13"/>
      <c r="Z144" s="13"/>
      <c r="AA144" s="13"/>
      <c r="AB144" s="13"/>
      <c r="AC144" s="13"/>
    </row>
    <row r="145" spans="1:29" ht="22.5" customHeight="1">
      <c r="A145" s="16" t="s">
        <v>326</v>
      </c>
      <c r="B145" s="8"/>
      <c r="C145" s="8"/>
      <c r="D145" s="8"/>
      <c r="E145" s="8"/>
      <c r="F145" s="16"/>
      <c r="G145" s="8"/>
      <c r="H145" s="8"/>
      <c r="I145" s="8"/>
      <c r="J145" s="8"/>
      <c r="K145" s="8"/>
      <c r="L145" s="13"/>
      <c r="M145" s="13"/>
      <c r="N145" s="13"/>
      <c r="O145" s="13"/>
      <c r="P145" s="13"/>
      <c r="Q145" s="13"/>
      <c r="R145" s="13"/>
      <c r="S145" s="13"/>
      <c r="T145" s="13"/>
      <c r="U145" s="13"/>
      <c r="V145" s="13"/>
      <c r="W145" s="13"/>
      <c r="X145" s="13"/>
      <c r="Y145" s="13"/>
      <c r="Z145" s="13"/>
      <c r="AA145" s="13"/>
      <c r="AB145" s="13"/>
      <c r="AC145" s="13"/>
    </row>
    <row r="146" spans="1:29" ht="22.5" customHeight="1">
      <c r="A146" s="16" t="s">
        <v>327</v>
      </c>
      <c r="B146" s="8"/>
      <c r="C146" s="8"/>
      <c r="D146" s="8"/>
      <c r="E146" s="8"/>
      <c r="F146" s="16"/>
      <c r="G146" s="8"/>
      <c r="H146" s="8"/>
      <c r="I146" s="8"/>
      <c r="J146" s="8"/>
      <c r="K146" s="8"/>
      <c r="L146" s="13"/>
      <c r="M146" s="13"/>
      <c r="N146" s="13"/>
      <c r="O146" s="13"/>
      <c r="P146" s="13"/>
      <c r="Q146" s="13"/>
      <c r="R146" s="13"/>
      <c r="S146" s="13"/>
      <c r="T146" s="13"/>
      <c r="U146" s="13"/>
      <c r="V146" s="13"/>
      <c r="W146" s="13"/>
      <c r="X146" s="13"/>
      <c r="Y146" s="13"/>
      <c r="Z146" s="13"/>
      <c r="AA146" s="13"/>
      <c r="AB146" s="13"/>
      <c r="AC146" s="13"/>
    </row>
    <row r="147" spans="1:29" ht="22.5" customHeight="1">
      <c r="A147" s="16" t="s">
        <v>328</v>
      </c>
      <c r="B147" s="8"/>
      <c r="C147" s="8"/>
      <c r="D147" s="8"/>
      <c r="E147" s="8"/>
      <c r="F147" s="16"/>
      <c r="G147" s="8"/>
      <c r="H147" s="8"/>
      <c r="I147" s="8"/>
      <c r="J147" s="8"/>
      <c r="K147" s="8"/>
      <c r="L147" s="13"/>
      <c r="M147" s="13"/>
      <c r="N147" s="13"/>
      <c r="O147" s="13"/>
      <c r="P147" s="13"/>
      <c r="Q147" s="13"/>
      <c r="R147" s="13"/>
      <c r="S147" s="13"/>
      <c r="T147" s="13"/>
      <c r="U147" s="13"/>
      <c r="V147" s="13"/>
      <c r="W147" s="13"/>
      <c r="X147" s="13"/>
      <c r="Y147" s="13"/>
      <c r="Z147" s="13"/>
      <c r="AA147" s="13"/>
      <c r="AB147" s="13"/>
      <c r="AC147" s="13"/>
    </row>
    <row r="148" spans="1:29" ht="22.5" customHeight="1">
      <c r="A148" s="16" t="s">
        <v>329</v>
      </c>
      <c r="B148" s="8"/>
      <c r="C148" s="8"/>
      <c r="D148" s="8"/>
      <c r="E148" s="8"/>
      <c r="F148" s="16"/>
      <c r="G148" s="8"/>
      <c r="H148" s="8"/>
      <c r="I148" s="8"/>
      <c r="J148" s="8"/>
      <c r="K148" s="8"/>
      <c r="L148" s="13"/>
      <c r="M148" s="13"/>
      <c r="N148" s="13"/>
      <c r="O148" s="13"/>
      <c r="P148" s="13"/>
      <c r="Q148" s="13"/>
      <c r="R148" s="13"/>
      <c r="S148" s="13"/>
      <c r="T148" s="13"/>
      <c r="U148" s="13"/>
      <c r="V148" s="13"/>
      <c r="W148" s="13"/>
      <c r="X148" s="13"/>
      <c r="Y148" s="13"/>
      <c r="Z148" s="13"/>
      <c r="AA148" s="13"/>
      <c r="AB148" s="13"/>
      <c r="AC148" s="13"/>
    </row>
    <row r="149" spans="1:29" ht="22.5" customHeight="1">
      <c r="A149" s="16" t="s">
        <v>330</v>
      </c>
      <c r="B149" s="8"/>
      <c r="C149" s="8"/>
      <c r="D149" s="8"/>
      <c r="E149" s="8"/>
      <c r="F149" s="16"/>
      <c r="G149" s="8"/>
      <c r="H149" s="8"/>
      <c r="I149" s="8"/>
      <c r="J149" s="8"/>
      <c r="K149" s="8"/>
      <c r="L149" s="13"/>
      <c r="M149" s="13"/>
      <c r="N149" s="13"/>
      <c r="O149" s="13"/>
      <c r="P149" s="13"/>
      <c r="Q149" s="13"/>
      <c r="R149" s="13"/>
      <c r="S149" s="13"/>
      <c r="T149" s="13"/>
      <c r="U149" s="13"/>
      <c r="V149" s="13"/>
      <c r="W149" s="13"/>
      <c r="X149" s="13"/>
      <c r="Y149" s="13"/>
      <c r="Z149" s="13"/>
      <c r="AA149" s="13"/>
      <c r="AB149" s="13"/>
      <c r="AC149" s="13"/>
    </row>
    <row r="150" spans="1:29" ht="22.5" customHeight="1">
      <c r="A150" s="16" t="s">
        <v>331</v>
      </c>
      <c r="B150" s="8"/>
      <c r="C150" s="8"/>
      <c r="D150" s="8"/>
      <c r="E150" s="8"/>
      <c r="F150" s="16"/>
      <c r="G150" s="8"/>
      <c r="H150" s="8"/>
      <c r="I150" s="8"/>
      <c r="J150" s="8"/>
      <c r="K150" s="8"/>
      <c r="L150" s="13"/>
      <c r="M150" s="13"/>
      <c r="N150" s="13"/>
      <c r="O150" s="13"/>
      <c r="P150" s="13"/>
      <c r="Q150" s="13"/>
      <c r="R150" s="13"/>
      <c r="S150" s="13"/>
      <c r="T150" s="13"/>
      <c r="U150" s="13"/>
      <c r="V150" s="13"/>
      <c r="W150" s="13"/>
      <c r="X150" s="13"/>
      <c r="Y150" s="13"/>
      <c r="Z150" s="13"/>
      <c r="AA150" s="13"/>
      <c r="AB150" s="13"/>
      <c r="AC150" s="13"/>
    </row>
    <row r="151" spans="1:29" ht="22.5" customHeight="1">
      <c r="A151" s="16" t="s">
        <v>332</v>
      </c>
      <c r="B151" s="8"/>
      <c r="C151" s="8"/>
      <c r="D151" s="8"/>
      <c r="E151" s="8"/>
      <c r="F151" s="16"/>
      <c r="G151" s="8"/>
      <c r="H151" s="8"/>
      <c r="I151" s="8"/>
      <c r="J151" s="8"/>
      <c r="K151" s="8"/>
      <c r="L151" s="13"/>
      <c r="M151" s="13"/>
      <c r="N151" s="13"/>
      <c r="O151" s="13"/>
      <c r="P151" s="13"/>
      <c r="Q151" s="13"/>
      <c r="R151" s="13"/>
      <c r="S151" s="13"/>
      <c r="T151" s="13"/>
      <c r="U151" s="13"/>
      <c r="V151" s="13"/>
      <c r="W151" s="13"/>
      <c r="X151" s="13"/>
      <c r="Y151" s="13"/>
      <c r="Z151" s="13"/>
      <c r="AA151" s="13"/>
      <c r="AB151" s="13"/>
      <c r="AC151" s="13"/>
    </row>
    <row r="152" spans="1:29" ht="22.5" customHeight="1">
      <c r="A152" s="16" t="s">
        <v>333</v>
      </c>
      <c r="B152" s="8"/>
      <c r="C152" s="8"/>
      <c r="D152" s="8"/>
      <c r="E152" s="8"/>
      <c r="F152" s="16"/>
      <c r="G152" s="8"/>
      <c r="H152" s="8"/>
      <c r="I152" s="8"/>
      <c r="J152" s="8"/>
      <c r="K152" s="8"/>
      <c r="L152" s="13"/>
      <c r="M152" s="13"/>
      <c r="N152" s="13"/>
      <c r="O152" s="13"/>
      <c r="P152" s="13"/>
      <c r="Q152" s="13"/>
      <c r="R152" s="13"/>
      <c r="S152" s="13"/>
      <c r="T152" s="13"/>
      <c r="U152" s="13"/>
      <c r="V152" s="13"/>
      <c r="W152" s="13"/>
      <c r="X152" s="13"/>
      <c r="Y152" s="13"/>
      <c r="Z152" s="13"/>
      <c r="AA152" s="13"/>
      <c r="AB152" s="13"/>
      <c r="AC152" s="13"/>
    </row>
    <row r="153" spans="1:29" ht="22.5" customHeight="1">
      <c r="A153" s="16" t="s">
        <v>334</v>
      </c>
      <c r="B153" s="8"/>
      <c r="C153" s="8"/>
      <c r="D153" s="8"/>
      <c r="E153" s="8"/>
      <c r="F153" s="16"/>
      <c r="G153" s="8"/>
      <c r="H153" s="8"/>
      <c r="I153" s="8"/>
      <c r="J153" s="8"/>
      <c r="K153" s="8"/>
      <c r="L153" s="13"/>
      <c r="M153" s="13"/>
      <c r="N153" s="13"/>
      <c r="O153" s="13"/>
      <c r="P153" s="13"/>
      <c r="Q153" s="13"/>
      <c r="R153" s="13"/>
      <c r="S153" s="13"/>
      <c r="T153" s="13"/>
      <c r="U153" s="13"/>
      <c r="V153" s="13"/>
      <c r="W153" s="13"/>
      <c r="X153" s="13"/>
      <c r="Y153" s="13"/>
      <c r="Z153" s="13"/>
      <c r="AA153" s="13"/>
      <c r="AB153" s="13"/>
      <c r="AC153" s="13"/>
    </row>
    <row r="154" spans="1:29" ht="22.5" customHeight="1">
      <c r="A154" s="16" t="s">
        <v>335</v>
      </c>
      <c r="B154" s="8"/>
      <c r="C154" s="8"/>
      <c r="D154" s="8"/>
      <c r="E154" s="8"/>
      <c r="F154" s="16"/>
      <c r="G154" s="8"/>
      <c r="H154" s="8"/>
      <c r="I154" s="8"/>
      <c r="J154" s="8"/>
      <c r="K154" s="8"/>
      <c r="L154" s="13"/>
      <c r="M154" s="13"/>
      <c r="N154" s="13"/>
      <c r="O154" s="13"/>
      <c r="P154" s="13"/>
      <c r="Q154" s="13"/>
      <c r="R154" s="13"/>
      <c r="S154" s="13"/>
      <c r="T154" s="13"/>
      <c r="U154" s="13"/>
      <c r="V154" s="13"/>
      <c r="W154" s="13"/>
      <c r="X154" s="13"/>
      <c r="Y154" s="13"/>
      <c r="Z154" s="13"/>
      <c r="AA154" s="13"/>
      <c r="AB154" s="13"/>
      <c r="AC154" s="13"/>
    </row>
    <row r="155" spans="1:29" ht="22.5" customHeight="1">
      <c r="A155" s="16" t="s">
        <v>336</v>
      </c>
      <c r="B155" s="8"/>
      <c r="C155" s="8"/>
      <c r="D155" s="8"/>
      <c r="E155" s="8"/>
      <c r="F155" s="16"/>
      <c r="G155" s="8"/>
      <c r="H155" s="8"/>
      <c r="I155" s="8"/>
      <c r="J155" s="8"/>
      <c r="K155" s="8"/>
      <c r="L155" s="13"/>
      <c r="M155" s="13"/>
      <c r="N155" s="13"/>
      <c r="O155" s="13"/>
      <c r="P155" s="13"/>
      <c r="Q155" s="13"/>
      <c r="R155" s="13"/>
      <c r="S155" s="13"/>
      <c r="T155" s="13"/>
      <c r="U155" s="13"/>
      <c r="V155" s="13"/>
      <c r="W155" s="13"/>
      <c r="X155" s="13"/>
      <c r="Y155" s="13"/>
      <c r="Z155" s="13"/>
      <c r="AA155" s="13"/>
      <c r="AB155" s="13"/>
      <c r="AC155" s="13"/>
    </row>
    <row r="156" spans="1:29" ht="22.5" customHeight="1">
      <c r="A156" s="16" t="s">
        <v>337</v>
      </c>
      <c r="B156" s="8"/>
      <c r="C156" s="8"/>
      <c r="D156" s="8"/>
      <c r="E156" s="8"/>
      <c r="F156" s="16"/>
      <c r="G156" s="8"/>
      <c r="H156" s="8"/>
      <c r="I156" s="8"/>
      <c r="J156" s="8"/>
      <c r="K156" s="8"/>
      <c r="L156" s="13"/>
      <c r="M156" s="13"/>
      <c r="N156" s="13"/>
      <c r="O156" s="13"/>
      <c r="P156" s="13"/>
      <c r="Q156" s="13"/>
      <c r="R156" s="13"/>
      <c r="S156" s="13"/>
      <c r="T156" s="13"/>
      <c r="U156" s="13"/>
      <c r="V156" s="13"/>
      <c r="W156" s="13"/>
      <c r="X156" s="13"/>
      <c r="Y156" s="13"/>
      <c r="Z156" s="13"/>
      <c r="AA156" s="13"/>
      <c r="AB156" s="13"/>
      <c r="AC156" s="13"/>
    </row>
    <row r="157" spans="1:29" ht="22.5" customHeight="1">
      <c r="A157" s="16" t="s">
        <v>338</v>
      </c>
      <c r="B157" s="8"/>
      <c r="C157" s="8"/>
      <c r="D157" s="8"/>
      <c r="E157" s="8"/>
      <c r="F157" s="16"/>
      <c r="G157" s="8"/>
      <c r="H157" s="8"/>
      <c r="I157" s="8"/>
      <c r="J157" s="8"/>
      <c r="K157" s="8"/>
      <c r="L157" s="13"/>
      <c r="M157" s="13"/>
      <c r="N157" s="13"/>
      <c r="O157" s="13"/>
      <c r="P157" s="13"/>
      <c r="Q157" s="13"/>
      <c r="R157" s="13"/>
      <c r="S157" s="13"/>
      <c r="T157" s="13"/>
      <c r="U157" s="13"/>
      <c r="V157" s="13"/>
      <c r="W157" s="13"/>
      <c r="X157" s="13"/>
      <c r="Y157" s="13"/>
      <c r="Z157" s="13"/>
      <c r="AA157" s="13"/>
      <c r="AB157" s="13"/>
      <c r="AC157" s="13"/>
    </row>
    <row r="158" spans="1:29" ht="22.5" customHeight="1">
      <c r="A158" s="16" t="s">
        <v>339</v>
      </c>
      <c r="B158" s="8"/>
      <c r="C158" s="8"/>
      <c r="D158" s="8"/>
      <c r="E158" s="8"/>
      <c r="F158" s="16"/>
      <c r="G158" s="8"/>
      <c r="H158" s="8"/>
      <c r="I158" s="8"/>
      <c r="J158" s="8"/>
      <c r="K158" s="8"/>
      <c r="L158" s="13"/>
      <c r="M158" s="13"/>
      <c r="N158" s="13"/>
      <c r="O158" s="13"/>
      <c r="P158" s="13"/>
      <c r="Q158" s="13"/>
      <c r="R158" s="13"/>
      <c r="S158" s="13"/>
      <c r="T158" s="13"/>
      <c r="U158" s="13"/>
      <c r="V158" s="13"/>
      <c r="W158" s="13"/>
      <c r="X158" s="13"/>
      <c r="Y158" s="13"/>
      <c r="Z158" s="13"/>
      <c r="AA158" s="13"/>
      <c r="AB158" s="13"/>
      <c r="AC158" s="13"/>
    </row>
    <row r="159" spans="1:29" ht="22.5" customHeight="1">
      <c r="A159" s="16" t="s">
        <v>340</v>
      </c>
      <c r="B159" s="8"/>
      <c r="C159" s="8"/>
      <c r="D159" s="8"/>
      <c r="E159" s="8"/>
      <c r="F159" s="16"/>
      <c r="G159" s="8"/>
      <c r="H159" s="8"/>
      <c r="I159" s="8"/>
      <c r="J159" s="8"/>
      <c r="K159" s="8"/>
      <c r="L159" s="13"/>
      <c r="M159" s="13"/>
      <c r="N159" s="13"/>
      <c r="O159" s="13"/>
      <c r="P159" s="13"/>
      <c r="Q159" s="13"/>
      <c r="R159" s="13"/>
      <c r="S159" s="13"/>
      <c r="T159" s="13"/>
      <c r="U159" s="13"/>
      <c r="V159" s="13"/>
      <c r="W159" s="13"/>
      <c r="X159" s="13"/>
      <c r="Y159" s="13"/>
      <c r="Z159" s="13"/>
      <c r="AA159" s="13"/>
      <c r="AB159" s="13"/>
      <c r="AC159" s="13"/>
    </row>
    <row r="160" spans="1:29" ht="22.5" customHeight="1">
      <c r="A160" s="16" t="s">
        <v>341</v>
      </c>
      <c r="B160" s="8"/>
      <c r="C160" s="8"/>
      <c r="D160" s="8"/>
      <c r="E160" s="8"/>
      <c r="F160" s="16"/>
      <c r="G160" s="8"/>
      <c r="H160" s="8"/>
      <c r="I160" s="8"/>
      <c r="J160" s="8"/>
      <c r="K160" s="8"/>
      <c r="L160" s="13"/>
      <c r="M160" s="13"/>
      <c r="N160" s="13"/>
      <c r="O160" s="13"/>
      <c r="P160" s="13"/>
      <c r="Q160" s="13"/>
      <c r="R160" s="13"/>
      <c r="S160" s="13"/>
      <c r="T160" s="13"/>
      <c r="U160" s="13"/>
      <c r="V160" s="13"/>
      <c r="W160" s="13"/>
      <c r="X160" s="13"/>
      <c r="Y160" s="13"/>
      <c r="Z160" s="13"/>
      <c r="AA160" s="13"/>
      <c r="AB160" s="13"/>
      <c r="AC160" s="13"/>
    </row>
    <row r="161" spans="1:29" ht="22.5" customHeight="1">
      <c r="A161" s="16" t="s">
        <v>342</v>
      </c>
      <c r="B161" s="8"/>
      <c r="C161" s="8"/>
      <c r="D161" s="8"/>
      <c r="E161" s="8"/>
      <c r="F161" s="16"/>
      <c r="G161" s="8"/>
      <c r="H161" s="8"/>
      <c r="I161" s="8"/>
      <c r="J161" s="8"/>
      <c r="K161" s="8"/>
      <c r="L161" s="13"/>
      <c r="M161" s="13"/>
      <c r="N161" s="13"/>
      <c r="O161" s="13"/>
      <c r="P161" s="13"/>
      <c r="Q161" s="13"/>
      <c r="R161" s="13"/>
      <c r="S161" s="13"/>
      <c r="T161" s="13"/>
      <c r="U161" s="13"/>
      <c r="V161" s="13"/>
      <c r="W161" s="13"/>
      <c r="X161" s="13"/>
      <c r="Y161" s="13"/>
      <c r="Z161" s="13"/>
      <c r="AA161" s="13"/>
      <c r="AB161" s="13"/>
      <c r="AC161" s="13"/>
    </row>
    <row r="162" spans="1:29" ht="22.5" customHeight="1">
      <c r="A162" s="16" t="s">
        <v>343</v>
      </c>
      <c r="B162" s="8"/>
      <c r="C162" s="8"/>
      <c r="D162" s="8"/>
      <c r="E162" s="8"/>
      <c r="F162" s="16"/>
      <c r="G162" s="8"/>
      <c r="H162" s="8"/>
      <c r="I162" s="8"/>
      <c r="J162" s="8"/>
      <c r="K162" s="8"/>
      <c r="L162" s="13"/>
      <c r="M162" s="13"/>
      <c r="N162" s="13"/>
      <c r="O162" s="13"/>
      <c r="P162" s="13"/>
      <c r="Q162" s="13"/>
      <c r="R162" s="13"/>
      <c r="S162" s="13"/>
      <c r="T162" s="13"/>
      <c r="U162" s="13"/>
      <c r="V162" s="13"/>
      <c r="W162" s="13"/>
      <c r="X162" s="13"/>
      <c r="Y162" s="13"/>
      <c r="Z162" s="13"/>
      <c r="AA162" s="13"/>
      <c r="AB162" s="13"/>
      <c r="AC162" s="13"/>
    </row>
    <row r="163" spans="1:29" ht="22.5" customHeight="1">
      <c r="A163" s="16" t="s">
        <v>344</v>
      </c>
      <c r="B163" s="8"/>
      <c r="C163" s="8"/>
      <c r="D163" s="8"/>
      <c r="E163" s="8"/>
      <c r="F163" s="16"/>
      <c r="G163" s="8"/>
      <c r="H163" s="8"/>
      <c r="I163" s="8"/>
      <c r="J163" s="8"/>
      <c r="K163" s="8"/>
      <c r="L163" s="13"/>
      <c r="M163" s="13"/>
      <c r="N163" s="13"/>
      <c r="O163" s="13"/>
      <c r="P163" s="13"/>
      <c r="Q163" s="13"/>
      <c r="R163" s="13"/>
      <c r="S163" s="13"/>
      <c r="T163" s="13"/>
      <c r="U163" s="13"/>
      <c r="V163" s="13"/>
      <c r="W163" s="13"/>
      <c r="X163" s="13"/>
      <c r="Y163" s="13"/>
      <c r="Z163" s="13"/>
      <c r="AA163" s="13"/>
      <c r="AB163" s="13"/>
      <c r="AC163" s="13"/>
    </row>
    <row r="164" spans="1:29" ht="22.5" customHeight="1">
      <c r="A164" s="16" t="s">
        <v>345</v>
      </c>
      <c r="B164" s="8"/>
      <c r="C164" s="8"/>
      <c r="D164" s="8"/>
      <c r="E164" s="8"/>
      <c r="F164" s="16"/>
      <c r="G164" s="8"/>
      <c r="H164" s="8"/>
      <c r="I164" s="8"/>
      <c r="J164" s="8"/>
      <c r="K164" s="8"/>
      <c r="L164" s="13"/>
      <c r="M164" s="13"/>
      <c r="N164" s="13"/>
      <c r="O164" s="13"/>
      <c r="P164" s="13"/>
      <c r="Q164" s="13"/>
      <c r="R164" s="13"/>
      <c r="S164" s="13"/>
      <c r="T164" s="13"/>
      <c r="U164" s="13"/>
      <c r="V164" s="13"/>
      <c r="W164" s="13"/>
      <c r="X164" s="13"/>
      <c r="Y164" s="13"/>
      <c r="Z164" s="13"/>
      <c r="AA164" s="13"/>
      <c r="AB164" s="13"/>
      <c r="AC164" s="13"/>
    </row>
    <row r="165" spans="1:29" ht="22.5" customHeight="1">
      <c r="A165" s="16" t="s">
        <v>346</v>
      </c>
      <c r="B165" s="8"/>
      <c r="C165" s="8"/>
      <c r="D165" s="8"/>
      <c r="E165" s="8"/>
      <c r="F165" s="16"/>
      <c r="G165" s="8"/>
      <c r="H165" s="8"/>
      <c r="I165" s="8"/>
      <c r="J165" s="8"/>
      <c r="K165" s="8"/>
      <c r="L165" s="13"/>
      <c r="M165" s="13"/>
      <c r="N165" s="13"/>
      <c r="O165" s="13"/>
      <c r="P165" s="13"/>
      <c r="Q165" s="13"/>
      <c r="R165" s="13"/>
      <c r="S165" s="13"/>
      <c r="T165" s="13"/>
      <c r="U165" s="13"/>
      <c r="V165" s="13"/>
      <c r="W165" s="13"/>
      <c r="X165" s="13"/>
      <c r="Y165" s="13"/>
      <c r="Z165" s="13"/>
      <c r="AA165" s="13"/>
      <c r="AB165" s="13"/>
      <c r="AC165" s="13"/>
    </row>
    <row r="166" spans="1:29" ht="22.5" customHeight="1">
      <c r="A166" s="16" t="s">
        <v>347</v>
      </c>
      <c r="B166" s="8"/>
      <c r="C166" s="8"/>
      <c r="D166" s="8"/>
      <c r="E166" s="8"/>
      <c r="F166" s="16"/>
      <c r="G166" s="8"/>
      <c r="H166" s="8"/>
      <c r="I166" s="8"/>
      <c r="J166" s="8"/>
      <c r="K166" s="8"/>
      <c r="L166" s="13"/>
      <c r="M166" s="13"/>
      <c r="N166" s="13"/>
      <c r="O166" s="13"/>
      <c r="P166" s="13"/>
      <c r="Q166" s="13"/>
      <c r="R166" s="13"/>
      <c r="S166" s="13"/>
      <c r="T166" s="13"/>
      <c r="U166" s="13"/>
      <c r="V166" s="13"/>
      <c r="W166" s="13"/>
      <c r="X166" s="13"/>
      <c r="Y166" s="13"/>
      <c r="Z166" s="13"/>
      <c r="AA166" s="13"/>
      <c r="AB166" s="13"/>
      <c r="AC166" s="13"/>
    </row>
    <row r="167" spans="1:29" ht="22.5" customHeight="1">
      <c r="A167" s="16" t="s">
        <v>348</v>
      </c>
      <c r="B167" s="8"/>
      <c r="C167" s="8"/>
      <c r="D167" s="8"/>
      <c r="E167" s="8"/>
      <c r="F167" s="16"/>
      <c r="G167" s="8"/>
      <c r="H167" s="8"/>
      <c r="I167" s="8"/>
      <c r="J167" s="8"/>
      <c r="K167" s="8"/>
      <c r="L167" s="13"/>
      <c r="M167" s="13"/>
      <c r="N167" s="13"/>
      <c r="O167" s="13"/>
      <c r="P167" s="13"/>
      <c r="Q167" s="13"/>
      <c r="R167" s="13"/>
      <c r="S167" s="13"/>
      <c r="T167" s="13"/>
      <c r="U167" s="13"/>
      <c r="V167" s="13"/>
      <c r="W167" s="13"/>
      <c r="X167" s="13"/>
      <c r="Y167" s="13"/>
      <c r="Z167" s="13"/>
      <c r="AA167" s="13"/>
      <c r="AB167" s="13"/>
      <c r="AC167" s="13"/>
    </row>
    <row r="168" spans="1:29" ht="22.5" customHeight="1">
      <c r="A168" s="16" t="s">
        <v>349</v>
      </c>
      <c r="B168" s="8"/>
      <c r="C168" s="8"/>
      <c r="D168" s="8"/>
      <c r="E168" s="8"/>
      <c r="F168" s="16"/>
      <c r="G168" s="8"/>
      <c r="H168" s="8"/>
      <c r="I168" s="8"/>
      <c r="J168" s="8"/>
      <c r="K168" s="8"/>
      <c r="L168" s="13"/>
      <c r="M168" s="13"/>
      <c r="N168" s="13"/>
      <c r="O168" s="13"/>
      <c r="P168" s="13"/>
      <c r="Q168" s="13"/>
      <c r="R168" s="13"/>
      <c r="S168" s="13"/>
      <c r="T168" s="13"/>
      <c r="U168" s="13"/>
      <c r="V168" s="13"/>
      <c r="W168" s="13"/>
      <c r="X168" s="13"/>
      <c r="Y168" s="13"/>
      <c r="Z168" s="13"/>
      <c r="AA168" s="13"/>
      <c r="AB168" s="13"/>
      <c r="AC168" s="13"/>
    </row>
    <row r="169" spans="1:29" ht="22.5" customHeight="1">
      <c r="A169" s="16" t="s">
        <v>350</v>
      </c>
      <c r="B169" s="8"/>
      <c r="C169" s="8"/>
      <c r="D169" s="8"/>
      <c r="E169" s="8"/>
      <c r="F169" s="16"/>
      <c r="G169" s="8"/>
      <c r="H169" s="8"/>
      <c r="I169" s="8"/>
      <c r="J169" s="8"/>
      <c r="K169" s="8"/>
      <c r="L169" s="13"/>
      <c r="M169" s="13"/>
      <c r="N169" s="13"/>
      <c r="O169" s="13"/>
      <c r="P169" s="13"/>
      <c r="Q169" s="13"/>
      <c r="R169" s="13"/>
      <c r="S169" s="13"/>
      <c r="T169" s="13"/>
      <c r="U169" s="13"/>
      <c r="V169" s="13"/>
      <c r="W169" s="13"/>
      <c r="X169" s="13"/>
      <c r="Y169" s="13"/>
      <c r="Z169" s="13"/>
      <c r="AA169" s="13"/>
      <c r="AB169" s="13"/>
      <c r="AC169" s="13"/>
    </row>
    <row r="170" spans="1:29" ht="22.5" customHeight="1">
      <c r="A170" s="16" t="s">
        <v>351</v>
      </c>
      <c r="B170" s="8"/>
      <c r="C170" s="8"/>
      <c r="D170" s="8"/>
      <c r="E170" s="8"/>
      <c r="F170" s="16"/>
      <c r="G170" s="8"/>
      <c r="H170" s="8"/>
      <c r="I170" s="8"/>
      <c r="J170" s="8"/>
      <c r="K170" s="8"/>
      <c r="L170" s="13"/>
      <c r="M170" s="13"/>
      <c r="N170" s="13"/>
      <c r="O170" s="13"/>
      <c r="P170" s="13"/>
      <c r="Q170" s="13"/>
      <c r="R170" s="13"/>
      <c r="S170" s="13"/>
      <c r="T170" s="13"/>
      <c r="U170" s="13"/>
      <c r="V170" s="13"/>
      <c r="W170" s="13"/>
      <c r="X170" s="13"/>
      <c r="Y170" s="13"/>
      <c r="Z170" s="13"/>
      <c r="AA170" s="13"/>
      <c r="AB170" s="13"/>
      <c r="AC170" s="13"/>
    </row>
    <row r="171" spans="1:29" ht="22.5" customHeight="1">
      <c r="A171" s="16" t="s">
        <v>352</v>
      </c>
      <c r="B171" s="8"/>
      <c r="C171" s="8"/>
      <c r="D171" s="8"/>
      <c r="E171" s="8"/>
      <c r="F171" s="16"/>
      <c r="G171" s="8"/>
      <c r="H171" s="8"/>
      <c r="I171" s="8"/>
      <c r="J171" s="8"/>
      <c r="K171" s="8"/>
      <c r="L171" s="13"/>
      <c r="M171" s="13"/>
      <c r="N171" s="13"/>
      <c r="O171" s="13"/>
      <c r="P171" s="13"/>
      <c r="Q171" s="13"/>
      <c r="R171" s="13"/>
      <c r="S171" s="13"/>
      <c r="T171" s="13"/>
      <c r="U171" s="13"/>
      <c r="V171" s="13"/>
      <c r="W171" s="13"/>
      <c r="X171" s="13"/>
      <c r="Y171" s="13"/>
      <c r="Z171" s="13"/>
      <c r="AA171" s="13"/>
      <c r="AB171" s="13"/>
      <c r="AC171" s="13"/>
    </row>
    <row r="172" spans="1:29" ht="22.5" customHeight="1">
      <c r="A172" s="16" t="s">
        <v>353</v>
      </c>
      <c r="B172" s="8"/>
      <c r="C172" s="8"/>
      <c r="D172" s="8"/>
      <c r="E172" s="8"/>
      <c r="F172" s="16"/>
      <c r="G172" s="8"/>
      <c r="H172" s="8"/>
      <c r="I172" s="8"/>
      <c r="J172" s="8"/>
      <c r="K172" s="8"/>
      <c r="L172" s="13"/>
      <c r="M172" s="13"/>
      <c r="N172" s="13"/>
      <c r="O172" s="13"/>
      <c r="P172" s="13"/>
      <c r="Q172" s="13"/>
      <c r="R172" s="13"/>
      <c r="S172" s="13"/>
      <c r="T172" s="13"/>
      <c r="U172" s="13"/>
      <c r="V172" s="13"/>
      <c r="W172" s="13"/>
      <c r="X172" s="13"/>
      <c r="Y172" s="13"/>
      <c r="Z172" s="13"/>
      <c r="AA172" s="13"/>
      <c r="AB172" s="13"/>
      <c r="AC172" s="13"/>
    </row>
    <row r="173" spans="1:29" ht="22.5" customHeight="1">
      <c r="A173" s="16" t="s">
        <v>354</v>
      </c>
      <c r="B173" s="8"/>
      <c r="C173" s="8"/>
      <c r="D173" s="8"/>
      <c r="E173" s="8"/>
      <c r="F173" s="16"/>
      <c r="G173" s="8"/>
      <c r="H173" s="8"/>
      <c r="I173" s="8"/>
      <c r="J173" s="8"/>
      <c r="K173" s="8"/>
      <c r="L173" s="13"/>
      <c r="M173" s="13"/>
      <c r="N173" s="13"/>
      <c r="O173" s="13"/>
      <c r="P173" s="13"/>
      <c r="Q173" s="13"/>
      <c r="R173" s="13"/>
      <c r="S173" s="13"/>
      <c r="T173" s="13"/>
      <c r="U173" s="13"/>
      <c r="V173" s="13"/>
      <c r="W173" s="13"/>
      <c r="X173" s="13"/>
      <c r="Y173" s="13"/>
      <c r="Z173" s="13"/>
      <c r="AA173" s="13"/>
      <c r="AB173" s="13"/>
      <c r="AC173" s="13"/>
    </row>
    <row r="174" spans="1:29" ht="22.5" customHeight="1">
      <c r="A174" s="16" t="s">
        <v>355</v>
      </c>
      <c r="B174" s="8"/>
      <c r="C174" s="8"/>
      <c r="D174" s="8"/>
      <c r="E174" s="8"/>
      <c r="F174" s="16"/>
      <c r="G174" s="8"/>
      <c r="H174" s="8"/>
      <c r="I174" s="8"/>
      <c r="J174" s="8"/>
      <c r="K174" s="8"/>
      <c r="L174" s="13"/>
      <c r="M174" s="13"/>
      <c r="N174" s="13"/>
      <c r="O174" s="13"/>
      <c r="P174" s="13"/>
      <c r="Q174" s="13"/>
      <c r="R174" s="13"/>
      <c r="S174" s="13"/>
      <c r="T174" s="13"/>
      <c r="U174" s="13"/>
      <c r="V174" s="13"/>
      <c r="W174" s="13"/>
      <c r="X174" s="13"/>
      <c r="Y174" s="13"/>
      <c r="Z174" s="13"/>
      <c r="AA174" s="13"/>
      <c r="AB174" s="13"/>
      <c r="AC174" s="13"/>
    </row>
    <row r="175" spans="1:29" ht="22.5" customHeight="1">
      <c r="A175" s="16" t="s">
        <v>356</v>
      </c>
      <c r="B175" s="8"/>
      <c r="C175" s="8"/>
      <c r="D175" s="8"/>
      <c r="E175" s="8"/>
      <c r="F175" s="16"/>
      <c r="G175" s="8"/>
      <c r="H175" s="8"/>
      <c r="I175" s="8"/>
      <c r="J175" s="8"/>
      <c r="K175" s="8"/>
      <c r="L175" s="13"/>
      <c r="M175" s="13"/>
      <c r="N175" s="13"/>
      <c r="O175" s="13"/>
      <c r="P175" s="13"/>
      <c r="Q175" s="13"/>
      <c r="R175" s="13"/>
      <c r="S175" s="13"/>
      <c r="T175" s="13"/>
      <c r="U175" s="13"/>
      <c r="V175" s="13"/>
      <c r="W175" s="13"/>
      <c r="X175" s="13"/>
      <c r="Y175" s="13"/>
      <c r="Z175" s="13"/>
      <c r="AA175" s="13"/>
      <c r="AB175" s="13"/>
      <c r="AC175" s="13"/>
    </row>
    <row r="176" spans="1:29" ht="22.5" customHeight="1">
      <c r="A176" s="16" t="s">
        <v>357</v>
      </c>
      <c r="B176" s="8"/>
      <c r="C176" s="8"/>
      <c r="D176" s="8"/>
      <c r="E176" s="8"/>
      <c r="F176" s="16"/>
      <c r="G176" s="8"/>
      <c r="H176" s="8"/>
      <c r="I176" s="8"/>
      <c r="J176" s="8"/>
      <c r="K176" s="8"/>
      <c r="L176" s="13"/>
      <c r="M176" s="13"/>
      <c r="N176" s="13"/>
      <c r="O176" s="13"/>
      <c r="P176" s="13"/>
      <c r="Q176" s="13"/>
      <c r="R176" s="13"/>
      <c r="S176" s="13"/>
      <c r="T176" s="13"/>
      <c r="U176" s="13"/>
      <c r="V176" s="13"/>
      <c r="W176" s="13"/>
      <c r="X176" s="13"/>
      <c r="Y176" s="13"/>
      <c r="Z176" s="13"/>
      <c r="AA176" s="13"/>
      <c r="AB176" s="13"/>
      <c r="AC176" s="13"/>
    </row>
    <row r="177" spans="1:29" ht="22.5" customHeight="1">
      <c r="A177" s="16" t="s">
        <v>358</v>
      </c>
      <c r="B177" s="8"/>
      <c r="C177" s="8"/>
      <c r="D177" s="8"/>
      <c r="E177" s="8"/>
      <c r="F177" s="16"/>
      <c r="G177" s="8"/>
      <c r="H177" s="8"/>
      <c r="I177" s="8"/>
      <c r="J177" s="8"/>
      <c r="K177" s="8"/>
      <c r="L177" s="13"/>
      <c r="M177" s="13"/>
      <c r="N177" s="13"/>
      <c r="O177" s="13"/>
      <c r="P177" s="13"/>
      <c r="Q177" s="13"/>
      <c r="R177" s="13"/>
      <c r="S177" s="13"/>
      <c r="T177" s="13"/>
      <c r="U177" s="13"/>
      <c r="V177" s="13"/>
      <c r="W177" s="13"/>
      <c r="X177" s="13"/>
      <c r="Y177" s="13"/>
      <c r="Z177" s="13"/>
      <c r="AA177" s="13"/>
      <c r="AB177" s="13"/>
      <c r="AC177" s="13"/>
    </row>
    <row r="178" spans="1:29" ht="22.5" customHeight="1">
      <c r="A178" s="16" t="s">
        <v>359</v>
      </c>
      <c r="B178" s="8"/>
      <c r="C178" s="8"/>
      <c r="D178" s="8"/>
      <c r="E178" s="8"/>
      <c r="F178" s="16"/>
      <c r="G178" s="8"/>
      <c r="H178" s="8"/>
      <c r="I178" s="8"/>
      <c r="J178" s="8"/>
      <c r="K178" s="8"/>
      <c r="L178" s="13"/>
      <c r="M178" s="13"/>
      <c r="N178" s="13"/>
      <c r="O178" s="13"/>
      <c r="P178" s="13"/>
      <c r="Q178" s="13"/>
      <c r="R178" s="13"/>
      <c r="S178" s="13"/>
      <c r="T178" s="13"/>
      <c r="U178" s="13"/>
      <c r="V178" s="13"/>
      <c r="W178" s="13"/>
      <c r="X178" s="13"/>
      <c r="Y178" s="13"/>
      <c r="Z178" s="13"/>
      <c r="AA178" s="13"/>
      <c r="AB178" s="13"/>
      <c r="AC178" s="13"/>
    </row>
    <row r="179" spans="1:29" ht="22.5" customHeight="1">
      <c r="A179" s="16" t="s">
        <v>360</v>
      </c>
      <c r="B179" s="8"/>
      <c r="C179" s="8"/>
      <c r="D179" s="8"/>
      <c r="E179" s="8"/>
      <c r="F179" s="16"/>
      <c r="G179" s="8"/>
      <c r="H179" s="8"/>
      <c r="I179" s="8"/>
      <c r="J179" s="8"/>
      <c r="K179" s="8"/>
      <c r="L179" s="13"/>
      <c r="M179" s="13"/>
      <c r="N179" s="13"/>
      <c r="O179" s="13"/>
      <c r="P179" s="13"/>
      <c r="Q179" s="13"/>
      <c r="R179" s="13"/>
      <c r="S179" s="13"/>
      <c r="T179" s="13"/>
      <c r="U179" s="13"/>
      <c r="V179" s="13"/>
      <c r="W179" s="13"/>
      <c r="X179" s="13"/>
      <c r="Y179" s="13"/>
      <c r="Z179" s="13"/>
      <c r="AA179" s="13"/>
      <c r="AB179" s="13"/>
      <c r="AC179" s="13"/>
    </row>
    <row r="180" spans="1:29" ht="22.5" customHeight="1">
      <c r="A180" s="16" t="s">
        <v>361</v>
      </c>
      <c r="B180" s="8"/>
      <c r="C180" s="8"/>
      <c r="D180" s="8"/>
      <c r="E180" s="8"/>
      <c r="F180" s="16"/>
      <c r="G180" s="8"/>
      <c r="H180" s="8"/>
      <c r="I180" s="8"/>
      <c r="J180" s="8"/>
      <c r="K180" s="8"/>
      <c r="L180" s="13"/>
      <c r="M180" s="13"/>
      <c r="N180" s="13"/>
      <c r="O180" s="13"/>
      <c r="P180" s="13"/>
      <c r="Q180" s="13"/>
      <c r="R180" s="13"/>
      <c r="S180" s="13"/>
      <c r="T180" s="13"/>
      <c r="U180" s="13"/>
      <c r="V180" s="13"/>
      <c r="W180" s="13"/>
      <c r="X180" s="13"/>
      <c r="Y180" s="13"/>
      <c r="Z180" s="13"/>
      <c r="AA180" s="13"/>
      <c r="AB180" s="13"/>
      <c r="AC180" s="13"/>
    </row>
    <row r="181" spans="1:29" ht="22.5" customHeight="1">
      <c r="A181" s="16" t="s">
        <v>362</v>
      </c>
      <c r="B181" s="8"/>
      <c r="C181" s="8"/>
      <c r="D181" s="8"/>
      <c r="E181" s="8"/>
      <c r="F181" s="16"/>
      <c r="G181" s="8"/>
      <c r="H181" s="8"/>
      <c r="I181" s="8"/>
      <c r="J181" s="8"/>
      <c r="K181" s="8"/>
      <c r="L181" s="13"/>
      <c r="M181" s="13"/>
      <c r="N181" s="13"/>
      <c r="O181" s="13"/>
      <c r="P181" s="13"/>
      <c r="Q181" s="13"/>
      <c r="R181" s="13"/>
      <c r="S181" s="13"/>
      <c r="T181" s="13"/>
      <c r="U181" s="13"/>
      <c r="V181" s="13"/>
      <c r="W181" s="13"/>
      <c r="X181" s="13"/>
      <c r="Y181" s="13"/>
      <c r="Z181" s="13"/>
      <c r="AA181" s="13"/>
      <c r="AB181" s="13"/>
      <c r="AC181" s="13"/>
    </row>
    <row r="182" spans="1:29" ht="22.5" customHeight="1">
      <c r="A182" s="16" t="s">
        <v>363</v>
      </c>
      <c r="B182" s="8"/>
      <c r="C182" s="8"/>
      <c r="D182" s="8"/>
      <c r="E182" s="8"/>
      <c r="F182" s="16"/>
      <c r="G182" s="8"/>
      <c r="H182" s="8"/>
      <c r="I182" s="8"/>
      <c r="J182" s="8"/>
      <c r="K182" s="8"/>
      <c r="L182" s="13"/>
      <c r="M182" s="13"/>
      <c r="N182" s="13"/>
      <c r="O182" s="13"/>
      <c r="P182" s="13"/>
      <c r="Q182" s="13"/>
      <c r="R182" s="13"/>
      <c r="S182" s="13"/>
      <c r="T182" s="13"/>
      <c r="U182" s="13"/>
      <c r="V182" s="13"/>
      <c r="W182" s="13"/>
      <c r="X182" s="13"/>
      <c r="Y182" s="13"/>
      <c r="Z182" s="13"/>
      <c r="AA182" s="13"/>
      <c r="AB182" s="13"/>
      <c r="AC182" s="13"/>
    </row>
    <row r="183" spans="1:29" ht="22.5" customHeight="1">
      <c r="A183" s="16" t="s">
        <v>364</v>
      </c>
      <c r="B183" s="8"/>
      <c r="C183" s="8"/>
      <c r="D183" s="8"/>
      <c r="E183" s="8"/>
      <c r="F183" s="16"/>
      <c r="G183" s="8"/>
      <c r="H183" s="8"/>
      <c r="I183" s="8"/>
      <c r="J183" s="8"/>
      <c r="K183" s="8"/>
      <c r="L183" s="13"/>
      <c r="M183" s="13"/>
      <c r="N183" s="13"/>
      <c r="O183" s="13"/>
      <c r="P183" s="13"/>
      <c r="Q183" s="13"/>
      <c r="R183" s="13"/>
      <c r="S183" s="13"/>
      <c r="T183" s="13"/>
      <c r="U183" s="13"/>
      <c r="V183" s="13"/>
      <c r="W183" s="13"/>
      <c r="X183" s="13"/>
      <c r="Y183" s="13"/>
      <c r="Z183" s="13"/>
      <c r="AA183" s="13"/>
      <c r="AB183" s="13"/>
      <c r="AC183" s="13"/>
    </row>
    <row r="184" spans="1:29" ht="22.5" customHeight="1">
      <c r="A184" s="16" t="s">
        <v>365</v>
      </c>
      <c r="B184" s="8"/>
      <c r="C184" s="8"/>
      <c r="D184" s="8"/>
      <c r="E184" s="8"/>
      <c r="F184" s="16"/>
      <c r="G184" s="8"/>
      <c r="H184" s="8"/>
      <c r="I184" s="8"/>
      <c r="J184" s="8"/>
      <c r="K184" s="8"/>
      <c r="L184" s="13"/>
      <c r="M184" s="13"/>
      <c r="N184" s="13"/>
      <c r="O184" s="13"/>
      <c r="P184" s="13"/>
      <c r="Q184" s="13"/>
      <c r="R184" s="13"/>
      <c r="S184" s="13"/>
      <c r="T184" s="13"/>
      <c r="U184" s="13"/>
      <c r="V184" s="13"/>
      <c r="W184" s="13"/>
      <c r="X184" s="13"/>
      <c r="Y184" s="13"/>
      <c r="Z184" s="13"/>
      <c r="AA184" s="13"/>
      <c r="AB184" s="13"/>
      <c r="AC184" s="13"/>
    </row>
    <row r="185" spans="1:29" ht="22.5" customHeight="1">
      <c r="A185" s="16" t="s">
        <v>366</v>
      </c>
      <c r="B185" s="8"/>
      <c r="C185" s="8"/>
      <c r="D185" s="8"/>
      <c r="E185" s="8"/>
      <c r="F185" s="16"/>
      <c r="G185" s="8"/>
      <c r="H185" s="8"/>
      <c r="I185" s="8"/>
      <c r="J185" s="8"/>
      <c r="K185" s="8"/>
      <c r="L185" s="13"/>
      <c r="M185" s="13"/>
      <c r="N185" s="13"/>
      <c r="O185" s="13"/>
      <c r="P185" s="13"/>
      <c r="Q185" s="13"/>
      <c r="R185" s="13"/>
      <c r="S185" s="13"/>
      <c r="T185" s="13"/>
      <c r="U185" s="13"/>
      <c r="V185" s="13"/>
      <c r="W185" s="13"/>
      <c r="X185" s="13"/>
      <c r="Y185" s="13"/>
      <c r="Z185" s="13"/>
      <c r="AA185" s="13"/>
      <c r="AB185" s="13"/>
      <c r="AC185" s="13"/>
    </row>
    <row r="186" spans="1:29" ht="22.5" customHeight="1">
      <c r="A186" s="16" t="s">
        <v>367</v>
      </c>
      <c r="B186" s="8"/>
      <c r="C186" s="8"/>
      <c r="D186" s="8"/>
      <c r="E186" s="8"/>
      <c r="F186" s="16"/>
      <c r="G186" s="8"/>
      <c r="H186" s="8"/>
      <c r="I186" s="8"/>
      <c r="J186" s="8"/>
      <c r="K186" s="8"/>
      <c r="L186" s="13"/>
      <c r="M186" s="13"/>
      <c r="N186" s="13"/>
      <c r="O186" s="13"/>
      <c r="P186" s="13"/>
      <c r="Q186" s="13"/>
      <c r="R186" s="13"/>
      <c r="S186" s="13"/>
      <c r="T186" s="13"/>
      <c r="U186" s="13"/>
      <c r="V186" s="13"/>
      <c r="W186" s="13"/>
      <c r="X186" s="13"/>
      <c r="Y186" s="13"/>
      <c r="Z186" s="13"/>
      <c r="AA186" s="13"/>
      <c r="AB186" s="13"/>
      <c r="AC186" s="13"/>
    </row>
    <row r="187" spans="1:29" ht="22.5" customHeight="1">
      <c r="A187" s="16" t="s">
        <v>368</v>
      </c>
      <c r="B187" s="8"/>
      <c r="C187" s="8"/>
      <c r="D187" s="8"/>
      <c r="E187" s="8"/>
      <c r="F187" s="16"/>
      <c r="G187" s="8"/>
      <c r="H187" s="8"/>
      <c r="I187" s="8"/>
      <c r="J187" s="8"/>
      <c r="K187" s="8"/>
      <c r="L187" s="13"/>
      <c r="M187" s="13"/>
      <c r="N187" s="13"/>
      <c r="O187" s="13"/>
      <c r="P187" s="13"/>
      <c r="Q187" s="13"/>
      <c r="R187" s="13"/>
      <c r="S187" s="13"/>
      <c r="T187" s="13"/>
      <c r="U187" s="13"/>
      <c r="V187" s="13"/>
      <c r="W187" s="13"/>
      <c r="X187" s="13"/>
      <c r="Y187" s="13"/>
      <c r="Z187" s="13"/>
      <c r="AA187" s="13"/>
      <c r="AB187" s="13"/>
      <c r="AC187" s="13"/>
    </row>
    <row r="188" spans="1:29" ht="22.5" customHeight="1">
      <c r="A188" s="16" t="s">
        <v>369</v>
      </c>
      <c r="B188" s="8"/>
      <c r="C188" s="8"/>
      <c r="D188" s="8"/>
      <c r="E188" s="8"/>
      <c r="F188" s="16"/>
      <c r="G188" s="8"/>
      <c r="H188" s="8"/>
      <c r="I188" s="8"/>
      <c r="J188" s="8"/>
      <c r="K188" s="8"/>
      <c r="L188" s="13"/>
      <c r="M188" s="13"/>
      <c r="N188" s="13"/>
      <c r="O188" s="13"/>
      <c r="P188" s="13"/>
      <c r="Q188" s="13"/>
      <c r="R188" s="13"/>
      <c r="S188" s="13"/>
      <c r="T188" s="13"/>
      <c r="U188" s="13"/>
      <c r="V188" s="13"/>
      <c r="W188" s="13"/>
      <c r="X188" s="13"/>
      <c r="Y188" s="13"/>
      <c r="Z188" s="13"/>
      <c r="AA188" s="13"/>
      <c r="AB188" s="13"/>
      <c r="AC188" s="13"/>
    </row>
    <row r="189" spans="1:29" ht="22.5" customHeight="1">
      <c r="A189" s="16" t="s">
        <v>370</v>
      </c>
      <c r="B189" s="8"/>
      <c r="C189" s="8"/>
      <c r="D189" s="8"/>
      <c r="E189" s="8"/>
      <c r="F189" s="16"/>
      <c r="G189" s="8"/>
      <c r="H189" s="8"/>
      <c r="I189" s="8"/>
      <c r="J189" s="8"/>
      <c r="K189" s="8"/>
      <c r="L189" s="13"/>
      <c r="M189" s="13"/>
      <c r="N189" s="13"/>
      <c r="O189" s="13"/>
      <c r="P189" s="13"/>
      <c r="Q189" s="13"/>
      <c r="R189" s="13"/>
      <c r="S189" s="13"/>
      <c r="T189" s="13"/>
      <c r="U189" s="13"/>
      <c r="V189" s="13"/>
      <c r="W189" s="13"/>
      <c r="X189" s="13"/>
      <c r="Y189" s="13"/>
      <c r="Z189" s="13"/>
      <c r="AA189" s="13"/>
      <c r="AB189" s="13"/>
      <c r="AC189" s="13"/>
    </row>
    <row r="190" spans="1:29" ht="22.5" customHeight="1">
      <c r="A190" s="16" t="s">
        <v>371</v>
      </c>
      <c r="B190" s="8"/>
      <c r="C190" s="8"/>
      <c r="D190" s="8"/>
      <c r="E190" s="8"/>
      <c r="F190" s="16"/>
      <c r="G190" s="8"/>
      <c r="H190" s="8"/>
      <c r="I190" s="8"/>
      <c r="J190" s="8"/>
      <c r="K190" s="8"/>
      <c r="L190" s="13"/>
      <c r="M190" s="13"/>
      <c r="N190" s="13"/>
      <c r="O190" s="13"/>
      <c r="P190" s="13"/>
      <c r="Q190" s="13"/>
      <c r="R190" s="13"/>
      <c r="S190" s="13"/>
      <c r="T190" s="13"/>
      <c r="U190" s="13"/>
      <c r="V190" s="13"/>
      <c r="W190" s="13"/>
      <c r="X190" s="13"/>
      <c r="Y190" s="13"/>
      <c r="Z190" s="13"/>
      <c r="AA190" s="13"/>
      <c r="AB190" s="13"/>
      <c r="AC190" s="13"/>
    </row>
    <row r="191" spans="1:29" ht="22.5" customHeight="1">
      <c r="A191" s="16" t="s">
        <v>372</v>
      </c>
      <c r="B191" s="8"/>
      <c r="C191" s="8"/>
      <c r="D191" s="8"/>
      <c r="E191" s="8"/>
      <c r="F191" s="16"/>
      <c r="G191" s="8"/>
      <c r="H191" s="8"/>
      <c r="I191" s="8"/>
      <c r="J191" s="8"/>
      <c r="K191" s="8"/>
      <c r="L191" s="13"/>
      <c r="M191" s="13"/>
      <c r="N191" s="13"/>
      <c r="O191" s="13"/>
      <c r="P191" s="13"/>
      <c r="Q191" s="13"/>
      <c r="R191" s="13"/>
      <c r="S191" s="13"/>
      <c r="T191" s="13"/>
      <c r="U191" s="13"/>
      <c r="V191" s="13"/>
      <c r="W191" s="13"/>
      <c r="X191" s="13"/>
      <c r="Y191" s="13"/>
      <c r="Z191" s="13"/>
      <c r="AA191" s="13"/>
      <c r="AB191" s="13"/>
      <c r="AC191" s="13"/>
    </row>
    <row r="192" spans="1:29" ht="22.5" customHeight="1">
      <c r="A192" s="16" t="s">
        <v>373</v>
      </c>
      <c r="B192" s="8"/>
      <c r="C192" s="8"/>
      <c r="D192" s="8"/>
      <c r="E192" s="8"/>
      <c r="F192" s="16"/>
      <c r="G192" s="8"/>
      <c r="H192" s="8"/>
      <c r="I192" s="8"/>
      <c r="J192" s="8"/>
      <c r="K192" s="8"/>
      <c r="L192" s="13"/>
      <c r="M192" s="13"/>
      <c r="N192" s="13"/>
      <c r="O192" s="13"/>
      <c r="P192" s="13"/>
      <c r="Q192" s="13"/>
      <c r="R192" s="13"/>
      <c r="S192" s="13"/>
      <c r="T192" s="13"/>
      <c r="U192" s="13"/>
      <c r="V192" s="13"/>
      <c r="W192" s="13"/>
      <c r="X192" s="13"/>
      <c r="Y192" s="13"/>
      <c r="Z192" s="13"/>
      <c r="AA192" s="13"/>
      <c r="AB192" s="13"/>
      <c r="AC192" s="13"/>
    </row>
    <row r="193" spans="1:29" ht="22.5" customHeight="1">
      <c r="A193" s="16" t="s">
        <v>374</v>
      </c>
      <c r="B193" s="8"/>
      <c r="C193" s="8"/>
      <c r="D193" s="8"/>
      <c r="E193" s="8"/>
      <c r="F193" s="16"/>
      <c r="G193" s="8"/>
      <c r="H193" s="8"/>
      <c r="I193" s="8"/>
      <c r="J193" s="8"/>
      <c r="K193" s="8"/>
      <c r="L193" s="13"/>
      <c r="M193" s="13"/>
      <c r="N193" s="13"/>
      <c r="O193" s="13"/>
      <c r="P193" s="13"/>
      <c r="Q193" s="13"/>
      <c r="R193" s="13"/>
      <c r="S193" s="13"/>
      <c r="T193" s="13"/>
      <c r="U193" s="13"/>
      <c r="V193" s="13"/>
      <c r="W193" s="13"/>
      <c r="X193" s="13"/>
      <c r="Y193" s="13"/>
      <c r="Z193" s="13"/>
      <c r="AA193" s="13"/>
      <c r="AB193" s="13"/>
      <c r="AC193" s="13"/>
    </row>
    <row r="194" spans="1:29" ht="22.5" customHeight="1">
      <c r="A194" s="16" t="s">
        <v>375</v>
      </c>
      <c r="B194" s="8"/>
      <c r="C194" s="8"/>
      <c r="D194" s="8"/>
      <c r="E194" s="8"/>
      <c r="F194" s="16"/>
      <c r="G194" s="8"/>
      <c r="H194" s="8"/>
      <c r="I194" s="8"/>
      <c r="J194" s="8"/>
      <c r="K194" s="8"/>
      <c r="L194" s="13"/>
      <c r="M194" s="13"/>
      <c r="N194" s="13"/>
      <c r="O194" s="13"/>
      <c r="P194" s="13"/>
      <c r="Q194" s="13"/>
      <c r="R194" s="13"/>
      <c r="S194" s="13"/>
      <c r="T194" s="13"/>
      <c r="U194" s="13"/>
      <c r="V194" s="13"/>
      <c r="W194" s="13"/>
      <c r="X194" s="13"/>
      <c r="Y194" s="13"/>
      <c r="Z194" s="13"/>
      <c r="AA194" s="13"/>
      <c r="AB194" s="13"/>
      <c r="AC194" s="13"/>
    </row>
    <row r="195" spans="1:29" ht="22.5" customHeight="1">
      <c r="A195" s="16" t="s">
        <v>376</v>
      </c>
      <c r="B195" s="8"/>
      <c r="C195" s="8"/>
      <c r="D195" s="8"/>
      <c r="E195" s="8"/>
      <c r="F195" s="16"/>
      <c r="G195" s="8"/>
      <c r="H195" s="8"/>
      <c r="I195" s="8"/>
      <c r="J195" s="8"/>
      <c r="K195" s="8"/>
      <c r="L195" s="13"/>
      <c r="M195" s="13"/>
      <c r="N195" s="13"/>
      <c r="O195" s="13"/>
      <c r="P195" s="13"/>
      <c r="Q195" s="13"/>
      <c r="R195" s="13"/>
      <c r="S195" s="13"/>
      <c r="T195" s="13"/>
      <c r="U195" s="13"/>
      <c r="V195" s="13"/>
      <c r="W195" s="13"/>
      <c r="X195" s="13"/>
      <c r="Y195" s="13"/>
      <c r="Z195" s="13"/>
      <c r="AA195" s="13"/>
      <c r="AB195" s="13"/>
      <c r="AC195" s="13"/>
    </row>
    <row r="196" spans="1:29" ht="22.5" customHeight="1">
      <c r="A196" s="16" t="s">
        <v>377</v>
      </c>
      <c r="B196" s="8"/>
      <c r="C196" s="8"/>
      <c r="D196" s="8"/>
      <c r="E196" s="8"/>
      <c r="F196" s="16"/>
      <c r="G196" s="8"/>
      <c r="H196" s="8"/>
      <c r="I196" s="8"/>
      <c r="J196" s="8"/>
      <c r="K196" s="8"/>
      <c r="L196" s="13"/>
      <c r="M196" s="13"/>
      <c r="N196" s="13"/>
      <c r="O196" s="13"/>
      <c r="P196" s="13"/>
      <c r="Q196" s="13"/>
      <c r="R196" s="13"/>
      <c r="S196" s="13"/>
      <c r="T196" s="13"/>
      <c r="U196" s="13"/>
      <c r="V196" s="13"/>
      <c r="W196" s="13"/>
      <c r="X196" s="13"/>
      <c r="Y196" s="13"/>
      <c r="Z196" s="13"/>
      <c r="AA196" s="13"/>
      <c r="AB196" s="13"/>
      <c r="AC196" s="13"/>
    </row>
    <row r="197" spans="1:29" ht="22.5" customHeight="1">
      <c r="A197" s="16" t="s">
        <v>378</v>
      </c>
      <c r="B197" s="8"/>
      <c r="C197" s="8"/>
      <c r="D197" s="8"/>
      <c r="E197" s="8"/>
      <c r="F197" s="16"/>
      <c r="G197" s="8"/>
      <c r="H197" s="8"/>
      <c r="I197" s="8"/>
      <c r="J197" s="8"/>
      <c r="K197" s="8"/>
      <c r="L197" s="13"/>
      <c r="M197" s="13"/>
      <c r="N197" s="13"/>
      <c r="O197" s="13"/>
      <c r="P197" s="13"/>
      <c r="Q197" s="13"/>
      <c r="R197" s="13"/>
      <c r="S197" s="13"/>
      <c r="T197" s="13"/>
      <c r="U197" s="13"/>
      <c r="V197" s="13"/>
      <c r="W197" s="13"/>
      <c r="X197" s="13"/>
      <c r="Y197" s="13"/>
      <c r="Z197" s="13"/>
      <c r="AA197" s="13"/>
      <c r="AB197" s="13"/>
      <c r="AC197" s="13"/>
    </row>
    <row r="198" spans="1:29" ht="22.5" customHeight="1">
      <c r="A198" s="16" t="s">
        <v>379</v>
      </c>
      <c r="B198" s="8"/>
      <c r="C198" s="8"/>
      <c r="D198" s="8"/>
      <c r="E198" s="8"/>
      <c r="F198" s="16"/>
      <c r="G198" s="8"/>
      <c r="H198" s="8"/>
      <c r="I198" s="8"/>
      <c r="J198" s="8"/>
      <c r="K198" s="8"/>
      <c r="L198" s="13"/>
      <c r="M198" s="13"/>
      <c r="N198" s="13"/>
      <c r="O198" s="13"/>
      <c r="P198" s="13"/>
      <c r="Q198" s="13"/>
      <c r="R198" s="13"/>
      <c r="S198" s="13"/>
      <c r="T198" s="13"/>
      <c r="U198" s="13"/>
      <c r="V198" s="13"/>
      <c r="W198" s="13"/>
      <c r="X198" s="13"/>
      <c r="Y198" s="13"/>
      <c r="Z198" s="13"/>
      <c r="AA198" s="13"/>
      <c r="AB198" s="13"/>
      <c r="AC198" s="13"/>
    </row>
    <row r="199" spans="1:29" ht="22.5" customHeight="1">
      <c r="A199" s="16" t="s">
        <v>380</v>
      </c>
      <c r="B199" s="8"/>
      <c r="C199" s="8"/>
      <c r="D199" s="8"/>
      <c r="E199" s="8"/>
      <c r="F199" s="16"/>
      <c r="G199" s="8"/>
      <c r="H199" s="8"/>
      <c r="I199" s="8"/>
      <c r="J199" s="8"/>
      <c r="K199" s="8"/>
      <c r="L199" s="13"/>
      <c r="M199" s="13"/>
      <c r="N199" s="13"/>
      <c r="O199" s="13"/>
      <c r="P199" s="13"/>
      <c r="Q199" s="13"/>
      <c r="R199" s="13"/>
      <c r="S199" s="13"/>
      <c r="T199" s="13"/>
      <c r="U199" s="13"/>
      <c r="V199" s="13"/>
      <c r="W199" s="13"/>
      <c r="X199" s="13"/>
      <c r="Y199" s="13"/>
      <c r="Z199" s="13"/>
      <c r="AA199" s="13"/>
      <c r="AB199" s="13"/>
      <c r="AC199" s="13"/>
    </row>
    <row r="200" spans="1:29" ht="22.5" customHeight="1">
      <c r="A200" s="16" t="s">
        <v>381</v>
      </c>
      <c r="B200" s="8"/>
      <c r="C200" s="8"/>
      <c r="D200" s="8"/>
      <c r="E200" s="8"/>
      <c r="F200" s="16"/>
      <c r="G200" s="8"/>
      <c r="H200" s="8"/>
      <c r="I200" s="8"/>
      <c r="J200" s="8"/>
      <c r="K200" s="8"/>
      <c r="L200" s="13"/>
      <c r="M200" s="13"/>
      <c r="N200" s="13"/>
      <c r="O200" s="13"/>
      <c r="P200" s="13"/>
      <c r="Q200" s="13"/>
      <c r="R200" s="13"/>
      <c r="S200" s="13"/>
      <c r="T200" s="13"/>
      <c r="U200" s="13"/>
      <c r="V200" s="13"/>
      <c r="W200" s="13"/>
      <c r="X200" s="13"/>
      <c r="Y200" s="13"/>
      <c r="Z200" s="13"/>
      <c r="AA200" s="13"/>
      <c r="AB200" s="13"/>
      <c r="AC200" s="13"/>
    </row>
    <row r="201" spans="1:29" ht="22.5" customHeight="1">
      <c r="A201" s="16" t="s">
        <v>382</v>
      </c>
      <c r="B201" s="8"/>
      <c r="C201" s="8"/>
      <c r="D201" s="8"/>
      <c r="E201" s="8"/>
      <c r="F201" s="16"/>
      <c r="G201" s="8"/>
      <c r="H201" s="8"/>
      <c r="I201" s="8"/>
      <c r="J201" s="8"/>
      <c r="K201" s="8"/>
      <c r="L201" s="13"/>
      <c r="M201" s="13"/>
      <c r="N201" s="13"/>
      <c r="O201" s="13"/>
      <c r="P201" s="13"/>
      <c r="Q201" s="13"/>
      <c r="R201" s="13"/>
      <c r="S201" s="13"/>
      <c r="T201" s="13"/>
      <c r="U201" s="13"/>
      <c r="V201" s="13"/>
      <c r="W201" s="13"/>
      <c r="X201" s="13"/>
      <c r="Y201" s="13"/>
      <c r="Z201" s="13"/>
      <c r="AA201" s="13"/>
      <c r="AB201" s="13"/>
      <c r="AC201" s="13"/>
    </row>
    <row r="202" spans="1:29" ht="22.5" customHeight="1">
      <c r="A202" s="16" t="s">
        <v>383</v>
      </c>
      <c r="B202" s="8"/>
      <c r="C202" s="8"/>
      <c r="D202" s="8"/>
      <c r="E202" s="8"/>
      <c r="F202" s="16"/>
      <c r="G202" s="8"/>
      <c r="H202" s="8"/>
      <c r="I202" s="8"/>
      <c r="J202" s="8"/>
      <c r="K202" s="8"/>
      <c r="L202" s="13"/>
      <c r="M202" s="13"/>
      <c r="N202" s="13"/>
      <c r="O202" s="13"/>
      <c r="P202" s="13"/>
      <c r="Q202" s="13"/>
      <c r="R202" s="13"/>
      <c r="S202" s="13"/>
      <c r="T202" s="13"/>
      <c r="U202" s="13"/>
      <c r="V202" s="13"/>
      <c r="W202" s="13"/>
      <c r="X202" s="13"/>
      <c r="Y202" s="13"/>
      <c r="Z202" s="13"/>
      <c r="AA202" s="13"/>
      <c r="AB202" s="13"/>
      <c r="AC202" s="13"/>
    </row>
    <row r="203" spans="1:29" ht="22.5" customHeight="1">
      <c r="A203" s="16" t="s">
        <v>384</v>
      </c>
      <c r="B203" s="8"/>
      <c r="C203" s="8"/>
      <c r="D203" s="8"/>
      <c r="E203" s="8"/>
      <c r="F203" s="16"/>
      <c r="G203" s="8"/>
      <c r="H203" s="8"/>
      <c r="I203" s="8"/>
      <c r="J203" s="8"/>
      <c r="K203" s="8"/>
      <c r="L203" s="13"/>
      <c r="M203" s="13"/>
      <c r="N203" s="13"/>
      <c r="O203" s="13"/>
      <c r="P203" s="13"/>
      <c r="Q203" s="13"/>
      <c r="R203" s="13"/>
      <c r="S203" s="13"/>
      <c r="T203" s="13"/>
      <c r="U203" s="13"/>
      <c r="V203" s="13"/>
      <c r="W203" s="13"/>
      <c r="X203" s="13"/>
      <c r="Y203" s="13"/>
      <c r="Z203" s="13"/>
      <c r="AA203" s="13"/>
      <c r="AB203" s="13"/>
      <c r="AC203" s="13"/>
    </row>
    <row r="204" spans="1:29" ht="22.5" customHeight="1">
      <c r="A204" s="16" t="s">
        <v>385</v>
      </c>
      <c r="B204" s="8"/>
      <c r="C204" s="8"/>
      <c r="D204" s="8"/>
      <c r="E204" s="8"/>
      <c r="F204" s="16"/>
      <c r="G204" s="8"/>
      <c r="H204" s="8"/>
      <c r="I204" s="8"/>
      <c r="J204" s="8"/>
      <c r="K204" s="8"/>
      <c r="L204" s="13"/>
      <c r="M204" s="13"/>
      <c r="N204" s="13"/>
      <c r="O204" s="13"/>
      <c r="P204" s="13"/>
      <c r="Q204" s="13"/>
      <c r="R204" s="13"/>
      <c r="S204" s="13"/>
      <c r="T204" s="13"/>
      <c r="U204" s="13"/>
      <c r="V204" s="13"/>
      <c r="W204" s="13"/>
      <c r="X204" s="13"/>
      <c r="Y204" s="13"/>
      <c r="Z204" s="13"/>
      <c r="AA204" s="13"/>
      <c r="AB204" s="13"/>
      <c r="AC204" s="13"/>
    </row>
    <row r="205" spans="1:29" ht="22.5" customHeight="1">
      <c r="A205" s="16" t="s">
        <v>386</v>
      </c>
      <c r="B205" s="8"/>
      <c r="C205" s="8"/>
      <c r="D205" s="8"/>
      <c r="E205" s="8"/>
      <c r="F205" s="16"/>
      <c r="G205" s="8"/>
      <c r="H205" s="8"/>
      <c r="I205" s="8"/>
      <c r="J205" s="8"/>
      <c r="K205" s="8"/>
      <c r="L205" s="13"/>
      <c r="M205" s="13"/>
      <c r="N205" s="13"/>
      <c r="O205" s="13"/>
      <c r="P205" s="13"/>
      <c r="Q205" s="13"/>
      <c r="R205" s="13"/>
      <c r="S205" s="13"/>
      <c r="T205" s="13"/>
      <c r="U205" s="13"/>
      <c r="V205" s="13"/>
      <c r="W205" s="13"/>
      <c r="X205" s="13"/>
      <c r="Y205" s="13"/>
      <c r="Z205" s="13"/>
      <c r="AA205" s="13"/>
      <c r="AB205" s="13"/>
      <c r="AC205" s="13"/>
    </row>
    <row r="206" spans="1:29" ht="22.5" customHeight="1">
      <c r="A206" s="16" t="s">
        <v>387</v>
      </c>
      <c r="B206" s="8"/>
      <c r="C206" s="8"/>
      <c r="D206" s="8"/>
      <c r="E206" s="8"/>
      <c r="F206" s="16"/>
      <c r="G206" s="8"/>
      <c r="H206" s="8"/>
      <c r="I206" s="8"/>
      <c r="J206" s="8"/>
      <c r="K206" s="8"/>
      <c r="L206" s="13"/>
      <c r="M206" s="13"/>
      <c r="N206" s="13"/>
      <c r="O206" s="13"/>
      <c r="P206" s="13"/>
      <c r="Q206" s="13"/>
      <c r="R206" s="13"/>
      <c r="S206" s="13"/>
      <c r="T206" s="13"/>
      <c r="U206" s="13"/>
      <c r="V206" s="13"/>
      <c r="W206" s="13"/>
      <c r="X206" s="13"/>
      <c r="Y206" s="13"/>
      <c r="Z206" s="13"/>
      <c r="AA206" s="13"/>
      <c r="AB206" s="13"/>
      <c r="AC206" s="13"/>
    </row>
    <row r="207" spans="1:29" ht="22.5" customHeight="1">
      <c r="A207" s="16" t="s">
        <v>388</v>
      </c>
      <c r="B207" s="8"/>
      <c r="C207" s="8"/>
      <c r="D207" s="8"/>
      <c r="E207" s="8"/>
      <c r="F207" s="16"/>
      <c r="G207" s="8"/>
      <c r="H207" s="8"/>
      <c r="I207" s="8"/>
      <c r="J207" s="8"/>
      <c r="K207" s="8"/>
      <c r="L207" s="13"/>
      <c r="M207" s="13"/>
      <c r="N207" s="13"/>
      <c r="O207" s="13"/>
      <c r="P207" s="13"/>
      <c r="Q207" s="13"/>
      <c r="R207" s="13"/>
      <c r="S207" s="13"/>
      <c r="T207" s="13"/>
      <c r="U207" s="13"/>
      <c r="V207" s="13"/>
      <c r="W207" s="13"/>
      <c r="X207" s="13"/>
      <c r="Y207" s="13"/>
      <c r="Z207" s="13"/>
      <c r="AA207" s="13"/>
      <c r="AB207" s="13"/>
      <c r="AC207" s="13"/>
    </row>
    <row r="208" spans="1:29" ht="22.5" customHeight="1">
      <c r="A208" s="16" t="s">
        <v>389</v>
      </c>
      <c r="B208" s="8"/>
      <c r="C208" s="8"/>
      <c r="D208" s="8"/>
      <c r="E208" s="8"/>
      <c r="F208" s="16"/>
      <c r="G208" s="8"/>
      <c r="H208" s="8"/>
      <c r="I208" s="8"/>
      <c r="J208" s="8"/>
      <c r="K208" s="8"/>
      <c r="L208" s="13"/>
      <c r="M208" s="13"/>
      <c r="N208" s="13"/>
      <c r="O208" s="13"/>
      <c r="P208" s="13"/>
      <c r="Q208" s="13"/>
      <c r="R208" s="13"/>
      <c r="S208" s="13"/>
      <c r="T208" s="13"/>
      <c r="U208" s="13"/>
      <c r="V208" s="13"/>
      <c r="W208" s="13"/>
      <c r="X208" s="13"/>
      <c r="Y208" s="13"/>
      <c r="Z208" s="13"/>
      <c r="AA208" s="13"/>
      <c r="AB208" s="13"/>
      <c r="AC208" s="13"/>
    </row>
    <row r="209" spans="1:29" ht="22.5" customHeight="1">
      <c r="A209" s="16" t="s">
        <v>390</v>
      </c>
      <c r="B209" s="8"/>
      <c r="C209" s="8"/>
      <c r="D209" s="8"/>
      <c r="E209" s="8"/>
      <c r="F209" s="16"/>
      <c r="G209" s="8"/>
      <c r="H209" s="8"/>
      <c r="I209" s="8"/>
      <c r="J209" s="8"/>
      <c r="K209" s="8"/>
      <c r="L209" s="13"/>
      <c r="M209" s="13"/>
      <c r="N209" s="13"/>
      <c r="O209" s="13"/>
      <c r="P209" s="13"/>
      <c r="Q209" s="13"/>
      <c r="R209" s="13"/>
      <c r="S209" s="13"/>
      <c r="T209" s="13"/>
      <c r="U209" s="13"/>
      <c r="V209" s="13"/>
      <c r="W209" s="13"/>
      <c r="X209" s="13"/>
      <c r="Y209" s="13"/>
      <c r="Z209" s="13"/>
      <c r="AA209" s="13"/>
      <c r="AB209" s="13"/>
      <c r="AC209" s="13"/>
    </row>
    <row r="210" spans="1:29" ht="22.5" customHeight="1">
      <c r="A210" s="16" t="s">
        <v>391</v>
      </c>
      <c r="B210" s="8"/>
      <c r="C210" s="8"/>
      <c r="D210" s="8"/>
      <c r="E210" s="8"/>
      <c r="F210" s="16"/>
      <c r="G210" s="8"/>
      <c r="H210" s="8"/>
      <c r="I210" s="8"/>
      <c r="J210" s="8"/>
      <c r="K210" s="8"/>
      <c r="L210" s="13"/>
      <c r="M210" s="13"/>
      <c r="N210" s="13"/>
      <c r="O210" s="13"/>
      <c r="P210" s="13"/>
      <c r="Q210" s="13"/>
      <c r="R210" s="13"/>
      <c r="S210" s="13"/>
      <c r="T210" s="13"/>
      <c r="U210" s="13"/>
      <c r="V210" s="13"/>
      <c r="W210" s="13"/>
      <c r="X210" s="13"/>
      <c r="Y210" s="13"/>
      <c r="Z210" s="13"/>
      <c r="AA210" s="13"/>
      <c r="AB210" s="13"/>
      <c r="AC210" s="13"/>
    </row>
    <row r="211" spans="1:29" ht="22.5" customHeight="1">
      <c r="A211" s="16" t="s">
        <v>392</v>
      </c>
      <c r="B211" s="8"/>
      <c r="C211" s="8"/>
      <c r="D211" s="8"/>
      <c r="E211" s="8"/>
      <c r="F211" s="16"/>
      <c r="G211" s="8"/>
      <c r="H211" s="8"/>
      <c r="I211" s="8"/>
      <c r="J211" s="8"/>
      <c r="K211" s="8"/>
      <c r="L211" s="13"/>
      <c r="M211" s="13"/>
      <c r="N211" s="13"/>
      <c r="O211" s="13"/>
      <c r="P211" s="13"/>
      <c r="Q211" s="13"/>
      <c r="R211" s="13"/>
      <c r="S211" s="13"/>
      <c r="T211" s="13"/>
      <c r="U211" s="13"/>
      <c r="V211" s="13"/>
      <c r="W211" s="13"/>
      <c r="X211" s="13"/>
      <c r="Y211" s="13"/>
      <c r="Z211" s="13"/>
      <c r="AA211" s="13"/>
      <c r="AB211" s="13"/>
      <c r="AC211" s="13"/>
    </row>
    <row r="212" spans="1:29" ht="22.5" customHeight="1">
      <c r="A212" s="16" t="s">
        <v>393</v>
      </c>
      <c r="B212" s="8"/>
      <c r="C212" s="8"/>
      <c r="D212" s="8"/>
      <c r="E212" s="8"/>
      <c r="F212" s="16"/>
      <c r="G212" s="8"/>
      <c r="H212" s="8"/>
      <c r="I212" s="8"/>
      <c r="J212" s="8"/>
      <c r="K212" s="8"/>
      <c r="L212" s="13"/>
      <c r="M212" s="13"/>
      <c r="N212" s="13"/>
      <c r="O212" s="13"/>
      <c r="P212" s="13"/>
      <c r="Q212" s="13"/>
      <c r="R212" s="13"/>
      <c r="S212" s="13"/>
      <c r="T212" s="13"/>
      <c r="U212" s="13"/>
      <c r="V212" s="13"/>
      <c r="W212" s="13"/>
      <c r="X212" s="13"/>
      <c r="Y212" s="13"/>
      <c r="Z212" s="13"/>
      <c r="AA212" s="13"/>
      <c r="AB212" s="13"/>
      <c r="AC212" s="13"/>
    </row>
    <row r="213" spans="1:29" ht="22.5" customHeight="1">
      <c r="A213" s="16" t="s">
        <v>394</v>
      </c>
      <c r="B213" s="8"/>
      <c r="C213" s="8"/>
      <c r="D213" s="8"/>
      <c r="E213" s="8"/>
      <c r="F213" s="16"/>
      <c r="G213" s="8"/>
      <c r="H213" s="8"/>
      <c r="I213" s="8"/>
      <c r="J213" s="8"/>
      <c r="K213" s="8"/>
      <c r="L213" s="13"/>
      <c r="M213" s="13"/>
      <c r="N213" s="13"/>
      <c r="O213" s="13"/>
      <c r="P213" s="13"/>
      <c r="Q213" s="13"/>
      <c r="R213" s="13"/>
      <c r="S213" s="13"/>
      <c r="T213" s="13"/>
      <c r="U213" s="13"/>
      <c r="V213" s="13"/>
      <c r="W213" s="13"/>
      <c r="X213" s="13"/>
      <c r="Y213" s="13"/>
      <c r="Z213" s="13"/>
      <c r="AA213" s="13"/>
      <c r="AB213" s="13"/>
      <c r="AC213" s="13"/>
    </row>
    <row r="214" spans="1:29" ht="22.5" customHeight="1">
      <c r="A214" s="16" t="s">
        <v>395</v>
      </c>
      <c r="B214" s="8"/>
      <c r="C214" s="8"/>
      <c r="D214" s="8"/>
      <c r="E214" s="8"/>
      <c r="F214" s="16"/>
      <c r="G214" s="8"/>
      <c r="H214" s="8"/>
      <c r="I214" s="8"/>
      <c r="J214" s="8"/>
      <c r="K214" s="8"/>
      <c r="L214" s="13"/>
      <c r="M214" s="13"/>
      <c r="N214" s="13"/>
      <c r="O214" s="13"/>
      <c r="P214" s="13"/>
      <c r="Q214" s="13"/>
      <c r="R214" s="13"/>
      <c r="S214" s="13"/>
      <c r="T214" s="13"/>
      <c r="U214" s="13"/>
      <c r="V214" s="13"/>
      <c r="W214" s="13"/>
      <c r="X214" s="13"/>
      <c r="Y214" s="13"/>
      <c r="Z214" s="13"/>
      <c r="AA214" s="13"/>
      <c r="AB214" s="13"/>
      <c r="AC214" s="13"/>
    </row>
    <row r="215" spans="1:29" ht="22.5" customHeight="1">
      <c r="A215" s="16" t="s">
        <v>396</v>
      </c>
      <c r="B215" s="8"/>
      <c r="C215" s="8"/>
      <c r="D215" s="8"/>
      <c r="E215" s="8"/>
      <c r="F215" s="16"/>
      <c r="G215" s="8"/>
      <c r="H215" s="8"/>
      <c r="I215" s="8"/>
      <c r="J215" s="8"/>
      <c r="K215" s="8"/>
      <c r="L215" s="13"/>
      <c r="M215" s="13"/>
      <c r="N215" s="13"/>
      <c r="O215" s="13"/>
      <c r="P215" s="13"/>
      <c r="Q215" s="13"/>
      <c r="R215" s="13"/>
      <c r="S215" s="13"/>
      <c r="T215" s="13"/>
      <c r="U215" s="13"/>
      <c r="V215" s="13"/>
      <c r="W215" s="13"/>
      <c r="X215" s="13"/>
      <c r="Y215" s="13"/>
      <c r="Z215" s="13"/>
      <c r="AA215" s="13"/>
      <c r="AB215" s="13"/>
      <c r="AC215" s="13"/>
    </row>
    <row r="216" spans="1:29" ht="22.5" customHeight="1">
      <c r="A216" s="16" t="s">
        <v>397</v>
      </c>
      <c r="B216" s="8"/>
      <c r="C216" s="8"/>
      <c r="D216" s="8"/>
      <c r="E216" s="8"/>
      <c r="F216" s="16"/>
      <c r="G216" s="8"/>
      <c r="H216" s="8"/>
      <c r="I216" s="8"/>
      <c r="J216" s="8"/>
      <c r="K216" s="8"/>
      <c r="L216" s="13"/>
      <c r="M216" s="13"/>
      <c r="N216" s="13"/>
      <c r="O216" s="13"/>
      <c r="P216" s="13"/>
      <c r="Q216" s="13"/>
      <c r="R216" s="13"/>
      <c r="S216" s="13"/>
      <c r="T216" s="13"/>
      <c r="U216" s="13"/>
      <c r="V216" s="13"/>
      <c r="W216" s="13"/>
      <c r="X216" s="13"/>
      <c r="Y216" s="13"/>
      <c r="Z216" s="13"/>
      <c r="AA216" s="13"/>
      <c r="AB216" s="13"/>
      <c r="AC216" s="13"/>
    </row>
    <row r="217" spans="1:29" ht="22.5" customHeight="1">
      <c r="A217" s="16" t="s">
        <v>398</v>
      </c>
      <c r="B217" s="8"/>
      <c r="C217" s="8"/>
      <c r="D217" s="8"/>
      <c r="E217" s="8"/>
      <c r="F217" s="16"/>
      <c r="G217" s="8"/>
      <c r="H217" s="8"/>
      <c r="I217" s="8"/>
      <c r="J217" s="8"/>
      <c r="K217" s="8"/>
      <c r="L217" s="13"/>
      <c r="M217" s="13"/>
      <c r="N217" s="13"/>
      <c r="O217" s="13"/>
      <c r="P217" s="13"/>
      <c r="Q217" s="13"/>
      <c r="R217" s="13"/>
      <c r="S217" s="13"/>
      <c r="T217" s="13"/>
      <c r="U217" s="13"/>
      <c r="V217" s="13"/>
      <c r="W217" s="13"/>
      <c r="X217" s="13"/>
      <c r="Y217" s="13"/>
      <c r="Z217" s="13"/>
      <c r="AA217" s="13"/>
      <c r="AB217" s="13"/>
      <c r="AC217" s="13"/>
    </row>
    <row r="218" spans="1:29" ht="22.5" customHeight="1">
      <c r="A218" s="16" t="s">
        <v>399</v>
      </c>
      <c r="B218" s="8"/>
      <c r="C218" s="8"/>
      <c r="D218" s="8"/>
      <c r="E218" s="8"/>
      <c r="F218" s="16"/>
      <c r="G218" s="8"/>
      <c r="H218" s="8"/>
      <c r="I218" s="8"/>
      <c r="J218" s="8"/>
      <c r="K218" s="8"/>
      <c r="L218" s="13"/>
      <c r="M218" s="13"/>
      <c r="N218" s="13"/>
      <c r="O218" s="13"/>
      <c r="P218" s="13"/>
      <c r="Q218" s="13"/>
      <c r="R218" s="13"/>
      <c r="S218" s="13"/>
      <c r="T218" s="13"/>
      <c r="U218" s="13"/>
      <c r="V218" s="13"/>
      <c r="W218" s="13"/>
      <c r="X218" s="13"/>
      <c r="Y218" s="13"/>
      <c r="Z218" s="13"/>
      <c r="AA218" s="13"/>
      <c r="AB218" s="13"/>
      <c r="AC218" s="13"/>
    </row>
    <row r="219" spans="1:29" ht="22.5" customHeight="1">
      <c r="A219" s="16" t="s">
        <v>400</v>
      </c>
      <c r="B219" s="8"/>
      <c r="C219" s="8"/>
      <c r="D219" s="8"/>
      <c r="E219" s="8"/>
      <c r="F219" s="16"/>
      <c r="G219" s="8"/>
      <c r="H219" s="8"/>
      <c r="I219" s="8"/>
      <c r="J219" s="8"/>
      <c r="K219" s="8"/>
      <c r="L219" s="13"/>
      <c r="M219" s="13"/>
      <c r="N219" s="13"/>
      <c r="O219" s="13"/>
      <c r="P219" s="13"/>
      <c r="Q219" s="13"/>
      <c r="R219" s="13"/>
      <c r="S219" s="13"/>
      <c r="T219" s="13"/>
      <c r="U219" s="13"/>
      <c r="V219" s="13"/>
      <c r="W219" s="13"/>
      <c r="X219" s="13"/>
      <c r="Y219" s="13"/>
      <c r="Z219" s="13"/>
      <c r="AA219" s="13"/>
      <c r="AB219" s="13"/>
      <c r="AC219" s="13"/>
    </row>
    <row r="220" spans="1:29" ht="22.5" customHeight="1">
      <c r="A220" s="16" t="s">
        <v>401</v>
      </c>
      <c r="B220" s="8"/>
      <c r="C220" s="8"/>
      <c r="D220" s="8"/>
      <c r="E220" s="8"/>
      <c r="F220" s="16"/>
      <c r="G220" s="8"/>
      <c r="H220" s="8"/>
      <c r="I220" s="8"/>
      <c r="J220" s="8"/>
      <c r="K220" s="8"/>
      <c r="L220" s="13"/>
      <c r="M220" s="13"/>
      <c r="N220" s="13"/>
      <c r="O220" s="13"/>
      <c r="P220" s="13"/>
      <c r="Q220" s="13"/>
      <c r="R220" s="13"/>
      <c r="S220" s="13"/>
      <c r="T220" s="13"/>
      <c r="U220" s="13"/>
      <c r="V220" s="13"/>
      <c r="W220" s="13"/>
      <c r="X220" s="13"/>
      <c r="Y220" s="13"/>
      <c r="Z220" s="13"/>
      <c r="AA220" s="13"/>
      <c r="AB220" s="13"/>
      <c r="AC220" s="13"/>
    </row>
    <row r="221" spans="1:29" ht="22.5" customHeight="1">
      <c r="A221" s="16" t="s">
        <v>402</v>
      </c>
      <c r="B221" s="8"/>
      <c r="C221" s="8"/>
      <c r="D221" s="8"/>
      <c r="E221" s="8"/>
      <c r="F221" s="16"/>
      <c r="G221" s="8"/>
      <c r="H221" s="8"/>
      <c r="I221" s="8"/>
      <c r="J221" s="8"/>
      <c r="K221" s="8"/>
      <c r="L221" s="13"/>
      <c r="M221" s="13"/>
      <c r="N221" s="13"/>
      <c r="O221" s="13"/>
      <c r="P221" s="13"/>
      <c r="Q221" s="13"/>
      <c r="R221" s="13"/>
      <c r="S221" s="13"/>
      <c r="T221" s="13"/>
      <c r="U221" s="13"/>
      <c r="V221" s="13"/>
      <c r="W221" s="13"/>
      <c r="X221" s="13"/>
      <c r="Y221" s="13"/>
      <c r="Z221" s="13"/>
      <c r="AA221" s="13"/>
      <c r="AB221" s="13"/>
      <c r="AC221" s="13"/>
    </row>
    <row r="222" spans="1:29" ht="22.5" customHeight="1">
      <c r="A222" s="16" t="s">
        <v>403</v>
      </c>
      <c r="B222" s="8"/>
      <c r="C222" s="8"/>
      <c r="D222" s="8"/>
      <c r="E222" s="8"/>
      <c r="F222" s="16"/>
      <c r="G222" s="8"/>
      <c r="H222" s="8"/>
      <c r="I222" s="8"/>
      <c r="J222" s="8"/>
      <c r="K222" s="8"/>
      <c r="L222" s="13"/>
      <c r="M222" s="13"/>
      <c r="N222" s="13"/>
      <c r="O222" s="13"/>
      <c r="P222" s="13"/>
      <c r="Q222" s="13"/>
      <c r="R222" s="13"/>
      <c r="S222" s="13"/>
      <c r="T222" s="13"/>
      <c r="U222" s="13"/>
      <c r="V222" s="13"/>
      <c r="W222" s="13"/>
      <c r="X222" s="13"/>
      <c r="Y222" s="13"/>
      <c r="Z222" s="13"/>
      <c r="AA222" s="13"/>
      <c r="AB222" s="13"/>
      <c r="AC222" s="13"/>
    </row>
    <row r="223" spans="1:29" ht="22.5" customHeight="1">
      <c r="A223" s="16" t="s">
        <v>404</v>
      </c>
      <c r="B223" s="8"/>
      <c r="C223" s="8"/>
      <c r="D223" s="8"/>
      <c r="E223" s="8"/>
      <c r="F223" s="16"/>
      <c r="G223" s="8"/>
      <c r="H223" s="8"/>
      <c r="I223" s="8"/>
      <c r="J223" s="8"/>
      <c r="K223" s="8"/>
      <c r="L223" s="13"/>
      <c r="M223" s="13"/>
      <c r="N223" s="13"/>
      <c r="O223" s="13"/>
      <c r="P223" s="13"/>
      <c r="Q223" s="13"/>
      <c r="R223" s="13"/>
      <c r="S223" s="13"/>
      <c r="T223" s="13"/>
      <c r="U223" s="13"/>
      <c r="V223" s="13"/>
      <c r="W223" s="13"/>
      <c r="X223" s="13"/>
      <c r="Y223" s="13"/>
      <c r="Z223" s="13"/>
      <c r="AA223" s="13"/>
      <c r="AB223" s="13"/>
      <c r="AC223" s="13"/>
    </row>
    <row r="224" spans="1:29" ht="22.5" customHeight="1">
      <c r="A224" s="16" t="s">
        <v>405</v>
      </c>
      <c r="B224" s="8"/>
      <c r="C224" s="8"/>
      <c r="D224" s="8"/>
      <c r="E224" s="8"/>
      <c r="F224" s="16"/>
      <c r="G224" s="8"/>
      <c r="H224" s="8"/>
      <c r="I224" s="8"/>
      <c r="J224" s="8"/>
      <c r="K224" s="8"/>
      <c r="L224" s="13"/>
      <c r="M224" s="13"/>
      <c r="N224" s="13"/>
      <c r="O224" s="13"/>
      <c r="P224" s="13"/>
      <c r="Q224" s="13"/>
      <c r="R224" s="13"/>
      <c r="S224" s="13"/>
      <c r="T224" s="13"/>
      <c r="U224" s="13"/>
      <c r="V224" s="13"/>
      <c r="W224" s="13"/>
      <c r="X224" s="13"/>
      <c r="Y224" s="13"/>
      <c r="Z224" s="13"/>
      <c r="AA224" s="13"/>
      <c r="AB224" s="13"/>
      <c r="AC224" s="13"/>
    </row>
    <row r="225" spans="1:29" ht="22.5" customHeight="1">
      <c r="A225" s="16" t="s">
        <v>406</v>
      </c>
      <c r="B225" s="8"/>
      <c r="C225" s="8"/>
      <c r="D225" s="8"/>
      <c r="E225" s="8"/>
      <c r="F225" s="16"/>
      <c r="G225" s="8"/>
      <c r="H225" s="8"/>
      <c r="I225" s="8"/>
      <c r="J225" s="8"/>
      <c r="K225" s="8"/>
      <c r="L225" s="13"/>
      <c r="M225" s="13"/>
      <c r="N225" s="13"/>
      <c r="O225" s="13"/>
      <c r="P225" s="13"/>
      <c r="Q225" s="13"/>
      <c r="R225" s="13"/>
      <c r="S225" s="13"/>
      <c r="T225" s="13"/>
      <c r="U225" s="13"/>
      <c r="V225" s="13"/>
      <c r="W225" s="13"/>
      <c r="X225" s="13"/>
      <c r="Y225" s="13"/>
      <c r="Z225" s="13"/>
      <c r="AA225" s="13"/>
      <c r="AB225" s="13"/>
      <c r="AC225" s="13"/>
    </row>
    <row r="226" spans="1:29" ht="22.5" customHeight="1">
      <c r="A226" s="16" t="s">
        <v>407</v>
      </c>
      <c r="B226" s="8"/>
      <c r="C226" s="8"/>
      <c r="D226" s="8"/>
      <c r="E226" s="8"/>
      <c r="F226" s="16"/>
      <c r="G226" s="8"/>
      <c r="H226" s="8"/>
      <c r="I226" s="8"/>
      <c r="J226" s="8"/>
      <c r="K226" s="8"/>
      <c r="L226" s="13"/>
      <c r="M226" s="13"/>
      <c r="N226" s="13"/>
      <c r="O226" s="13"/>
      <c r="P226" s="13"/>
      <c r="Q226" s="13"/>
      <c r="R226" s="13"/>
      <c r="S226" s="13"/>
      <c r="T226" s="13"/>
      <c r="U226" s="13"/>
      <c r="V226" s="13"/>
      <c r="W226" s="13"/>
      <c r="X226" s="13"/>
      <c r="Y226" s="13"/>
      <c r="Z226" s="13"/>
      <c r="AA226" s="13"/>
      <c r="AB226" s="13"/>
      <c r="AC226" s="13"/>
    </row>
    <row r="227" spans="1:29" ht="22.5" customHeight="1">
      <c r="A227" s="16" t="s">
        <v>408</v>
      </c>
      <c r="B227" s="8"/>
      <c r="C227" s="8"/>
      <c r="D227" s="8"/>
      <c r="E227" s="8"/>
      <c r="F227" s="16"/>
      <c r="G227" s="8"/>
      <c r="H227" s="8"/>
      <c r="I227" s="8"/>
      <c r="J227" s="8"/>
      <c r="K227" s="8"/>
      <c r="L227" s="13"/>
      <c r="M227" s="13"/>
      <c r="N227" s="13"/>
      <c r="O227" s="13"/>
      <c r="P227" s="13"/>
      <c r="Q227" s="13"/>
      <c r="R227" s="13"/>
      <c r="S227" s="13"/>
      <c r="T227" s="13"/>
      <c r="U227" s="13"/>
      <c r="V227" s="13"/>
      <c r="W227" s="13"/>
      <c r="X227" s="13"/>
      <c r="Y227" s="13"/>
      <c r="Z227" s="13"/>
      <c r="AA227" s="13"/>
      <c r="AB227" s="13"/>
      <c r="AC227" s="13"/>
    </row>
    <row r="228" spans="1:29" ht="22.5" customHeight="1">
      <c r="A228" s="16" t="s">
        <v>409</v>
      </c>
      <c r="B228" s="8"/>
      <c r="C228" s="8"/>
      <c r="D228" s="8"/>
      <c r="E228" s="8"/>
      <c r="F228" s="16"/>
      <c r="G228" s="8"/>
      <c r="H228" s="8"/>
      <c r="I228" s="8"/>
      <c r="J228" s="8"/>
      <c r="K228" s="8"/>
      <c r="L228" s="13"/>
      <c r="M228" s="13"/>
      <c r="N228" s="13"/>
      <c r="O228" s="13"/>
      <c r="P228" s="13"/>
      <c r="Q228" s="13"/>
      <c r="R228" s="13"/>
      <c r="S228" s="13"/>
      <c r="T228" s="13"/>
      <c r="U228" s="13"/>
      <c r="V228" s="13"/>
      <c r="W228" s="13"/>
      <c r="X228" s="13"/>
      <c r="Y228" s="13"/>
      <c r="Z228" s="13"/>
      <c r="AA228" s="13"/>
      <c r="AB228" s="13"/>
      <c r="AC228" s="13"/>
    </row>
    <row r="229" spans="1:29" ht="22.5" customHeight="1">
      <c r="A229" s="16" t="s">
        <v>410</v>
      </c>
      <c r="B229" s="8"/>
      <c r="C229" s="8"/>
      <c r="D229" s="8"/>
      <c r="E229" s="8"/>
      <c r="F229" s="16"/>
      <c r="G229" s="8"/>
      <c r="H229" s="8"/>
      <c r="I229" s="8"/>
      <c r="J229" s="8"/>
      <c r="K229" s="8"/>
      <c r="L229" s="13"/>
      <c r="M229" s="13"/>
      <c r="N229" s="13"/>
      <c r="O229" s="13"/>
      <c r="P229" s="13"/>
      <c r="Q229" s="13"/>
      <c r="R229" s="13"/>
      <c r="S229" s="13"/>
      <c r="T229" s="13"/>
      <c r="U229" s="13"/>
      <c r="V229" s="13"/>
      <c r="W229" s="13"/>
      <c r="X229" s="13"/>
      <c r="Y229" s="13"/>
      <c r="Z229" s="13"/>
      <c r="AA229" s="13"/>
      <c r="AB229" s="13"/>
      <c r="AC229" s="13"/>
    </row>
    <row r="230" spans="1:29" ht="22.5" customHeight="1">
      <c r="A230" s="16" t="s">
        <v>411</v>
      </c>
      <c r="B230" s="8"/>
      <c r="C230" s="8"/>
      <c r="D230" s="8"/>
      <c r="E230" s="8"/>
      <c r="F230" s="16"/>
      <c r="G230" s="8"/>
      <c r="H230" s="8"/>
      <c r="I230" s="8"/>
      <c r="J230" s="8"/>
      <c r="K230" s="8"/>
      <c r="L230" s="13"/>
      <c r="M230" s="13"/>
      <c r="N230" s="13"/>
      <c r="O230" s="13"/>
      <c r="P230" s="13"/>
      <c r="Q230" s="13"/>
      <c r="R230" s="13"/>
      <c r="S230" s="13"/>
      <c r="T230" s="13"/>
      <c r="U230" s="13"/>
      <c r="V230" s="13"/>
      <c r="W230" s="13"/>
      <c r="X230" s="13"/>
      <c r="Y230" s="13"/>
      <c r="Z230" s="13"/>
      <c r="AA230" s="13"/>
      <c r="AB230" s="13"/>
      <c r="AC230" s="13"/>
    </row>
    <row r="231" spans="1:29" ht="22.5" customHeight="1">
      <c r="A231" s="16" t="s">
        <v>412</v>
      </c>
      <c r="B231" s="8"/>
      <c r="C231" s="8"/>
      <c r="D231" s="8"/>
      <c r="E231" s="8"/>
      <c r="F231" s="16"/>
      <c r="G231" s="8"/>
      <c r="H231" s="8"/>
      <c r="I231" s="8"/>
      <c r="J231" s="8"/>
      <c r="K231" s="8"/>
      <c r="L231" s="13"/>
      <c r="M231" s="13"/>
      <c r="N231" s="13"/>
      <c r="O231" s="13"/>
      <c r="P231" s="13"/>
      <c r="Q231" s="13"/>
      <c r="R231" s="13"/>
      <c r="S231" s="13"/>
      <c r="T231" s="13"/>
      <c r="U231" s="13"/>
      <c r="V231" s="13"/>
      <c r="W231" s="13"/>
      <c r="X231" s="13"/>
      <c r="Y231" s="13"/>
      <c r="Z231" s="13"/>
      <c r="AA231" s="13"/>
      <c r="AB231" s="13"/>
      <c r="AC231" s="13"/>
    </row>
    <row r="232" spans="1:29" ht="22.5" customHeight="1">
      <c r="A232" s="16" t="s">
        <v>413</v>
      </c>
      <c r="B232" s="8"/>
      <c r="C232" s="8"/>
      <c r="D232" s="8"/>
      <c r="E232" s="8"/>
      <c r="F232" s="16"/>
      <c r="G232" s="8"/>
      <c r="H232" s="8"/>
      <c r="I232" s="8"/>
      <c r="J232" s="8"/>
      <c r="K232" s="8"/>
      <c r="L232" s="13"/>
      <c r="M232" s="13"/>
      <c r="N232" s="13"/>
      <c r="O232" s="13"/>
      <c r="P232" s="13"/>
      <c r="Q232" s="13"/>
      <c r="R232" s="13"/>
      <c r="S232" s="13"/>
      <c r="T232" s="13"/>
      <c r="U232" s="13"/>
      <c r="V232" s="13"/>
      <c r="W232" s="13"/>
      <c r="X232" s="13"/>
      <c r="Y232" s="13"/>
      <c r="Z232" s="13"/>
      <c r="AA232" s="13"/>
      <c r="AB232" s="13"/>
      <c r="AC232" s="13"/>
    </row>
    <row r="233" spans="1:29" ht="22.5" customHeight="1">
      <c r="A233" s="16" t="s">
        <v>414</v>
      </c>
      <c r="B233" s="8"/>
      <c r="C233" s="8"/>
      <c r="D233" s="8"/>
      <c r="E233" s="8"/>
      <c r="F233" s="16"/>
      <c r="G233" s="8"/>
      <c r="H233" s="8"/>
      <c r="I233" s="8"/>
      <c r="J233" s="8"/>
      <c r="K233" s="8"/>
      <c r="L233" s="13"/>
      <c r="M233" s="13"/>
      <c r="N233" s="13"/>
      <c r="O233" s="13"/>
      <c r="P233" s="13"/>
      <c r="Q233" s="13"/>
      <c r="R233" s="13"/>
      <c r="S233" s="13"/>
      <c r="T233" s="13"/>
      <c r="U233" s="13"/>
      <c r="V233" s="13"/>
      <c r="W233" s="13"/>
      <c r="X233" s="13"/>
      <c r="Y233" s="13"/>
      <c r="Z233" s="13"/>
      <c r="AA233" s="13"/>
      <c r="AB233" s="13"/>
      <c r="AC233" s="13"/>
    </row>
    <row r="234" spans="1:29" ht="22.5" customHeight="1">
      <c r="A234" s="16" t="s">
        <v>415</v>
      </c>
      <c r="B234" s="8"/>
      <c r="C234" s="8"/>
      <c r="D234" s="8"/>
      <c r="E234" s="8"/>
      <c r="F234" s="16"/>
      <c r="G234" s="8"/>
      <c r="H234" s="8"/>
      <c r="I234" s="8"/>
      <c r="J234" s="8"/>
      <c r="K234" s="8"/>
      <c r="L234" s="13"/>
      <c r="M234" s="13"/>
      <c r="N234" s="13"/>
      <c r="O234" s="13"/>
      <c r="P234" s="13"/>
      <c r="Q234" s="13"/>
      <c r="R234" s="13"/>
      <c r="S234" s="13"/>
      <c r="T234" s="13"/>
      <c r="U234" s="13"/>
      <c r="V234" s="13"/>
      <c r="W234" s="13"/>
      <c r="X234" s="13"/>
      <c r="Y234" s="13"/>
      <c r="Z234" s="13"/>
      <c r="AA234" s="13"/>
      <c r="AB234" s="13"/>
      <c r="AC234" s="13"/>
    </row>
    <row r="235" spans="1:29" ht="22.5" customHeight="1">
      <c r="A235" s="16" t="s">
        <v>416</v>
      </c>
      <c r="B235" s="8"/>
      <c r="C235" s="8"/>
      <c r="D235" s="8"/>
      <c r="E235" s="8"/>
      <c r="F235" s="16"/>
      <c r="G235" s="8"/>
      <c r="H235" s="8"/>
      <c r="I235" s="8"/>
      <c r="J235" s="8"/>
      <c r="K235" s="8"/>
      <c r="L235" s="13"/>
      <c r="M235" s="13"/>
      <c r="N235" s="13"/>
      <c r="O235" s="13"/>
      <c r="P235" s="13"/>
      <c r="Q235" s="13"/>
      <c r="R235" s="13"/>
      <c r="S235" s="13"/>
      <c r="T235" s="13"/>
      <c r="U235" s="13"/>
      <c r="V235" s="13"/>
      <c r="W235" s="13"/>
      <c r="X235" s="13"/>
      <c r="Y235" s="13"/>
      <c r="Z235" s="13"/>
      <c r="AA235" s="13"/>
      <c r="AB235" s="13"/>
      <c r="AC235" s="13"/>
    </row>
    <row r="236" spans="1:29" ht="22.5" customHeight="1">
      <c r="A236" s="16" t="s">
        <v>417</v>
      </c>
      <c r="B236" s="8"/>
      <c r="C236" s="8"/>
      <c r="D236" s="8"/>
      <c r="E236" s="8"/>
      <c r="F236" s="16"/>
      <c r="G236" s="8"/>
      <c r="H236" s="8"/>
      <c r="I236" s="8"/>
      <c r="J236" s="8"/>
      <c r="K236" s="8"/>
      <c r="L236" s="13"/>
      <c r="M236" s="13"/>
      <c r="N236" s="13"/>
      <c r="O236" s="13"/>
      <c r="P236" s="13"/>
      <c r="Q236" s="13"/>
      <c r="R236" s="13"/>
      <c r="S236" s="13"/>
      <c r="T236" s="13"/>
      <c r="U236" s="13"/>
      <c r="V236" s="13"/>
      <c r="W236" s="13"/>
      <c r="X236" s="13"/>
      <c r="Y236" s="13"/>
      <c r="Z236" s="13"/>
      <c r="AA236" s="13"/>
      <c r="AB236" s="13"/>
      <c r="AC236" s="13"/>
    </row>
    <row r="237" spans="1:29" ht="22.5" customHeight="1">
      <c r="A237" s="16" t="s">
        <v>418</v>
      </c>
      <c r="B237" s="8"/>
      <c r="C237" s="8"/>
      <c r="D237" s="8"/>
      <c r="E237" s="8"/>
      <c r="F237" s="16"/>
      <c r="G237" s="8"/>
      <c r="H237" s="8"/>
      <c r="I237" s="8"/>
      <c r="J237" s="8"/>
      <c r="K237" s="8"/>
      <c r="L237" s="13"/>
      <c r="M237" s="13"/>
      <c r="N237" s="13"/>
      <c r="O237" s="13"/>
      <c r="P237" s="13"/>
      <c r="Q237" s="13"/>
      <c r="R237" s="13"/>
      <c r="S237" s="13"/>
      <c r="T237" s="13"/>
      <c r="U237" s="13"/>
      <c r="V237" s="13"/>
      <c r="W237" s="13"/>
      <c r="X237" s="13"/>
      <c r="Y237" s="13"/>
      <c r="Z237" s="13"/>
      <c r="AA237" s="13"/>
      <c r="AB237" s="13"/>
      <c r="AC237" s="13"/>
    </row>
    <row r="238" spans="1:29" ht="22.5" customHeight="1">
      <c r="A238" s="16" t="s">
        <v>419</v>
      </c>
      <c r="B238" s="8"/>
      <c r="C238" s="8"/>
      <c r="D238" s="8"/>
      <c r="E238" s="8"/>
      <c r="F238" s="16"/>
      <c r="G238" s="8"/>
      <c r="H238" s="8"/>
      <c r="I238" s="8"/>
      <c r="J238" s="8"/>
      <c r="K238" s="8"/>
      <c r="L238" s="13"/>
      <c r="M238" s="13"/>
      <c r="N238" s="13"/>
      <c r="O238" s="13"/>
      <c r="P238" s="13"/>
      <c r="Q238" s="13"/>
      <c r="R238" s="13"/>
      <c r="S238" s="13"/>
      <c r="T238" s="13"/>
      <c r="U238" s="13"/>
      <c r="V238" s="13"/>
      <c r="W238" s="13"/>
      <c r="X238" s="13"/>
      <c r="Y238" s="13"/>
      <c r="Z238" s="13"/>
      <c r="AA238" s="13"/>
      <c r="AB238" s="13"/>
      <c r="AC238" s="13"/>
    </row>
    <row r="239" spans="1:29" ht="22.5" customHeight="1">
      <c r="A239" s="16" t="s">
        <v>420</v>
      </c>
      <c r="B239" s="8"/>
      <c r="C239" s="8"/>
      <c r="D239" s="8"/>
      <c r="E239" s="8"/>
      <c r="F239" s="16"/>
      <c r="G239" s="8"/>
      <c r="H239" s="8"/>
      <c r="I239" s="8"/>
      <c r="J239" s="8"/>
      <c r="K239" s="8"/>
      <c r="L239" s="13"/>
      <c r="M239" s="13"/>
      <c r="N239" s="13"/>
      <c r="O239" s="13"/>
      <c r="P239" s="13"/>
      <c r="Q239" s="13"/>
      <c r="R239" s="13"/>
      <c r="S239" s="13"/>
      <c r="T239" s="13"/>
      <c r="U239" s="13"/>
      <c r="V239" s="13"/>
      <c r="W239" s="13"/>
      <c r="X239" s="13"/>
      <c r="Y239" s="13"/>
      <c r="Z239" s="13"/>
      <c r="AA239" s="13"/>
      <c r="AB239" s="13"/>
      <c r="AC239" s="13"/>
    </row>
    <row r="240" spans="1:29" ht="22.5" customHeight="1">
      <c r="A240" s="16" t="s">
        <v>421</v>
      </c>
      <c r="B240" s="8"/>
      <c r="C240" s="8"/>
      <c r="D240" s="8"/>
      <c r="E240" s="8"/>
      <c r="F240" s="16"/>
      <c r="G240" s="8"/>
      <c r="H240" s="8"/>
      <c r="I240" s="8"/>
      <c r="J240" s="8"/>
      <c r="K240" s="8"/>
      <c r="L240" s="13"/>
      <c r="M240" s="13"/>
      <c r="N240" s="13"/>
      <c r="O240" s="13"/>
      <c r="P240" s="13"/>
      <c r="Q240" s="13"/>
      <c r="R240" s="13"/>
      <c r="S240" s="13"/>
      <c r="T240" s="13"/>
      <c r="U240" s="13"/>
      <c r="V240" s="13"/>
      <c r="W240" s="13"/>
      <c r="X240" s="13"/>
      <c r="Y240" s="13"/>
      <c r="Z240" s="13"/>
      <c r="AA240" s="13"/>
      <c r="AB240" s="13"/>
      <c r="AC240" s="13"/>
    </row>
    <row r="241" spans="1:29" ht="22.5" customHeight="1">
      <c r="A241" s="16" t="s">
        <v>422</v>
      </c>
      <c r="B241" s="8"/>
      <c r="C241" s="8"/>
      <c r="D241" s="8"/>
      <c r="E241" s="8"/>
      <c r="F241" s="16"/>
      <c r="G241" s="8"/>
      <c r="H241" s="8"/>
      <c r="I241" s="8"/>
      <c r="J241" s="8"/>
      <c r="K241" s="8"/>
      <c r="L241" s="13"/>
      <c r="M241" s="13"/>
      <c r="N241" s="13"/>
      <c r="O241" s="13"/>
      <c r="P241" s="13"/>
      <c r="Q241" s="13"/>
      <c r="R241" s="13"/>
      <c r="S241" s="13"/>
      <c r="T241" s="13"/>
      <c r="U241" s="13"/>
      <c r="V241" s="13"/>
      <c r="W241" s="13"/>
      <c r="X241" s="13"/>
      <c r="Y241" s="13"/>
      <c r="Z241" s="13"/>
      <c r="AA241" s="13"/>
      <c r="AB241" s="13"/>
      <c r="AC241" s="13"/>
    </row>
    <row r="242" spans="1:29" ht="22.5" customHeight="1">
      <c r="A242" s="16" t="s">
        <v>423</v>
      </c>
      <c r="B242" s="8"/>
      <c r="C242" s="8"/>
      <c r="D242" s="8"/>
      <c r="E242" s="8"/>
      <c r="F242" s="16"/>
      <c r="G242" s="8"/>
      <c r="H242" s="8"/>
      <c r="I242" s="8"/>
      <c r="J242" s="8"/>
      <c r="K242" s="8"/>
      <c r="L242" s="13"/>
      <c r="M242" s="13"/>
      <c r="N242" s="13"/>
      <c r="O242" s="13"/>
      <c r="P242" s="13"/>
      <c r="Q242" s="13"/>
      <c r="R242" s="13"/>
      <c r="S242" s="13"/>
      <c r="T242" s="13"/>
      <c r="U242" s="13"/>
      <c r="V242" s="13"/>
      <c r="W242" s="13"/>
      <c r="X242" s="13"/>
      <c r="Y242" s="13"/>
      <c r="Z242" s="13"/>
      <c r="AA242" s="13"/>
      <c r="AB242" s="13"/>
      <c r="AC242" s="13"/>
    </row>
    <row r="243" spans="1:29" ht="22.5" customHeight="1">
      <c r="A243" s="16" t="s">
        <v>424</v>
      </c>
      <c r="B243" s="8"/>
      <c r="C243" s="8"/>
      <c r="D243" s="8"/>
      <c r="E243" s="8"/>
      <c r="F243" s="16"/>
      <c r="G243" s="8"/>
      <c r="H243" s="8"/>
      <c r="I243" s="8"/>
      <c r="J243" s="8"/>
      <c r="K243" s="8"/>
      <c r="L243" s="13"/>
      <c r="M243" s="13"/>
      <c r="N243" s="13"/>
      <c r="O243" s="13"/>
      <c r="P243" s="13"/>
      <c r="Q243" s="13"/>
      <c r="R243" s="13"/>
      <c r="S243" s="13"/>
      <c r="T243" s="13"/>
      <c r="U243" s="13"/>
      <c r="V243" s="13"/>
      <c r="W243" s="13"/>
      <c r="X243" s="13"/>
      <c r="Y243" s="13"/>
      <c r="Z243" s="13"/>
      <c r="AA243" s="13"/>
      <c r="AB243" s="13"/>
      <c r="AC243" s="13"/>
    </row>
    <row r="244" spans="1:29" ht="22.5" customHeight="1">
      <c r="A244" s="16" t="s">
        <v>425</v>
      </c>
      <c r="B244" s="8"/>
      <c r="C244" s="8"/>
      <c r="D244" s="8"/>
      <c r="E244" s="8"/>
      <c r="F244" s="16"/>
      <c r="G244" s="8"/>
      <c r="H244" s="8"/>
      <c r="I244" s="8"/>
      <c r="J244" s="8"/>
      <c r="K244" s="8"/>
      <c r="L244" s="13"/>
      <c r="M244" s="13"/>
      <c r="N244" s="13"/>
      <c r="O244" s="13"/>
      <c r="P244" s="13"/>
      <c r="Q244" s="13"/>
      <c r="R244" s="13"/>
      <c r="S244" s="13"/>
      <c r="T244" s="13"/>
      <c r="U244" s="13"/>
      <c r="V244" s="13"/>
      <c r="W244" s="13"/>
      <c r="X244" s="13"/>
      <c r="Y244" s="13"/>
      <c r="Z244" s="13"/>
      <c r="AA244" s="13"/>
      <c r="AB244" s="13"/>
      <c r="AC244" s="13"/>
    </row>
    <row r="245" spans="1:29" ht="22.5" customHeight="1">
      <c r="A245" s="16" t="s">
        <v>426</v>
      </c>
      <c r="B245" s="8"/>
      <c r="C245" s="8"/>
      <c r="D245" s="8"/>
      <c r="E245" s="8"/>
      <c r="F245" s="16"/>
      <c r="G245" s="8"/>
      <c r="H245" s="8"/>
      <c r="I245" s="8"/>
      <c r="J245" s="8"/>
      <c r="K245" s="8"/>
      <c r="L245" s="13"/>
      <c r="M245" s="13"/>
      <c r="N245" s="13"/>
      <c r="O245" s="13"/>
      <c r="P245" s="13"/>
      <c r="Q245" s="13"/>
      <c r="R245" s="13"/>
      <c r="S245" s="13"/>
      <c r="T245" s="13"/>
      <c r="U245" s="13"/>
      <c r="V245" s="13"/>
      <c r="W245" s="13"/>
      <c r="X245" s="13"/>
      <c r="Y245" s="13"/>
      <c r="Z245" s="13"/>
      <c r="AA245" s="13"/>
      <c r="AB245" s="13"/>
      <c r="AC245" s="13"/>
    </row>
    <row r="246" spans="1:29" ht="22.5" customHeight="1">
      <c r="A246" s="16" t="s">
        <v>427</v>
      </c>
      <c r="B246" s="8"/>
      <c r="C246" s="8"/>
      <c r="D246" s="8"/>
      <c r="E246" s="8"/>
      <c r="F246" s="16"/>
      <c r="G246" s="8"/>
      <c r="H246" s="8"/>
      <c r="I246" s="8"/>
      <c r="J246" s="8"/>
      <c r="K246" s="8"/>
      <c r="L246" s="13"/>
      <c r="M246" s="13"/>
      <c r="N246" s="13"/>
      <c r="O246" s="13"/>
      <c r="P246" s="13"/>
      <c r="Q246" s="13"/>
      <c r="R246" s="13"/>
      <c r="S246" s="13"/>
      <c r="T246" s="13"/>
      <c r="U246" s="13"/>
      <c r="V246" s="13"/>
      <c r="W246" s="13"/>
      <c r="X246" s="13"/>
      <c r="Y246" s="13"/>
      <c r="Z246" s="13"/>
      <c r="AA246" s="13"/>
      <c r="AB246" s="13"/>
      <c r="AC246" s="13"/>
    </row>
    <row r="247" spans="1:29" ht="22.5" customHeight="1">
      <c r="A247" s="16" t="s">
        <v>428</v>
      </c>
      <c r="B247" s="8"/>
      <c r="C247" s="8"/>
      <c r="D247" s="8"/>
      <c r="E247" s="8"/>
      <c r="F247" s="16"/>
      <c r="G247" s="8"/>
      <c r="H247" s="8"/>
      <c r="I247" s="8"/>
      <c r="J247" s="8"/>
      <c r="K247" s="8"/>
      <c r="L247" s="13"/>
      <c r="M247" s="13"/>
      <c r="N247" s="13"/>
      <c r="O247" s="13"/>
      <c r="P247" s="13"/>
      <c r="Q247" s="13"/>
      <c r="R247" s="13"/>
      <c r="S247" s="13"/>
      <c r="T247" s="13"/>
      <c r="U247" s="13"/>
      <c r="V247" s="13"/>
      <c r="W247" s="13"/>
      <c r="X247" s="13"/>
      <c r="Y247" s="13"/>
      <c r="Z247" s="13"/>
      <c r="AA247" s="13"/>
      <c r="AB247" s="13"/>
      <c r="AC247" s="13"/>
    </row>
    <row r="248" spans="1:29" ht="22.5" customHeight="1">
      <c r="A248" s="16" t="s">
        <v>429</v>
      </c>
      <c r="B248" s="8"/>
      <c r="C248" s="8"/>
      <c r="D248" s="8"/>
      <c r="E248" s="8"/>
      <c r="F248" s="16"/>
      <c r="G248" s="8"/>
      <c r="H248" s="8"/>
      <c r="I248" s="8"/>
      <c r="J248" s="8"/>
      <c r="K248" s="8"/>
      <c r="L248" s="13"/>
      <c r="M248" s="13"/>
      <c r="N248" s="13"/>
      <c r="O248" s="13"/>
      <c r="P248" s="13"/>
      <c r="Q248" s="13"/>
      <c r="R248" s="13"/>
      <c r="S248" s="13"/>
      <c r="T248" s="13"/>
      <c r="U248" s="13"/>
      <c r="V248" s="13"/>
      <c r="W248" s="13"/>
      <c r="X248" s="13"/>
      <c r="Y248" s="13"/>
      <c r="Z248" s="13"/>
      <c r="AA248" s="13"/>
      <c r="AB248" s="13"/>
      <c r="AC248" s="13"/>
    </row>
    <row r="249" spans="1:29" ht="22.5" customHeight="1">
      <c r="A249" s="16" t="s">
        <v>430</v>
      </c>
      <c r="B249" s="8"/>
      <c r="C249" s="8"/>
      <c r="D249" s="8"/>
      <c r="E249" s="8"/>
      <c r="F249" s="16"/>
      <c r="G249" s="8"/>
      <c r="H249" s="8"/>
      <c r="I249" s="8"/>
      <c r="J249" s="8"/>
      <c r="K249" s="8"/>
      <c r="L249" s="13"/>
      <c r="M249" s="13"/>
      <c r="N249" s="13"/>
      <c r="O249" s="13"/>
      <c r="P249" s="13"/>
      <c r="Q249" s="13"/>
      <c r="R249" s="13"/>
      <c r="S249" s="13"/>
      <c r="T249" s="13"/>
      <c r="U249" s="13"/>
      <c r="V249" s="13"/>
      <c r="W249" s="13"/>
      <c r="X249" s="13"/>
      <c r="Y249" s="13"/>
      <c r="Z249" s="13"/>
      <c r="AA249" s="13"/>
      <c r="AB249" s="13"/>
      <c r="AC249" s="13"/>
    </row>
    <row r="250" spans="1:29" ht="22.5" customHeight="1">
      <c r="A250" s="16" t="s">
        <v>431</v>
      </c>
      <c r="B250" s="8"/>
      <c r="C250" s="8"/>
      <c r="D250" s="8"/>
      <c r="E250" s="8"/>
      <c r="F250" s="16"/>
      <c r="G250" s="8"/>
      <c r="H250" s="8"/>
      <c r="I250" s="8"/>
      <c r="J250" s="8"/>
      <c r="K250" s="8"/>
      <c r="L250" s="13"/>
      <c r="M250" s="13"/>
      <c r="N250" s="13"/>
      <c r="O250" s="13"/>
      <c r="P250" s="13"/>
      <c r="Q250" s="13"/>
      <c r="R250" s="13"/>
      <c r="S250" s="13"/>
      <c r="T250" s="13"/>
      <c r="U250" s="13"/>
      <c r="V250" s="13"/>
      <c r="W250" s="13"/>
      <c r="X250" s="13"/>
      <c r="Y250" s="13"/>
      <c r="Z250" s="13"/>
      <c r="AA250" s="13"/>
      <c r="AB250" s="13"/>
      <c r="AC250" s="13"/>
    </row>
    <row r="251" spans="1:29" ht="22.5" customHeight="1">
      <c r="A251" s="16" t="s">
        <v>432</v>
      </c>
      <c r="B251" s="8"/>
      <c r="C251" s="8"/>
      <c r="D251" s="8"/>
      <c r="E251" s="8"/>
      <c r="F251" s="16"/>
      <c r="G251" s="8"/>
      <c r="H251" s="8"/>
      <c r="I251" s="8"/>
      <c r="J251" s="8"/>
      <c r="K251" s="8"/>
      <c r="L251" s="13"/>
      <c r="M251" s="13"/>
      <c r="N251" s="13"/>
      <c r="O251" s="13"/>
      <c r="P251" s="13"/>
      <c r="Q251" s="13"/>
      <c r="R251" s="13"/>
      <c r="S251" s="13"/>
      <c r="T251" s="13"/>
      <c r="U251" s="13"/>
      <c r="V251" s="13"/>
      <c r="W251" s="13"/>
      <c r="X251" s="13"/>
      <c r="Y251" s="13"/>
      <c r="Z251" s="13"/>
      <c r="AA251" s="13"/>
      <c r="AB251" s="13"/>
      <c r="AC251" s="13"/>
    </row>
    <row r="252" spans="1:29" ht="22.5" customHeight="1">
      <c r="A252" s="16" t="s">
        <v>433</v>
      </c>
      <c r="B252" s="8"/>
      <c r="C252" s="8"/>
      <c r="D252" s="8"/>
      <c r="E252" s="8"/>
      <c r="F252" s="16"/>
      <c r="G252" s="8"/>
      <c r="H252" s="8"/>
      <c r="I252" s="8"/>
      <c r="J252" s="8"/>
      <c r="K252" s="8"/>
      <c r="L252" s="13"/>
      <c r="M252" s="13"/>
      <c r="N252" s="13"/>
      <c r="O252" s="13"/>
      <c r="P252" s="13"/>
      <c r="Q252" s="13"/>
      <c r="R252" s="13"/>
      <c r="S252" s="13"/>
      <c r="T252" s="13"/>
      <c r="U252" s="13"/>
      <c r="V252" s="13"/>
      <c r="W252" s="13"/>
      <c r="X252" s="13"/>
      <c r="Y252" s="13"/>
      <c r="Z252" s="13"/>
      <c r="AA252" s="13"/>
      <c r="AB252" s="13"/>
      <c r="AC252" s="13"/>
    </row>
    <row r="253" spans="1:29" ht="22.5" customHeight="1">
      <c r="A253" s="16" t="s">
        <v>434</v>
      </c>
      <c r="B253" s="8"/>
      <c r="C253" s="8"/>
      <c r="D253" s="8"/>
      <c r="E253" s="8"/>
      <c r="F253" s="16"/>
      <c r="G253" s="8"/>
      <c r="H253" s="8"/>
      <c r="I253" s="8"/>
      <c r="J253" s="8"/>
      <c r="K253" s="8"/>
      <c r="L253" s="13"/>
      <c r="M253" s="13"/>
      <c r="N253" s="13"/>
      <c r="O253" s="13"/>
      <c r="P253" s="13"/>
      <c r="Q253" s="13"/>
      <c r="R253" s="13"/>
      <c r="S253" s="13"/>
      <c r="T253" s="13"/>
      <c r="U253" s="13"/>
      <c r="V253" s="13"/>
      <c r="W253" s="13"/>
      <c r="X253" s="13"/>
      <c r="Y253" s="13"/>
      <c r="Z253" s="13"/>
      <c r="AA253" s="13"/>
      <c r="AB253" s="13"/>
      <c r="AC253" s="13"/>
    </row>
    <row r="254" spans="1:29" ht="22.5" customHeight="1">
      <c r="A254" s="16" t="s">
        <v>435</v>
      </c>
      <c r="B254" s="8"/>
      <c r="C254" s="8"/>
      <c r="D254" s="8"/>
      <c r="E254" s="8"/>
      <c r="F254" s="16"/>
      <c r="G254" s="8"/>
      <c r="H254" s="8"/>
      <c r="I254" s="8"/>
      <c r="J254" s="8"/>
      <c r="K254" s="8"/>
      <c r="L254" s="13"/>
      <c r="M254" s="13"/>
      <c r="N254" s="13"/>
      <c r="O254" s="13"/>
      <c r="P254" s="13"/>
      <c r="Q254" s="13"/>
      <c r="R254" s="13"/>
      <c r="S254" s="13"/>
      <c r="T254" s="13"/>
      <c r="U254" s="13"/>
      <c r="V254" s="13"/>
      <c r="W254" s="13"/>
      <c r="X254" s="13"/>
      <c r="Y254" s="13"/>
      <c r="Z254" s="13"/>
      <c r="AA254" s="13"/>
      <c r="AB254" s="13"/>
      <c r="AC254" s="13"/>
    </row>
    <row r="255" spans="1:29" ht="22.5" customHeight="1">
      <c r="A255" s="16" t="s">
        <v>436</v>
      </c>
      <c r="B255" s="8"/>
      <c r="C255" s="8"/>
      <c r="D255" s="8"/>
      <c r="E255" s="8"/>
      <c r="F255" s="16"/>
      <c r="G255" s="8"/>
      <c r="H255" s="8"/>
      <c r="I255" s="8"/>
      <c r="J255" s="8"/>
      <c r="K255" s="8"/>
      <c r="L255" s="13"/>
      <c r="M255" s="13"/>
      <c r="N255" s="13"/>
      <c r="O255" s="13"/>
      <c r="P255" s="13"/>
      <c r="Q255" s="13"/>
      <c r="R255" s="13"/>
      <c r="S255" s="13"/>
      <c r="T255" s="13"/>
      <c r="U255" s="13"/>
      <c r="V255" s="13"/>
      <c r="W255" s="13"/>
      <c r="X255" s="13"/>
      <c r="Y255" s="13"/>
      <c r="Z255" s="13"/>
      <c r="AA255" s="13"/>
      <c r="AB255" s="13"/>
      <c r="AC255" s="13"/>
    </row>
    <row r="256" spans="1:29" ht="22.5" customHeight="1">
      <c r="A256" s="16" t="s">
        <v>437</v>
      </c>
      <c r="B256" s="8"/>
      <c r="C256" s="8"/>
      <c r="D256" s="8"/>
      <c r="E256" s="8"/>
      <c r="F256" s="16"/>
      <c r="G256" s="8"/>
      <c r="H256" s="8"/>
      <c r="I256" s="8"/>
      <c r="J256" s="8"/>
      <c r="K256" s="8"/>
      <c r="L256" s="13"/>
      <c r="M256" s="13"/>
      <c r="N256" s="13"/>
      <c r="O256" s="13"/>
      <c r="P256" s="13"/>
      <c r="Q256" s="13"/>
      <c r="R256" s="13"/>
      <c r="S256" s="13"/>
      <c r="T256" s="13"/>
      <c r="U256" s="13"/>
      <c r="V256" s="13"/>
      <c r="W256" s="13"/>
      <c r="X256" s="13"/>
      <c r="Y256" s="13"/>
      <c r="Z256" s="13"/>
      <c r="AA256" s="13"/>
      <c r="AB256" s="13"/>
      <c r="AC256" s="13"/>
    </row>
    <row r="257" spans="1:29" ht="22.5" customHeight="1">
      <c r="A257" s="16" t="s">
        <v>438</v>
      </c>
      <c r="B257" s="8"/>
      <c r="C257" s="8"/>
      <c r="D257" s="8"/>
      <c r="E257" s="8"/>
      <c r="F257" s="16"/>
      <c r="G257" s="8"/>
      <c r="H257" s="8"/>
      <c r="I257" s="8"/>
      <c r="J257" s="8"/>
      <c r="K257" s="8"/>
      <c r="L257" s="13"/>
      <c r="M257" s="13"/>
      <c r="N257" s="13"/>
      <c r="O257" s="13"/>
      <c r="P257" s="13"/>
      <c r="Q257" s="13"/>
      <c r="R257" s="13"/>
      <c r="S257" s="13"/>
      <c r="T257" s="13"/>
      <c r="U257" s="13"/>
      <c r="V257" s="13"/>
      <c r="W257" s="13"/>
      <c r="X257" s="13"/>
      <c r="Y257" s="13"/>
      <c r="Z257" s="13"/>
      <c r="AA257" s="13"/>
      <c r="AB257" s="13"/>
      <c r="AC257" s="13"/>
    </row>
    <row r="258" spans="1:29" ht="22.5" customHeight="1">
      <c r="A258" s="16" t="s">
        <v>439</v>
      </c>
      <c r="B258" s="8"/>
      <c r="C258" s="8"/>
      <c r="D258" s="8"/>
      <c r="E258" s="8"/>
      <c r="F258" s="16"/>
      <c r="G258" s="8"/>
      <c r="H258" s="8"/>
      <c r="I258" s="8"/>
      <c r="J258" s="8"/>
      <c r="K258" s="8"/>
      <c r="L258" s="13"/>
      <c r="M258" s="13"/>
      <c r="N258" s="13"/>
      <c r="O258" s="13"/>
      <c r="P258" s="13"/>
      <c r="Q258" s="13"/>
      <c r="R258" s="13"/>
      <c r="S258" s="13"/>
      <c r="T258" s="13"/>
      <c r="U258" s="13"/>
      <c r="V258" s="13"/>
      <c r="W258" s="13"/>
      <c r="X258" s="13"/>
      <c r="Y258" s="13"/>
      <c r="Z258" s="13"/>
      <c r="AA258" s="13"/>
      <c r="AB258" s="13"/>
      <c r="AC258" s="13"/>
    </row>
    <row r="259" spans="1:29" ht="22.5" customHeight="1">
      <c r="A259" s="16" t="s">
        <v>440</v>
      </c>
      <c r="B259" s="8"/>
      <c r="C259" s="8"/>
      <c r="D259" s="8"/>
      <c r="E259" s="8"/>
      <c r="F259" s="16"/>
      <c r="G259" s="8"/>
      <c r="H259" s="8"/>
      <c r="I259" s="8"/>
      <c r="J259" s="8"/>
      <c r="K259" s="8"/>
      <c r="L259" s="13"/>
      <c r="M259" s="13"/>
      <c r="N259" s="13"/>
      <c r="O259" s="13"/>
      <c r="P259" s="13"/>
      <c r="Q259" s="13"/>
      <c r="R259" s="13"/>
      <c r="S259" s="13"/>
      <c r="T259" s="13"/>
      <c r="U259" s="13"/>
      <c r="V259" s="13"/>
      <c r="W259" s="13"/>
      <c r="X259" s="13"/>
      <c r="Y259" s="13"/>
      <c r="Z259" s="13"/>
      <c r="AA259" s="13"/>
      <c r="AB259" s="13"/>
      <c r="AC259" s="13"/>
    </row>
    <row r="260" spans="1:29" ht="22.5" customHeight="1">
      <c r="A260" s="16" t="s">
        <v>441</v>
      </c>
      <c r="B260" s="8"/>
      <c r="C260" s="8"/>
      <c r="D260" s="8"/>
      <c r="E260" s="8"/>
      <c r="F260" s="16"/>
      <c r="G260" s="8"/>
      <c r="H260" s="8"/>
      <c r="I260" s="8"/>
      <c r="J260" s="8"/>
      <c r="K260" s="8"/>
      <c r="L260" s="13"/>
      <c r="M260" s="13"/>
      <c r="N260" s="13"/>
      <c r="O260" s="13"/>
      <c r="P260" s="13"/>
      <c r="Q260" s="13"/>
      <c r="R260" s="13"/>
      <c r="S260" s="13"/>
      <c r="T260" s="13"/>
      <c r="U260" s="13"/>
      <c r="V260" s="13"/>
      <c r="W260" s="13"/>
      <c r="X260" s="13"/>
      <c r="Y260" s="13"/>
      <c r="Z260" s="13"/>
      <c r="AA260" s="13"/>
      <c r="AB260" s="13"/>
      <c r="AC260" s="13"/>
    </row>
    <row r="261" spans="1:29" ht="22.5" customHeight="1">
      <c r="A261" s="16" t="s">
        <v>442</v>
      </c>
      <c r="B261" s="8"/>
      <c r="C261" s="8"/>
      <c r="D261" s="8"/>
      <c r="E261" s="8"/>
      <c r="F261" s="16"/>
      <c r="G261" s="8"/>
      <c r="H261" s="8"/>
      <c r="I261" s="8"/>
      <c r="J261" s="8"/>
      <c r="K261" s="8"/>
      <c r="L261" s="13"/>
      <c r="M261" s="13"/>
      <c r="N261" s="13"/>
      <c r="O261" s="13"/>
      <c r="P261" s="13"/>
      <c r="Q261" s="13"/>
      <c r="R261" s="13"/>
      <c r="S261" s="13"/>
      <c r="T261" s="13"/>
      <c r="U261" s="13"/>
      <c r="V261" s="13"/>
      <c r="W261" s="13"/>
      <c r="X261" s="13"/>
      <c r="Y261" s="13"/>
      <c r="Z261" s="13"/>
      <c r="AA261" s="13"/>
      <c r="AB261" s="13"/>
      <c r="AC261" s="13"/>
    </row>
    <row r="262" spans="1:29" ht="22.5" customHeight="1">
      <c r="A262" s="16" t="s">
        <v>443</v>
      </c>
      <c r="B262" s="8"/>
      <c r="C262" s="8"/>
      <c r="D262" s="8"/>
      <c r="E262" s="8"/>
      <c r="F262" s="16"/>
      <c r="G262" s="8"/>
      <c r="H262" s="8"/>
      <c r="I262" s="8"/>
      <c r="J262" s="8"/>
      <c r="K262" s="8"/>
      <c r="L262" s="13"/>
      <c r="M262" s="13"/>
      <c r="N262" s="13"/>
      <c r="O262" s="13"/>
      <c r="P262" s="13"/>
      <c r="Q262" s="13"/>
      <c r="R262" s="13"/>
      <c r="S262" s="13"/>
      <c r="T262" s="13"/>
      <c r="U262" s="13"/>
      <c r="V262" s="13"/>
      <c r="W262" s="13"/>
      <c r="X262" s="13"/>
      <c r="Y262" s="13"/>
      <c r="Z262" s="13"/>
      <c r="AA262" s="13"/>
      <c r="AB262" s="13"/>
      <c r="AC262" s="13"/>
    </row>
    <row r="263" spans="1:29" ht="22.5" customHeight="1">
      <c r="A263" s="16" t="s">
        <v>444</v>
      </c>
      <c r="B263" s="8"/>
      <c r="C263" s="8"/>
      <c r="D263" s="8"/>
      <c r="E263" s="8"/>
      <c r="F263" s="16"/>
      <c r="G263" s="8"/>
      <c r="H263" s="8"/>
      <c r="I263" s="8"/>
      <c r="J263" s="8"/>
      <c r="K263" s="8"/>
      <c r="L263" s="13"/>
      <c r="M263" s="13"/>
      <c r="N263" s="13"/>
      <c r="O263" s="13"/>
      <c r="P263" s="13"/>
      <c r="Q263" s="13"/>
      <c r="R263" s="13"/>
      <c r="S263" s="13"/>
      <c r="T263" s="13"/>
      <c r="U263" s="13"/>
      <c r="V263" s="13"/>
      <c r="W263" s="13"/>
      <c r="X263" s="13"/>
      <c r="Y263" s="13"/>
      <c r="Z263" s="13"/>
      <c r="AA263" s="13"/>
      <c r="AB263" s="13"/>
      <c r="AC263" s="13"/>
    </row>
    <row r="264" spans="1:29" ht="22.5" customHeight="1">
      <c r="A264" s="16" t="s">
        <v>445</v>
      </c>
      <c r="B264" s="8"/>
      <c r="C264" s="8"/>
      <c r="D264" s="8"/>
      <c r="E264" s="8"/>
      <c r="F264" s="16"/>
      <c r="G264" s="8"/>
      <c r="H264" s="8"/>
      <c r="I264" s="8"/>
      <c r="J264" s="8"/>
      <c r="K264" s="8"/>
      <c r="L264" s="13"/>
      <c r="M264" s="13"/>
      <c r="N264" s="13"/>
      <c r="O264" s="13"/>
      <c r="P264" s="13"/>
      <c r="Q264" s="13"/>
      <c r="R264" s="13"/>
      <c r="S264" s="13"/>
      <c r="T264" s="13"/>
      <c r="U264" s="13"/>
      <c r="V264" s="13"/>
      <c r="W264" s="13"/>
      <c r="X264" s="13"/>
      <c r="Y264" s="13"/>
      <c r="Z264" s="13"/>
      <c r="AA264" s="13"/>
      <c r="AB264" s="13"/>
      <c r="AC264" s="13"/>
    </row>
    <row r="265" spans="1:29" ht="22.5" customHeight="1">
      <c r="A265" s="16" t="s">
        <v>446</v>
      </c>
      <c r="B265" s="8"/>
      <c r="C265" s="8"/>
      <c r="D265" s="8"/>
      <c r="E265" s="8"/>
      <c r="F265" s="16"/>
      <c r="G265" s="8"/>
      <c r="H265" s="8"/>
      <c r="I265" s="8"/>
      <c r="J265" s="8"/>
      <c r="K265" s="8"/>
      <c r="L265" s="13"/>
      <c r="M265" s="13"/>
      <c r="N265" s="13"/>
      <c r="O265" s="13"/>
      <c r="P265" s="13"/>
      <c r="Q265" s="13"/>
      <c r="R265" s="13"/>
      <c r="S265" s="13"/>
      <c r="T265" s="13"/>
      <c r="U265" s="13"/>
      <c r="V265" s="13"/>
      <c r="W265" s="13"/>
      <c r="X265" s="13"/>
      <c r="Y265" s="13"/>
      <c r="Z265" s="13"/>
      <c r="AA265" s="13"/>
      <c r="AB265" s="13"/>
      <c r="AC265" s="13"/>
    </row>
    <row r="266" spans="1:29" ht="22.5" customHeight="1">
      <c r="A266" s="16" t="s">
        <v>447</v>
      </c>
      <c r="B266" s="8"/>
      <c r="C266" s="8"/>
      <c r="D266" s="8"/>
      <c r="E266" s="8"/>
      <c r="F266" s="16"/>
      <c r="G266" s="8"/>
      <c r="H266" s="8"/>
      <c r="I266" s="8"/>
      <c r="J266" s="8"/>
      <c r="K266" s="8"/>
      <c r="L266" s="13"/>
      <c r="M266" s="13"/>
      <c r="N266" s="13"/>
      <c r="O266" s="13"/>
      <c r="P266" s="13"/>
      <c r="Q266" s="13"/>
      <c r="R266" s="13"/>
      <c r="S266" s="13"/>
      <c r="T266" s="13"/>
      <c r="U266" s="13"/>
      <c r="V266" s="13"/>
      <c r="W266" s="13"/>
      <c r="X266" s="13"/>
      <c r="Y266" s="13"/>
      <c r="Z266" s="13"/>
      <c r="AA266" s="13"/>
      <c r="AB266" s="13"/>
      <c r="AC266" s="13"/>
    </row>
    <row r="267" spans="1:29" ht="22.5" customHeight="1">
      <c r="A267" s="16" t="s">
        <v>448</v>
      </c>
      <c r="B267" s="8"/>
      <c r="C267" s="8"/>
      <c r="D267" s="8"/>
      <c r="E267" s="8"/>
      <c r="F267" s="16"/>
      <c r="G267" s="8"/>
      <c r="H267" s="8"/>
      <c r="I267" s="8"/>
      <c r="J267" s="8"/>
      <c r="K267" s="8"/>
      <c r="L267" s="13"/>
      <c r="M267" s="13"/>
      <c r="N267" s="13"/>
      <c r="O267" s="13"/>
      <c r="P267" s="13"/>
      <c r="Q267" s="13"/>
      <c r="R267" s="13"/>
      <c r="S267" s="13"/>
      <c r="T267" s="13"/>
      <c r="U267" s="13"/>
      <c r="V267" s="13"/>
      <c r="W267" s="13"/>
      <c r="X267" s="13"/>
      <c r="Y267" s="13"/>
      <c r="Z267" s="13"/>
      <c r="AA267" s="13"/>
      <c r="AB267" s="13"/>
      <c r="AC267" s="13"/>
    </row>
    <row r="268" spans="1:29" ht="22.5" customHeight="1">
      <c r="A268" s="16" t="s">
        <v>449</v>
      </c>
      <c r="B268" s="8"/>
      <c r="C268" s="8"/>
      <c r="D268" s="8"/>
      <c r="E268" s="8"/>
      <c r="F268" s="16"/>
      <c r="G268" s="8"/>
      <c r="H268" s="8"/>
      <c r="I268" s="8"/>
      <c r="J268" s="8"/>
      <c r="K268" s="8"/>
      <c r="L268" s="13"/>
      <c r="M268" s="13"/>
      <c r="N268" s="13"/>
      <c r="O268" s="13"/>
      <c r="P268" s="13"/>
      <c r="Q268" s="13"/>
      <c r="R268" s="13"/>
      <c r="S268" s="13"/>
      <c r="T268" s="13"/>
      <c r="U268" s="13"/>
      <c r="V268" s="13"/>
      <c r="W268" s="13"/>
      <c r="X268" s="13"/>
      <c r="Y268" s="13"/>
      <c r="Z268" s="13"/>
      <c r="AA268" s="13"/>
      <c r="AB268" s="13"/>
      <c r="AC268" s="13"/>
    </row>
    <row r="269" spans="1:29" ht="22.5" customHeight="1">
      <c r="A269" s="16" t="s">
        <v>450</v>
      </c>
      <c r="B269" s="8"/>
      <c r="C269" s="8"/>
      <c r="D269" s="8"/>
      <c r="E269" s="8"/>
      <c r="F269" s="16"/>
      <c r="G269" s="8"/>
      <c r="H269" s="8"/>
      <c r="I269" s="8"/>
      <c r="J269" s="8"/>
      <c r="K269" s="8"/>
      <c r="L269" s="13"/>
      <c r="M269" s="13"/>
      <c r="N269" s="13"/>
      <c r="O269" s="13"/>
      <c r="P269" s="13"/>
      <c r="Q269" s="13"/>
      <c r="R269" s="13"/>
      <c r="S269" s="13"/>
      <c r="T269" s="13"/>
      <c r="U269" s="13"/>
      <c r="V269" s="13"/>
      <c r="W269" s="13"/>
      <c r="X269" s="13"/>
      <c r="Y269" s="13"/>
      <c r="Z269" s="13"/>
      <c r="AA269" s="13"/>
      <c r="AB269" s="13"/>
      <c r="AC269" s="13"/>
    </row>
    <row r="270" spans="1:29" ht="22.5" customHeight="1">
      <c r="A270" s="16" t="s">
        <v>451</v>
      </c>
      <c r="B270" s="8"/>
      <c r="C270" s="8"/>
      <c r="D270" s="8"/>
      <c r="E270" s="8"/>
      <c r="F270" s="16"/>
      <c r="G270" s="8"/>
      <c r="H270" s="8"/>
      <c r="I270" s="8"/>
      <c r="J270" s="8"/>
      <c r="K270" s="8"/>
      <c r="L270" s="13"/>
      <c r="M270" s="13"/>
      <c r="N270" s="13"/>
      <c r="O270" s="13"/>
      <c r="P270" s="13"/>
      <c r="Q270" s="13"/>
      <c r="R270" s="13"/>
      <c r="S270" s="13"/>
      <c r="T270" s="13"/>
      <c r="U270" s="13"/>
      <c r="V270" s="13"/>
      <c r="W270" s="13"/>
      <c r="X270" s="13"/>
      <c r="Y270" s="13"/>
      <c r="Z270" s="13"/>
      <c r="AA270" s="13"/>
      <c r="AB270" s="13"/>
      <c r="AC270" s="13"/>
    </row>
    <row r="271" spans="1:29" ht="22.5" customHeight="1">
      <c r="A271" s="16" t="s">
        <v>452</v>
      </c>
      <c r="B271" s="8"/>
      <c r="C271" s="8"/>
      <c r="D271" s="8"/>
      <c r="E271" s="8"/>
      <c r="F271" s="16"/>
      <c r="G271" s="8"/>
      <c r="H271" s="8"/>
      <c r="I271" s="8"/>
      <c r="J271" s="8"/>
      <c r="K271" s="8"/>
      <c r="L271" s="13"/>
      <c r="M271" s="13"/>
      <c r="N271" s="13"/>
      <c r="O271" s="13"/>
      <c r="P271" s="13"/>
      <c r="Q271" s="13"/>
      <c r="R271" s="13"/>
      <c r="S271" s="13"/>
      <c r="T271" s="13"/>
      <c r="U271" s="13"/>
      <c r="V271" s="13"/>
      <c r="W271" s="13"/>
      <c r="X271" s="13"/>
      <c r="Y271" s="13"/>
      <c r="Z271" s="13"/>
      <c r="AA271" s="13"/>
      <c r="AB271" s="13"/>
      <c r="AC271" s="13"/>
    </row>
    <row r="272" spans="1:29" ht="22.5" customHeight="1">
      <c r="A272" s="16" t="s">
        <v>453</v>
      </c>
      <c r="B272" s="8"/>
      <c r="C272" s="8"/>
      <c r="D272" s="8"/>
      <c r="E272" s="8"/>
      <c r="F272" s="16"/>
      <c r="G272" s="8"/>
      <c r="H272" s="8"/>
      <c r="I272" s="8"/>
      <c r="J272" s="8"/>
      <c r="K272" s="8"/>
      <c r="L272" s="13"/>
      <c r="M272" s="13"/>
      <c r="N272" s="13"/>
      <c r="O272" s="13"/>
      <c r="P272" s="13"/>
      <c r="Q272" s="13"/>
      <c r="R272" s="13"/>
      <c r="S272" s="13"/>
      <c r="T272" s="13"/>
      <c r="U272" s="13"/>
      <c r="V272" s="13"/>
      <c r="W272" s="13"/>
      <c r="X272" s="13"/>
      <c r="Y272" s="13"/>
      <c r="Z272" s="13"/>
      <c r="AA272" s="13"/>
      <c r="AB272" s="13"/>
      <c r="AC272" s="13"/>
    </row>
    <row r="273" spans="1:29" ht="22.5" customHeight="1">
      <c r="A273" s="16" t="s">
        <v>454</v>
      </c>
      <c r="B273" s="8"/>
      <c r="C273" s="8"/>
      <c r="D273" s="8"/>
      <c r="E273" s="8"/>
      <c r="F273" s="16"/>
      <c r="G273" s="8"/>
      <c r="H273" s="8"/>
      <c r="I273" s="8"/>
      <c r="J273" s="8"/>
      <c r="K273" s="8"/>
      <c r="L273" s="13"/>
      <c r="M273" s="13"/>
      <c r="N273" s="13"/>
      <c r="O273" s="13"/>
      <c r="P273" s="13"/>
      <c r="Q273" s="13"/>
      <c r="R273" s="13"/>
      <c r="S273" s="13"/>
      <c r="T273" s="13"/>
      <c r="U273" s="13"/>
      <c r="V273" s="13"/>
      <c r="W273" s="13"/>
      <c r="X273" s="13"/>
      <c r="Y273" s="13"/>
      <c r="Z273" s="13"/>
      <c r="AA273" s="13"/>
      <c r="AB273" s="13"/>
      <c r="AC273" s="13"/>
    </row>
    <row r="274" spans="1:29" ht="22.5" customHeight="1">
      <c r="A274" s="16" t="s">
        <v>455</v>
      </c>
      <c r="B274" s="8"/>
      <c r="C274" s="8"/>
      <c r="D274" s="8"/>
      <c r="E274" s="8"/>
      <c r="F274" s="16"/>
      <c r="G274" s="8"/>
      <c r="H274" s="8"/>
      <c r="I274" s="8"/>
      <c r="J274" s="8"/>
      <c r="K274" s="8"/>
      <c r="L274" s="13"/>
      <c r="M274" s="13"/>
      <c r="N274" s="13"/>
      <c r="O274" s="13"/>
      <c r="P274" s="13"/>
      <c r="Q274" s="13"/>
      <c r="R274" s="13"/>
      <c r="S274" s="13"/>
      <c r="T274" s="13"/>
      <c r="U274" s="13"/>
      <c r="V274" s="13"/>
      <c r="W274" s="13"/>
      <c r="X274" s="13"/>
      <c r="Y274" s="13"/>
      <c r="Z274" s="13"/>
      <c r="AA274" s="13"/>
      <c r="AB274" s="13"/>
      <c r="AC274" s="13"/>
    </row>
    <row r="275" spans="1:29" ht="22.5" customHeight="1">
      <c r="A275" s="16" t="s">
        <v>456</v>
      </c>
      <c r="B275" s="8"/>
      <c r="C275" s="8"/>
      <c r="D275" s="8"/>
      <c r="E275" s="8"/>
      <c r="F275" s="16"/>
      <c r="G275" s="8"/>
      <c r="H275" s="8"/>
      <c r="I275" s="8"/>
      <c r="J275" s="8"/>
      <c r="K275" s="8"/>
      <c r="L275" s="13"/>
      <c r="M275" s="13"/>
      <c r="N275" s="13"/>
      <c r="O275" s="13"/>
      <c r="P275" s="13"/>
      <c r="Q275" s="13"/>
      <c r="R275" s="13"/>
      <c r="S275" s="13"/>
      <c r="T275" s="13"/>
      <c r="U275" s="13"/>
      <c r="V275" s="13"/>
      <c r="W275" s="13"/>
      <c r="X275" s="13"/>
      <c r="Y275" s="13"/>
      <c r="Z275" s="13"/>
      <c r="AA275" s="13"/>
      <c r="AB275" s="13"/>
      <c r="AC275" s="13"/>
    </row>
    <row r="276" spans="1:29" ht="22.5" customHeight="1">
      <c r="A276" s="16" t="s">
        <v>457</v>
      </c>
      <c r="B276" s="8"/>
      <c r="C276" s="8"/>
      <c r="D276" s="8"/>
      <c r="E276" s="8"/>
      <c r="F276" s="16"/>
      <c r="G276" s="8"/>
      <c r="H276" s="8"/>
      <c r="I276" s="8"/>
      <c r="J276" s="8"/>
      <c r="K276" s="8"/>
      <c r="L276" s="13"/>
      <c r="M276" s="13"/>
      <c r="N276" s="13"/>
      <c r="O276" s="13"/>
      <c r="P276" s="13"/>
      <c r="Q276" s="13"/>
      <c r="R276" s="13"/>
      <c r="S276" s="13"/>
      <c r="T276" s="13"/>
      <c r="U276" s="13"/>
      <c r="V276" s="13"/>
      <c r="W276" s="13"/>
      <c r="X276" s="13"/>
      <c r="Y276" s="13"/>
      <c r="Z276" s="13"/>
      <c r="AA276" s="13"/>
      <c r="AB276" s="13"/>
      <c r="AC276" s="13"/>
    </row>
    <row r="277" spans="1:29" ht="22.5" customHeight="1">
      <c r="A277" s="16" t="s">
        <v>458</v>
      </c>
      <c r="B277" s="8"/>
      <c r="C277" s="8"/>
      <c r="D277" s="8"/>
      <c r="E277" s="8"/>
      <c r="F277" s="16"/>
      <c r="G277" s="8"/>
      <c r="H277" s="8"/>
      <c r="I277" s="8"/>
      <c r="J277" s="8"/>
      <c r="K277" s="8"/>
      <c r="L277" s="13"/>
      <c r="M277" s="13"/>
      <c r="N277" s="13"/>
      <c r="O277" s="13"/>
      <c r="P277" s="13"/>
      <c r="Q277" s="13"/>
      <c r="R277" s="13"/>
      <c r="S277" s="13"/>
      <c r="T277" s="13"/>
      <c r="U277" s="13"/>
      <c r="V277" s="13"/>
      <c r="W277" s="13"/>
      <c r="X277" s="13"/>
      <c r="Y277" s="13"/>
      <c r="Z277" s="13"/>
      <c r="AA277" s="13"/>
      <c r="AB277" s="13"/>
      <c r="AC277" s="13"/>
    </row>
    <row r="278" spans="1:29" ht="22.5" customHeight="1">
      <c r="A278" s="16" t="s">
        <v>459</v>
      </c>
      <c r="B278" s="8"/>
      <c r="C278" s="8"/>
      <c r="D278" s="8"/>
      <c r="E278" s="8"/>
      <c r="F278" s="16"/>
      <c r="G278" s="8"/>
      <c r="H278" s="8"/>
      <c r="I278" s="8"/>
      <c r="J278" s="8"/>
      <c r="K278" s="8"/>
      <c r="L278" s="13"/>
      <c r="M278" s="13"/>
      <c r="N278" s="13"/>
      <c r="O278" s="13"/>
      <c r="P278" s="13"/>
      <c r="Q278" s="13"/>
      <c r="R278" s="13"/>
      <c r="S278" s="13"/>
      <c r="T278" s="13"/>
      <c r="U278" s="13"/>
      <c r="V278" s="13"/>
      <c r="W278" s="13"/>
      <c r="X278" s="13"/>
      <c r="Y278" s="13"/>
      <c r="Z278" s="13"/>
      <c r="AA278" s="13"/>
      <c r="AB278" s="13"/>
      <c r="AC278" s="13"/>
    </row>
    <row r="279" spans="1:29" ht="22.5" customHeight="1">
      <c r="A279" s="16" t="s">
        <v>460</v>
      </c>
      <c r="B279" s="8"/>
      <c r="C279" s="8"/>
      <c r="D279" s="8"/>
      <c r="E279" s="8"/>
      <c r="F279" s="16"/>
      <c r="G279" s="8"/>
      <c r="H279" s="8"/>
      <c r="I279" s="8"/>
      <c r="J279" s="8"/>
      <c r="K279" s="8"/>
      <c r="L279" s="13"/>
      <c r="M279" s="13"/>
      <c r="N279" s="13"/>
      <c r="O279" s="13"/>
      <c r="P279" s="13"/>
      <c r="Q279" s="13"/>
      <c r="R279" s="13"/>
      <c r="S279" s="13"/>
      <c r="T279" s="13"/>
      <c r="U279" s="13"/>
      <c r="V279" s="13"/>
      <c r="W279" s="13"/>
      <c r="X279" s="13"/>
      <c r="Y279" s="13"/>
      <c r="Z279" s="13"/>
      <c r="AA279" s="13"/>
      <c r="AB279" s="13"/>
      <c r="AC279" s="13"/>
    </row>
    <row r="280" spans="1:29" ht="22.5" customHeight="1">
      <c r="A280" s="16" t="s">
        <v>461</v>
      </c>
      <c r="B280" s="8"/>
      <c r="C280" s="8"/>
      <c r="D280" s="8"/>
      <c r="E280" s="8"/>
      <c r="F280" s="16"/>
      <c r="G280" s="8"/>
      <c r="H280" s="8"/>
      <c r="I280" s="8"/>
      <c r="J280" s="8"/>
      <c r="K280" s="8"/>
      <c r="L280" s="13"/>
      <c r="M280" s="13"/>
      <c r="N280" s="13"/>
      <c r="O280" s="13"/>
      <c r="P280" s="13"/>
      <c r="Q280" s="13"/>
      <c r="R280" s="13"/>
      <c r="S280" s="13"/>
      <c r="T280" s="13"/>
      <c r="U280" s="13"/>
      <c r="V280" s="13"/>
      <c r="W280" s="13"/>
      <c r="X280" s="13"/>
      <c r="Y280" s="13"/>
      <c r="Z280" s="13"/>
      <c r="AA280" s="13"/>
      <c r="AB280" s="13"/>
      <c r="AC280" s="13"/>
    </row>
    <row r="281" spans="1:29" ht="22.5" customHeight="1">
      <c r="A281" s="16" t="s">
        <v>462</v>
      </c>
      <c r="B281" s="8"/>
      <c r="C281" s="8"/>
      <c r="D281" s="8"/>
      <c r="E281" s="8"/>
      <c r="F281" s="16"/>
      <c r="G281" s="8"/>
      <c r="H281" s="8"/>
      <c r="I281" s="8"/>
      <c r="J281" s="8"/>
      <c r="K281" s="8"/>
      <c r="L281" s="13"/>
      <c r="M281" s="13"/>
      <c r="N281" s="13"/>
      <c r="O281" s="13"/>
      <c r="P281" s="13"/>
      <c r="Q281" s="13"/>
      <c r="R281" s="13"/>
      <c r="S281" s="13"/>
      <c r="T281" s="13"/>
      <c r="U281" s="13"/>
      <c r="V281" s="13"/>
      <c r="W281" s="13"/>
      <c r="X281" s="13"/>
      <c r="Y281" s="13"/>
      <c r="Z281" s="13"/>
      <c r="AA281" s="13"/>
      <c r="AB281" s="13"/>
      <c r="AC281" s="13"/>
    </row>
    <row r="282" spans="1:29" ht="22.5" customHeight="1">
      <c r="A282" s="16" t="s">
        <v>463</v>
      </c>
      <c r="B282" s="8"/>
      <c r="C282" s="8"/>
      <c r="D282" s="8"/>
      <c r="E282" s="8"/>
      <c r="F282" s="16"/>
      <c r="G282" s="8"/>
      <c r="H282" s="8"/>
      <c r="I282" s="8"/>
      <c r="J282" s="8"/>
      <c r="K282" s="8"/>
      <c r="L282" s="13"/>
      <c r="M282" s="13"/>
      <c r="N282" s="13"/>
      <c r="O282" s="13"/>
      <c r="P282" s="13"/>
      <c r="Q282" s="13"/>
      <c r="R282" s="13"/>
      <c r="S282" s="13"/>
      <c r="T282" s="13"/>
      <c r="U282" s="13"/>
      <c r="V282" s="13"/>
      <c r="W282" s="13"/>
      <c r="X282" s="13"/>
      <c r="Y282" s="13"/>
      <c r="Z282" s="13"/>
      <c r="AA282" s="13"/>
      <c r="AB282" s="13"/>
      <c r="AC282" s="13"/>
    </row>
    <row r="283" spans="1:29" ht="22.5" customHeight="1">
      <c r="A283" s="16" t="s">
        <v>464</v>
      </c>
      <c r="B283" s="8"/>
      <c r="C283" s="8"/>
      <c r="D283" s="8"/>
      <c r="E283" s="8"/>
      <c r="F283" s="16"/>
      <c r="G283" s="8"/>
      <c r="H283" s="8"/>
      <c r="I283" s="8"/>
      <c r="J283" s="8"/>
      <c r="K283" s="8"/>
      <c r="L283" s="13"/>
      <c r="M283" s="13"/>
      <c r="N283" s="13"/>
      <c r="O283" s="13"/>
      <c r="P283" s="13"/>
      <c r="Q283" s="13"/>
      <c r="R283" s="13"/>
      <c r="S283" s="13"/>
      <c r="T283" s="13"/>
      <c r="U283" s="13"/>
      <c r="V283" s="13"/>
      <c r="W283" s="13"/>
      <c r="X283" s="13"/>
      <c r="Y283" s="13"/>
      <c r="Z283" s="13"/>
      <c r="AA283" s="13"/>
      <c r="AB283" s="13"/>
      <c r="AC283" s="13"/>
    </row>
    <row r="284" spans="1:29" ht="22.5" customHeight="1">
      <c r="A284" s="16" t="s">
        <v>465</v>
      </c>
      <c r="B284" s="8"/>
      <c r="C284" s="8"/>
      <c r="D284" s="8"/>
      <c r="E284" s="8"/>
      <c r="F284" s="16"/>
      <c r="G284" s="8"/>
      <c r="H284" s="8"/>
      <c r="I284" s="8"/>
      <c r="J284" s="8"/>
      <c r="K284" s="8"/>
      <c r="L284" s="13"/>
      <c r="M284" s="13"/>
      <c r="N284" s="13"/>
      <c r="O284" s="13"/>
      <c r="P284" s="13"/>
      <c r="Q284" s="13"/>
      <c r="R284" s="13"/>
      <c r="S284" s="13"/>
      <c r="T284" s="13"/>
      <c r="U284" s="13"/>
      <c r="V284" s="13"/>
      <c r="W284" s="13"/>
      <c r="X284" s="13"/>
      <c r="Y284" s="13"/>
      <c r="Z284" s="13"/>
      <c r="AA284" s="13"/>
      <c r="AB284" s="13"/>
      <c r="AC284" s="13"/>
    </row>
    <row r="285" spans="1:29" ht="22.5" customHeight="1">
      <c r="A285" s="16" t="s">
        <v>466</v>
      </c>
      <c r="B285" s="8"/>
      <c r="C285" s="8"/>
      <c r="D285" s="8"/>
      <c r="E285" s="8"/>
      <c r="F285" s="16"/>
      <c r="G285" s="8"/>
      <c r="H285" s="8"/>
      <c r="I285" s="8"/>
      <c r="J285" s="8"/>
      <c r="K285" s="8"/>
      <c r="L285" s="13"/>
      <c r="M285" s="13"/>
      <c r="N285" s="13"/>
      <c r="O285" s="13"/>
      <c r="P285" s="13"/>
      <c r="Q285" s="13"/>
      <c r="R285" s="13"/>
      <c r="S285" s="13"/>
      <c r="T285" s="13"/>
      <c r="U285" s="13"/>
      <c r="V285" s="13"/>
      <c r="W285" s="13"/>
      <c r="X285" s="13"/>
      <c r="Y285" s="13"/>
      <c r="Z285" s="13"/>
      <c r="AA285" s="13"/>
      <c r="AB285" s="13"/>
      <c r="AC285" s="13"/>
    </row>
    <row r="286" spans="1:29" ht="22.5" customHeight="1">
      <c r="A286" s="16" t="s">
        <v>467</v>
      </c>
      <c r="B286" s="8"/>
      <c r="C286" s="8"/>
      <c r="D286" s="8"/>
      <c r="E286" s="8"/>
      <c r="F286" s="16"/>
      <c r="G286" s="8"/>
      <c r="H286" s="8"/>
      <c r="I286" s="8"/>
      <c r="J286" s="8"/>
      <c r="K286" s="8"/>
      <c r="L286" s="13"/>
      <c r="M286" s="13"/>
      <c r="N286" s="13"/>
      <c r="O286" s="13"/>
      <c r="P286" s="13"/>
      <c r="Q286" s="13"/>
      <c r="R286" s="13"/>
      <c r="S286" s="13"/>
      <c r="T286" s="13"/>
      <c r="U286" s="13"/>
      <c r="V286" s="13"/>
      <c r="W286" s="13"/>
      <c r="X286" s="13"/>
      <c r="Y286" s="13"/>
      <c r="Z286" s="13"/>
      <c r="AA286" s="13"/>
      <c r="AB286" s="13"/>
      <c r="AC286" s="13"/>
    </row>
    <row r="287" spans="1:29" ht="22.5" customHeight="1">
      <c r="A287" s="16" t="s">
        <v>468</v>
      </c>
      <c r="B287" s="8"/>
      <c r="C287" s="8"/>
      <c r="D287" s="8"/>
      <c r="E287" s="8"/>
      <c r="F287" s="16"/>
      <c r="G287" s="8"/>
      <c r="H287" s="8"/>
      <c r="I287" s="8"/>
      <c r="J287" s="8"/>
      <c r="K287" s="8"/>
      <c r="L287" s="13"/>
      <c r="M287" s="13"/>
      <c r="N287" s="13"/>
      <c r="O287" s="13"/>
      <c r="P287" s="13"/>
      <c r="Q287" s="13"/>
      <c r="R287" s="13"/>
      <c r="S287" s="13"/>
      <c r="T287" s="13"/>
      <c r="U287" s="13"/>
      <c r="V287" s="13"/>
      <c r="W287" s="13"/>
      <c r="X287" s="13"/>
      <c r="Y287" s="13"/>
      <c r="Z287" s="13"/>
      <c r="AA287" s="13"/>
      <c r="AB287" s="13"/>
      <c r="AC287" s="13"/>
    </row>
    <row r="288" spans="1:29" ht="22.5" customHeight="1">
      <c r="A288" s="16" t="s">
        <v>469</v>
      </c>
      <c r="B288" s="8"/>
      <c r="C288" s="8"/>
      <c r="D288" s="8"/>
      <c r="E288" s="8"/>
      <c r="F288" s="16"/>
      <c r="G288" s="8"/>
      <c r="H288" s="8"/>
      <c r="I288" s="8"/>
      <c r="J288" s="8"/>
      <c r="K288" s="8"/>
      <c r="L288" s="13"/>
      <c r="M288" s="13"/>
      <c r="N288" s="13"/>
      <c r="O288" s="13"/>
      <c r="P288" s="13"/>
      <c r="Q288" s="13"/>
      <c r="R288" s="13"/>
      <c r="S288" s="13"/>
      <c r="T288" s="13"/>
      <c r="U288" s="13"/>
      <c r="V288" s="13"/>
      <c r="W288" s="13"/>
      <c r="X288" s="13"/>
      <c r="Y288" s="13"/>
      <c r="Z288" s="13"/>
      <c r="AA288" s="13"/>
      <c r="AB288" s="13"/>
      <c r="AC288" s="13"/>
    </row>
    <row r="289" spans="1:29" ht="22.5" customHeight="1">
      <c r="A289" s="16" t="s">
        <v>470</v>
      </c>
      <c r="B289" s="8"/>
      <c r="C289" s="8"/>
      <c r="D289" s="8"/>
      <c r="E289" s="8"/>
      <c r="F289" s="16"/>
      <c r="G289" s="8"/>
      <c r="H289" s="8"/>
      <c r="I289" s="8"/>
      <c r="J289" s="8"/>
      <c r="K289" s="8"/>
      <c r="L289" s="13"/>
      <c r="M289" s="13"/>
      <c r="N289" s="13"/>
      <c r="O289" s="13"/>
      <c r="P289" s="13"/>
      <c r="Q289" s="13"/>
      <c r="R289" s="13"/>
      <c r="S289" s="13"/>
      <c r="T289" s="13"/>
      <c r="U289" s="13"/>
      <c r="V289" s="13"/>
      <c r="W289" s="13"/>
      <c r="X289" s="13"/>
      <c r="Y289" s="13"/>
      <c r="Z289" s="13"/>
      <c r="AA289" s="13"/>
      <c r="AB289" s="13"/>
      <c r="AC289" s="13"/>
    </row>
    <row r="290" spans="1:29" ht="22.5" customHeight="1">
      <c r="A290" s="16" t="s">
        <v>471</v>
      </c>
      <c r="B290" s="8"/>
      <c r="C290" s="8"/>
      <c r="D290" s="8"/>
      <c r="E290" s="8"/>
      <c r="F290" s="16"/>
      <c r="G290" s="8"/>
      <c r="H290" s="8"/>
      <c r="I290" s="8"/>
      <c r="J290" s="8"/>
      <c r="K290" s="8"/>
      <c r="L290" s="13"/>
      <c r="M290" s="13"/>
      <c r="N290" s="13"/>
      <c r="O290" s="13"/>
      <c r="P290" s="13"/>
      <c r="Q290" s="13"/>
      <c r="R290" s="13"/>
      <c r="S290" s="13"/>
      <c r="T290" s="13"/>
      <c r="U290" s="13"/>
      <c r="V290" s="13"/>
      <c r="W290" s="13"/>
      <c r="X290" s="13"/>
      <c r="Y290" s="13"/>
      <c r="Z290" s="13"/>
      <c r="AA290" s="13"/>
      <c r="AB290" s="13"/>
      <c r="AC290" s="13"/>
    </row>
    <row r="291" spans="1:29" ht="22.5" customHeight="1">
      <c r="A291" s="16" t="s">
        <v>472</v>
      </c>
      <c r="B291" s="8"/>
      <c r="C291" s="8"/>
      <c r="D291" s="8"/>
      <c r="E291" s="8"/>
      <c r="F291" s="16"/>
      <c r="G291" s="8"/>
      <c r="H291" s="8"/>
      <c r="I291" s="8"/>
      <c r="J291" s="8"/>
      <c r="K291" s="8"/>
      <c r="L291" s="13"/>
      <c r="M291" s="13"/>
      <c r="N291" s="13"/>
      <c r="O291" s="13"/>
      <c r="P291" s="13"/>
      <c r="Q291" s="13"/>
      <c r="R291" s="13"/>
      <c r="S291" s="13"/>
      <c r="T291" s="13"/>
      <c r="U291" s="13"/>
      <c r="V291" s="13"/>
      <c r="W291" s="13"/>
      <c r="X291" s="13"/>
      <c r="Y291" s="13"/>
      <c r="Z291" s="13"/>
      <c r="AA291" s="13"/>
      <c r="AB291" s="13"/>
      <c r="AC291" s="13"/>
    </row>
    <row r="292" spans="1:29" ht="22.5" customHeight="1">
      <c r="A292" s="16" t="s">
        <v>473</v>
      </c>
      <c r="B292" s="8"/>
      <c r="C292" s="8"/>
      <c r="D292" s="8"/>
      <c r="E292" s="8"/>
      <c r="F292" s="16"/>
      <c r="G292" s="8"/>
      <c r="H292" s="8"/>
      <c r="I292" s="8"/>
      <c r="J292" s="8"/>
      <c r="K292" s="8"/>
      <c r="L292" s="13"/>
      <c r="M292" s="13"/>
      <c r="N292" s="13"/>
      <c r="O292" s="13"/>
      <c r="P292" s="13"/>
      <c r="Q292" s="13"/>
      <c r="R292" s="13"/>
      <c r="S292" s="13"/>
      <c r="T292" s="13"/>
      <c r="U292" s="13"/>
      <c r="V292" s="13"/>
      <c r="W292" s="13"/>
      <c r="X292" s="13"/>
      <c r="Y292" s="13"/>
      <c r="Z292" s="13"/>
      <c r="AA292" s="13"/>
      <c r="AB292" s="13"/>
      <c r="AC292" s="13"/>
    </row>
    <row r="293" spans="1:29" ht="22.5" customHeight="1">
      <c r="A293" s="16" t="s">
        <v>474</v>
      </c>
      <c r="B293" s="8"/>
      <c r="C293" s="8"/>
      <c r="D293" s="8"/>
      <c r="E293" s="8"/>
      <c r="F293" s="16"/>
      <c r="G293" s="8"/>
      <c r="H293" s="8"/>
      <c r="I293" s="8"/>
      <c r="J293" s="8"/>
      <c r="K293" s="8"/>
      <c r="L293" s="13"/>
      <c r="M293" s="13"/>
      <c r="N293" s="13"/>
      <c r="O293" s="13"/>
      <c r="P293" s="13"/>
      <c r="Q293" s="13"/>
      <c r="R293" s="13"/>
      <c r="S293" s="13"/>
      <c r="T293" s="13"/>
      <c r="U293" s="13"/>
      <c r="V293" s="13"/>
      <c r="W293" s="13"/>
      <c r="X293" s="13"/>
      <c r="Y293" s="13"/>
      <c r="Z293" s="13"/>
      <c r="AA293" s="13"/>
      <c r="AB293" s="13"/>
      <c r="AC293" s="13"/>
    </row>
    <row r="294" spans="1:29" ht="22.5" customHeight="1">
      <c r="A294" s="16" t="s">
        <v>475</v>
      </c>
      <c r="B294" s="8"/>
      <c r="C294" s="8"/>
      <c r="D294" s="8"/>
      <c r="E294" s="8"/>
      <c r="F294" s="16"/>
      <c r="G294" s="8"/>
      <c r="H294" s="8"/>
      <c r="I294" s="8"/>
      <c r="J294" s="8"/>
      <c r="K294" s="8"/>
      <c r="L294" s="13"/>
      <c r="M294" s="13"/>
      <c r="N294" s="13"/>
      <c r="O294" s="13"/>
      <c r="P294" s="13"/>
      <c r="Q294" s="13"/>
      <c r="R294" s="13"/>
      <c r="S294" s="13"/>
      <c r="T294" s="13"/>
      <c r="U294" s="13"/>
      <c r="V294" s="13"/>
      <c r="W294" s="13"/>
      <c r="X294" s="13"/>
      <c r="Y294" s="13"/>
      <c r="Z294" s="13"/>
      <c r="AA294" s="13"/>
      <c r="AB294" s="13"/>
      <c r="AC294" s="13"/>
    </row>
    <row r="295" spans="1:29" ht="22.5" customHeight="1">
      <c r="A295" s="16" t="s">
        <v>476</v>
      </c>
      <c r="B295" s="8"/>
      <c r="C295" s="8"/>
      <c r="D295" s="8"/>
      <c r="E295" s="8"/>
      <c r="F295" s="16"/>
      <c r="G295" s="8"/>
      <c r="H295" s="8"/>
      <c r="I295" s="8"/>
      <c r="J295" s="8"/>
      <c r="K295" s="8"/>
      <c r="L295" s="13"/>
      <c r="M295" s="13"/>
      <c r="N295" s="13"/>
      <c r="O295" s="13"/>
      <c r="P295" s="13"/>
      <c r="Q295" s="13"/>
      <c r="R295" s="13"/>
      <c r="S295" s="13"/>
      <c r="T295" s="13"/>
      <c r="U295" s="13"/>
      <c r="V295" s="13"/>
      <c r="W295" s="13"/>
      <c r="X295" s="13"/>
      <c r="Y295" s="13"/>
      <c r="Z295" s="13"/>
      <c r="AA295" s="13"/>
      <c r="AB295" s="13"/>
      <c r="AC295" s="13"/>
    </row>
    <row r="296" spans="1:29" ht="22.5" customHeight="1">
      <c r="A296" s="16" t="s">
        <v>477</v>
      </c>
      <c r="B296" s="8"/>
      <c r="C296" s="8"/>
      <c r="D296" s="8"/>
      <c r="E296" s="8"/>
      <c r="F296" s="16"/>
      <c r="G296" s="8"/>
      <c r="H296" s="8"/>
      <c r="I296" s="8"/>
      <c r="J296" s="8"/>
      <c r="K296" s="8"/>
      <c r="L296" s="13"/>
      <c r="M296" s="13"/>
      <c r="N296" s="13"/>
      <c r="O296" s="13"/>
      <c r="P296" s="13"/>
      <c r="Q296" s="13"/>
      <c r="R296" s="13"/>
      <c r="S296" s="13"/>
      <c r="T296" s="13"/>
      <c r="U296" s="13"/>
      <c r="V296" s="13"/>
      <c r="W296" s="13"/>
      <c r="X296" s="13"/>
      <c r="Y296" s="13"/>
      <c r="Z296" s="13"/>
      <c r="AA296" s="13"/>
      <c r="AB296" s="13"/>
      <c r="AC296" s="13"/>
    </row>
    <row r="297" spans="1:29" ht="22.5" customHeight="1">
      <c r="A297" s="16" t="s">
        <v>478</v>
      </c>
      <c r="B297" s="8"/>
      <c r="C297" s="8"/>
      <c r="D297" s="8"/>
      <c r="E297" s="8"/>
      <c r="F297" s="16"/>
      <c r="G297" s="8"/>
      <c r="H297" s="8"/>
      <c r="I297" s="8"/>
      <c r="J297" s="8"/>
      <c r="K297" s="8"/>
      <c r="L297" s="13"/>
      <c r="M297" s="13"/>
      <c r="N297" s="13"/>
      <c r="O297" s="13"/>
      <c r="P297" s="13"/>
      <c r="Q297" s="13"/>
      <c r="R297" s="13"/>
      <c r="S297" s="13"/>
      <c r="T297" s="13"/>
      <c r="U297" s="13"/>
      <c r="V297" s="13"/>
      <c r="W297" s="13"/>
      <c r="X297" s="13"/>
      <c r="Y297" s="13"/>
      <c r="Z297" s="13"/>
      <c r="AA297" s="13"/>
      <c r="AB297" s="13"/>
      <c r="AC297" s="13"/>
    </row>
    <row r="298" spans="1:29" ht="22.5" customHeight="1">
      <c r="A298" s="16" t="s">
        <v>479</v>
      </c>
      <c r="B298" s="8"/>
      <c r="C298" s="8"/>
      <c r="D298" s="8"/>
      <c r="E298" s="8"/>
      <c r="F298" s="16"/>
      <c r="G298" s="8"/>
      <c r="H298" s="8"/>
      <c r="I298" s="8"/>
      <c r="J298" s="8"/>
      <c r="K298" s="8"/>
      <c r="L298" s="13"/>
      <c r="M298" s="13"/>
      <c r="N298" s="13"/>
      <c r="O298" s="13"/>
      <c r="P298" s="13"/>
      <c r="Q298" s="13"/>
      <c r="R298" s="13"/>
      <c r="S298" s="13"/>
      <c r="T298" s="13"/>
      <c r="U298" s="13"/>
      <c r="V298" s="13"/>
      <c r="W298" s="13"/>
      <c r="X298" s="13"/>
      <c r="Y298" s="13"/>
      <c r="Z298" s="13"/>
      <c r="AA298" s="13"/>
      <c r="AB298" s="13"/>
      <c r="AC298" s="13"/>
    </row>
    <row r="299" spans="1:29" ht="22.5" customHeight="1">
      <c r="A299" s="16" t="s">
        <v>480</v>
      </c>
      <c r="B299" s="8"/>
      <c r="C299" s="8"/>
      <c r="D299" s="8"/>
      <c r="E299" s="8"/>
      <c r="F299" s="16"/>
      <c r="G299" s="8"/>
      <c r="H299" s="8"/>
      <c r="I299" s="8"/>
      <c r="J299" s="8"/>
      <c r="K299" s="8"/>
      <c r="L299" s="13"/>
      <c r="M299" s="13"/>
      <c r="N299" s="13"/>
      <c r="O299" s="13"/>
      <c r="P299" s="13"/>
      <c r="Q299" s="13"/>
      <c r="R299" s="13"/>
      <c r="S299" s="13"/>
      <c r="T299" s="13"/>
      <c r="U299" s="13"/>
      <c r="V299" s="13"/>
      <c r="W299" s="13"/>
      <c r="X299" s="13"/>
      <c r="Y299" s="13"/>
      <c r="Z299" s="13"/>
      <c r="AA299" s="13"/>
      <c r="AB299" s="13"/>
      <c r="AC299" s="13"/>
    </row>
    <row r="300" spans="1:29" ht="22.5" customHeight="1">
      <c r="A300" s="16" t="s">
        <v>481</v>
      </c>
      <c r="B300" s="8"/>
      <c r="C300" s="8"/>
      <c r="D300" s="8"/>
      <c r="E300" s="8"/>
      <c r="F300" s="16"/>
      <c r="G300" s="8"/>
      <c r="H300" s="8"/>
      <c r="I300" s="8"/>
      <c r="J300" s="8"/>
      <c r="K300" s="8"/>
      <c r="L300" s="13"/>
      <c r="M300" s="13"/>
      <c r="N300" s="13"/>
      <c r="O300" s="13"/>
      <c r="P300" s="13"/>
      <c r="Q300" s="13"/>
      <c r="R300" s="13"/>
      <c r="S300" s="13"/>
      <c r="T300" s="13"/>
      <c r="U300" s="13"/>
      <c r="V300" s="13"/>
      <c r="W300" s="13"/>
      <c r="X300" s="13"/>
      <c r="Y300" s="13"/>
      <c r="Z300" s="13"/>
      <c r="AA300" s="13"/>
      <c r="AB300" s="13"/>
      <c r="AC300" s="13"/>
    </row>
    <row r="301" spans="1:29" ht="22.5" customHeight="1">
      <c r="A301" s="16" t="s">
        <v>482</v>
      </c>
      <c r="B301" s="8"/>
      <c r="C301" s="8"/>
      <c r="D301" s="8"/>
      <c r="E301" s="8"/>
      <c r="F301" s="16"/>
      <c r="G301" s="8"/>
      <c r="H301" s="8"/>
      <c r="I301" s="8"/>
      <c r="J301" s="8"/>
      <c r="K301" s="8"/>
      <c r="L301" s="13"/>
      <c r="M301" s="13"/>
      <c r="N301" s="13"/>
      <c r="O301" s="13"/>
      <c r="P301" s="13"/>
      <c r="Q301" s="13"/>
      <c r="R301" s="13"/>
      <c r="S301" s="13"/>
      <c r="T301" s="13"/>
      <c r="U301" s="13"/>
      <c r="V301" s="13"/>
      <c r="W301" s="13"/>
      <c r="X301" s="13"/>
      <c r="Y301" s="13"/>
      <c r="Z301" s="13"/>
      <c r="AA301" s="13"/>
      <c r="AB301" s="13"/>
      <c r="AC301" s="13"/>
    </row>
    <row r="302" spans="1:29" ht="22.5" customHeight="1">
      <c r="A302" s="16" t="s">
        <v>483</v>
      </c>
      <c r="B302" s="8"/>
      <c r="C302" s="8"/>
      <c r="D302" s="8"/>
      <c r="E302" s="8"/>
      <c r="F302" s="16"/>
      <c r="G302" s="8"/>
      <c r="H302" s="8"/>
      <c r="I302" s="8"/>
      <c r="J302" s="8"/>
      <c r="K302" s="8"/>
      <c r="L302" s="13"/>
      <c r="M302" s="13"/>
      <c r="N302" s="13"/>
      <c r="O302" s="13"/>
      <c r="P302" s="13"/>
      <c r="Q302" s="13"/>
      <c r="R302" s="13"/>
      <c r="S302" s="13"/>
      <c r="T302" s="13"/>
      <c r="U302" s="13"/>
      <c r="V302" s="13"/>
      <c r="W302" s="13"/>
      <c r="X302" s="13"/>
      <c r="Y302" s="13"/>
      <c r="Z302" s="13"/>
      <c r="AA302" s="13"/>
      <c r="AB302" s="13"/>
      <c r="AC302" s="13"/>
    </row>
    <row r="303" spans="1:29" ht="22.5" customHeight="1">
      <c r="A303" s="16" t="s">
        <v>484</v>
      </c>
      <c r="B303" s="8"/>
      <c r="C303" s="8"/>
      <c r="D303" s="8"/>
      <c r="E303" s="8"/>
      <c r="F303" s="16"/>
      <c r="G303" s="8"/>
      <c r="H303" s="8"/>
      <c r="I303" s="8"/>
      <c r="J303" s="8"/>
      <c r="K303" s="8"/>
      <c r="L303" s="13"/>
      <c r="M303" s="13"/>
      <c r="N303" s="13"/>
      <c r="O303" s="13"/>
      <c r="P303" s="13"/>
      <c r="Q303" s="13"/>
      <c r="R303" s="13"/>
      <c r="S303" s="13"/>
      <c r="T303" s="13"/>
      <c r="U303" s="13"/>
      <c r="V303" s="13"/>
      <c r="W303" s="13"/>
      <c r="X303" s="13"/>
      <c r="Y303" s="13"/>
      <c r="Z303" s="13"/>
      <c r="AA303" s="13"/>
      <c r="AB303" s="13"/>
      <c r="AC303" s="13"/>
    </row>
    <row r="304" spans="1:29" ht="22.5" customHeight="1">
      <c r="A304" s="16" t="s">
        <v>485</v>
      </c>
      <c r="B304" s="8"/>
      <c r="C304" s="8"/>
      <c r="D304" s="8"/>
      <c r="E304" s="8"/>
      <c r="F304" s="16"/>
      <c r="G304" s="8"/>
      <c r="H304" s="8"/>
      <c r="I304" s="8"/>
      <c r="J304" s="8"/>
      <c r="K304" s="8"/>
      <c r="L304" s="13"/>
      <c r="M304" s="13"/>
      <c r="N304" s="13"/>
      <c r="O304" s="13"/>
      <c r="P304" s="13"/>
      <c r="Q304" s="13"/>
      <c r="R304" s="13"/>
      <c r="S304" s="13"/>
      <c r="T304" s="13"/>
      <c r="U304" s="13"/>
      <c r="V304" s="13"/>
      <c r="W304" s="13"/>
      <c r="X304" s="13"/>
      <c r="Y304" s="13"/>
      <c r="Z304" s="13"/>
      <c r="AA304" s="13"/>
      <c r="AB304" s="13"/>
      <c r="AC304" s="13"/>
    </row>
    <row r="305" spans="1:29" ht="22.5" customHeight="1">
      <c r="A305" s="16" t="s">
        <v>486</v>
      </c>
      <c r="B305" s="8"/>
      <c r="C305" s="8"/>
      <c r="D305" s="8"/>
      <c r="E305" s="8"/>
      <c r="F305" s="16"/>
      <c r="G305" s="8"/>
      <c r="H305" s="8"/>
      <c r="I305" s="8"/>
      <c r="J305" s="8"/>
      <c r="K305" s="8"/>
      <c r="L305" s="13"/>
      <c r="M305" s="13"/>
      <c r="N305" s="13"/>
      <c r="O305" s="13"/>
      <c r="P305" s="13"/>
      <c r="Q305" s="13"/>
      <c r="R305" s="13"/>
      <c r="S305" s="13"/>
      <c r="T305" s="13"/>
      <c r="U305" s="13"/>
      <c r="V305" s="13"/>
      <c r="W305" s="13"/>
      <c r="X305" s="13"/>
      <c r="Y305" s="13"/>
      <c r="Z305" s="13"/>
      <c r="AA305" s="13"/>
      <c r="AB305" s="13"/>
      <c r="AC305" s="13"/>
    </row>
    <row r="306" spans="1:29" ht="22.5" customHeight="1">
      <c r="A306" s="16" t="s">
        <v>487</v>
      </c>
      <c r="B306" s="8"/>
      <c r="C306" s="8"/>
      <c r="D306" s="8"/>
      <c r="E306" s="8"/>
      <c r="F306" s="16"/>
      <c r="G306" s="8"/>
      <c r="H306" s="8"/>
      <c r="I306" s="8"/>
      <c r="J306" s="8"/>
      <c r="K306" s="8"/>
      <c r="L306" s="13"/>
      <c r="M306" s="13"/>
      <c r="N306" s="13"/>
      <c r="O306" s="13"/>
      <c r="P306" s="13"/>
      <c r="Q306" s="13"/>
      <c r="R306" s="13"/>
      <c r="S306" s="13"/>
      <c r="T306" s="13"/>
      <c r="U306" s="13"/>
      <c r="V306" s="13"/>
      <c r="W306" s="13"/>
      <c r="X306" s="13"/>
      <c r="Y306" s="13"/>
      <c r="Z306" s="13"/>
      <c r="AA306" s="13"/>
      <c r="AB306" s="13"/>
      <c r="AC306" s="13"/>
    </row>
    <row r="307" spans="1:29" ht="22.5" customHeight="1">
      <c r="A307" s="16" t="s">
        <v>488</v>
      </c>
      <c r="B307" s="8"/>
      <c r="C307" s="8"/>
      <c r="D307" s="8"/>
      <c r="E307" s="8"/>
      <c r="F307" s="16"/>
      <c r="G307" s="8"/>
      <c r="H307" s="8"/>
      <c r="I307" s="8"/>
      <c r="J307" s="8"/>
      <c r="K307" s="8"/>
      <c r="L307" s="13"/>
      <c r="M307" s="13"/>
      <c r="N307" s="13"/>
      <c r="O307" s="13"/>
      <c r="P307" s="13"/>
      <c r="Q307" s="13"/>
      <c r="R307" s="13"/>
      <c r="S307" s="13"/>
      <c r="T307" s="13"/>
      <c r="U307" s="13"/>
      <c r="V307" s="13"/>
      <c r="W307" s="13"/>
      <c r="X307" s="13"/>
      <c r="Y307" s="13"/>
      <c r="Z307" s="13"/>
      <c r="AA307" s="13"/>
      <c r="AB307" s="13"/>
      <c r="AC307" s="13"/>
    </row>
    <row r="308" spans="1:29" ht="22.5" customHeight="1">
      <c r="A308" s="16" t="s">
        <v>489</v>
      </c>
      <c r="B308" s="8"/>
      <c r="C308" s="8"/>
      <c r="D308" s="8"/>
      <c r="E308" s="8"/>
      <c r="F308" s="16"/>
      <c r="G308" s="8"/>
      <c r="H308" s="8"/>
      <c r="I308" s="8"/>
      <c r="J308" s="8"/>
      <c r="K308" s="8"/>
      <c r="L308" s="13"/>
      <c r="M308" s="13"/>
      <c r="N308" s="13"/>
      <c r="O308" s="13"/>
      <c r="P308" s="13"/>
      <c r="Q308" s="13"/>
      <c r="R308" s="13"/>
      <c r="S308" s="13"/>
      <c r="T308" s="13"/>
      <c r="U308" s="13"/>
      <c r="V308" s="13"/>
      <c r="W308" s="13"/>
      <c r="X308" s="13"/>
      <c r="Y308" s="13"/>
      <c r="Z308" s="13"/>
      <c r="AA308" s="13"/>
      <c r="AB308" s="13"/>
      <c r="AC308" s="13"/>
    </row>
    <row r="309" spans="1:29" ht="22.5" customHeight="1">
      <c r="A309" s="16" t="s">
        <v>490</v>
      </c>
      <c r="B309" s="8"/>
      <c r="C309" s="8"/>
      <c r="D309" s="8"/>
      <c r="E309" s="8"/>
      <c r="F309" s="16"/>
      <c r="G309" s="8"/>
      <c r="H309" s="8"/>
      <c r="I309" s="8"/>
      <c r="J309" s="8"/>
      <c r="K309" s="8"/>
      <c r="L309" s="13"/>
      <c r="M309" s="13"/>
      <c r="N309" s="13"/>
      <c r="O309" s="13"/>
      <c r="P309" s="13"/>
      <c r="Q309" s="13"/>
      <c r="R309" s="13"/>
      <c r="S309" s="13"/>
      <c r="T309" s="13"/>
      <c r="U309" s="13"/>
      <c r="V309" s="13"/>
      <c r="W309" s="13"/>
      <c r="X309" s="13"/>
      <c r="Y309" s="13"/>
      <c r="Z309" s="13"/>
      <c r="AA309" s="13"/>
      <c r="AB309" s="13"/>
      <c r="AC309" s="13"/>
    </row>
    <row r="310" spans="1:29" ht="22.5" customHeight="1">
      <c r="A310" s="16" t="s">
        <v>491</v>
      </c>
      <c r="B310" s="8"/>
      <c r="C310" s="8"/>
      <c r="D310" s="8"/>
      <c r="E310" s="8"/>
      <c r="F310" s="16"/>
      <c r="G310" s="8"/>
      <c r="H310" s="8"/>
      <c r="I310" s="8"/>
      <c r="J310" s="8"/>
      <c r="K310" s="8"/>
      <c r="L310" s="13"/>
      <c r="M310" s="13"/>
      <c r="N310" s="13"/>
      <c r="O310" s="13"/>
      <c r="P310" s="13"/>
      <c r="Q310" s="13"/>
      <c r="R310" s="13"/>
      <c r="S310" s="13"/>
      <c r="T310" s="13"/>
      <c r="U310" s="13"/>
      <c r="V310" s="13"/>
      <c r="W310" s="13"/>
      <c r="X310" s="13"/>
      <c r="Y310" s="13"/>
      <c r="Z310" s="13"/>
      <c r="AA310" s="13"/>
      <c r="AB310" s="13"/>
      <c r="AC310" s="13"/>
    </row>
    <row r="311" spans="1:29" ht="22.5" customHeight="1">
      <c r="A311" s="16" t="s">
        <v>492</v>
      </c>
      <c r="B311" s="8"/>
      <c r="C311" s="8"/>
      <c r="D311" s="8"/>
      <c r="E311" s="8"/>
      <c r="F311" s="16"/>
      <c r="G311" s="8"/>
      <c r="H311" s="8"/>
      <c r="I311" s="8"/>
      <c r="J311" s="8"/>
      <c r="K311" s="8"/>
      <c r="L311" s="13"/>
      <c r="M311" s="13"/>
      <c r="N311" s="13"/>
      <c r="O311" s="13"/>
      <c r="P311" s="13"/>
      <c r="Q311" s="13"/>
      <c r="R311" s="13"/>
      <c r="S311" s="13"/>
      <c r="T311" s="13"/>
      <c r="U311" s="13"/>
      <c r="V311" s="13"/>
      <c r="W311" s="13"/>
      <c r="X311" s="13"/>
      <c r="Y311" s="13"/>
      <c r="Z311" s="13"/>
      <c r="AA311" s="13"/>
      <c r="AB311" s="13"/>
      <c r="AC311" s="13"/>
    </row>
    <row r="312" spans="1:29" ht="22.5" customHeight="1">
      <c r="A312" s="16" t="s">
        <v>493</v>
      </c>
      <c r="B312" s="8"/>
      <c r="C312" s="8"/>
      <c r="D312" s="8"/>
      <c r="E312" s="8"/>
      <c r="F312" s="16"/>
      <c r="G312" s="8"/>
      <c r="H312" s="8"/>
      <c r="I312" s="8"/>
      <c r="J312" s="8"/>
      <c r="K312" s="8"/>
      <c r="L312" s="13"/>
      <c r="M312" s="13"/>
      <c r="N312" s="13"/>
      <c r="O312" s="13"/>
      <c r="P312" s="13"/>
      <c r="Q312" s="13"/>
      <c r="R312" s="13"/>
      <c r="S312" s="13"/>
      <c r="T312" s="13"/>
      <c r="U312" s="13"/>
      <c r="V312" s="13"/>
      <c r="W312" s="13"/>
      <c r="X312" s="13"/>
      <c r="Y312" s="13"/>
      <c r="Z312" s="13"/>
      <c r="AA312" s="13"/>
      <c r="AB312" s="13"/>
      <c r="AC312" s="13"/>
    </row>
    <row r="313" spans="1:29" ht="22.5" customHeight="1">
      <c r="A313" s="16" t="s">
        <v>494</v>
      </c>
      <c r="B313" s="8"/>
      <c r="C313" s="8"/>
      <c r="D313" s="8"/>
      <c r="E313" s="8"/>
      <c r="F313" s="16"/>
      <c r="G313" s="8"/>
      <c r="H313" s="8"/>
      <c r="I313" s="8"/>
      <c r="J313" s="8"/>
      <c r="K313" s="8"/>
      <c r="L313" s="13"/>
      <c r="M313" s="13"/>
      <c r="N313" s="13"/>
      <c r="O313" s="13"/>
      <c r="P313" s="13"/>
      <c r="Q313" s="13"/>
      <c r="R313" s="13"/>
      <c r="S313" s="13"/>
      <c r="T313" s="13"/>
      <c r="U313" s="13"/>
      <c r="V313" s="13"/>
      <c r="W313" s="13"/>
      <c r="X313" s="13"/>
      <c r="Y313" s="13"/>
      <c r="Z313" s="13"/>
      <c r="AA313" s="13"/>
      <c r="AB313" s="13"/>
      <c r="AC313" s="13"/>
    </row>
    <row r="314" spans="1:29" ht="22.5" customHeight="1">
      <c r="A314" s="16" t="s">
        <v>495</v>
      </c>
      <c r="B314" s="8"/>
      <c r="C314" s="8"/>
      <c r="D314" s="8"/>
      <c r="E314" s="8"/>
      <c r="F314" s="16"/>
      <c r="G314" s="8"/>
      <c r="H314" s="8"/>
      <c r="I314" s="8"/>
      <c r="J314" s="8"/>
      <c r="K314" s="8"/>
      <c r="L314" s="13"/>
      <c r="M314" s="13"/>
      <c r="N314" s="13"/>
      <c r="O314" s="13"/>
      <c r="P314" s="13"/>
      <c r="Q314" s="13"/>
      <c r="R314" s="13"/>
      <c r="S314" s="13"/>
      <c r="T314" s="13"/>
      <c r="U314" s="13"/>
      <c r="V314" s="13"/>
      <c r="W314" s="13"/>
      <c r="X314" s="13"/>
      <c r="Y314" s="13"/>
      <c r="Z314" s="13"/>
      <c r="AA314" s="13"/>
      <c r="AB314" s="13"/>
      <c r="AC314" s="13"/>
    </row>
    <row r="315" spans="1:29" ht="22.5" customHeight="1">
      <c r="A315" s="16" t="s">
        <v>496</v>
      </c>
      <c r="B315" s="8"/>
      <c r="C315" s="8"/>
      <c r="D315" s="8"/>
      <c r="E315" s="8"/>
      <c r="F315" s="16"/>
      <c r="G315" s="8"/>
      <c r="H315" s="8"/>
      <c r="I315" s="8"/>
      <c r="J315" s="8"/>
      <c r="K315" s="8"/>
      <c r="L315" s="13"/>
      <c r="M315" s="13"/>
      <c r="N315" s="13"/>
      <c r="O315" s="13"/>
      <c r="P315" s="13"/>
      <c r="Q315" s="13"/>
      <c r="R315" s="13"/>
      <c r="S315" s="13"/>
      <c r="T315" s="13"/>
      <c r="U315" s="13"/>
      <c r="V315" s="13"/>
      <c r="W315" s="13"/>
      <c r="X315" s="13"/>
      <c r="Y315" s="13"/>
      <c r="Z315" s="13"/>
      <c r="AA315" s="13"/>
      <c r="AB315" s="13"/>
      <c r="AC315" s="13"/>
    </row>
    <row r="316" spans="1:29" ht="22.5" customHeight="1">
      <c r="A316" s="16" t="s">
        <v>497</v>
      </c>
      <c r="B316" s="8"/>
      <c r="C316" s="8"/>
      <c r="D316" s="8"/>
      <c r="E316" s="8"/>
      <c r="F316" s="16"/>
      <c r="G316" s="8"/>
      <c r="H316" s="8"/>
      <c r="I316" s="8"/>
      <c r="J316" s="8"/>
      <c r="K316" s="8"/>
      <c r="L316" s="13"/>
      <c r="M316" s="13"/>
      <c r="N316" s="13"/>
      <c r="O316" s="13"/>
      <c r="P316" s="13"/>
      <c r="Q316" s="13"/>
      <c r="R316" s="13"/>
      <c r="S316" s="13"/>
      <c r="T316" s="13"/>
      <c r="U316" s="13"/>
      <c r="V316" s="13"/>
      <c r="W316" s="13"/>
      <c r="X316" s="13"/>
      <c r="Y316" s="13"/>
      <c r="Z316" s="13"/>
      <c r="AA316" s="13"/>
      <c r="AB316" s="13"/>
      <c r="AC316" s="13"/>
    </row>
    <row r="317" spans="1:29" ht="22.5" customHeight="1">
      <c r="A317" s="16" t="s">
        <v>498</v>
      </c>
      <c r="B317" s="8"/>
      <c r="C317" s="8"/>
      <c r="D317" s="8"/>
      <c r="E317" s="8"/>
      <c r="F317" s="16"/>
      <c r="G317" s="8"/>
      <c r="H317" s="8"/>
      <c r="I317" s="8"/>
      <c r="J317" s="8"/>
      <c r="K317" s="8"/>
      <c r="L317" s="13"/>
      <c r="M317" s="13"/>
      <c r="N317" s="13"/>
      <c r="O317" s="13"/>
      <c r="P317" s="13"/>
      <c r="Q317" s="13"/>
      <c r="R317" s="13"/>
      <c r="S317" s="13"/>
      <c r="T317" s="13"/>
      <c r="U317" s="13"/>
      <c r="V317" s="13"/>
      <c r="W317" s="13"/>
      <c r="X317" s="13"/>
      <c r="Y317" s="13"/>
      <c r="Z317" s="13"/>
      <c r="AA317" s="13"/>
      <c r="AB317" s="13"/>
      <c r="AC317" s="13"/>
    </row>
    <row r="318" spans="1:29" ht="22.5" customHeight="1">
      <c r="A318" s="16" t="s">
        <v>499</v>
      </c>
      <c r="B318" s="8"/>
      <c r="C318" s="8"/>
      <c r="D318" s="8"/>
      <c r="E318" s="8"/>
      <c r="F318" s="16"/>
      <c r="G318" s="8"/>
      <c r="H318" s="8"/>
      <c r="I318" s="8"/>
      <c r="J318" s="8"/>
      <c r="K318" s="8"/>
      <c r="L318" s="13"/>
      <c r="M318" s="13"/>
      <c r="N318" s="13"/>
      <c r="O318" s="13"/>
      <c r="P318" s="13"/>
      <c r="Q318" s="13"/>
      <c r="R318" s="13"/>
      <c r="S318" s="13"/>
      <c r="T318" s="13"/>
      <c r="U318" s="13"/>
      <c r="V318" s="13"/>
      <c r="W318" s="13"/>
      <c r="X318" s="13"/>
      <c r="Y318" s="13"/>
      <c r="Z318" s="13"/>
      <c r="AA318" s="13"/>
      <c r="AB318" s="13"/>
      <c r="AC318" s="13"/>
    </row>
    <row r="319" spans="1:29" ht="22.5" customHeight="1">
      <c r="A319" s="16" t="s">
        <v>500</v>
      </c>
      <c r="B319" s="8"/>
      <c r="C319" s="8"/>
      <c r="D319" s="8"/>
      <c r="E319" s="8"/>
      <c r="F319" s="16"/>
      <c r="G319" s="8"/>
      <c r="H319" s="8"/>
      <c r="I319" s="8"/>
      <c r="J319" s="8"/>
      <c r="K319" s="8"/>
      <c r="L319" s="13"/>
      <c r="M319" s="13"/>
      <c r="N319" s="13"/>
      <c r="O319" s="13"/>
      <c r="P319" s="13"/>
      <c r="Q319" s="13"/>
      <c r="R319" s="13"/>
      <c r="S319" s="13"/>
      <c r="T319" s="13"/>
      <c r="U319" s="13"/>
      <c r="V319" s="13"/>
      <c r="W319" s="13"/>
      <c r="X319" s="13"/>
      <c r="Y319" s="13"/>
      <c r="Z319" s="13"/>
      <c r="AA319" s="13"/>
      <c r="AB319" s="13"/>
      <c r="AC319" s="13"/>
    </row>
    <row r="320" spans="1:29" ht="22.5" customHeight="1">
      <c r="A320" s="16" t="s">
        <v>501</v>
      </c>
      <c r="B320" s="8"/>
      <c r="C320" s="8"/>
      <c r="D320" s="8"/>
      <c r="E320" s="8"/>
      <c r="F320" s="16"/>
      <c r="G320" s="8"/>
      <c r="H320" s="8"/>
      <c r="I320" s="8"/>
      <c r="J320" s="8"/>
      <c r="K320" s="8"/>
      <c r="L320" s="13"/>
      <c r="M320" s="13"/>
      <c r="N320" s="13"/>
      <c r="O320" s="13"/>
      <c r="P320" s="13"/>
      <c r="Q320" s="13"/>
      <c r="R320" s="13"/>
      <c r="S320" s="13"/>
      <c r="T320" s="13"/>
      <c r="U320" s="13"/>
      <c r="V320" s="13"/>
      <c r="W320" s="13"/>
      <c r="X320" s="13"/>
      <c r="Y320" s="13"/>
      <c r="Z320" s="13"/>
      <c r="AA320" s="13"/>
      <c r="AB320" s="13"/>
      <c r="AC320" s="13"/>
    </row>
    <row r="321" spans="1:29" ht="22.5" customHeight="1">
      <c r="A321" s="16" t="s">
        <v>502</v>
      </c>
      <c r="B321" s="8"/>
      <c r="C321" s="8"/>
      <c r="D321" s="8"/>
      <c r="E321" s="8"/>
      <c r="F321" s="16"/>
      <c r="G321" s="8"/>
      <c r="H321" s="8"/>
      <c r="I321" s="8"/>
      <c r="J321" s="8"/>
      <c r="K321" s="8"/>
      <c r="L321" s="13"/>
      <c r="M321" s="13"/>
      <c r="N321" s="13"/>
      <c r="O321" s="13"/>
      <c r="P321" s="13"/>
      <c r="Q321" s="13"/>
      <c r="R321" s="13"/>
      <c r="S321" s="13"/>
      <c r="T321" s="13"/>
      <c r="U321" s="13"/>
      <c r="V321" s="13"/>
      <c r="W321" s="13"/>
      <c r="X321" s="13"/>
      <c r="Y321" s="13"/>
      <c r="Z321" s="13"/>
      <c r="AA321" s="13"/>
      <c r="AB321" s="13"/>
      <c r="AC321" s="13"/>
    </row>
    <row r="322" spans="1:29" ht="22.5" customHeight="1">
      <c r="A322" s="16" t="s">
        <v>503</v>
      </c>
      <c r="B322" s="8"/>
      <c r="C322" s="8"/>
      <c r="D322" s="8"/>
      <c r="E322" s="8"/>
      <c r="F322" s="16"/>
      <c r="G322" s="8"/>
      <c r="H322" s="8"/>
      <c r="I322" s="8"/>
      <c r="J322" s="8"/>
      <c r="K322" s="8"/>
      <c r="L322" s="13"/>
      <c r="M322" s="13"/>
      <c r="N322" s="13"/>
      <c r="O322" s="13"/>
      <c r="P322" s="13"/>
      <c r="Q322" s="13"/>
      <c r="R322" s="13"/>
      <c r="S322" s="13"/>
      <c r="T322" s="13"/>
      <c r="U322" s="13"/>
      <c r="V322" s="13"/>
      <c r="W322" s="13"/>
      <c r="X322" s="13"/>
      <c r="Y322" s="13"/>
      <c r="Z322" s="13"/>
      <c r="AA322" s="13"/>
      <c r="AB322" s="13"/>
      <c r="AC322" s="13"/>
    </row>
    <row r="323" spans="1:29" ht="22.5" customHeight="1">
      <c r="A323" s="16" t="s">
        <v>504</v>
      </c>
      <c r="B323" s="8"/>
      <c r="C323" s="8"/>
      <c r="D323" s="8"/>
      <c r="E323" s="8"/>
      <c r="F323" s="16"/>
      <c r="G323" s="8"/>
      <c r="H323" s="8"/>
      <c r="I323" s="8"/>
      <c r="J323" s="8"/>
      <c r="K323" s="8"/>
      <c r="L323" s="13"/>
      <c r="M323" s="13"/>
      <c r="N323" s="13"/>
      <c r="O323" s="13"/>
      <c r="P323" s="13"/>
      <c r="Q323" s="13"/>
      <c r="R323" s="13"/>
      <c r="S323" s="13"/>
      <c r="T323" s="13"/>
      <c r="U323" s="13"/>
      <c r="V323" s="13"/>
      <c r="W323" s="13"/>
      <c r="X323" s="13"/>
      <c r="Y323" s="13"/>
      <c r="Z323" s="13"/>
      <c r="AA323" s="13"/>
      <c r="AB323" s="13"/>
      <c r="AC323" s="13"/>
    </row>
    <row r="324" spans="1:29" ht="22.5" customHeight="1">
      <c r="A324" s="16" t="s">
        <v>505</v>
      </c>
      <c r="B324" s="8"/>
      <c r="C324" s="8"/>
      <c r="D324" s="8"/>
      <c r="E324" s="8"/>
      <c r="F324" s="16"/>
      <c r="G324" s="8"/>
      <c r="H324" s="8"/>
      <c r="I324" s="8"/>
      <c r="J324" s="8"/>
      <c r="K324" s="8"/>
      <c r="L324" s="13"/>
      <c r="M324" s="13"/>
      <c r="N324" s="13"/>
      <c r="O324" s="13"/>
      <c r="P324" s="13"/>
      <c r="Q324" s="13"/>
      <c r="R324" s="13"/>
      <c r="S324" s="13"/>
      <c r="T324" s="13"/>
      <c r="U324" s="13"/>
      <c r="V324" s="13"/>
      <c r="W324" s="13"/>
      <c r="X324" s="13"/>
      <c r="Y324" s="13"/>
      <c r="Z324" s="13"/>
      <c r="AA324" s="13"/>
      <c r="AB324" s="13"/>
      <c r="AC324" s="13"/>
    </row>
    <row r="325" spans="1:29" ht="22.5" customHeight="1">
      <c r="A325" s="16" t="s">
        <v>506</v>
      </c>
      <c r="B325" s="8"/>
      <c r="C325" s="8"/>
      <c r="D325" s="8"/>
      <c r="E325" s="8"/>
      <c r="F325" s="16"/>
      <c r="G325" s="8"/>
      <c r="H325" s="8"/>
      <c r="I325" s="8"/>
      <c r="J325" s="8"/>
      <c r="K325" s="8"/>
      <c r="L325" s="13"/>
      <c r="M325" s="13"/>
      <c r="N325" s="13"/>
      <c r="O325" s="13"/>
      <c r="P325" s="13"/>
      <c r="Q325" s="13"/>
      <c r="R325" s="13"/>
      <c r="S325" s="13"/>
      <c r="T325" s="13"/>
      <c r="U325" s="13"/>
      <c r="V325" s="13"/>
      <c r="W325" s="13"/>
      <c r="X325" s="13"/>
      <c r="Y325" s="13"/>
      <c r="Z325" s="13"/>
      <c r="AA325" s="13"/>
      <c r="AB325" s="13"/>
      <c r="AC325" s="13"/>
    </row>
    <row r="326" spans="1:29" ht="22.5" customHeight="1">
      <c r="A326" s="16" t="s">
        <v>507</v>
      </c>
      <c r="B326" s="8"/>
      <c r="C326" s="8"/>
      <c r="D326" s="8"/>
      <c r="E326" s="8"/>
      <c r="F326" s="16"/>
      <c r="G326" s="8"/>
      <c r="H326" s="8"/>
      <c r="I326" s="8"/>
      <c r="J326" s="8"/>
      <c r="K326" s="8"/>
      <c r="L326" s="13"/>
      <c r="M326" s="13"/>
      <c r="N326" s="13"/>
      <c r="O326" s="13"/>
      <c r="P326" s="13"/>
      <c r="Q326" s="13"/>
      <c r="R326" s="13"/>
      <c r="S326" s="13"/>
      <c r="T326" s="13"/>
      <c r="U326" s="13"/>
      <c r="V326" s="13"/>
      <c r="W326" s="13"/>
      <c r="X326" s="13"/>
      <c r="Y326" s="13"/>
      <c r="Z326" s="13"/>
      <c r="AA326" s="13"/>
      <c r="AB326" s="13"/>
      <c r="AC326" s="13"/>
    </row>
    <row r="327" spans="1:29" ht="22.5" customHeight="1">
      <c r="A327" s="16" t="s">
        <v>508</v>
      </c>
      <c r="B327" s="8"/>
      <c r="C327" s="8"/>
      <c r="D327" s="8"/>
      <c r="E327" s="8"/>
      <c r="F327" s="16"/>
      <c r="G327" s="8"/>
      <c r="H327" s="8"/>
      <c r="I327" s="8"/>
      <c r="J327" s="8"/>
      <c r="K327" s="8"/>
      <c r="L327" s="13"/>
      <c r="M327" s="13"/>
      <c r="N327" s="13"/>
      <c r="O327" s="13"/>
      <c r="P327" s="13"/>
      <c r="Q327" s="13"/>
      <c r="R327" s="13"/>
      <c r="S327" s="13"/>
      <c r="T327" s="13"/>
      <c r="U327" s="13"/>
      <c r="V327" s="13"/>
      <c r="W327" s="13"/>
      <c r="X327" s="13"/>
      <c r="Y327" s="13"/>
      <c r="Z327" s="13"/>
      <c r="AA327" s="13"/>
      <c r="AB327" s="13"/>
      <c r="AC327" s="13"/>
    </row>
    <row r="328" spans="1:29" ht="22.5" customHeight="1">
      <c r="A328" s="16" t="s">
        <v>509</v>
      </c>
      <c r="B328" s="8"/>
      <c r="C328" s="8"/>
      <c r="D328" s="8"/>
      <c r="E328" s="8"/>
      <c r="F328" s="16"/>
      <c r="G328" s="8"/>
      <c r="H328" s="8"/>
      <c r="I328" s="8"/>
      <c r="J328" s="8"/>
      <c r="K328" s="8"/>
      <c r="L328" s="13"/>
      <c r="M328" s="13"/>
      <c r="N328" s="13"/>
      <c r="O328" s="13"/>
      <c r="P328" s="13"/>
      <c r="Q328" s="13"/>
      <c r="R328" s="13"/>
      <c r="S328" s="13"/>
      <c r="T328" s="13"/>
      <c r="U328" s="13"/>
      <c r="V328" s="13"/>
      <c r="W328" s="13"/>
      <c r="X328" s="13"/>
      <c r="Y328" s="13"/>
      <c r="Z328" s="13"/>
      <c r="AA328" s="13"/>
      <c r="AB328" s="13"/>
      <c r="AC328" s="13"/>
    </row>
    <row r="329" spans="1:29" ht="22.5" customHeight="1">
      <c r="A329" s="16" t="s">
        <v>510</v>
      </c>
      <c r="B329" s="8"/>
      <c r="C329" s="8"/>
      <c r="D329" s="8"/>
      <c r="E329" s="8"/>
      <c r="F329" s="16"/>
      <c r="G329" s="8"/>
      <c r="H329" s="8"/>
      <c r="I329" s="8"/>
      <c r="J329" s="8"/>
      <c r="K329" s="8"/>
      <c r="L329" s="13"/>
      <c r="M329" s="13"/>
      <c r="N329" s="13"/>
      <c r="O329" s="13"/>
      <c r="P329" s="13"/>
      <c r="Q329" s="13"/>
      <c r="R329" s="13"/>
      <c r="S329" s="13"/>
      <c r="T329" s="13"/>
      <c r="U329" s="13"/>
      <c r="V329" s="13"/>
      <c r="W329" s="13"/>
      <c r="X329" s="13"/>
      <c r="Y329" s="13"/>
      <c r="Z329" s="13"/>
      <c r="AA329" s="13"/>
      <c r="AB329" s="13"/>
      <c r="AC329" s="13"/>
    </row>
    <row r="330" spans="1:29" ht="22.5" customHeight="1">
      <c r="A330" s="16" t="s">
        <v>511</v>
      </c>
      <c r="B330" s="8"/>
      <c r="C330" s="8"/>
      <c r="D330" s="8"/>
      <c r="E330" s="8"/>
      <c r="F330" s="16"/>
      <c r="G330" s="8"/>
      <c r="H330" s="8"/>
      <c r="I330" s="8"/>
      <c r="J330" s="8"/>
      <c r="K330" s="8"/>
      <c r="L330" s="13"/>
      <c r="M330" s="13"/>
      <c r="N330" s="13"/>
      <c r="O330" s="13"/>
      <c r="P330" s="13"/>
      <c r="Q330" s="13"/>
      <c r="R330" s="13"/>
      <c r="S330" s="13"/>
      <c r="T330" s="13"/>
      <c r="U330" s="13"/>
      <c r="V330" s="13"/>
      <c r="W330" s="13"/>
      <c r="X330" s="13"/>
      <c r="Y330" s="13"/>
      <c r="Z330" s="13"/>
      <c r="AA330" s="13"/>
      <c r="AB330" s="13"/>
      <c r="AC330" s="13"/>
    </row>
    <row r="331" spans="1:29" ht="22.5" customHeight="1">
      <c r="A331" s="16" t="s">
        <v>512</v>
      </c>
      <c r="B331" s="8"/>
      <c r="C331" s="8"/>
      <c r="D331" s="8"/>
      <c r="E331" s="8"/>
      <c r="F331" s="16"/>
      <c r="G331" s="8"/>
      <c r="H331" s="8"/>
      <c r="I331" s="8"/>
      <c r="J331" s="8"/>
      <c r="K331" s="8"/>
      <c r="L331" s="13"/>
      <c r="M331" s="13"/>
      <c r="N331" s="13"/>
      <c r="O331" s="13"/>
      <c r="P331" s="13"/>
      <c r="Q331" s="13"/>
      <c r="R331" s="13"/>
      <c r="S331" s="13"/>
      <c r="T331" s="13"/>
      <c r="U331" s="13"/>
      <c r="V331" s="13"/>
      <c r="W331" s="13"/>
      <c r="X331" s="13"/>
      <c r="Y331" s="13"/>
      <c r="Z331" s="13"/>
      <c r="AA331" s="13"/>
      <c r="AB331" s="13"/>
      <c r="AC331" s="13"/>
    </row>
    <row r="332" spans="1:29" ht="22.5" customHeight="1">
      <c r="A332" s="16" t="s">
        <v>513</v>
      </c>
      <c r="B332" s="8"/>
      <c r="C332" s="8"/>
      <c r="D332" s="8"/>
      <c r="E332" s="8"/>
      <c r="F332" s="16"/>
      <c r="G332" s="8"/>
      <c r="H332" s="8"/>
      <c r="I332" s="8"/>
      <c r="J332" s="8"/>
      <c r="K332" s="8"/>
      <c r="L332" s="13"/>
      <c r="M332" s="13"/>
      <c r="N332" s="13"/>
      <c r="O332" s="13"/>
      <c r="P332" s="13"/>
      <c r="Q332" s="13"/>
      <c r="R332" s="13"/>
      <c r="S332" s="13"/>
      <c r="T332" s="13"/>
      <c r="U332" s="13"/>
      <c r="V332" s="13"/>
      <c r="W332" s="13"/>
      <c r="X332" s="13"/>
      <c r="Y332" s="13"/>
      <c r="Z332" s="13"/>
      <c r="AA332" s="13"/>
      <c r="AB332" s="13"/>
      <c r="AC332" s="13"/>
    </row>
    <row r="333" spans="1:29" ht="22.5" customHeight="1">
      <c r="A333" s="16" t="s">
        <v>514</v>
      </c>
      <c r="B333" s="8"/>
      <c r="C333" s="8"/>
      <c r="D333" s="8"/>
      <c r="E333" s="8"/>
      <c r="F333" s="16"/>
      <c r="G333" s="8"/>
      <c r="H333" s="8"/>
      <c r="I333" s="8"/>
      <c r="J333" s="8"/>
      <c r="K333" s="8"/>
      <c r="L333" s="13"/>
      <c r="M333" s="13"/>
      <c r="N333" s="13"/>
      <c r="O333" s="13"/>
      <c r="P333" s="13"/>
      <c r="Q333" s="13"/>
      <c r="R333" s="13"/>
      <c r="S333" s="13"/>
      <c r="T333" s="13"/>
      <c r="U333" s="13"/>
      <c r="V333" s="13"/>
      <c r="W333" s="13"/>
      <c r="X333" s="13"/>
      <c r="Y333" s="13"/>
      <c r="Z333" s="13"/>
      <c r="AA333" s="13"/>
      <c r="AB333" s="13"/>
      <c r="AC333" s="13"/>
    </row>
    <row r="334" spans="1:29" ht="22.5" customHeight="1">
      <c r="A334" s="16" t="s">
        <v>515</v>
      </c>
      <c r="B334" s="8"/>
      <c r="C334" s="8"/>
      <c r="D334" s="8"/>
      <c r="E334" s="8"/>
      <c r="F334" s="16"/>
      <c r="G334" s="8"/>
      <c r="H334" s="8"/>
      <c r="I334" s="8"/>
      <c r="J334" s="8"/>
      <c r="K334" s="8"/>
      <c r="L334" s="13"/>
      <c r="M334" s="13"/>
      <c r="N334" s="13"/>
      <c r="O334" s="13"/>
      <c r="P334" s="13"/>
      <c r="Q334" s="13"/>
      <c r="R334" s="13"/>
      <c r="S334" s="13"/>
      <c r="T334" s="13"/>
      <c r="U334" s="13"/>
      <c r="V334" s="13"/>
      <c r="W334" s="13"/>
      <c r="X334" s="13"/>
      <c r="Y334" s="13"/>
      <c r="Z334" s="13"/>
      <c r="AA334" s="13"/>
      <c r="AB334" s="13"/>
      <c r="AC334" s="13"/>
    </row>
    <row r="335" spans="1:29" ht="22.5" customHeight="1">
      <c r="A335" s="16" t="s">
        <v>516</v>
      </c>
      <c r="B335" s="8"/>
      <c r="C335" s="8"/>
      <c r="D335" s="8"/>
      <c r="E335" s="8"/>
      <c r="F335" s="16"/>
      <c r="G335" s="8"/>
      <c r="H335" s="8"/>
      <c r="I335" s="8"/>
      <c r="J335" s="8"/>
      <c r="K335" s="8"/>
      <c r="L335" s="13"/>
      <c r="M335" s="13"/>
      <c r="N335" s="13"/>
      <c r="O335" s="13"/>
      <c r="P335" s="13"/>
      <c r="Q335" s="13"/>
      <c r="R335" s="13"/>
      <c r="S335" s="13"/>
      <c r="T335" s="13"/>
      <c r="U335" s="13"/>
      <c r="V335" s="13"/>
      <c r="W335" s="13"/>
      <c r="X335" s="13"/>
      <c r="Y335" s="13"/>
      <c r="Z335" s="13"/>
      <c r="AA335" s="13"/>
      <c r="AB335" s="13"/>
      <c r="AC335" s="13"/>
    </row>
    <row r="336" spans="1:29" ht="22.5" customHeight="1">
      <c r="A336" s="16" t="s">
        <v>517</v>
      </c>
      <c r="B336" s="8"/>
      <c r="C336" s="8"/>
      <c r="D336" s="8"/>
      <c r="E336" s="8"/>
      <c r="F336" s="16"/>
      <c r="G336" s="8"/>
      <c r="H336" s="8"/>
      <c r="I336" s="8"/>
      <c r="J336" s="8"/>
      <c r="K336" s="8"/>
      <c r="L336" s="13"/>
      <c r="M336" s="13"/>
      <c r="N336" s="13"/>
      <c r="O336" s="13"/>
      <c r="P336" s="13"/>
      <c r="Q336" s="13"/>
      <c r="R336" s="13"/>
      <c r="S336" s="13"/>
      <c r="T336" s="13"/>
      <c r="U336" s="13"/>
      <c r="V336" s="13"/>
      <c r="W336" s="13"/>
      <c r="X336" s="13"/>
      <c r="Y336" s="13"/>
      <c r="Z336" s="13"/>
      <c r="AA336" s="13"/>
      <c r="AB336" s="13"/>
      <c r="AC336" s="13"/>
    </row>
    <row r="337" spans="1:29" ht="22.5" customHeight="1">
      <c r="A337" s="16" t="s">
        <v>518</v>
      </c>
      <c r="B337" s="8"/>
      <c r="C337" s="8"/>
      <c r="D337" s="8"/>
      <c r="E337" s="8"/>
      <c r="F337" s="16"/>
      <c r="G337" s="8"/>
      <c r="H337" s="8"/>
      <c r="I337" s="8"/>
      <c r="J337" s="8"/>
      <c r="K337" s="8"/>
      <c r="L337" s="13"/>
      <c r="M337" s="13"/>
      <c r="N337" s="13"/>
      <c r="O337" s="13"/>
      <c r="P337" s="13"/>
      <c r="Q337" s="13"/>
      <c r="R337" s="13"/>
      <c r="S337" s="13"/>
      <c r="T337" s="13"/>
      <c r="U337" s="13"/>
      <c r="V337" s="13"/>
      <c r="W337" s="13"/>
      <c r="X337" s="13"/>
      <c r="Y337" s="13"/>
      <c r="Z337" s="13"/>
      <c r="AA337" s="13"/>
      <c r="AB337" s="13"/>
      <c r="AC337" s="13"/>
    </row>
    <row r="338" spans="1:29" ht="22.5" customHeight="1">
      <c r="A338" s="16" t="s">
        <v>519</v>
      </c>
      <c r="B338" s="8"/>
      <c r="C338" s="8"/>
      <c r="D338" s="8"/>
      <c r="E338" s="8"/>
      <c r="F338" s="16"/>
      <c r="G338" s="8"/>
      <c r="H338" s="8"/>
      <c r="I338" s="8"/>
      <c r="J338" s="8"/>
      <c r="K338" s="8"/>
      <c r="L338" s="13"/>
      <c r="M338" s="13"/>
      <c r="N338" s="13"/>
      <c r="O338" s="13"/>
      <c r="P338" s="13"/>
      <c r="Q338" s="13"/>
      <c r="R338" s="13"/>
      <c r="S338" s="13"/>
      <c r="T338" s="13"/>
      <c r="U338" s="13"/>
      <c r="V338" s="13"/>
      <c r="W338" s="13"/>
      <c r="X338" s="13"/>
      <c r="Y338" s="13"/>
      <c r="Z338" s="13"/>
      <c r="AA338" s="13"/>
      <c r="AB338" s="13"/>
      <c r="AC338" s="13"/>
    </row>
    <row r="339" spans="1:29" ht="22.5" customHeight="1">
      <c r="A339" s="16" t="s">
        <v>520</v>
      </c>
      <c r="B339" s="8"/>
      <c r="C339" s="8"/>
      <c r="D339" s="8"/>
      <c r="E339" s="8"/>
      <c r="F339" s="16"/>
      <c r="G339" s="8"/>
      <c r="H339" s="8"/>
      <c r="I339" s="8"/>
      <c r="J339" s="8"/>
      <c r="K339" s="8"/>
      <c r="L339" s="13"/>
      <c r="M339" s="13"/>
      <c r="N339" s="13"/>
      <c r="O339" s="13"/>
      <c r="P339" s="13"/>
      <c r="Q339" s="13"/>
      <c r="R339" s="13"/>
      <c r="S339" s="13"/>
      <c r="T339" s="13"/>
      <c r="U339" s="13"/>
      <c r="V339" s="13"/>
      <c r="W339" s="13"/>
      <c r="X339" s="13"/>
      <c r="Y339" s="13"/>
      <c r="Z339" s="13"/>
      <c r="AA339" s="13"/>
      <c r="AB339" s="13"/>
      <c r="AC339" s="13"/>
    </row>
    <row r="340" spans="1:29" ht="22.5" customHeight="1">
      <c r="A340" s="16" t="s">
        <v>521</v>
      </c>
      <c r="B340" s="8"/>
      <c r="C340" s="8"/>
      <c r="D340" s="8"/>
      <c r="E340" s="8"/>
      <c r="F340" s="16"/>
      <c r="G340" s="8"/>
      <c r="H340" s="8"/>
      <c r="I340" s="8"/>
      <c r="J340" s="8"/>
      <c r="K340" s="8"/>
      <c r="L340" s="13"/>
      <c r="M340" s="13"/>
      <c r="N340" s="13"/>
      <c r="O340" s="13"/>
      <c r="P340" s="13"/>
      <c r="Q340" s="13"/>
      <c r="R340" s="13"/>
      <c r="S340" s="13"/>
      <c r="T340" s="13"/>
      <c r="U340" s="13"/>
      <c r="V340" s="13"/>
      <c r="W340" s="13"/>
      <c r="X340" s="13"/>
      <c r="Y340" s="13"/>
      <c r="Z340" s="13"/>
      <c r="AA340" s="13"/>
      <c r="AB340" s="13"/>
      <c r="AC340" s="13"/>
    </row>
    <row r="341" spans="1:29" ht="22.5" customHeight="1">
      <c r="A341" s="16" t="s">
        <v>522</v>
      </c>
      <c r="B341" s="8"/>
      <c r="C341" s="8"/>
      <c r="D341" s="8"/>
      <c r="E341" s="8"/>
      <c r="F341" s="16"/>
      <c r="G341" s="8"/>
      <c r="H341" s="8"/>
      <c r="I341" s="8"/>
      <c r="J341" s="8"/>
      <c r="K341" s="8"/>
      <c r="L341" s="13"/>
      <c r="M341" s="13"/>
      <c r="N341" s="13"/>
      <c r="O341" s="13"/>
      <c r="P341" s="13"/>
      <c r="Q341" s="13"/>
      <c r="R341" s="13"/>
      <c r="S341" s="13"/>
      <c r="T341" s="13"/>
      <c r="U341" s="13"/>
      <c r="V341" s="13"/>
      <c r="W341" s="13"/>
      <c r="X341" s="13"/>
      <c r="Y341" s="13"/>
      <c r="Z341" s="13"/>
      <c r="AA341" s="13"/>
      <c r="AB341" s="13"/>
      <c r="AC341" s="13"/>
    </row>
    <row r="342" spans="1:29" ht="22.5" customHeight="1">
      <c r="A342" s="16" t="s">
        <v>523</v>
      </c>
      <c r="B342" s="8"/>
      <c r="C342" s="8"/>
      <c r="D342" s="8"/>
      <c r="E342" s="8"/>
      <c r="F342" s="16"/>
      <c r="G342" s="8"/>
      <c r="H342" s="8"/>
      <c r="I342" s="8"/>
      <c r="J342" s="8"/>
      <c r="K342" s="8"/>
      <c r="L342" s="13"/>
      <c r="M342" s="13"/>
      <c r="N342" s="13"/>
      <c r="O342" s="13"/>
      <c r="P342" s="13"/>
      <c r="Q342" s="13"/>
      <c r="R342" s="13"/>
      <c r="S342" s="13"/>
      <c r="T342" s="13"/>
      <c r="U342" s="13"/>
      <c r="V342" s="13"/>
      <c r="W342" s="13"/>
      <c r="X342" s="13"/>
      <c r="Y342" s="13"/>
      <c r="Z342" s="13"/>
      <c r="AA342" s="13"/>
      <c r="AB342" s="13"/>
      <c r="AC342" s="13"/>
    </row>
    <row r="343" spans="1:29" ht="22.5" customHeight="1">
      <c r="A343" s="16" t="s">
        <v>524</v>
      </c>
      <c r="B343" s="8"/>
      <c r="C343" s="8"/>
      <c r="D343" s="8"/>
      <c r="E343" s="8"/>
      <c r="F343" s="16"/>
      <c r="G343" s="8"/>
      <c r="H343" s="8"/>
      <c r="I343" s="8"/>
      <c r="J343" s="8"/>
      <c r="K343" s="8"/>
      <c r="L343" s="13"/>
      <c r="M343" s="13"/>
      <c r="N343" s="13"/>
      <c r="O343" s="13"/>
      <c r="P343" s="13"/>
      <c r="Q343" s="13"/>
      <c r="R343" s="13"/>
      <c r="S343" s="13"/>
      <c r="T343" s="13"/>
      <c r="U343" s="13"/>
      <c r="V343" s="13"/>
      <c r="W343" s="13"/>
      <c r="X343" s="13"/>
      <c r="Y343" s="13"/>
      <c r="Z343" s="13"/>
      <c r="AA343" s="13"/>
      <c r="AB343" s="13"/>
      <c r="AC343" s="13"/>
    </row>
    <row r="344" spans="1:29" ht="22.5" customHeight="1">
      <c r="A344" s="16" t="s">
        <v>525</v>
      </c>
      <c r="B344" s="8"/>
      <c r="C344" s="8"/>
      <c r="D344" s="8"/>
      <c r="E344" s="8"/>
      <c r="F344" s="16"/>
      <c r="G344" s="8"/>
      <c r="H344" s="8"/>
      <c r="I344" s="8"/>
      <c r="J344" s="8"/>
      <c r="K344" s="8"/>
      <c r="L344" s="13"/>
      <c r="M344" s="13"/>
      <c r="N344" s="13"/>
      <c r="O344" s="13"/>
      <c r="P344" s="13"/>
      <c r="Q344" s="13"/>
      <c r="R344" s="13"/>
      <c r="S344" s="13"/>
      <c r="T344" s="13"/>
      <c r="U344" s="13"/>
      <c r="V344" s="13"/>
      <c r="W344" s="13"/>
      <c r="X344" s="13"/>
      <c r="Y344" s="13"/>
      <c r="Z344" s="13"/>
      <c r="AA344" s="13"/>
      <c r="AB344" s="13"/>
      <c r="AC344" s="13"/>
    </row>
    <row r="345" spans="1:29" ht="22.5" customHeight="1">
      <c r="A345" s="16" t="s">
        <v>526</v>
      </c>
      <c r="B345" s="8"/>
      <c r="C345" s="8"/>
      <c r="D345" s="8"/>
      <c r="E345" s="8"/>
      <c r="F345" s="16"/>
      <c r="G345" s="8"/>
      <c r="H345" s="8"/>
      <c r="I345" s="8"/>
      <c r="J345" s="8"/>
      <c r="K345" s="8"/>
      <c r="L345" s="13"/>
      <c r="M345" s="13"/>
      <c r="N345" s="13"/>
      <c r="O345" s="13"/>
      <c r="P345" s="13"/>
      <c r="Q345" s="13"/>
      <c r="R345" s="13"/>
      <c r="S345" s="13"/>
      <c r="T345" s="13"/>
      <c r="U345" s="13"/>
      <c r="V345" s="13"/>
      <c r="W345" s="13"/>
      <c r="X345" s="13"/>
      <c r="Y345" s="13"/>
      <c r="Z345" s="13"/>
      <c r="AA345" s="13"/>
      <c r="AB345" s="13"/>
      <c r="AC345" s="13"/>
    </row>
    <row r="346" spans="1:29" ht="22.5" customHeight="1">
      <c r="A346" s="16" t="s">
        <v>527</v>
      </c>
      <c r="B346" s="8"/>
      <c r="C346" s="8"/>
      <c r="D346" s="8"/>
      <c r="E346" s="8"/>
      <c r="F346" s="16"/>
      <c r="G346" s="8"/>
      <c r="H346" s="8"/>
      <c r="I346" s="8"/>
      <c r="J346" s="8"/>
      <c r="K346" s="8"/>
      <c r="L346" s="13"/>
      <c r="M346" s="13"/>
      <c r="N346" s="13"/>
      <c r="O346" s="13"/>
      <c r="P346" s="13"/>
      <c r="Q346" s="13"/>
      <c r="R346" s="13"/>
      <c r="S346" s="13"/>
      <c r="T346" s="13"/>
      <c r="U346" s="13"/>
      <c r="V346" s="13"/>
      <c r="W346" s="13"/>
      <c r="X346" s="13"/>
      <c r="Y346" s="13"/>
      <c r="Z346" s="13"/>
      <c r="AA346" s="13"/>
      <c r="AB346" s="13"/>
      <c r="AC346" s="13"/>
    </row>
    <row r="347" spans="1:29" ht="22.5" customHeight="1">
      <c r="A347" s="16" t="s">
        <v>528</v>
      </c>
      <c r="B347" s="8"/>
      <c r="C347" s="8"/>
      <c r="D347" s="8"/>
      <c r="E347" s="8"/>
      <c r="F347" s="16"/>
      <c r="G347" s="8"/>
      <c r="H347" s="8"/>
      <c r="I347" s="8"/>
      <c r="J347" s="8"/>
      <c r="K347" s="8"/>
      <c r="L347" s="13"/>
      <c r="M347" s="13"/>
      <c r="N347" s="13"/>
      <c r="O347" s="13"/>
      <c r="P347" s="13"/>
      <c r="Q347" s="13"/>
      <c r="R347" s="13"/>
      <c r="S347" s="13"/>
      <c r="T347" s="13"/>
      <c r="U347" s="13"/>
      <c r="V347" s="13"/>
      <c r="W347" s="13"/>
      <c r="X347" s="13"/>
      <c r="Y347" s="13"/>
      <c r="Z347" s="13"/>
      <c r="AA347" s="13"/>
      <c r="AB347" s="13"/>
      <c r="AC347" s="13"/>
    </row>
    <row r="348" spans="1:29" ht="22.5" customHeight="1">
      <c r="A348" s="16" t="s">
        <v>529</v>
      </c>
      <c r="B348" s="8"/>
      <c r="C348" s="8"/>
      <c r="D348" s="8"/>
      <c r="E348" s="8"/>
      <c r="F348" s="16"/>
      <c r="G348" s="8"/>
      <c r="H348" s="8"/>
      <c r="I348" s="8"/>
      <c r="J348" s="8"/>
      <c r="K348" s="8"/>
      <c r="L348" s="13"/>
      <c r="M348" s="13"/>
      <c r="N348" s="13"/>
      <c r="O348" s="13"/>
      <c r="P348" s="13"/>
      <c r="Q348" s="13"/>
      <c r="R348" s="13"/>
      <c r="S348" s="13"/>
      <c r="T348" s="13"/>
      <c r="U348" s="13"/>
      <c r="V348" s="13"/>
      <c r="W348" s="13"/>
      <c r="X348" s="13"/>
      <c r="Y348" s="13"/>
      <c r="Z348" s="13"/>
      <c r="AA348" s="13"/>
      <c r="AB348" s="13"/>
      <c r="AC348" s="13"/>
    </row>
    <row r="349" spans="1:29" ht="22.5" customHeight="1">
      <c r="A349" s="16" t="s">
        <v>530</v>
      </c>
      <c r="B349" s="8"/>
      <c r="C349" s="8"/>
      <c r="D349" s="8"/>
      <c r="E349" s="8"/>
      <c r="F349" s="16"/>
      <c r="G349" s="8"/>
      <c r="H349" s="8"/>
      <c r="I349" s="8"/>
      <c r="J349" s="8"/>
      <c r="K349" s="8"/>
      <c r="L349" s="13"/>
      <c r="M349" s="13"/>
      <c r="N349" s="13"/>
      <c r="O349" s="13"/>
      <c r="P349" s="13"/>
      <c r="Q349" s="13"/>
      <c r="R349" s="13"/>
      <c r="S349" s="13"/>
      <c r="T349" s="13"/>
      <c r="U349" s="13"/>
      <c r="V349" s="13"/>
      <c r="W349" s="13"/>
      <c r="X349" s="13"/>
      <c r="Y349" s="13"/>
      <c r="Z349" s="13"/>
      <c r="AA349" s="13"/>
      <c r="AB349" s="13"/>
      <c r="AC349" s="13"/>
    </row>
    <row r="350" spans="1:29" ht="22.5" customHeight="1">
      <c r="A350" s="16" t="s">
        <v>531</v>
      </c>
      <c r="B350" s="8"/>
      <c r="C350" s="8"/>
      <c r="D350" s="8"/>
      <c r="E350" s="8"/>
      <c r="F350" s="16"/>
      <c r="G350" s="8"/>
      <c r="H350" s="8"/>
      <c r="I350" s="8"/>
      <c r="J350" s="8"/>
      <c r="K350" s="8"/>
      <c r="L350" s="13"/>
      <c r="M350" s="13"/>
      <c r="N350" s="13"/>
      <c r="O350" s="13"/>
      <c r="P350" s="13"/>
      <c r="Q350" s="13"/>
      <c r="R350" s="13"/>
      <c r="S350" s="13"/>
      <c r="T350" s="13"/>
      <c r="U350" s="13"/>
      <c r="V350" s="13"/>
      <c r="W350" s="13"/>
      <c r="X350" s="13"/>
      <c r="Y350" s="13"/>
      <c r="Z350" s="13"/>
      <c r="AA350" s="13"/>
      <c r="AB350" s="13"/>
      <c r="AC350" s="13"/>
    </row>
    <row r="351" spans="1:29" ht="22.5" customHeight="1">
      <c r="A351" s="16" t="s">
        <v>532</v>
      </c>
      <c r="B351" s="8"/>
      <c r="C351" s="8"/>
      <c r="D351" s="8"/>
      <c r="E351" s="8"/>
      <c r="F351" s="16"/>
      <c r="G351" s="8"/>
      <c r="H351" s="8"/>
      <c r="I351" s="8"/>
      <c r="J351" s="8"/>
      <c r="K351" s="8"/>
      <c r="L351" s="13"/>
      <c r="M351" s="13"/>
      <c r="N351" s="13"/>
      <c r="O351" s="13"/>
      <c r="P351" s="13"/>
      <c r="Q351" s="13"/>
      <c r="R351" s="13"/>
      <c r="S351" s="13"/>
      <c r="T351" s="13"/>
      <c r="U351" s="13"/>
      <c r="V351" s="13"/>
      <c r="W351" s="13"/>
      <c r="X351" s="13"/>
      <c r="Y351" s="13"/>
      <c r="Z351" s="13"/>
      <c r="AA351" s="13"/>
      <c r="AB351" s="13"/>
      <c r="AC351" s="13"/>
    </row>
    <row r="352" spans="1:29" ht="22.5" customHeight="1">
      <c r="A352" s="16" t="s">
        <v>533</v>
      </c>
      <c r="B352" s="8"/>
      <c r="C352" s="8"/>
      <c r="D352" s="8"/>
      <c r="E352" s="8"/>
      <c r="F352" s="16"/>
      <c r="G352" s="8"/>
      <c r="H352" s="8"/>
      <c r="I352" s="8"/>
      <c r="J352" s="8"/>
      <c r="K352" s="8"/>
      <c r="L352" s="13"/>
      <c r="M352" s="13"/>
      <c r="N352" s="13"/>
      <c r="O352" s="13"/>
      <c r="P352" s="13"/>
      <c r="Q352" s="13"/>
      <c r="R352" s="13"/>
      <c r="S352" s="13"/>
      <c r="T352" s="13"/>
      <c r="U352" s="13"/>
      <c r="V352" s="13"/>
      <c r="W352" s="13"/>
      <c r="X352" s="13"/>
      <c r="Y352" s="13"/>
      <c r="Z352" s="13"/>
      <c r="AA352" s="13"/>
      <c r="AB352" s="13"/>
      <c r="AC352" s="13"/>
    </row>
    <row r="353" spans="1:29" ht="22.5" customHeight="1">
      <c r="A353" s="16" t="s">
        <v>534</v>
      </c>
      <c r="B353" s="8"/>
      <c r="C353" s="8"/>
      <c r="D353" s="8"/>
      <c r="E353" s="8"/>
      <c r="F353" s="16"/>
      <c r="G353" s="8"/>
      <c r="H353" s="8"/>
      <c r="I353" s="8"/>
      <c r="J353" s="8"/>
      <c r="K353" s="8"/>
      <c r="L353" s="13"/>
      <c r="M353" s="13"/>
      <c r="N353" s="13"/>
      <c r="O353" s="13"/>
      <c r="P353" s="13"/>
      <c r="Q353" s="13"/>
      <c r="R353" s="13"/>
      <c r="S353" s="13"/>
      <c r="T353" s="13"/>
      <c r="U353" s="13"/>
      <c r="V353" s="13"/>
      <c r="W353" s="13"/>
      <c r="X353" s="13"/>
      <c r="Y353" s="13"/>
      <c r="Z353" s="13"/>
      <c r="AA353" s="13"/>
      <c r="AB353" s="13"/>
      <c r="AC353" s="13"/>
    </row>
    <row r="354" spans="1:29" ht="22.5" customHeight="1">
      <c r="A354" s="16" t="s">
        <v>535</v>
      </c>
      <c r="B354" s="8"/>
      <c r="C354" s="8"/>
      <c r="D354" s="8"/>
      <c r="E354" s="8"/>
      <c r="F354" s="16"/>
      <c r="G354" s="8"/>
      <c r="H354" s="8"/>
      <c r="I354" s="8"/>
      <c r="J354" s="8"/>
      <c r="K354" s="8"/>
      <c r="L354" s="13"/>
      <c r="M354" s="13"/>
      <c r="N354" s="13"/>
      <c r="O354" s="13"/>
      <c r="P354" s="13"/>
      <c r="Q354" s="13"/>
      <c r="R354" s="13"/>
      <c r="S354" s="13"/>
      <c r="T354" s="13"/>
      <c r="U354" s="13"/>
      <c r="V354" s="13"/>
      <c r="W354" s="13"/>
      <c r="X354" s="13"/>
      <c r="Y354" s="13"/>
      <c r="Z354" s="13"/>
      <c r="AA354" s="13"/>
      <c r="AB354" s="13"/>
      <c r="AC354" s="13"/>
    </row>
    <row r="355" spans="1:29" ht="22.5" customHeight="1">
      <c r="A355" s="16" t="s">
        <v>536</v>
      </c>
      <c r="B355" s="8"/>
      <c r="C355" s="8"/>
      <c r="D355" s="8"/>
      <c r="E355" s="8"/>
      <c r="F355" s="16"/>
      <c r="G355" s="8"/>
      <c r="H355" s="8"/>
      <c r="I355" s="8"/>
      <c r="J355" s="8"/>
      <c r="K355" s="8"/>
      <c r="L355" s="13"/>
      <c r="M355" s="13"/>
      <c r="N355" s="13"/>
      <c r="O355" s="13"/>
      <c r="P355" s="13"/>
      <c r="Q355" s="13"/>
      <c r="R355" s="13"/>
      <c r="S355" s="13"/>
      <c r="T355" s="13"/>
      <c r="U355" s="13"/>
      <c r="V355" s="13"/>
      <c r="W355" s="13"/>
      <c r="X355" s="13"/>
      <c r="Y355" s="13"/>
      <c r="Z355" s="13"/>
      <c r="AA355" s="13"/>
      <c r="AB355" s="13"/>
      <c r="AC355" s="13"/>
    </row>
    <row r="356" spans="1:29" ht="22.5" customHeight="1">
      <c r="A356" s="16" t="s">
        <v>537</v>
      </c>
      <c r="B356" s="8"/>
      <c r="C356" s="8"/>
      <c r="D356" s="8"/>
      <c r="E356" s="8"/>
      <c r="F356" s="16"/>
      <c r="G356" s="8"/>
      <c r="H356" s="8"/>
      <c r="I356" s="8"/>
      <c r="J356" s="8"/>
      <c r="K356" s="8"/>
      <c r="L356" s="13"/>
      <c r="M356" s="13"/>
      <c r="N356" s="13"/>
      <c r="O356" s="13"/>
      <c r="P356" s="13"/>
      <c r="Q356" s="13"/>
      <c r="R356" s="13"/>
      <c r="S356" s="13"/>
      <c r="T356" s="13"/>
      <c r="U356" s="13"/>
      <c r="V356" s="13"/>
      <c r="W356" s="13"/>
      <c r="X356" s="13"/>
      <c r="Y356" s="13"/>
      <c r="Z356" s="13"/>
      <c r="AA356" s="13"/>
      <c r="AB356" s="13"/>
      <c r="AC356" s="13"/>
    </row>
    <row r="357" spans="1:29" ht="22.5" customHeight="1">
      <c r="A357" s="16" t="s">
        <v>538</v>
      </c>
      <c r="B357" s="8"/>
      <c r="C357" s="8"/>
      <c r="D357" s="8"/>
      <c r="E357" s="8"/>
      <c r="F357" s="16"/>
      <c r="G357" s="8"/>
      <c r="H357" s="8"/>
      <c r="I357" s="8"/>
      <c r="J357" s="8"/>
      <c r="K357" s="8"/>
      <c r="L357" s="13"/>
      <c r="M357" s="13"/>
      <c r="N357" s="13"/>
      <c r="O357" s="13"/>
      <c r="P357" s="13"/>
      <c r="Q357" s="13"/>
      <c r="R357" s="13"/>
      <c r="S357" s="13"/>
      <c r="T357" s="13"/>
      <c r="U357" s="13"/>
      <c r="V357" s="13"/>
      <c r="W357" s="13"/>
      <c r="X357" s="13"/>
      <c r="Y357" s="13"/>
      <c r="Z357" s="13"/>
      <c r="AA357" s="13"/>
      <c r="AB357" s="13"/>
      <c r="AC357" s="13"/>
    </row>
    <row r="358" spans="1:29" ht="22.5" customHeight="1">
      <c r="A358" s="16" t="s">
        <v>539</v>
      </c>
      <c r="B358" s="8"/>
      <c r="C358" s="8"/>
      <c r="D358" s="8"/>
      <c r="E358" s="8"/>
      <c r="F358" s="16"/>
      <c r="G358" s="8"/>
      <c r="H358" s="8"/>
      <c r="I358" s="8"/>
      <c r="J358" s="8"/>
      <c r="K358" s="8"/>
      <c r="L358" s="13"/>
      <c r="M358" s="13"/>
      <c r="N358" s="13"/>
      <c r="O358" s="13"/>
      <c r="P358" s="13"/>
      <c r="Q358" s="13"/>
      <c r="R358" s="13"/>
      <c r="S358" s="13"/>
      <c r="T358" s="13"/>
      <c r="U358" s="13"/>
      <c r="V358" s="13"/>
      <c r="W358" s="13"/>
      <c r="X358" s="13"/>
      <c r="Y358" s="13"/>
      <c r="Z358" s="13"/>
      <c r="AA358" s="13"/>
      <c r="AB358" s="13"/>
      <c r="AC358" s="13"/>
    </row>
    <row r="359" spans="1:29" ht="22.5" customHeight="1">
      <c r="A359" s="16" t="s">
        <v>540</v>
      </c>
      <c r="B359" s="8"/>
      <c r="C359" s="8"/>
      <c r="D359" s="8"/>
      <c r="E359" s="8"/>
      <c r="F359" s="16"/>
      <c r="G359" s="8"/>
      <c r="H359" s="8"/>
      <c r="I359" s="8"/>
      <c r="J359" s="8"/>
      <c r="K359" s="8"/>
      <c r="L359" s="13"/>
      <c r="M359" s="13"/>
      <c r="N359" s="13"/>
      <c r="O359" s="13"/>
      <c r="P359" s="13"/>
      <c r="Q359" s="13"/>
      <c r="R359" s="13"/>
      <c r="S359" s="13"/>
      <c r="T359" s="13"/>
      <c r="U359" s="13"/>
      <c r="V359" s="13"/>
      <c r="W359" s="13"/>
      <c r="X359" s="13"/>
      <c r="Y359" s="13"/>
      <c r="Z359" s="13"/>
      <c r="AA359" s="13"/>
      <c r="AB359" s="13"/>
      <c r="AC359" s="13"/>
    </row>
    <row r="360" spans="1:29" ht="22.5" customHeight="1">
      <c r="A360" s="16" t="s">
        <v>541</v>
      </c>
      <c r="B360" s="8"/>
      <c r="C360" s="8"/>
      <c r="D360" s="8"/>
      <c r="E360" s="8"/>
      <c r="F360" s="16"/>
      <c r="G360" s="8"/>
      <c r="H360" s="8"/>
      <c r="I360" s="8"/>
      <c r="J360" s="8"/>
      <c r="K360" s="8"/>
      <c r="L360" s="13"/>
      <c r="M360" s="13"/>
      <c r="N360" s="13"/>
      <c r="O360" s="13"/>
      <c r="P360" s="13"/>
      <c r="Q360" s="13"/>
      <c r="R360" s="13"/>
      <c r="S360" s="13"/>
      <c r="T360" s="13"/>
      <c r="U360" s="13"/>
      <c r="V360" s="13"/>
      <c r="W360" s="13"/>
      <c r="X360" s="13"/>
      <c r="Y360" s="13"/>
      <c r="Z360" s="13"/>
      <c r="AA360" s="13"/>
      <c r="AB360" s="13"/>
      <c r="AC360" s="13"/>
    </row>
    <row r="361" spans="1:29" ht="22.5" customHeight="1">
      <c r="A361" s="16" t="s">
        <v>542</v>
      </c>
      <c r="B361" s="8"/>
      <c r="C361" s="8"/>
      <c r="D361" s="8"/>
      <c r="E361" s="8"/>
      <c r="F361" s="16"/>
      <c r="G361" s="8"/>
      <c r="H361" s="8"/>
      <c r="I361" s="8"/>
      <c r="J361" s="8"/>
      <c r="K361" s="8"/>
      <c r="L361" s="13"/>
      <c r="M361" s="13"/>
      <c r="N361" s="13"/>
      <c r="O361" s="13"/>
      <c r="P361" s="13"/>
      <c r="Q361" s="13"/>
      <c r="R361" s="13"/>
      <c r="S361" s="13"/>
      <c r="T361" s="13"/>
      <c r="U361" s="13"/>
      <c r="V361" s="13"/>
      <c r="W361" s="13"/>
      <c r="X361" s="13"/>
      <c r="Y361" s="13"/>
      <c r="Z361" s="13"/>
      <c r="AA361" s="13"/>
      <c r="AB361" s="13"/>
      <c r="AC361" s="13"/>
    </row>
    <row r="362" spans="1:29" ht="22.5" customHeight="1">
      <c r="A362" s="16" t="s">
        <v>543</v>
      </c>
      <c r="B362" s="8"/>
      <c r="C362" s="8"/>
      <c r="D362" s="8"/>
      <c r="E362" s="8"/>
      <c r="F362" s="16"/>
      <c r="G362" s="8"/>
      <c r="H362" s="8"/>
      <c r="I362" s="8"/>
      <c r="J362" s="8"/>
      <c r="K362" s="8"/>
      <c r="L362" s="13"/>
      <c r="M362" s="13"/>
      <c r="N362" s="13"/>
      <c r="O362" s="13"/>
      <c r="P362" s="13"/>
      <c r="Q362" s="13"/>
      <c r="R362" s="13"/>
      <c r="S362" s="13"/>
      <c r="T362" s="13"/>
      <c r="U362" s="13"/>
      <c r="V362" s="13"/>
      <c r="W362" s="13"/>
      <c r="X362" s="13"/>
      <c r="Y362" s="13"/>
      <c r="Z362" s="13"/>
      <c r="AA362" s="13"/>
      <c r="AB362" s="13"/>
      <c r="AC362" s="13"/>
    </row>
    <row r="363" spans="1:29" ht="22.5" customHeight="1">
      <c r="A363" s="16" t="s">
        <v>544</v>
      </c>
      <c r="B363" s="8"/>
      <c r="C363" s="8"/>
      <c r="D363" s="8"/>
      <c r="E363" s="8"/>
      <c r="F363" s="16"/>
      <c r="G363" s="8"/>
      <c r="H363" s="8"/>
      <c r="I363" s="8"/>
      <c r="J363" s="8"/>
      <c r="K363" s="8"/>
      <c r="L363" s="13"/>
      <c r="M363" s="13"/>
      <c r="N363" s="13"/>
      <c r="O363" s="13"/>
      <c r="P363" s="13"/>
      <c r="Q363" s="13"/>
      <c r="R363" s="13"/>
      <c r="S363" s="13"/>
      <c r="T363" s="13"/>
      <c r="U363" s="13"/>
      <c r="V363" s="13"/>
      <c r="W363" s="13"/>
      <c r="X363" s="13"/>
      <c r="Y363" s="13"/>
      <c r="Z363" s="13"/>
      <c r="AA363" s="13"/>
      <c r="AB363" s="13"/>
      <c r="AC363" s="13"/>
    </row>
    <row r="364" spans="1:29" ht="22.5" customHeight="1">
      <c r="A364" s="16" t="s">
        <v>545</v>
      </c>
      <c r="B364" s="8"/>
      <c r="C364" s="8"/>
      <c r="D364" s="8"/>
      <c r="E364" s="8"/>
      <c r="F364" s="16"/>
      <c r="G364" s="8"/>
      <c r="H364" s="8"/>
      <c r="I364" s="8"/>
      <c r="J364" s="8"/>
      <c r="K364" s="8"/>
      <c r="L364" s="13"/>
      <c r="M364" s="13"/>
      <c r="N364" s="13"/>
      <c r="O364" s="13"/>
      <c r="P364" s="13"/>
      <c r="Q364" s="13"/>
      <c r="R364" s="13"/>
      <c r="S364" s="13"/>
      <c r="T364" s="13"/>
      <c r="U364" s="13"/>
      <c r="V364" s="13"/>
      <c r="W364" s="13"/>
      <c r="X364" s="13"/>
      <c r="Y364" s="13"/>
      <c r="Z364" s="13"/>
      <c r="AA364" s="13"/>
      <c r="AB364" s="13"/>
      <c r="AC364" s="13"/>
    </row>
    <row r="365" spans="1:29" ht="22.5" customHeight="1">
      <c r="A365" s="16" t="s">
        <v>546</v>
      </c>
      <c r="B365" s="8"/>
      <c r="C365" s="8"/>
      <c r="D365" s="8"/>
      <c r="E365" s="8"/>
      <c r="F365" s="16"/>
      <c r="G365" s="8"/>
      <c r="H365" s="8"/>
      <c r="I365" s="8"/>
      <c r="J365" s="8"/>
      <c r="K365" s="8"/>
      <c r="L365" s="13"/>
      <c r="M365" s="13"/>
      <c r="N365" s="13"/>
      <c r="O365" s="13"/>
      <c r="P365" s="13"/>
      <c r="Q365" s="13"/>
      <c r="R365" s="13"/>
      <c r="S365" s="13"/>
      <c r="T365" s="13"/>
      <c r="U365" s="13"/>
      <c r="V365" s="13"/>
      <c r="W365" s="13"/>
      <c r="X365" s="13"/>
      <c r="Y365" s="13"/>
      <c r="Z365" s="13"/>
      <c r="AA365" s="13"/>
      <c r="AB365" s="13"/>
      <c r="AC365" s="13"/>
    </row>
    <row r="366" spans="1:29" ht="22.5" customHeight="1">
      <c r="A366" s="16" t="s">
        <v>547</v>
      </c>
      <c r="B366" s="8"/>
      <c r="C366" s="8"/>
      <c r="D366" s="8"/>
      <c r="E366" s="8"/>
      <c r="F366" s="16"/>
      <c r="G366" s="8"/>
      <c r="H366" s="8"/>
      <c r="I366" s="8"/>
      <c r="J366" s="8"/>
      <c r="K366" s="8"/>
      <c r="L366" s="13"/>
      <c r="M366" s="13"/>
      <c r="N366" s="13"/>
      <c r="O366" s="13"/>
      <c r="P366" s="13"/>
      <c r="Q366" s="13"/>
      <c r="R366" s="13"/>
      <c r="S366" s="13"/>
      <c r="T366" s="13"/>
      <c r="U366" s="13"/>
      <c r="V366" s="13"/>
      <c r="W366" s="13"/>
      <c r="X366" s="13"/>
      <c r="Y366" s="13"/>
      <c r="Z366" s="13"/>
      <c r="AA366" s="13"/>
      <c r="AB366" s="13"/>
      <c r="AC366" s="13"/>
    </row>
    <row r="367" spans="1:29" ht="22.5" customHeight="1">
      <c r="A367" s="16" t="s">
        <v>548</v>
      </c>
      <c r="B367" s="8"/>
      <c r="C367" s="8"/>
      <c r="D367" s="8"/>
      <c r="E367" s="8"/>
      <c r="F367" s="16"/>
      <c r="G367" s="8"/>
      <c r="H367" s="8"/>
      <c r="I367" s="8"/>
      <c r="J367" s="8"/>
      <c r="K367" s="8"/>
      <c r="L367" s="13"/>
      <c r="M367" s="13"/>
      <c r="N367" s="13"/>
      <c r="O367" s="13"/>
      <c r="P367" s="13"/>
      <c r="Q367" s="13"/>
      <c r="R367" s="13"/>
      <c r="S367" s="13"/>
      <c r="T367" s="13"/>
      <c r="U367" s="13"/>
      <c r="V367" s="13"/>
      <c r="W367" s="13"/>
      <c r="X367" s="13"/>
      <c r="Y367" s="13"/>
      <c r="Z367" s="13"/>
      <c r="AA367" s="13"/>
      <c r="AB367" s="13"/>
      <c r="AC367" s="13"/>
    </row>
    <row r="368" spans="1:29" ht="22.5" customHeight="1">
      <c r="A368" s="16" t="s">
        <v>549</v>
      </c>
      <c r="B368" s="8"/>
      <c r="C368" s="8"/>
      <c r="D368" s="8"/>
      <c r="E368" s="8"/>
      <c r="F368" s="16"/>
      <c r="G368" s="8"/>
      <c r="H368" s="8"/>
      <c r="I368" s="8"/>
      <c r="J368" s="8"/>
      <c r="K368" s="8"/>
      <c r="L368" s="13"/>
      <c r="M368" s="13"/>
      <c r="N368" s="13"/>
      <c r="O368" s="13"/>
      <c r="P368" s="13"/>
      <c r="Q368" s="13"/>
      <c r="R368" s="13"/>
      <c r="S368" s="13"/>
      <c r="T368" s="13"/>
      <c r="U368" s="13"/>
      <c r="V368" s="13"/>
      <c r="W368" s="13"/>
      <c r="X368" s="13"/>
      <c r="Y368" s="13"/>
      <c r="Z368" s="13"/>
      <c r="AA368" s="13"/>
      <c r="AB368" s="13"/>
      <c r="AC368" s="13"/>
    </row>
    <row r="369" spans="1:29" ht="22.5" customHeight="1">
      <c r="A369" s="16" t="s">
        <v>550</v>
      </c>
      <c r="B369" s="8"/>
      <c r="C369" s="8"/>
      <c r="D369" s="8"/>
      <c r="E369" s="8"/>
      <c r="F369" s="16"/>
      <c r="G369" s="8"/>
      <c r="H369" s="8"/>
      <c r="I369" s="8"/>
      <c r="J369" s="8"/>
      <c r="K369" s="8"/>
      <c r="L369" s="13"/>
      <c r="M369" s="13"/>
      <c r="N369" s="13"/>
      <c r="O369" s="13"/>
      <c r="P369" s="13"/>
      <c r="Q369" s="13"/>
      <c r="R369" s="13"/>
      <c r="S369" s="13"/>
      <c r="T369" s="13"/>
      <c r="U369" s="13"/>
      <c r="V369" s="13"/>
      <c r="W369" s="13"/>
      <c r="X369" s="13"/>
      <c r="Y369" s="13"/>
      <c r="Z369" s="13"/>
      <c r="AA369" s="13"/>
      <c r="AB369" s="13"/>
      <c r="AC369" s="13"/>
    </row>
    <row r="370" spans="1:29" ht="22.5" customHeight="1">
      <c r="A370" s="16" t="s">
        <v>551</v>
      </c>
      <c r="B370" s="8"/>
      <c r="C370" s="8"/>
      <c r="D370" s="8"/>
      <c r="E370" s="8"/>
      <c r="F370" s="16"/>
      <c r="G370" s="8"/>
      <c r="H370" s="8"/>
      <c r="I370" s="8"/>
      <c r="J370" s="8"/>
      <c r="K370" s="8"/>
      <c r="L370" s="13"/>
      <c r="M370" s="13"/>
      <c r="N370" s="13"/>
      <c r="O370" s="13"/>
      <c r="P370" s="13"/>
      <c r="Q370" s="13"/>
      <c r="R370" s="13"/>
      <c r="S370" s="13"/>
      <c r="T370" s="13"/>
      <c r="U370" s="13"/>
      <c r="V370" s="13"/>
      <c r="W370" s="13"/>
      <c r="X370" s="13"/>
      <c r="Y370" s="13"/>
      <c r="Z370" s="13"/>
      <c r="AA370" s="13"/>
      <c r="AB370" s="13"/>
      <c r="AC370" s="13"/>
    </row>
    <row r="371" spans="1:29" ht="22.5" customHeight="1">
      <c r="A371" s="16" t="s">
        <v>552</v>
      </c>
      <c r="B371" s="8"/>
      <c r="C371" s="8"/>
      <c r="D371" s="8"/>
      <c r="E371" s="8"/>
      <c r="F371" s="16"/>
      <c r="G371" s="8"/>
      <c r="H371" s="8"/>
      <c r="I371" s="8"/>
      <c r="J371" s="8"/>
      <c r="K371" s="8"/>
      <c r="L371" s="13"/>
      <c r="M371" s="13"/>
      <c r="N371" s="13"/>
      <c r="O371" s="13"/>
      <c r="P371" s="13"/>
      <c r="Q371" s="13"/>
      <c r="R371" s="13"/>
      <c r="S371" s="13"/>
      <c r="T371" s="13"/>
      <c r="U371" s="13"/>
      <c r="V371" s="13"/>
      <c r="W371" s="13"/>
      <c r="X371" s="13"/>
      <c r="Y371" s="13"/>
      <c r="Z371" s="13"/>
      <c r="AA371" s="13"/>
      <c r="AB371" s="13"/>
      <c r="AC371" s="13"/>
    </row>
    <row r="372" spans="1:29" ht="22.5" customHeight="1">
      <c r="A372" s="16" t="s">
        <v>553</v>
      </c>
      <c r="B372" s="8"/>
      <c r="C372" s="8"/>
      <c r="D372" s="8"/>
      <c r="E372" s="8"/>
      <c r="F372" s="16"/>
      <c r="G372" s="8"/>
      <c r="H372" s="8"/>
      <c r="I372" s="8"/>
      <c r="J372" s="8"/>
      <c r="K372" s="8"/>
      <c r="L372" s="13"/>
      <c r="M372" s="13"/>
      <c r="N372" s="13"/>
      <c r="O372" s="13"/>
      <c r="P372" s="13"/>
      <c r="Q372" s="13"/>
      <c r="R372" s="13"/>
      <c r="S372" s="13"/>
      <c r="T372" s="13"/>
      <c r="U372" s="13"/>
      <c r="V372" s="13"/>
      <c r="W372" s="13"/>
      <c r="X372" s="13"/>
      <c r="Y372" s="13"/>
      <c r="Z372" s="13"/>
      <c r="AA372" s="13"/>
      <c r="AB372" s="13"/>
      <c r="AC372" s="13"/>
    </row>
    <row r="373" spans="1:29" ht="22.5" customHeight="1">
      <c r="A373" s="16" t="s">
        <v>554</v>
      </c>
      <c r="B373" s="8"/>
      <c r="C373" s="8"/>
      <c r="D373" s="8"/>
      <c r="E373" s="8"/>
      <c r="F373" s="16"/>
      <c r="G373" s="8"/>
      <c r="H373" s="8"/>
      <c r="I373" s="8"/>
      <c r="J373" s="8"/>
      <c r="K373" s="8"/>
      <c r="L373" s="13"/>
      <c r="M373" s="13"/>
      <c r="N373" s="13"/>
      <c r="O373" s="13"/>
      <c r="P373" s="13"/>
      <c r="Q373" s="13"/>
      <c r="R373" s="13"/>
      <c r="S373" s="13"/>
      <c r="T373" s="13"/>
      <c r="U373" s="13"/>
      <c r="V373" s="13"/>
      <c r="W373" s="13"/>
      <c r="X373" s="13"/>
      <c r="Y373" s="13"/>
      <c r="Z373" s="13"/>
      <c r="AA373" s="13"/>
      <c r="AB373" s="13"/>
      <c r="AC373" s="13"/>
    </row>
    <row r="374" spans="1:29" ht="22.5" customHeight="1">
      <c r="A374" s="16" t="s">
        <v>555</v>
      </c>
      <c r="B374" s="8"/>
      <c r="C374" s="8"/>
      <c r="D374" s="8"/>
      <c r="E374" s="8"/>
      <c r="F374" s="16"/>
      <c r="G374" s="8"/>
      <c r="H374" s="8"/>
      <c r="I374" s="8"/>
      <c r="J374" s="8"/>
      <c r="K374" s="8"/>
      <c r="L374" s="13"/>
      <c r="M374" s="13"/>
      <c r="N374" s="13"/>
      <c r="O374" s="13"/>
      <c r="P374" s="13"/>
      <c r="Q374" s="13"/>
      <c r="R374" s="13"/>
      <c r="S374" s="13"/>
      <c r="T374" s="13"/>
      <c r="U374" s="13"/>
      <c r="V374" s="13"/>
      <c r="W374" s="13"/>
      <c r="X374" s="13"/>
      <c r="Y374" s="13"/>
      <c r="Z374" s="13"/>
      <c r="AA374" s="13"/>
      <c r="AB374" s="13"/>
      <c r="AC374" s="13"/>
    </row>
    <row r="375" spans="1:29" ht="22.5" customHeight="1">
      <c r="A375" s="16" t="s">
        <v>556</v>
      </c>
      <c r="B375" s="8"/>
      <c r="C375" s="8"/>
      <c r="D375" s="8"/>
      <c r="E375" s="8"/>
      <c r="F375" s="16"/>
      <c r="G375" s="8"/>
      <c r="H375" s="8"/>
      <c r="I375" s="8"/>
      <c r="J375" s="8"/>
      <c r="K375" s="8"/>
      <c r="L375" s="13"/>
      <c r="M375" s="13"/>
      <c r="N375" s="13"/>
      <c r="O375" s="13"/>
      <c r="P375" s="13"/>
      <c r="Q375" s="13"/>
      <c r="R375" s="13"/>
      <c r="S375" s="13"/>
      <c r="T375" s="13"/>
      <c r="U375" s="13"/>
      <c r="V375" s="13"/>
      <c r="W375" s="13"/>
      <c r="X375" s="13"/>
      <c r="Y375" s="13"/>
      <c r="Z375" s="13"/>
      <c r="AA375" s="13"/>
      <c r="AB375" s="13"/>
      <c r="AC375" s="13"/>
    </row>
    <row r="376" spans="1:29" ht="22.5" customHeight="1">
      <c r="A376" s="16" t="s">
        <v>557</v>
      </c>
      <c r="B376" s="8"/>
      <c r="C376" s="8"/>
      <c r="D376" s="8"/>
      <c r="E376" s="8"/>
      <c r="F376" s="16"/>
      <c r="G376" s="8"/>
      <c r="H376" s="8"/>
      <c r="I376" s="8"/>
      <c r="J376" s="8"/>
      <c r="K376" s="8"/>
      <c r="L376" s="13"/>
      <c r="M376" s="13"/>
      <c r="N376" s="13"/>
      <c r="O376" s="13"/>
      <c r="P376" s="13"/>
      <c r="Q376" s="13"/>
      <c r="R376" s="13"/>
      <c r="S376" s="13"/>
      <c r="T376" s="13"/>
      <c r="U376" s="13"/>
      <c r="V376" s="13"/>
      <c r="W376" s="13"/>
      <c r="X376" s="13"/>
      <c r="Y376" s="13"/>
      <c r="Z376" s="13"/>
      <c r="AA376" s="13"/>
      <c r="AB376" s="13"/>
      <c r="AC376" s="13"/>
    </row>
    <row r="377" spans="1:29" ht="22.5" customHeight="1">
      <c r="A377" s="16" t="s">
        <v>558</v>
      </c>
      <c r="B377" s="8"/>
      <c r="C377" s="8"/>
      <c r="D377" s="8"/>
      <c r="E377" s="8"/>
      <c r="F377" s="16"/>
      <c r="G377" s="8"/>
      <c r="H377" s="8"/>
      <c r="I377" s="8"/>
      <c r="J377" s="8"/>
      <c r="K377" s="8"/>
      <c r="L377" s="13"/>
      <c r="M377" s="13"/>
      <c r="N377" s="13"/>
      <c r="O377" s="13"/>
      <c r="P377" s="13"/>
      <c r="Q377" s="13"/>
      <c r="R377" s="13"/>
      <c r="S377" s="13"/>
      <c r="T377" s="13"/>
      <c r="U377" s="13"/>
      <c r="V377" s="13"/>
      <c r="W377" s="13"/>
      <c r="X377" s="13"/>
      <c r="Y377" s="13"/>
      <c r="Z377" s="13"/>
      <c r="AA377" s="13"/>
      <c r="AB377" s="13"/>
      <c r="AC377" s="13"/>
    </row>
    <row r="378" spans="1:29" ht="22.5" customHeight="1">
      <c r="A378" s="16" t="s">
        <v>559</v>
      </c>
      <c r="B378" s="8"/>
      <c r="C378" s="8"/>
      <c r="D378" s="8"/>
      <c r="E378" s="8"/>
      <c r="F378" s="16"/>
      <c r="G378" s="8"/>
      <c r="H378" s="8"/>
      <c r="I378" s="8"/>
      <c r="J378" s="8"/>
      <c r="K378" s="8"/>
      <c r="L378" s="13"/>
      <c r="M378" s="13"/>
      <c r="N378" s="13"/>
      <c r="O378" s="13"/>
      <c r="P378" s="13"/>
      <c r="Q378" s="13"/>
      <c r="R378" s="13"/>
      <c r="S378" s="13"/>
      <c r="T378" s="13"/>
      <c r="U378" s="13"/>
      <c r="V378" s="13"/>
      <c r="W378" s="13"/>
      <c r="X378" s="13"/>
      <c r="Y378" s="13"/>
      <c r="Z378" s="13"/>
      <c r="AA378" s="13"/>
      <c r="AB378" s="13"/>
      <c r="AC378" s="13"/>
    </row>
    <row r="379" spans="1:29" ht="22.5" customHeight="1">
      <c r="A379" s="16" t="s">
        <v>560</v>
      </c>
      <c r="B379" s="8"/>
      <c r="C379" s="8"/>
      <c r="D379" s="8"/>
      <c r="E379" s="8"/>
      <c r="F379" s="16"/>
      <c r="G379" s="8"/>
      <c r="H379" s="8"/>
      <c r="I379" s="8"/>
      <c r="J379" s="8"/>
      <c r="K379" s="8"/>
      <c r="L379" s="13"/>
      <c r="M379" s="13"/>
      <c r="N379" s="13"/>
      <c r="O379" s="13"/>
      <c r="P379" s="13"/>
      <c r="Q379" s="13"/>
      <c r="R379" s="13"/>
      <c r="S379" s="13"/>
      <c r="T379" s="13"/>
      <c r="U379" s="13"/>
      <c r="V379" s="13"/>
      <c r="W379" s="13"/>
      <c r="X379" s="13"/>
      <c r="Y379" s="13"/>
      <c r="Z379" s="13"/>
      <c r="AA379" s="13"/>
      <c r="AB379" s="13"/>
      <c r="AC379" s="13"/>
    </row>
    <row r="380" spans="1:29" ht="22.5" customHeight="1">
      <c r="A380" s="16" t="s">
        <v>561</v>
      </c>
      <c r="B380" s="8"/>
      <c r="C380" s="8"/>
      <c r="D380" s="8"/>
      <c r="E380" s="8"/>
      <c r="F380" s="16"/>
      <c r="G380" s="8"/>
      <c r="H380" s="8"/>
      <c r="I380" s="8"/>
      <c r="J380" s="8"/>
      <c r="K380" s="8"/>
      <c r="L380" s="13"/>
      <c r="M380" s="13"/>
      <c r="N380" s="13"/>
      <c r="O380" s="13"/>
      <c r="P380" s="13"/>
      <c r="Q380" s="13"/>
      <c r="R380" s="13"/>
      <c r="S380" s="13"/>
      <c r="T380" s="13"/>
      <c r="U380" s="13"/>
      <c r="V380" s="13"/>
      <c r="W380" s="13"/>
      <c r="X380" s="13"/>
      <c r="Y380" s="13"/>
      <c r="Z380" s="13"/>
      <c r="AA380" s="13"/>
      <c r="AB380" s="13"/>
      <c r="AC380" s="13"/>
    </row>
    <row r="381" spans="1:29" ht="22.5" customHeight="1">
      <c r="A381" s="16" t="s">
        <v>562</v>
      </c>
      <c r="B381" s="8"/>
      <c r="C381" s="8"/>
      <c r="D381" s="8"/>
      <c r="E381" s="8"/>
      <c r="F381" s="16"/>
      <c r="G381" s="8"/>
      <c r="H381" s="8"/>
      <c r="I381" s="8"/>
      <c r="J381" s="8"/>
      <c r="K381" s="8"/>
      <c r="L381" s="13"/>
      <c r="M381" s="13"/>
      <c r="N381" s="13"/>
      <c r="O381" s="13"/>
      <c r="P381" s="13"/>
      <c r="Q381" s="13"/>
      <c r="R381" s="13"/>
      <c r="S381" s="13"/>
      <c r="T381" s="13"/>
      <c r="U381" s="13"/>
      <c r="V381" s="13"/>
      <c r="W381" s="13"/>
      <c r="X381" s="13"/>
      <c r="Y381" s="13"/>
      <c r="Z381" s="13"/>
      <c r="AA381" s="13"/>
      <c r="AB381" s="13"/>
      <c r="AC381" s="13"/>
    </row>
    <row r="382" spans="1:29" ht="22.5" customHeight="1">
      <c r="A382" s="16" t="s">
        <v>563</v>
      </c>
      <c r="B382" s="8"/>
      <c r="C382" s="8"/>
      <c r="D382" s="8"/>
      <c r="E382" s="8"/>
      <c r="F382" s="16"/>
      <c r="G382" s="8"/>
      <c r="H382" s="8"/>
      <c r="I382" s="8"/>
      <c r="J382" s="8"/>
      <c r="K382" s="8"/>
      <c r="L382" s="13"/>
      <c r="M382" s="13"/>
      <c r="N382" s="13"/>
      <c r="O382" s="13"/>
      <c r="P382" s="13"/>
      <c r="Q382" s="13"/>
      <c r="R382" s="13"/>
      <c r="S382" s="13"/>
      <c r="T382" s="13"/>
      <c r="U382" s="13"/>
      <c r="V382" s="13"/>
      <c r="W382" s="13"/>
      <c r="X382" s="13"/>
      <c r="Y382" s="13"/>
      <c r="Z382" s="13"/>
      <c r="AA382" s="13"/>
      <c r="AB382" s="13"/>
      <c r="AC382" s="13"/>
    </row>
    <row r="383" spans="1:29" ht="22.5" customHeight="1">
      <c r="A383" s="16" t="s">
        <v>564</v>
      </c>
      <c r="B383" s="8"/>
      <c r="C383" s="8"/>
      <c r="D383" s="8"/>
      <c r="E383" s="8"/>
      <c r="F383" s="16"/>
      <c r="G383" s="8"/>
      <c r="H383" s="8"/>
      <c r="I383" s="8"/>
      <c r="J383" s="8"/>
      <c r="K383" s="8"/>
      <c r="L383" s="13"/>
      <c r="M383" s="13"/>
      <c r="N383" s="13"/>
      <c r="O383" s="13"/>
      <c r="P383" s="13"/>
      <c r="Q383" s="13"/>
      <c r="R383" s="13"/>
      <c r="S383" s="13"/>
      <c r="T383" s="13"/>
      <c r="U383" s="13"/>
      <c r="V383" s="13"/>
      <c r="W383" s="13"/>
      <c r="X383" s="13"/>
      <c r="Y383" s="13"/>
      <c r="Z383" s="13"/>
      <c r="AA383" s="13"/>
      <c r="AB383" s="13"/>
      <c r="AC383" s="13"/>
    </row>
    <row r="384" spans="1:29" ht="22.5" customHeight="1">
      <c r="A384" s="16" t="s">
        <v>565</v>
      </c>
      <c r="B384" s="8"/>
      <c r="C384" s="8"/>
      <c r="D384" s="8"/>
      <c r="E384" s="8"/>
      <c r="F384" s="16"/>
      <c r="G384" s="8"/>
      <c r="H384" s="8"/>
      <c r="I384" s="8"/>
      <c r="J384" s="8"/>
      <c r="K384" s="8"/>
      <c r="L384" s="13"/>
      <c r="M384" s="13"/>
      <c r="N384" s="13"/>
      <c r="O384" s="13"/>
      <c r="P384" s="13"/>
      <c r="Q384" s="13"/>
      <c r="R384" s="13"/>
      <c r="S384" s="13"/>
      <c r="T384" s="13"/>
      <c r="U384" s="13"/>
      <c r="V384" s="13"/>
      <c r="W384" s="13"/>
      <c r="X384" s="13"/>
      <c r="Y384" s="13"/>
      <c r="Z384" s="13"/>
      <c r="AA384" s="13"/>
      <c r="AB384" s="13"/>
      <c r="AC384" s="13"/>
    </row>
    <row r="385" spans="1:29" ht="22.5" customHeight="1">
      <c r="A385" s="16" t="s">
        <v>566</v>
      </c>
      <c r="B385" s="8"/>
      <c r="C385" s="8"/>
      <c r="D385" s="8"/>
      <c r="E385" s="8"/>
      <c r="F385" s="16"/>
      <c r="G385" s="8"/>
      <c r="H385" s="8"/>
      <c r="I385" s="8"/>
      <c r="J385" s="8"/>
      <c r="K385" s="8"/>
      <c r="L385" s="13"/>
      <c r="M385" s="13"/>
      <c r="N385" s="13"/>
      <c r="O385" s="13"/>
      <c r="P385" s="13"/>
      <c r="Q385" s="13"/>
      <c r="R385" s="13"/>
      <c r="S385" s="13"/>
      <c r="T385" s="13"/>
      <c r="U385" s="13"/>
      <c r="V385" s="13"/>
      <c r="W385" s="13"/>
      <c r="X385" s="13"/>
      <c r="Y385" s="13"/>
      <c r="Z385" s="13"/>
      <c r="AA385" s="13"/>
      <c r="AB385" s="13"/>
      <c r="AC385" s="13"/>
    </row>
    <row r="386" spans="1:29" ht="22.5" customHeight="1">
      <c r="A386" s="16" t="s">
        <v>567</v>
      </c>
      <c r="B386" s="8"/>
      <c r="C386" s="8"/>
      <c r="D386" s="8"/>
      <c r="E386" s="8"/>
      <c r="F386" s="16"/>
      <c r="G386" s="8"/>
      <c r="H386" s="8"/>
      <c r="I386" s="8"/>
      <c r="J386" s="8"/>
      <c r="K386" s="8"/>
      <c r="L386" s="13"/>
      <c r="M386" s="13"/>
      <c r="N386" s="13"/>
      <c r="O386" s="13"/>
      <c r="P386" s="13"/>
      <c r="Q386" s="13"/>
      <c r="R386" s="13"/>
      <c r="S386" s="13"/>
      <c r="T386" s="13"/>
      <c r="U386" s="13"/>
      <c r="V386" s="13"/>
      <c r="W386" s="13"/>
      <c r="X386" s="13"/>
      <c r="Y386" s="13"/>
      <c r="Z386" s="13"/>
      <c r="AA386" s="13"/>
      <c r="AB386" s="13"/>
      <c r="AC386" s="13"/>
    </row>
    <row r="387" spans="1:29" ht="22.5" customHeight="1">
      <c r="A387" s="16" t="s">
        <v>568</v>
      </c>
      <c r="B387" s="8"/>
      <c r="C387" s="8"/>
      <c r="D387" s="8"/>
      <c r="E387" s="8"/>
      <c r="F387" s="16"/>
      <c r="G387" s="8"/>
      <c r="H387" s="8"/>
      <c r="I387" s="8"/>
      <c r="J387" s="8"/>
      <c r="K387" s="8"/>
      <c r="L387" s="13"/>
      <c r="M387" s="13"/>
      <c r="N387" s="13"/>
      <c r="O387" s="13"/>
      <c r="P387" s="13"/>
      <c r="Q387" s="13"/>
      <c r="R387" s="13"/>
      <c r="S387" s="13"/>
      <c r="T387" s="13"/>
      <c r="U387" s="13"/>
      <c r="V387" s="13"/>
      <c r="W387" s="13"/>
      <c r="X387" s="13"/>
      <c r="Y387" s="13"/>
      <c r="Z387" s="13"/>
      <c r="AA387" s="13"/>
      <c r="AB387" s="13"/>
      <c r="AC387" s="13"/>
    </row>
    <row r="388" spans="1:29" ht="22.5" customHeight="1">
      <c r="A388" s="16" t="s">
        <v>569</v>
      </c>
      <c r="B388" s="8"/>
      <c r="C388" s="8"/>
      <c r="D388" s="8"/>
      <c r="E388" s="8"/>
      <c r="F388" s="16"/>
      <c r="G388" s="8"/>
      <c r="H388" s="8"/>
      <c r="I388" s="8"/>
      <c r="J388" s="8"/>
      <c r="K388" s="8"/>
      <c r="L388" s="13"/>
      <c r="M388" s="13"/>
      <c r="N388" s="13"/>
      <c r="O388" s="13"/>
      <c r="P388" s="13"/>
      <c r="Q388" s="13"/>
      <c r="R388" s="13"/>
      <c r="S388" s="13"/>
      <c r="T388" s="13"/>
      <c r="U388" s="13"/>
      <c r="V388" s="13"/>
      <c r="W388" s="13"/>
      <c r="X388" s="13"/>
      <c r="Y388" s="13"/>
      <c r="Z388" s="13"/>
      <c r="AA388" s="13"/>
      <c r="AB388" s="13"/>
      <c r="AC388" s="13"/>
    </row>
    <row r="389" spans="1:29" ht="22.5" customHeight="1">
      <c r="A389" s="16" t="s">
        <v>570</v>
      </c>
      <c r="B389" s="8"/>
      <c r="C389" s="8"/>
      <c r="D389" s="8"/>
      <c r="E389" s="8"/>
      <c r="F389" s="16"/>
      <c r="G389" s="8"/>
      <c r="H389" s="8"/>
      <c r="I389" s="8"/>
      <c r="J389" s="8"/>
      <c r="K389" s="8"/>
      <c r="L389" s="13"/>
      <c r="M389" s="13"/>
      <c r="N389" s="13"/>
      <c r="O389" s="13"/>
      <c r="P389" s="13"/>
      <c r="Q389" s="13"/>
      <c r="R389" s="13"/>
      <c r="S389" s="13"/>
      <c r="T389" s="13"/>
      <c r="U389" s="13"/>
      <c r="V389" s="13"/>
      <c r="W389" s="13"/>
      <c r="X389" s="13"/>
      <c r="Y389" s="13"/>
      <c r="Z389" s="13"/>
      <c r="AA389" s="13"/>
      <c r="AB389" s="13"/>
      <c r="AC389" s="13"/>
    </row>
    <row r="390" spans="1:29" ht="22.5" customHeight="1">
      <c r="A390" s="16" t="s">
        <v>571</v>
      </c>
      <c r="B390" s="8"/>
      <c r="C390" s="8"/>
      <c r="D390" s="8"/>
      <c r="E390" s="8"/>
      <c r="F390" s="16"/>
      <c r="G390" s="8"/>
      <c r="H390" s="8"/>
      <c r="I390" s="8"/>
      <c r="J390" s="8"/>
      <c r="K390" s="8"/>
      <c r="L390" s="13"/>
      <c r="M390" s="13"/>
      <c r="N390" s="13"/>
      <c r="O390" s="13"/>
      <c r="P390" s="13"/>
      <c r="Q390" s="13"/>
      <c r="R390" s="13"/>
      <c r="S390" s="13"/>
      <c r="T390" s="13"/>
      <c r="U390" s="13"/>
      <c r="V390" s="13"/>
      <c r="W390" s="13"/>
      <c r="X390" s="13"/>
      <c r="Y390" s="13"/>
      <c r="Z390" s="13"/>
      <c r="AA390" s="13"/>
      <c r="AB390" s="13"/>
      <c r="AC390" s="13"/>
    </row>
    <row r="391" spans="1:29" ht="22.5" customHeight="1">
      <c r="A391" s="16" t="s">
        <v>572</v>
      </c>
      <c r="B391" s="8"/>
      <c r="C391" s="8"/>
      <c r="D391" s="8"/>
      <c r="E391" s="8"/>
      <c r="F391" s="16"/>
      <c r="G391" s="8"/>
      <c r="H391" s="8"/>
      <c r="I391" s="8"/>
      <c r="J391" s="8"/>
      <c r="K391" s="8"/>
      <c r="L391" s="13"/>
      <c r="M391" s="13"/>
      <c r="N391" s="13"/>
      <c r="O391" s="13"/>
      <c r="P391" s="13"/>
      <c r="Q391" s="13"/>
      <c r="R391" s="13"/>
      <c r="S391" s="13"/>
      <c r="T391" s="13"/>
      <c r="U391" s="13"/>
      <c r="V391" s="13"/>
      <c r="W391" s="13"/>
      <c r="X391" s="13"/>
      <c r="Y391" s="13"/>
      <c r="Z391" s="13"/>
      <c r="AA391" s="13"/>
      <c r="AB391" s="13"/>
      <c r="AC391" s="13"/>
    </row>
    <row r="392" spans="1:29" ht="22.5" customHeight="1">
      <c r="A392" s="16" t="s">
        <v>573</v>
      </c>
      <c r="B392" s="8"/>
      <c r="C392" s="8"/>
      <c r="D392" s="8"/>
      <c r="E392" s="8"/>
      <c r="F392" s="16"/>
      <c r="G392" s="8"/>
      <c r="H392" s="8"/>
      <c r="I392" s="8"/>
      <c r="J392" s="8"/>
      <c r="K392" s="8"/>
      <c r="L392" s="13"/>
      <c r="M392" s="13"/>
      <c r="N392" s="13"/>
      <c r="O392" s="13"/>
      <c r="P392" s="13"/>
      <c r="Q392" s="13"/>
      <c r="R392" s="13"/>
      <c r="S392" s="13"/>
      <c r="T392" s="13"/>
      <c r="U392" s="13"/>
      <c r="V392" s="13"/>
      <c r="W392" s="13"/>
      <c r="X392" s="13"/>
      <c r="Y392" s="13"/>
      <c r="Z392" s="13"/>
      <c r="AA392" s="13"/>
      <c r="AB392" s="13"/>
      <c r="AC392" s="13"/>
    </row>
    <row r="393" spans="1:29" ht="22.5" customHeight="1">
      <c r="A393" s="16" t="s">
        <v>574</v>
      </c>
      <c r="B393" s="8"/>
      <c r="C393" s="8"/>
      <c r="D393" s="8"/>
      <c r="E393" s="8"/>
      <c r="F393" s="16"/>
      <c r="G393" s="8"/>
      <c r="H393" s="8"/>
      <c r="I393" s="8"/>
      <c r="J393" s="8"/>
      <c r="K393" s="8"/>
      <c r="L393" s="13"/>
      <c r="M393" s="13"/>
      <c r="N393" s="13"/>
      <c r="O393" s="13"/>
      <c r="P393" s="13"/>
      <c r="Q393" s="13"/>
      <c r="R393" s="13"/>
      <c r="S393" s="13"/>
      <c r="T393" s="13"/>
      <c r="U393" s="13"/>
      <c r="V393" s="13"/>
      <c r="W393" s="13"/>
      <c r="X393" s="13"/>
      <c r="Y393" s="13"/>
      <c r="Z393" s="13"/>
      <c r="AA393" s="13"/>
      <c r="AB393" s="13"/>
      <c r="AC393" s="13"/>
    </row>
    <row r="394" spans="1:29" ht="22.5" customHeight="1">
      <c r="A394" s="16" t="s">
        <v>575</v>
      </c>
      <c r="B394" s="8"/>
      <c r="C394" s="8"/>
      <c r="D394" s="8"/>
      <c r="E394" s="8"/>
      <c r="F394" s="16"/>
      <c r="G394" s="8"/>
      <c r="H394" s="8"/>
      <c r="I394" s="8"/>
      <c r="J394" s="8"/>
      <c r="K394" s="8"/>
      <c r="L394" s="13"/>
      <c r="M394" s="13"/>
      <c r="N394" s="13"/>
      <c r="O394" s="13"/>
      <c r="P394" s="13"/>
      <c r="Q394" s="13"/>
      <c r="R394" s="13"/>
      <c r="S394" s="13"/>
      <c r="T394" s="13"/>
      <c r="U394" s="13"/>
      <c r="V394" s="13"/>
      <c r="W394" s="13"/>
      <c r="X394" s="13"/>
      <c r="Y394" s="13"/>
      <c r="Z394" s="13"/>
      <c r="AA394" s="13"/>
      <c r="AB394" s="13"/>
      <c r="AC394" s="13"/>
    </row>
    <row r="395" spans="1:29" ht="22.5" customHeight="1">
      <c r="A395" s="16" t="s">
        <v>576</v>
      </c>
      <c r="B395" s="8"/>
      <c r="C395" s="8"/>
      <c r="D395" s="8"/>
      <c r="E395" s="8"/>
      <c r="F395" s="16"/>
      <c r="G395" s="8"/>
      <c r="H395" s="8"/>
      <c r="I395" s="8"/>
      <c r="J395" s="8"/>
      <c r="K395" s="8"/>
      <c r="L395" s="13"/>
      <c r="M395" s="13"/>
      <c r="N395" s="13"/>
      <c r="O395" s="13"/>
      <c r="P395" s="13"/>
      <c r="Q395" s="13"/>
      <c r="R395" s="13"/>
      <c r="S395" s="13"/>
      <c r="T395" s="13"/>
      <c r="U395" s="13"/>
      <c r="V395" s="13"/>
      <c r="W395" s="13"/>
      <c r="X395" s="13"/>
      <c r="Y395" s="13"/>
      <c r="Z395" s="13"/>
      <c r="AA395" s="13"/>
      <c r="AB395" s="13"/>
      <c r="AC395" s="13"/>
    </row>
    <row r="396" spans="1:29" ht="22.5" customHeight="1">
      <c r="A396" s="16" t="s">
        <v>577</v>
      </c>
      <c r="B396" s="8"/>
      <c r="C396" s="8"/>
      <c r="D396" s="8"/>
      <c r="E396" s="8"/>
      <c r="F396" s="16"/>
      <c r="G396" s="8"/>
      <c r="H396" s="8"/>
      <c r="I396" s="8"/>
      <c r="J396" s="8"/>
      <c r="K396" s="8"/>
      <c r="L396" s="13"/>
      <c r="M396" s="13"/>
      <c r="N396" s="13"/>
      <c r="O396" s="13"/>
      <c r="P396" s="13"/>
      <c r="Q396" s="13"/>
      <c r="R396" s="13"/>
      <c r="S396" s="13"/>
      <c r="T396" s="13"/>
      <c r="U396" s="13"/>
      <c r="V396" s="13"/>
      <c r="W396" s="13"/>
      <c r="X396" s="13"/>
      <c r="Y396" s="13"/>
      <c r="Z396" s="13"/>
      <c r="AA396" s="13"/>
      <c r="AB396" s="13"/>
      <c r="AC396" s="13"/>
    </row>
    <row r="397" spans="1:29" ht="22.5" customHeight="1">
      <c r="A397" s="16" t="s">
        <v>578</v>
      </c>
      <c r="B397" s="8"/>
      <c r="C397" s="8"/>
      <c r="D397" s="8"/>
      <c r="E397" s="8"/>
      <c r="F397" s="16"/>
      <c r="G397" s="8"/>
      <c r="H397" s="8"/>
      <c r="I397" s="8"/>
      <c r="J397" s="8"/>
      <c r="K397" s="8"/>
      <c r="L397" s="13"/>
      <c r="M397" s="13"/>
      <c r="N397" s="13"/>
      <c r="O397" s="13"/>
      <c r="P397" s="13"/>
      <c r="Q397" s="13"/>
      <c r="R397" s="13"/>
      <c r="S397" s="13"/>
      <c r="T397" s="13"/>
      <c r="U397" s="13"/>
      <c r="V397" s="13"/>
      <c r="W397" s="13"/>
      <c r="X397" s="13"/>
      <c r="Y397" s="13"/>
      <c r="Z397" s="13"/>
      <c r="AA397" s="13"/>
      <c r="AB397" s="13"/>
      <c r="AC397" s="13"/>
    </row>
    <row r="398" spans="1:29" ht="22.5" customHeight="1">
      <c r="A398" s="16" t="s">
        <v>579</v>
      </c>
      <c r="B398" s="8"/>
      <c r="C398" s="8"/>
      <c r="D398" s="8"/>
      <c r="E398" s="8"/>
      <c r="F398" s="16"/>
      <c r="G398" s="8"/>
      <c r="H398" s="8"/>
      <c r="I398" s="8"/>
      <c r="J398" s="8"/>
      <c r="K398" s="8"/>
      <c r="L398" s="13"/>
      <c r="M398" s="13"/>
      <c r="N398" s="13"/>
      <c r="O398" s="13"/>
      <c r="P398" s="13"/>
      <c r="Q398" s="13"/>
      <c r="R398" s="13"/>
      <c r="S398" s="13"/>
      <c r="T398" s="13"/>
      <c r="U398" s="13"/>
      <c r="V398" s="13"/>
      <c r="W398" s="13"/>
      <c r="X398" s="13"/>
      <c r="Y398" s="13"/>
      <c r="Z398" s="13"/>
      <c r="AA398" s="13"/>
      <c r="AB398" s="13"/>
      <c r="AC398" s="13"/>
    </row>
    <row r="399" spans="1:29" ht="22.5" customHeight="1">
      <c r="A399" s="16" t="s">
        <v>580</v>
      </c>
      <c r="B399" s="8"/>
      <c r="C399" s="8"/>
      <c r="D399" s="8"/>
      <c r="E399" s="8"/>
      <c r="F399" s="16"/>
      <c r="G399" s="8"/>
      <c r="H399" s="8"/>
      <c r="I399" s="8"/>
      <c r="J399" s="8"/>
      <c r="K399" s="8"/>
      <c r="L399" s="13"/>
      <c r="M399" s="13"/>
      <c r="N399" s="13"/>
      <c r="O399" s="13"/>
      <c r="P399" s="13"/>
      <c r="Q399" s="13"/>
      <c r="R399" s="13"/>
      <c r="S399" s="13"/>
      <c r="T399" s="13"/>
      <c r="U399" s="13"/>
      <c r="V399" s="13"/>
      <c r="W399" s="13"/>
      <c r="X399" s="13"/>
      <c r="Y399" s="13"/>
      <c r="Z399" s="13"/>
      <c r="AA399" s="13"/>
      <c r="AB399" s="13"/>
      <c r="AC399" s="13"/>
    </row>
    <row r="400" spans="1:29" ht="22.5" customHeight="1">
      <c r="A400" s="16" t="s">
        <v>581</v>
      </c>
      <c r="B400" s="8"/>
      <c r="C400" s="8"/>
      <c r="D400" s="8"/>
      <c r="E400" s="8"/>
      <c r="F400" s="16"/>
      <c r="G400" s="8"/>
      <c r="H400" s="8"/>
      <c r="I400" s="8"/>
      <c r="J400" s="8"/>
      <c r="K400" s="8"/>
      <c r="L400" s="13"/>
      <c r="M400" s="13"/>
      <c r="N400" s="13"/>
      <c r="O400" s="13"/>
      <c r="P400" s="13"/>
      <c r="Q400" s="13"/>
      <c r="R400" s="13"/>
      <c r="S400" s="13"/>
      <c r="T400" s="13"/>
      <c r="U400" s="13"/>
      <c r="V400" s="13"/>
      <c r="W400" s="13"/>
      <c r="X400" s="13"/>
      <c r="Y400" s="13"/>
      <c r="Z400" s="13"/>
      <c r="AA400" s="13"/>
      <c r="AB400" s="13"/>
      <c r="AC400" s="13"/>
    </row>
    <row r="401" spans="1:29" ht="22.5" customHeight="1">
      <c r="A401" s="16" t="s">
        <v>582</v>
      </c>
      <c r="B401" s="8"/>
      <c r="C401" s="8"/>
      <c r="D401" s="8"/>
      <c r="E401" s="8"/>
      <c r="F401" s="16"/>
      <c r="G401" s="8"/>
      <c r="H401" s="8"/>
      <c r="I401" s="8"/>
      <c r="J401" s="8"/>
      <c r="K401" s="8"/>
      <c r="L401" s="13"/>
      <c r="M401" s="13"/>
      <c r="N401" s="13"/>
      <c r="O401" s="13"/>
      <c r="P401" s="13"/>
      <c r="Q401" s="13"/>
      <c r="R401" s="13"/>
      <c r="S401" s="13"/>
      <c r="T401" s="13"/>
      <c r="U401" s="13"/>
      <c r="V401" s="13"/>
      <c r="W401" s="13"/>
      <c r="X401" s="13"/>
      <c r="Y401" s="13"/>
      <c r="Z401" s="13"/>
      <c r="AA401" s="13"/>
      <c r="AB401" s="13"/>
      <c r="AC401" s="13"/>
    </row>
    <row r="402" spans="1:29" ht="22.5" customHeight="1">
      <c r="A402" s="16" t="s">
        <v>583</v>
      </c>
      <c r="B402" s="8"/>
      <c r="C402" s="8"/>
      <c r="D402" s="8"/>
      <c r="E402" s="8"/>
      <c r="F402" s="16"/>
      <c r="G402" s="8"/>
      <c r="H402" s="8"/>
      <c r="I402" s="8"/>
      <c r="J402" s="8"/>
      <c r="K402" s="8"/>
      <c r="L402" s="13"/>
      <c r="M402" s="13"/>
      <c r="N402" s="13"/>
      <c r="O402" s="13"/>
      <c r="P402" s="13"/>
      <c r="Q402" s="13"/>
      <c r="R402" s="13"/>
      <c r="S402" s="13"/>
      <c r="T402" s="13"/>
      <c r="U402" s="13"/>
      <c r="V402" s="13"/>
      <c r="W402" s="13"/>
      <c r="X402" s="13"/>
      <c r="Y402" s="13"/>
      <c r="Z402" s="13"/>
      <c r="AA402" s="13"/>
      <c r="AB402" s="13"/>
      <c r="AC402" s="13"/>
    </row>
    <row r="403" spans="1:29" ht="22.5" customHeight="1">
      <c r="A403" s="16" t="s">
        <v>584</v>
      </c>
      <c r="B403" s="8"/>
      <c r="C403" s="8"/>
      <c r="D403" s="8"/>
      <c r="E403" s="8"/>
      <c r="F403" s="16"/>
      <c r="G403" s="8"/>
      <c r="H403" s="8"/>
      <c r="I403" s="8"/>
      <c r="J403" s="8"/>
      <c r="K403" s="8"/>
      <c r="L403" s="13"/>
      <c r="M403" s="13"/>
      <c r="N403" s="13"/>
      <c r="O403" s="13"/>
      <c r="P403" s="13"/>
      <c r="Q403" s="13"/>
      <c r="R403" s="13"/>
      <c r="S403" s="13"/>
      <c r="T403" s="13"/>
      <c r="U403" s="13"/>
      <c r="V403" s="13"/>
      <c r="W403" s="13"/>
      <c r="X403" s="13"/>
      <c r="Y403" s="13"/>
      <c r="Z403" s="13"/>
      <c r="AA403" s="13"/>
      <c r="AB403" s="13"/>
      <c r="AC403" s="13"/>
    </row>
    <row r="404" spans="1:29" ht="22.5" customHeight="1">
      <c r="A404" s="16" t="s">
        <v>585</v>
      </c>
      <c r="B404" s="8"/>
      <c r="C404" s="8"/>
      <c r="D404" s="8"/>
      <c r="E404" s="8"/>
      <c r="F404" s="16"/>
      <c r="G404" s="8"/>
      <c r="H404" s="8"/>
      <c r="I404" s="8"/>
      <c r="J404" s="8"/>
      <c r="K404" s="8"/>
      <c r="L404" s="13"/>
      <c r="M404" s="13"/>
      <c r="N404" s="13"/>
      <c r="O404" s="13"/>
      <c r="P404" s="13"/>
      <c r="Q404" s="13"/>
      <c r="R404" s="13"/>
      <c r="S404" s="13"/>
      <c r="T404" s="13"/>
      <c r="U404" s="13"/>
      <c r="V404" s="13"/>
      <c r="W404" s="13"/>
      <c r="X404" s="13"/>
      <c r="Y404" s="13"/>
      <c r="Z404" s="13"/>
      <c r="AA404" s="13"/>
      <c r="AB404" s="13"/>
      <c r="AC404" s="13"/>
    </row>
    <row r="405" spans="1:29" ht="22.5" customHeight="1">
      <c r="A405" s="16" t="s">
        <v>586</v>
      </c>
      <c r="B405" s="8"/>
      <c r="C405" s="8"/>
      <c r="D405" s="8"/>
      <c r="E405" s="8"/>
      <c r="F405" s="16"/>
      <c r="G405" s="8"/>
      <c r="H405" s="8"/>
      <c r="I405" s="8"/>
      <c r="J405" s="8"/>
      <c r="K405" s="8"/>
      <c r="L405" s="13"/>
      <c r="M405" s="13"/>
      <c r="N405" s="13"/>
      <c r="O405" s="13"/>
      <c r="P405" s="13"/>
      <c r="Q405" s="13"/>
      <c r="R405" s="13"/>
      <c r="S405" s="13"/>
      <c r="T405" s="13"/>
      <c r="U405" s="13"/>
      <c r="V405" s="13"/>
      <c r="W405" s="13"/>
      <c r="X405" s="13"/>
      <c r="Y405" s="13"/>
      <c r="Z405" s="13"/>
      <c r="AA405" s="13"/>
      <c r="AB405" s="13"/>
      <c r="AC405" s="13"/>
    </row>
    <row r="406" spans="1:29" ht="22.5" customHeight="1">
      <c r="A406" s="16" t="s">
        <v>587</v>
      </c>
      <c r="B406" s="8"/>
      <c r="C406" s="8"/>
      <c r="D406" s="8"/>
      <c r="E406" s="8"/>
      <c r="F406" s="16"/>
      <c r="G406" s="8"/>
      <c r="H406" s="8"/>
      <c r="I406" s="8"/>
      <c r="J406" s="8"/>
      <c r="K406" s="8"/>
      <c r="L406" s="13"/>
      <c r="M406" s="13"/>
      <c r="N406" s="13"/>
      <c r="O406" s="13"/>
      <c r="P406" s="13"/>
      <c r="Q406" s="13"/>
      <c r="R406" s="13"/>
      <c r="S406" s="13"/>
      <c r="T406" s="13"/>
      <c r="U406" s="13"/>
      <c r="V406" s="13"/>
      <c r="W406" s="13"/>
      <c r="X406" s="13"/>
      <c r="Y406" s="13"/>
      <c r="Z406" s="13"/>
      <c r="AA406" s="13"/>
      <c r="AB406" s="13"/>
      <c r="AC406" s="13"/>
    </row>
    <row r="407" spans="1:29" ht="22.5" customHeight="1">
      <c r="A407" s="34"/>
      <c r="B407" s="35"/>
      <c r="C407" s="35"/>
      <c r="D407" s="35"/>
      <c r="E407" s="35"/>
      <c r="F407" s="16"/>
      <c r="G407" s="35"/>
      <c r="H407" s="35"/>
      <c r="I407" s="35"/>
      <c r="J407" s="35"/>
      <c r="K407" s="35"/>
      <c r="L407" s="13"/>
      <c r="M407" s="13"/>
      <c r="N407" s="13"/>
      <c r="O407" s="13"/>
      <c r="P407" s="13"/>
      <c r="Q407" s="13"/>
      <c r="R407" s="13"/>
      <c r="S407" s="13"/>
      <c r="T407" s="13"/>
      <c r="U407" s="13"/>
      <c r="V407" s="13"/>
      <c r="W407" s="13"/>
      <c r="X407" s="13"/>
      <c r="Y407" s="13"/>
      <c r="Z407" s="13"/>
      <c r="AA407" s="13"/>
      <c r="AB407" s="13"/>
      <c r="AC407" s="13"/>
    </row>
    <row r="408" spans="1:29" ht="22.5" customHeight="1">
      <c r="A408" s="34"/>
      <c r="B408" s="35"/>
      <c r="C408" s="35"/>
      <c r="D408" s="35"/>
      <c r="E408" s="35"/>
      <c r="F408" s="16"/>
      <c r="G408" s="35"/>
      <c r="H408" s="35"/>
      <c r="I408" s="35"/>
      <c r="J408" s="35"/>
      <c r="K408" s="35"/>
      <c r="L408" s="13"/>
      <c r="M408" s="13"/>
      <c r="N408" s="13"/>
      <c r="O408" s="13"/>
      <c r="P408" s="13"/>
      <c r="Q408" s="13"/>
      <c r="R408" s="13"/>
      <c r="S408" s="13"/>
      <c r="T408" s="13"/>
      <c r="U408" s="13"/>
      <c r="V408" s="13"/>
      <c r="W408" s="13"/>
      <c r="X408" s="13"/>
      <c r="Y408" s="13"/>
      <c r="Z408" s="13"/>
      <c r="AA408" s="13"/>
      <c r="AB408" s="13"/>
      <c r="AC408" s="13"/>
    </row>
    <row r="409" spans="1:29" ht="22.5" customHeight="1">
      <c r="A409" s="34"/>
      <c r="B409" s="35"/>
      <c r="C409" s="35"/>
      <c r="D409" s="35"/>
      <c r="E409" s="35"/>
      <c r="F409" s="16"/>
      <c r="G409" s="35"/>
      <c r="H409" s="35"/>
      <c r="I409" s="35"/>
      <c r="J409" s="35"/>
      <c r="K409" s="35"/>
      <c r="L409" s="13"/>
      <c r="M409" s="13"/>
      <c r="N409" s="13"/>
      <c r="O409" s="13"/>
      <c r="P409" s="13"/>
      <c r="Q409" s="13"/>
      <c r="R409" s="13"/>
      <c r="S409" s="13"/>
      <c r="T409" s="13"/>
      <c r="U409" s="13"/>
      <c r="V409" s="13"/>
      <c r="W409" s="13"/>
      <c r="X409" s="13"/>
      <c r="Y409" s="13"/>
      <c r="Z409" s="13"/>
      <c r="AA409" s="13"/>
      <c r="AB409" s="13"/>
      <c r="AC409" s="13"/>
    </row>
    <row r="410" spans="1:29" ht="22.5" customHeight="1">
      <c r="A410" s="34"/>
      <c r="B410" s="35"/>
      <c r="C410" s="35"/>
      <c r="D410" s="35"/>
      <c r="E410" s="35"/>
      <c r="F410" s="16"/>
      <c r="G410" s="35"/>
      <c r="H410" s="35"/>
      <c r="I410" s="35"/>
      <c r="J410" s="35"/>
      <c r="K410" s="35"/>
      <c r="L410" s="13"/>
      <c r="M410" s="13"/>
      <c r="N410" s="13"/>
      <c r="O410" s="13"/>
      <c r="P410" s="13"/>
      <c r="Q410" s="13"/>
      <c r="R410" s="13"/>
      <c r="S410" s="13"/>
      <c r="T410" s="13"/>
      <c r="U410" s="13"/>
      <c r="V410" s="13"/>
      <c r="W410" s="13"/>
      <c r="X410" s="13"/>
      <c r="Y410" s="13"/>
      <c r="Z410" s="13"/>
      <c r="AA410" s="13"/>
      <c r="AB410" s="13"/>
      <c r="AC410" s="13"/>
    </row>
    <row r="411" spans="1:29" ht="22.5" customHeight="1">
      <c r="A411" s="34"/>
      <c r="B411" s="35"/>
      <c r="C411" s="35"/>
      <c r="D411" s="35"/>
      <c r="E411" s="35"/>
      <c r="F411" s="16"/>
      <c r="G411" s="35"/>
      <c r="H411" s="35"/>
      <c r="I411" s="35"/>
      <c r="J411" s="35"/>
      <c r="K411" s="35"/>
      <c r="L411" s="13"/>
      <c r="M411" s="13"/>
      <c r="N411" s="13"/>
      <c r="O411" s="13"/>
      <c r="P411" s="13"/>
      <c r="Q411" s="13"/>
      <c r="R411" s="13"/>
      <c r="S411" s="13"/>
      <c r="T411" s="13"/>
      <c r="U411" s="13"/>
      <c r="V411" s="13"/>
      <c r="W411" s="13"/>
      <c r="X411" s="13"/>
      <c r="Y411" s="13"/>
      <c r="Z411" s="13"/>
      <c r="AA411" s="13"/>
      <c r="AB411" s="13"/>
      <c r="AC411" s="13"/>
    </row>
    <row r="412" spans="1:29" ht="22.5" customHeight="1">
      <c r="A412" s="34"/>
      <c r="B412" s="35"/>
      <c r="C412" s="35"/>
      <c r="D412" s="35"/>
      <c r="E412" s="35"/>
      <c r="F412" s="16"/>
      <c r="G412" s="35"/>
      <c r="H412" s="35"/>
      <c r="I412" s="35"/>
      <c r="J412" s="35"/>
      <c r="K412" s="35"/>
      <c r="L412" s="13"/>
      <c r="M412" s="13"/>
      <c r="N412" s="13"/>
      <c r="O412" s="13"/>
      <c r="P412" s="13"/>
      <c r="Q412" s="13"/>
      <c r="R412" s="13"/>
      <c r="S412" s="13"/>
      <c r="T412" s="13"/>
      <c r="U412" s="13"/>
      <c r="V412" s="13"/>
      <c r="W412" s="13"/>
      <c r="X412" s="13"/>
      <c r="Y412" s="13"/>
      <c r="Z412" s="13"/>
      <c r="AA412" s="13"/>
      <c r="AB412" s="13"/>
      <c r="AC412" s="13"/>
    </row>
    <row r="413" spans="1:29" ht="22.5" customHeight="1">
      <c r="A413" s="34"/>
      <c r="B413" s="35"/>
      <c r="C413" s="35"/>
      <c r="D413" s="35"/>
      <c r="E413" s="35"/>
      <c r="F413" s="16"/>
      <c r="G413" s="35"/>
      <c r="H413" s="35"/>
      <c r="I413" s="35"/>
      <c r="J413" s="35"/>
      <c r="K413" s="35"/>
    </row>
    <row r="414" spans="1:29" ht="22.5" customHeight="1">
      <c r="A414" s="34"/>
      <c r="B414" s="35"/>
      <c r="C414" s="35"/>
      <c r="D414" s="35"/>
      <c r="E414" s="35"/>
      <c r="F414" s="16"/>
      <c r="G414" s="35"/>
      <c r="H414" s="35"/>
      <c r="I414" s="35"/>
      <c r="J414" s="35"/>
      <c r="K414" s="35"/>
    </row>
    <row r="415" spans="1:29" ht="22.5" customHeight="1">
      <c r="A415" s="34"/>
      <c r="B415" s="35"/>
      <c r="C415" s="35"/>
      <c r="D415" s="35"/>
      <c r="E415" s="35"/>
      <c r="F415" s="16"/>
      <c r="G415" s="35"/>
      <c r="H415" s="35"/>
      <c r="I415" s="35"/>
      <c r="J415" s="35"/>
      <c r="K415" s="35"/>
    </row>
    <row r="416" spans="1:29" ht="22.5" customHeight="1">
      <c r="A416" s="34"/>
      <c r="B416" s="35"/>
      <c r="C416" s="35"/>
      <c r="D416" s="35"/>
      <c r="E416" s="35"/>
      <c r="F416" s="16"/>
      <c r="G416" s="35"/>
      <c r="H416" s="35"/>
      <c r="I416" s="35"/>
      <c r="J416" s="35"/>
      <c r="K416" s="35"/>
    </row>
    <row r="417" spans="1:11" ht="22.5" customHeight="1">
      <c r="A417" s="34"/>
      <c r="B417" s="35"/>
      <c r="C417" s="35"/>
      <c r="D417" s="35"/>
      <c r="E417" s="35"/>
      <c r="F417" s="16"/>
      <c r="G417" s="35"/>
      <c r="H417" s="35"/>
      <c r="I417" s="35"/>
      <c r="J417" s="35"/>
      <c r="K417" s="35"/>
    </row>
    <row r="418" spans="1:11" ht="22.5" customHeight="1">
      <c r="A418" s="34"/>
      <c r="B418" s="35"/>
      <c r="C418" s="35"/>
      <c r="D418" s="35"/>
      <c r="E418" s="35"/>
      <c r="F418" s="16"/>
      <c r="G418" s="35"/>
      <c r="H418" s="35"/>
      <c r="I418" s="35"/>
      <c r="J418" s="35"/>
      <c r="K418" s="35"/>
    </row>
    <row r="419" spans="1:11" ht="22.5" customHeight="1">
      <c r="A419" s="34"/>
      <c r="B419" s="35"/>
      <c r="C419" s="35"/>
      <c r="D419" s="35"/>
      <c r="E419" s="35"/>
      <c r="F419" s="16"/>
      <c r="G419" s="35"/>
      <c r="H419" s="35"/>
      <c r="I419" s="35"/>
      <c r="J419" s="35"/>
      <c r="K419" s="35"/>
    </row>
    <row r="420" spans="1:11" ht="22.5" customHeight="1">
      <c r="A420" s="34"/>
      <c r="B420" s="35"/>
      <c r="C420" s="35"/>
      <c r="D420" s="35"/>
      <c r="E420" s="35"/>
      <c r="F420" s="16"/>
      <c r="G420" s="35"/>
      <c r="H420" s="35"/>
      <c r="I420" s="35"/>
      <c r="J420" s="35"/>
      <c r="K420" s="35"/>
    </row>
    <row r="421" spans="1:11" ht="22.5" customHeight="1">
      <c r="A421" s="34"/>
      <c r="B421" s="35"/>
      <c r="C421" s="35"/>
      <c r="D421" s="35"/>
      <c r="E421" s="35"/>
      <c r="F421" s="16"/>
      <c r="G421" s="35"/>
      <c r="H421" s="35"/>
      <c r="I421" s="35"/>
      <c r="J421" s="35"/>
      <c r="K421" s="35"/>
    </row>
    <row r="422" spans="1:11" ht="22.5" customHeight="1">
      <c r="A422" s="34"/>
      <c r="B422" s="35"/>
      <c r="C422" s="35"/>
      <c r="D422" s="35"/>
      <c r="E422" s="35"/>
      <c r="F422" s="16"/>
      <c r="G422" s="35"/>
      <c r="H422" s="35"/>
      <c r="I422" s="35"/>
      <c r="J422" s="35"/>
      <c r="K422" s="35"/>
    </row>
    <row r="423" spans="1:11" ht="22.5" customHeight="1">
      <c r="A423" s="34"/>
      <c r="B423" s="35"/>
      <c r="C423" s="35"/>
      <c r="D423" s="35"/>
      <c r="E423" s="35"/>
      <c r="F423" s="16"/>
      <c r="G423" s="35"/>
      <c r="H423" s="35"/>
      <c r="I423" s="35"/>
      <c r="J423" s="35"/>
      <c r="K423" s="35"/>
    </row>
    <row r="424" spans="1:11" ht="22.5" customHeight="1">
      <c r="A424" s="34"/>
      <c r="B424" s="35"/>
      <c r="C424" s="35"/>
      <c r="D424" s="35"/>
      <c r="E424" s="35"/>
      <c r="F424" s="16"/>
      <c r="G424" s="35"/>
      <c r="H424" s="35"/>
      <c r="I424" s="35"/>
      <c r="J424" s="35"/>
      <c r="K424" s="35"/>
    </row>
    <row r="425" spans="1:11" ht="22.5" customHeight="1">
      <c r="A425" s="34"/>
      <c r="B425" s="35"/>
      <c r="C425" s="35"/>
      <c r="D425" s="35"/>
      <c r="E425" s="35"/>
      <c r="F425" s="16"/>
      <c r="G425" s="35"/>
      <c r="H425" s="35"/>
      <c r="I425" s="35"/>
      <c r="J425" s="35"/>
      <c r="K425" s="35"/>
    </row>
    <row r="426" spans="1:11" ht="22.5" customHeight="1">
      <c r="A426" s="34"/>
      <c r="B426" s="35"/>
      <c r="C426" s="35"/>
      <c r="D426" s="35"/>
      <c r="E426" s="35"/>
      <c r="F426" s="16"/>
      <c r="G426" s="35"/>
      <c r="H426" s="35"/>
      <c r="I426" s="35"/>
      <c r="J426" s="35"/>
      <c r="K426" s="35"/>
    </row>
    <row r="427" spans="1:11" ht="22.5" customHeight="1">
      <c r="A427" s="34"/>
      <c r="B427" s="35"/>
      <c r="C427" s="35"/>
      <c r="D427" s="35"/>
      <c r="E427" s="35"/>
      <c r="F427" s="16"/>
      <c r="G427" s="35"/>
      <c r="H427" s="35"/>
      <c r="I427" s="35"/>
      <c r="J427" s="35"/>
      <c r="K427" s="35"/>
    </row>
    <row r="428" spans="1:11" ht="22.5" customHeight="1">
      <c r="A428" s="34"/>
      <c r="B428" s="35"/>
      <c r="C428" s="35"/>
      <c r="D428" s="35"/>
      <c r="E428" s="35"/>
      <c r="F428" s="16"/>
      <c r="G428" s="35"/>
      <c r="H428" s="35"/>
      <c r="I428" s="35"/>
      <c r="J428" s="35"/>
      <c r="K428" s="35"/>
    </row>
    <row r="429" spans="1:11" ht="22.5" customHeight="1">
      <c r="A429" s="34"/>
      <c r="B429" s="35"/>
      <c r="C429" s="35"/>
      <c r="D429" s="35"/>
      <c r="E429" s="35"/>
      <c r="F429" s="16"/>
      <c r="G429" s="35"/>
      <c r="H429" s="35"/>
      <c r="I429" s="35"/>
      <c r="J429" s="35"/>
      <c r="K429" s="35"/>
    </row>
    <row r="430" spans="1:11" ht="22.5" customHeight="1">
      <c r="A430" s="34"/>
      <c r="B430" s="35"/>
      <c r="C430" s="35"/>
      <c r="D430" s="35"/>
      <c r="E430" s="35"/>
      <c r="F430" s="16"/>
      <c r="G430" s="35"/>
      <c r="H430" s="35"/>
      <c r="I430" s="35"/>
      <c r="J430" s="35"/>
      <c r="K430" s="35"/>
    </row>
    <row r="431" spans="1:11" ht="22.5" customHeight="1">
      <c r="A431" s="34"/>
      <c r="B431" s="35"/>
      <c r="C431" s="35"/>
      <c r="D431" s="35"/>
      <c r="E431" s="35"/>
      <c r="F431" s="16"/>
      <c r="G431" s="35"/>
      <c r="H431" s="35"/>
      <c r="I431" s="35"/>
      <c r="J431" s="35"/>
      <c r="K431" s="35"/>
    </row>
    <row r="432" spans="1:11" ht="22.5" customHeight="1">
      <c r="A432" s="34"/>
      <c r="B432" s="35"/>
      <c r="C432" s="35"/>
      <c r="D432" s="35"/>
      <c r="E432" s="35"/>
      <c r="F432" s="16"/>
      <c r="G432" s="35"/>
      <c r="H432" s="35"/>
      <c r="I432" s="35"/>
      <c r="J432" s="35"/>
      <c r="K432" s="35"/>
    </row>
    <row r="433" spans="1:11" ht="22.5" customHeight="1">
      <c r="A433" s="34"/>
      <c r="B433" s="35"/>
      <c r="C433" s="35"/>
      <c r="D433" s="35"/>
      <c r="E433" s="35"/>
      <c r="F433" s="16"/>
      <c r="G433" s="35"/>
      <c r="H433" s="35"/>
      <c r="I433" s="35"/>
      <c r="J433" s="35"/>
      <c r="K433" s="35"/>
    </row>
    <row r="434" spans="1:11" ht="22.5" customHeight="1">
      <c r="A434" s="34"/>
      <c r="B434" s="35"/>
      <c r="C434" s="35"/>
      <c r="D434" s="35"/>
      <c r="E434" s="35"/>
      <c r="F434" s="16"/>
      <c r="G434" s="35"/>
      <c r="H434" s="35"/>
      <c r="I434" s="35"/>
      <c r="J434" s="35"/>
      <c r="K434" s="35"/>
    </row>
    <row r="435" spans="1:11" ht="22.5" customHeight="1">
      <c r="A435" s="34"/>
      <c r="B435" s="35"/>
      <c r="C435" s="35"/>
      <c r="D435" s="35"/>
      <c r="E435" s="35"/>
      <c r="F435" s="16"/>
      <c r="G435" s="35"/>
      <c r="H435" s="35"/>
      <c r="I435" s="35"/>
      <c r="J435" s="35"/>
      <c r="K435" s="35"/>
    </row>
    <row r="436" spans="1:11" ht="22.5" customHeight="1">
      <c r="A436" s="34"/>
      <c r="B436" s="35"/>
      <c r="C436" s="35"/>
      <c r="D436" s="35"/>
      <c r="E436" s="35"/>
      <c r="F436" s="16"/>
      <c r="G436" s="35"/>
      <c r="H436" s="35"/>
      <c r="I436" s="35"/>
      <c r="J436" s="35"/>
      <c r="K436" s="35"/>
    </row>
    <row r="437" spans="1:11" ht="22.5" customHeight="1">
      <c r="A437" s="34"/>
      <c r="B437" s="35"/>
      <c r="C437" s="35"/>
      <c r="D437" s="35"/>
      <c r="E437" s="35"/>
      <c r="F437" s="16"/>
      <c r="G437" s="35"/>
      <c r="H437" s="35"/>
      <c r="I437" s="35"/>
      <c r="J437" s="35"/>
      <c r="K437" s="35"/>
    </row>
    <row r="438" spans="1:11" ht="22.5" customHeight="1">
      <c r="A438" s="34"/>
      <c r="B438" s="35"/>
      <c r="C438" s="35"/>
      <c r="D438" s="35"/>
      <c r="E438" s="35"/>
      <c r="F438" s="16"/>
      <c r="G438" s="35"/>
      <c r="H438" s="35"/>
      <c r="I438" s="35"/>
      <c r="J438" s="35"/>
      <c r="K438" s="35"/>
    </row>
    <row r="439" spans="1:11" ht="22.5" customHeight="1">
      <c r="A439" s="34"/>
      <c r="B439" s="35"/>
      <c r="C439" s="35"/>
      <c r="D439" s="35"/>
      <c r="E439" s="35"/>
      <c r="F439" s="16"/>
      <c r="G439" s="35"/>
      <c r="H439" s="35"/>
      <c r="I439" s="35"/>
      <c r="J439" s="35"/>
      <c r="K439" s="35"/>
    </row>
    <row r="440" spans="1:11" ht="22.5" customHeight="1">
      <c r="A440" s="34"/>
      <c r="B440" s="35"/>
      <c r="C440" s="35"/>
      <c r="D440" s="35"/>
      <c r="E440" s="35"/>
      <c r="F440" s="16"/>
      <c r="G440" s="35"/>
      <c r="H440" s="35"/>
      <c r="I440" s="35"/>
      <c r="J440" s="35"/>
      <c r="K440" s="35"/>
    </row>
    <row r="441" spans="1:11" ht="22.5" customHeight="1">
      <c r="A441" s="34"/>
      <c r="B441" s="35"/>
      <c r="C441" s="35"/>
      <c r="D441" s="35"/>
      <c r="E441" s="35"/>
      <c r="F441" s="16"/>
      <c r="G441" s="35"/>
      <c r="H441" s="35"/>
      <c r="I441" s="35"/>
      <c r="J441" s="35"/>
      <c r="K441" s="35"/>
    </row>
    <row r="442" spans="1:11" ht="22.5" customHeight="1">
      <c r="A442" s="34"/>
      <c r="B442" s="35"/>
      <c r="C442" s="35"/>
      <c r="D442" s="35"/>
      <c r="E442" s="35"/>
      <c r="F442" s="16"/>
      <c r="G442" s="35"/>
      <c r="H442" s="35"/>
      <c r="I442" s="35"/>
      <c r="J442" s="35"/>
      <c r="K442" s="35"/>
    </row>
    <row r="443" spans="1:11" ht="22.5" customHeight="1">
      <c r="A443" s="34"/>
      <c r="B443" s="35"/>
      <c r="C443" s="35"/>
      <c r="D443" s="35"/>
      <c r="E443" s="35"/>
      <c r="F443" s="16"/>
      <c r="G443" s="35"/>
      <c r="H443" s="35"/>
      <c r="I443" s="35"/>
      <c r="J443" s="35"/>
      <c r="K443" s="35"/>
    </row>
    <row r="444" spans="1:11" ht="22.5" customHeight="1">
      <c r="A444" s="34"/>
      <c r="B444" s="35"/>
      <c r="C444" s="35"/>
      <c r="D444" s="35"/>
      <c r="E444" s="35"/>
      <c r="F444" s="16"/>
      <c r="G444" s="35"/>
      <c r="H444" s="35"/>
      <c r="I444" s="35"/>
      <c r="J444" s="35"/>
      <c r="K444" s="35"/>
    </row>
    <row r="445" spans="1:11" ht="22.5" customHeight="1">
      <c r="A445" s="34"/>
      <c r="B445" s="35"/>
      <c r="C445" s="35"/>
      <c r="D445" s="35"/>
      <c r="E445" s="35"/>
      <c r="F445" s="16"/>
      <c r="G445" s="35"/>
      <c r="H445" s="35"/>
      <c r="I445" s="35"/>
      <c r="J445" s="35"/>
      <c r="K445" s="35"/>
    </row>
    <row r="446" spans="1:11" ht="22.5" customHeight="1">
      <c r="A446" s="34"/>
      <c r="B446" s="35"/>
      <c r="C446" s="35"/>
      <c r="D446" s="35"/>
      <c r="E446" s="35"/>
      <c r="F446" s="16"/>
      <c r="G446" s="35"/>
      <c r="H446" s="35"/>
      <c r="I446" s="35"/>
      <c r="J446" s="35"/>
      <c r="K446" s="35"/>
    </row>
    <row r="447" spans="1:11" ht="22.5" customHeight="1">
      <c r="A447" s="34"/>
      <c r="B447" s="35"/>
      <c r="C447" s="35"/>
      <c r="D447" s="35"/>
      <c r="E447" s="35"/>
      <c r="F447" s="16"/>
      <c r="G447" s="35"/>
      <c r="H447" s="35"/>
      <c r="I447" s="35"/>
      <c r="J447" s="35"/>
      <c r="K447" s="35"/>
    </row>
    <row r="448" spans="1:11" ht="22.5" customHeight="1">
      <c r="A448" s="34"/>
      <c r="B448" s="35"/>
      <c r="C448" s="35"/>
      <c r="D448" s="35"/>
      <c r="E448" s="35"/>
      <c r="F448" s="16"/>
      <c r="G448" s="35"/>
      <c r="H448" s="35"/>
      <c r="I448" s="35"/>
      <c r="J448" s="35"/>
      <c r="K448" s="35"/>
    </row>
    <row r="449" spans="1:11" ht="22.5" customHeight="1">
      <c r="A449" s="34"/>
      <c r="B449" s="35"/>
      <c r="C449" s="35"/>
      <c r="D449" s="35"/>
      <c r="E449" s="35"/>
      <c r="F449" s="16"/>
      <c r="G449" s="35"/>
      <c r="H449" s="35"/>
      <c r="I449" s="35"/>
      <c r="J449" s="35"/>
      <c r="K449" s="35"/>
    </row>
    <row r="450" spans="1:11" ht="22.5" customHeight="1">
      <c r="A450" s="34"/>
      <c r="B450" s="35"/>
      <c r="C450" s="35"/>
      <c r="D450" s="35"/>
      <c r="E450" s="35"/>
      <c r="F450" s="16"/>
      <c r="G450" s="35"/>
      <c r="H450" s="35"/>
      <c r="I450" s="35"/>
      <c r="J450" s="35"/>
      <c r="K450" s="35"/>
    </row>
    <row r="451" spans="1:11" ht="22.5" customHeight="1">
      <c r="A451" s="34"/>
      <c r="B451" s="35"/>
      <c r="C451" s="35"/>
      <c r="D451" s="35"/>
      <c r="E451" s="35"/>
      <c r="F451" s="16"/>
      <c r="G451" s="35"/>
      <c r="H451" s="35"/>
      <c r="I451" s="35"/>
      <c r="J451" s="35"/>
      <c r="K451" s="35"/>
    </row>
    <row r="452" spans="1:11" ht="22.5" customHeight="1">
      <c r="A452" s="34"/>
      <c r="B452" s="35"/>
      <c r="C452" s="35"/>
      <c r="D452" s="35"/>
      <c r="E452" s="35"/>
      <c r="F452" s="16"/>
      <c r="G452" s="35"/>
      <c r="H452" s="35"/>
      <c r="I452" s="35"/>
      <c r="J452" s="35"/>
      <c r="K452" s="35"/>
    </row>
    <row r="453" spans="1:11" ht="22.5" customHeight="1">
      <c r="A453" s="34"/>
      <c r="B453" s="35"/>
      <c r="C453" s="35"/>
      <c r="D453" s="35"/>
      <c r="E453" s="35"/>
      <c r="F453" s="16"/>
      <c r="G453" s="35"/>
      <c r="H453" s="35"/>
      <c r="I453" s="35"/>
      <c r="J453" s="35"/>
      <c r="K453" s="35"/>
    </row>
    <row r="454" spans="1:11" ht="22.5" customHeight="1">
      <c r="A454" s="34"/>
      <c r="B454" s="35"/>
      <c r="C454" s="35"/>
      <c r="D454" s="35"/>
      <c r="E454" s="35"/>
      <c r="F454" s="16"/>
      <c r="G454" s="35"/>
      <c r="H454" s="35"/>
      <c r="I454" s="35"/>
      <c r="J454" s="35"/>
      <c r="K454" s="35"/>
    </row>
    <row r="455" spans="1:11" ht="22.5" customHeight="1">
      <c r="A455" s="34"/>
      <c r="B455" s="35"/>
      <c r="C455" s="35"/>
      <c r="D455" s="35"/>
      <c r="E455" s="35"/>
      <c r="F455" s="16"/>
      <c r="G455" s="35"/>
      <c r="H455" s="35"/>
      <c r="I455" s="35"/>
      <c r="J455" s="35"/>
      <c r="K455" s="35"/>
    </row>
    <row r="456" spans="1:11" ht="22.5" customHeight="1">
      <c r="A456" s="34"/>
      <c r="B456" s="35"/>
      <c r="C456" s="35"/>
      <c r="D456" s="35"/>
      <c r="E456" s="35"/>
      <c r="F456" s="16"/>
      <c r="G456" s="35"/>
      <c r="H456" s="35"/>
      <c r="I456" s="35"/>
      <c r="J456" s="35"/>
      <c r="K456" s="35"/>
    </row>
    <row r="457" spans="1:11" ht="22.5" customHeight="1">
      <c r="A457" s="34"/>
      <c r="B457" s="35"/>
      <c r="C457" s="35"/>
      <c r="D457" s="35"/>
      <c r="E457" s="35"/>
      <c r="F457" s="16"/>
      <c r="G457" s="35"/>
      <c r="H457" s="35"/>
      <c r="I457" s="35"/>
      <c r="J457" s="35"/>
      <c r="K457" s="35"/>
    </row>
    <row r="458" spans="1:11" ht="22.5" customHeight="1">
      <c r="A458" s="34"/>
      <c r="B458" s="35"/>
      <c r="C458" s="35"/>
      <c r="D458" s="35"/>
      <c r="E458" s="35"/>
      <c r="F458" s="16"/>
      <c r="G458" s="35"/>
      <c r="H458" s="35"/>
      <c r="I458" s="35"/>
      <c r="J458" s="35"/>
      <c r="K458" s="35"/>
    </row>
    <row r="459" spans="1:11" ht="22.5" customHeight="1">
      <c r="A459" s="34"/>
      <c r="B459" s="35"/>
      <c r="C459" s="35"/>
      <c r="D459" s="35"/>
      <c r="E459" s="35"/>
      <c r="F459" s="16"/>
      <c r="G459" s="35"/>
      <c r="H459" s="35"/>
      <c r="I459" s="35"/>
      <c r="J459" s="35"/>
      <c r="K459" s="35"/>
    </row>
    <row r="460" spans="1:11" ht="22.5" customHeight="1">
      <c r="A460" s="34"/>
      <c r="B460" s="35"/>
      <c r="C460" s="35"/>
      <c r="D460" s="35"/>
      <c r="E460" s="35"/>
      <c r="F460" s="16"/>
      <c r="G460" s="35"/>
      <c r="H460" s="35"/>
      <c r="I460" s="35"/>
      <c r="J460" s="35"/>
      <c r="K460" s="35"/>
    </row>
    <row r="461" spans="1:11" ht="22.5" customHeight="1">
      <c r="A461" s="34"/>
      <c r="B461" s="35"/>
      <c r="C461" s="35"/>
      <c r="D461" s="35"/>
      <c r="E461" s="35"/>
      <c r="F461" s="16"/>
      <c r="G461" s="35"/>
      <c r="H461" s="35"/>
      <c r="I461" s="35"/>
      <c r="J461" s="35"/>
      <c r="K461" s="35"/>
    </row>
    <row r="462" spans="1:11" ht="22.5" customHeight="1">
      <c r="A462" s="34"/>
      <c r="B462" s="35"/>
      <c r="C462" s="35"/>
      <c r="D462" s="35"/>
      <c r="E462" s="35"/>
      <c r="F462" s="16"/>
      <c r="G462" s="35"/>
      <c r="H462" s="35"/>
      <c r="I462" s="35"/>
      <c r="J462" s="35"/>
      <c r="K462" s="35"/>
    </row>
    <row r="463" spans="1:11" ht="22.5" customHeight="1">
      <c r="A463" s="34"/>
      <c r="B463" s="35"/>
      <c r="C463" s="35"/>
      <c r="D463" s="35"/>
      <c r="E463" s="35"/>
      <c r="F463" s="16"/>
      <c r="G463" s="35"/>
      <c r="H463" s="35"/>
      <c r="I463" s="35"/>
      <c r="J463" s="35"/>
      <c r="K463" s="35"/>
    </row>
    <row r="464" spans="1:11" ht="22.5" customHeight="1">
      <c r="A464" s="34"/>
      <c r="B464" s="35"/>
      <c r="C464" s="35"/>
      <c r="D464" s="35"/>
      <c r="E464" s="35"/>
      <c r="F464" s="16"/>
      <c r="G464" s="35"/>
      <c r="H464" s="35"/>
      <c r="I464" s="35"/>
      <c r="J464" s="35"/>
      <c r="K464" s="35"/>
    </row>
    <row r="465" spans="1:11" ht="22.5" customHeight="1">
      <c r="A465" s="34"/>
      <c r="B465" s="35"/>
      <c r="C465" s="35"/>
      <c r="D465" s="35"/>
      <c r="E465" s="35"/>
      <c r="F465" s="16"/>
      <c r="G465" s="35"/>
      <c r="H465" s="35"/>
      <c r="I465" s="35"/>
      <c r="J465" s="35"/>
      <c r="K465" s="35"/>
    </row>
    <row r="466" spans="1:11" ht="22.5" customHeight="1">
      <c r="A466" s="34"/>
      <c r="B466" s="35"/>
      <c r="C466" s="35"/>
      <c r="D466" s="35"/>
      <c r="E466" s="35"/>
      <c r="F466" s="16"/>
      <c r="G466" s="35"/>
      <c r="H466" s="35"/>
      <c r="I466" s="35"/>
      <c r="J466" s="35"/>
      <c r="K466" s="35"/>
    </row>
  </sheetData>
  <phoneticPr fontId="36"/>
  <dataValidations count="3">
    <dataValidation type="list" allowBlank="1" sqref="I2:I466" xr:uid="{00000000-0002-0000-1E00-000000000000}">
      <formula1>"リード,失注,提案,獲得,進行中,課題確認,アクション待ち,協業先"</formula1>
    </dataValidation>
    <dataValidation type="list" allowBlank="1" sqref="J2:J466" xr:uid="{00000000-0002-0000-1E00-000001000000}">
      <formula1>"底,高,中"</formula1>
    </dataValidation>
    <dataValidation allowBlank="1" showDropDown="1" sqref="A2:A466" xr:uid="{00000000-0002-0000-1E00-000002000000}"/>
  </dataValidations>
  <pageMargins left="0.75" right="0.75" top="1" bottom="1" header="0.5" footer="0.5"/>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AB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4" width="27.1640625" customWidth="1"/>
    <col min="5" max="5" width="26.5" customWidth="1"/>
    <col min="6" max="6" width="20.33203125" customWidth="1"/>
    <col min="7" max="7" width="25.1640625" customWidth="1"/>
    <col min="8" max="8" width="27.1640625" customWidth="1"/>
    <col min="9" max="9" width="22.33203125" customWidth="1"/>
    <col min="10" max="10" width="22.1640625" customWidth="1"/>
  </cols>
  <sheetData>
    <row r="1" spans="1:28" ht="22.5" customHeight="1">
      <c r="A1" s="2" t="s">
        <v>174</v>
      </c>
      <c r="B1" s="3" t="s">
        <v>175</v>
      </c>
      <c r="C1" s="3" t="s">
        <v>176</v>
      </c>
      <c r="D1" s="4" t="s">
        <v>1101</v>
      </c>
      <c r="E1" s="3" t="s">
        <v>177</v>
      </c>
      <c r="F1" s="3" t="s">
        <v>178</v>
      </c>
      <c r="G1" s="4" t="s">
        <v>179</v>
      </c>
      <c r="H1" s="3" t="s">
        <v>180</v>
      </c>
      <c r="I1" s="3" t="s">
        <v>181</v>
      </c>
      <c r="J1" s="3" t="s">
        <v>182</v>
      </c>
    </row>
    <row r="2" spans="1:28" ht="22.5" customHeight="1">
      <c r="A2" s="5" t="s">
        <v>183</v>
      </c>
      <c r="B2" s="10" t="s">
        <v>2106</v>
      </c>
      <c r="C2" s="93" t="s">
        <v>2107</v>
      </c>
      <c r="D2" s="93" t="s">
        <v>1332</v>
      </c>
      <c r="E2" s="10"/>
      <c r="F2" s="9"/>
      <c r="G2" s="10"/>
      <c r="H2" s="10"/>
      <c r="I2" s="10" t="s">
        <v>616</v>
      </c>
      <c r="J2" s="11"/>
      <c r="K2" s="12"/>
      <c r="L2" s="13"/>
      <c r="M2" s="13"/>
      <c r="N2" s="13"/>
      <c r="O2" s="13"/>
      <c r="P2" s="13"/>
      <c r="Q2" s="13"/>
      <c r="R2" s="13"/>
      <c r="S2" s="13"/>
      <c r="T2" s="13"/>
      <c r="U2" s="13"/>
      <c r="V2" s="13"/>
      <c r="W2" s="13"/>
      <c r="X2" s="13"/>
      <c r="Y2" s="13"/>
      <c r="Z2" s="13"/>
      <c r="AA2" s="13"/>
      <c r="AB2" s="13"/>
    </row>
    <row r="3" spans="1:28" ht="22.5" customHeight="1">
      <c r="A3" s="14" t="s">
        <v>184</v>
      </c>
      <c r="B3" s="8" t="s">
        <v>2108</v>
      </c>
      <c r="C3" s="8" t="s">
        <v>2109</v>
      </c>
      <c r="D3" s="8"/>
      <c r="E3" s="8"/>
      <c r="F3" s="16"/>
      <c r="G3" s="8"/>
      <c r="H3" s="8"/>
      <c r="I3" s="8" t="s">
        <v>619</v>
      </c>
      <c r="J3" s="17"/>
      <c r="K3" s="12"/>
      <c r="L3" s="13"/>
      <c r="M3" s="13"/>
      <c r="N3" s="13"/>
      <c r="O3" s="13"/>
      <c r="P3" s="13"/>
      <c r="Q3" s="13"/>
      <c r="R3" s="13"/>
      <c r="S3" s="13"/>
      <c r="T3" s="13"/>
      <c r="U3" s="13"/>
      <c r="V3" s="13"/>
      <c r="W3" s="13"/>
      <c r="X3" s="13"/>
      <c r="Y3" s="13"/>
      <c r="Z3" s="13"/>
      <c r="AA3" s="13"/>
      <c r="AB3" s="13"/>
    </row>
    <row r="4" spans="1:28" ht="22.5" customHeight="1">
      <c r="A4" s="14" t="s">
        <v>185</v>
      </c>
      <c r="B4" s="8" t="s">
        <v>1216</v>
      </c>
      <c r="C4" s="8" t="s">
        <v>2110</v>
      </c>
      <c r="D4" s="8"/>
      <c r="E4" s="8"/>
      <c r="F4" s="16"/>
      <c r="G4" s="8"/>
      <c r="H4" s="8"/>
      <c r="I4" s="8" t="s">
        <v>619</v>
      </c>
      <c r="J4" s="17"/>
      <c r="K4" s="12"/>
      <c r="L4" s="13"/>
      <c r="M4" s="13"/>
      <c r="N4" s="13"/>
      <c r="O4" s="13"/>
      <c r="P4" s="13"/>
      <c r="Q4" s="13"/>
      <c r="R4" s="13"/>
      <c r="S4" s="13"/>
      <c r="T4" s="13"/>
      <c r="U4" s="13"/>
      <c r="V4" s="13"/>
      <c r="W4" s="13"/>
      <c r="X4" s="13"/>
      <c r="Y4" s="13"/>
      <c r="Z4" s="13"/>
      <c r="AA4" s="13"/>
      <c r="AB4" s="13"/>
    </row>
    <row r="5" spans="1:28" ht="22.5" customHeight="1">
      <c r="A5" s="14" t="s">
        <v>186</v>
      </c>
      <c r="B5" s="8" t="s">
        <v>2111</v>
      </c>
      <c r="C5" s="8" t="s">
        <v>2112</v>
      </c>
      <c r="D5" s="8"/>
      <c r="E5" s="8"/>
      <c r="F5" s="16"/>
      <c r="G5" s="8"/>
      <c r="H5" s="8"/>
      <c r="I5" s="8" t="s">
        <v>619</v>
      </c>
      <c r="J5" s="17"/>
      <c r="K5" s="12"/>
      <c r="L5" s="13"/>
      <c r="M5" s="13"/>
      <c r="N5" s="13"/>
      <c r="O5" s="13"/>
      <c r="P5" s="13"/>
      <c r="Q5" s="13"/>
      <c r="R5" s="13"/>
      <c r="S5" s="13"/>
      <c r="T5" s="13"/>
      <c r="U5" s="13"/>
      <c r="V5" s="13"/>
      <c r="W5" s="13"/>
      <c r="X5" s="13"/>
      <c r="Y5" s="13"/>
      <c r="Z5" s="13"/>
      <c r="AA5" s="13"/>
      <c r="AB5" s="13"/>
    </row>
    <row r="6" spans="1:28" ht="22.5" customHeight="1">
      <c r="A6" s="14" t="s">
        <v>187</v>
      </c>
      <c r="B6" s="8" t="s">
        <v>2113</v>
      </c>
      <c r="C6" s="8" t="s">
        <v>2114</v>
      </c>
      <c r="D6" s="8"/>
      <c r="E6" s="8"/>
      <c r="F6" s="16"/>
      <c r="G6" s="8"/>
      <c r="H6" s="8"/>
      <c r="I6" s="8" t="s">
        <v>616</v>
      </c>
      <c r="J6" s="17"/>
      <c r="K6" s="12"/>
      <c r="L6" s="13"/>
      <c r="M6" s="13"/>
      <c r="N6" s="13"/>
      <c r="O6" s="13"/>
      <c r="P6" s="13"/>
      <c r="Q6" s="13"/>
      <c r="R6" s="13"/>
      <c r="S6" s="13"/>
      <c r="T6" s="13"/>
      <c r="U6" s="13"/>
      <c r="V6" s="13"/>
      <c r="W6" s="13"/>
      <c r="X6" s="13"/>
      <c r="Y6" s="13"/>
      <c r="Z6" s="13"/>
      <c r="AA6" s="13"/>
      <c r="AB6" s="13"/>
    </row>
    <row r="7" spans="1:28" ht="22.5" customHeight="1">
      <c r="A7" s="14" t="s">
        <v>188</v>
      </c>
      <c r="B7" s="8" t="s">
        <v>2115</v>
      </c>
      <c r="C7" s="8" t="s">
        <v>1894</v>
      </c>
      <c r="D7" s="8"/>
      <c r="E7" s="8"/>
      <c r="F7" s="16"/>
      <c r="G7" s="8"/>
      <c r="H7" s="8"/>
      <c r="I7" s="8" t="s">
        <v>619</v>
      </c>
      <c r="J7" s="17"/>
      <c r="K7" s="12"/>
      <c r="L7" s="13"/>
      <c r="M7" s="13"/>
      <c r="N7" s="13"/>
      <c r="O7" s="13"/>
      <c r="P7" s="13"/>
      <c r="Q7" s="13"/>
      <c r="R7" s="13"/>
      <c r="S7" s="13"/>
      <c r="T7" s="13"/>
      <c r="U7" s="13"/>
      <c r="V7" s="13"/>
      <c r="W7" s="13"/>
      <c r="X7" s="13"/>
      <c r="Y7" s="13"/>
      <c r="Z7" s="13"/>
      <c r="AA7" s="13"/>
      <c r="AB7" s="13"/>
    </row>
    <row r="8" spans="1:28" ht="22.5" customHeight="1">
      <c r="A8" s="14" t="s">
        <v>189</v>
      </c>
      <c r="B8" s="8" t="s">
        <v>2116</v>
      </c>
      <c r="C8" s="8" t="s">
        <v>2117</v>
      </c>
      <c r="D8" s="8"/>
      <c r="E8" s="8"/>
      <c r="F8" s="16"/>
      <c r="G8" s="8"/>
      <c r="H8" s="8"/>
      <c r="I8" s="8" t="s">
        <v>619</v>
      </c>
      <c r="J8" s="17"/>
      <c r="K8" s="12"/>
      <c r="L8" s="13"/>
      <c r="M8" s="13"/>
      <c r="N8" s="13"/>
      <c r="O8" s="13"/>
      <c r="P8" s="13"/>
      <c r="Q8" s="13"/>
      <c r="R8" s="13"/>
      <c r="S8" s="13"/>
      <c r="T8" s="13"/>
      <c r="U8" s="13"/>
      <c r="V8" s="13"/>
      <c r="W8" s="13"/>
      <c r="X8" s="13"/>
      <c r="Y8" s="13"/>
      <c r="Z8" s="13"/>
      <c r="AA8" s="13"/>
      <c r="AB8" s="13"/>
    </row>
    <row r="9" spans="1:28" ht="22.5" customHeight="1">
      <c r="A9" s="14" t="s">
        <v>190</v>
      </c>
      <c r="B9" s="8" t="s">
        <v>2118</v>
      </c>
      <c r="C9" s="8" t="s">
        <v>873</v>
      </c>
      <c r="D9" s="8"/>
      <c r="E9" s="8"/>
      <c r="F9" s="16"/>
      <c r="G9" s="8"/>
      <c r="H9" s="8"/>
      <c r="I9" s="8" t="s">
        <v>616</v>
      </c>
      <c r="J9" s="17"/>
      <c r="K9" s="12"/>
      <c r="L9" s="13"/>
      <c r="M9" s="13"/>
      <c r="N9" s="13"/>
      <c r="O9" s="13"/>
      <c r="P9" s="13"/>
      <c r="Q9" s="13"/>
      <c r="R9" s="13"/>
      <c r="S9" s="13"/>
      <c r="T9" s="13"/>
      <c r="U9" s="13"/>
      <c r="V9" s="13"/>
      <c r="W9" s="13"/>
      <c r="X9" s="13"/>
      <c r="Y9" s="13"/>
      <c r="Z9" s="13"/>
      <c r="AA9" s="13"/>
      <c r="AB9" s="13"/>
    </row>
    <row r="10" spans="1:28" ht="22.5" customHeight="1">
      <c r="A10" s="14" t="s">
        <v>191</v>
      </c>
      <c r="B10" s="8" t="s">
        <v>2119</v>
      </c>
      <c r="C10" s="8" t="s">
        <v>2120</v>
      </c>
      <c r="D10" s="8"/>
      <c r="E10" s="8"/>
      <c r="F10" s="16"/>
      <c r="G10" s="8"/>
      <c r="H10" s="8"/>
      <c r="I10" s="8" t="s">
        <v>738</v>
      </c>
      <c r="J10" s="17"/>
      <c r="K10" s="12"/>
      <c r="L10" s="13"/>
      <c r="M10" s="13"/>
      <c r="N10" s="13"/>
      <c r="O10" s="13"/>
      <c r="P10" s="13"/>
      <c r="Q10" s="13"/>
      <c r="R10" s="13"/>
      <c r="S10" s="13"/>
      <c r="T10" s="13"/>
      <c r="U10" s="13"/>
      <c r="V10" s="13"/>
      <c r="W10" s="13"/>
      <c r="X10" s="13"/>
      <c r="Y10" s="13"/>
      <c r="Z10" s="13"/>
      <c r="AA10" s="13"/>
      <c r="AB10" s="13"/>
    </row>
    <row r="11" spans="1:28" ht="22.5" customHeight="1">
      <c r="A11" s="14" t="s">
        <v>192</v>
      </c>
      <c r="B11" s="8" t="s">
        <v>1731</v>
      </c>
      <c r="C11" s="8" t="s">
        <v>2121</v>
      </c>
      <c r="D11" s="8"/>
      <c r="E11" s="8"/>
      <c r="F11" s="16"/>
      <c r="G11" s="8"/>
      <c r="H11" s="8"/>
      <c r="I11" s="8" t="s">
        <v>616</v>
      </c>
      <c r="J11" s="17"/>
      <c r="K11" s="12"/>
      <c r="L11" s="13"/>
      <c r="M11" s="13"/>
      <c r="N11" s="13"/>
      <c r="O11" s="13"/>
      <c r="P11" s="13"/>
      <c r="Q11" s="13"/>
      <c r="R11" s="13"/>
      <c r="S11" s="13"/>
      <c r="T11" s="13"/>
      <c r="U11" s="13"/>
      <c r="V11" s="13"/>
      <c r="W11" s="13"/>
      <c r="X11" s="13"/>
      <c r="Y11" s="13"/>
      <c r="Z11" s="13"/>
      <c r="AA11" s="13"/>
      <c r="AB11" s="13"/>
    </row>
    <row r="12" spans="1:28" ht="22.5" customHeight="1">
      <c r="A12" s="14" t="s">
        <v>193</v>
      </c>
      <c r="B12" s="8" t="s">
        <v>2122</v>
      </c>
      <c r="C12" s="8" t="s">
        <v>865</v>
      </c>
      <c r="D12" s="8"/>
      <c r="E12" s="8"/>
      <c r="F12" s="16"/>
      <c r="G12" s="8"/>
      <c r="H12" s="8"/>
      <c r="I12" s="8" t="s">
        <v>619</v>
      </c>
      <c r="J12" s="17"/>
      <c r="K12" s="12"/>
      <c r="L12" s="13"/>
      <c r="M12" s="13"/>
      <c r="N12" s="13"/>
      <c r="O12" s="13"/>
      <c r="P12" s="13"/>
      <c r="Q12" s="13"/>
      <c r="R12" s="13"/>
      <c r="S12" s="13"/>
      <c r="T12" s="13"/>
      <c r="U12" s="13"/>
      <c r="V12" s="13"/>
      <c r="W12" s="13"/>
      <c r="X12" s="13"/>
      <c r="Y12" s="13"/>
      <c r="Z12" s="13"/>
      <c r="AA12" s="13"/>
      <c r="AB12" s="13"/>
    </row>
    <row r="13" spans="1:28" ht="22.5" customHeight="1">
      <c r="A13" s="14" t="s">
        <v>194</v>
      </c>
      <c r="B13" s="8" t="s">
        <v>2123</v>
      </c>
      <c r="C13" s="8" t="s">
        <v>1090</v>
      </c>
      <c r="D13" s="8" t="s">
        <v>1129</v>
      </c>
      <c r="E13" s="8"/>
      <c r="F13" s="16"/>
      <c r="G13" s="8"/>
      <c r="H13" s="8"/>
      <c r="I13" s="8" t="s">
        <v>616</v>
      </c>
      <c r="J13" s="17"/>
      <c r="K13" s="12"/>
      <c r="L13" s="13"/>
      <c r="M13" s="13"/>
      <c r="N13" s="13"/>
      <c r="O13" s="13"/>
      <c r="P13" s="13"/>
      <c r="Q13" s="13"/>
      <c r="R13" s="13"/>
      <c r="S13" s="13"/>
      <c r="T13" s="13"/>
      <c r="U13" s="13"/>
      <c r="V13" s="13"/>
      <c r="W13" s="13"/>
      <c r="X13" s="13"/>
      <c r="Y13" s="13"/>
      <c r="Z13" s="13"/>
      <c r="AA13" s="13"/>
      <c r="AB13" s="13"/>
    </row>
    <row r="14" spans="1:28" ht="22.5" customHeight="1">
      <c r="A14" s="14" t="s">
        <v>195</v>
      </c>
      <c r="B14" s="8" t="s">
        <v>2124</v>
      </c>
      <c r="C14" s="8" t="s">
        <v>2125</v>
      </c>
      <c r="D14" s="8"/>
      <c r="E14" s="8"/>
      <c r="F14" s="16"/>
      <c r="G14" s="8"/>
      <c r="H14" s="8"/>
      <c r="I14" s="8" t="s">
        <v>738</v>
      </c>
      <c r="J14" s="17"/>
      <c r="K14" s="12"/>
      <c r="L14" s="13"/>
      <c r="M14" s="13"/>
      <c r="N14" s="13"/>
      <c r="O14" s="13"/>
      <c r="P14" s="13"/>
      <c r="Q14" s="13"/>
      <c r="R14" s="13"/>
      <c r="S14" s="13"/>
      <c r="T14" s="13"/>
      <c r="U14" s="13"/>
      <c r="V14" s="13"/>
      <c r="W14" s="13"/>
      <c r="X14" s="13"/>
      <c r="Y14" s="13"/>
      <c r="Z14" s="13"/>
      <c r="AA14" s="13"/>
      <c r="AB14" s="13"/>
    </row>
    <row r="15" spans="1:28" ht="22.5" customHeight="1">
      <c r="A15" s="14" t="s">
        <v>196</v>
      </c>
      <c r="B15" s="8" t="s">
        <v>2126</v>
      </c>
      <c r="C15" s="75" t="s">
        <v>2107</v>
      </c>
      <c r="D15" s="75" t="s">
        <v>1332</v>
      </c>
      <c r="E15" s="8"/>
      <c r="F15" s="16"/>
      <c r="G15" s="8"/>
      <c r="H15" s="8"/>
      <c r="I15" s="8" t="s">
        <v>619</v>
      </c>
      <c r="J15" s="17"/>
      <c r="K15" s="12"/>
      <c r="L15" s="13"/>
      <c r="M15" s="13"/>
      <c r="N15" s="13"/>
      <c r="O15" s="13"/>
      <c r="P15" s="13"/>
      <c r="Q15" s="13"/>
      <c r="R15" s="13"/>
      <c r="S15" s="13"/>
      <c r="T15" s="13"/>
      <c r="U15" s="13"/>
      <c r="V15" s="13"/>
      <c r="W15" s="13"/>
      <c r="X15" s="13"/>
      <c r="Y15" s="13"/>
      <c r="Z15" s="13"/>
      <c r="AA15" s="13"/>
      <c r="AB15" s="13"/>
    </row>
    <row r="16" spans="1:28" ht="22.5" customHeight="1">
      <c r="A16" s="14" t="s">
        <v>197</v>
      </c>
      <c r="B16" s="8" t="s">
        <v>1194</v>
      </c>
      <c r="C16" s="8" t="s">
        <v>2127</v>
      </c>
      <c r="D16" s="8"/>
      <c r="E16" s="8"/>
      <c r="F16" s="16"/>
      <c r="G16" s="8"/>
      <c r="H16" s="8"/>
      <c r="I16" s="8" t="s">
        <v>619</v>
      </c>
      <c r="J16" s="17"/>
      <c r="K16" s="12"/>
      <c r="L16" s="13"/>
      <c r="M16" s="13"/>
      <c r="N16" s="13"/>
      <c r="O16" s="13"/>
      <c r="P16" s="13"/>
      <c r="Q16" s="13"/>
      <c r="R16" s="13"/>
      <c r="S16" s="13"/>
      <c r="T16" s="13"/>
      <c r="U16" s="13"/>
      <c r="V16" s="13"/>
      <c r="W16" s="13"/>
      <c r="X16" s="13"/>
      <c r="Y16" s="13"/>
      <c r="Z16" s="13"/>
      <c r="AA16" s="13"/>
      <c r="AB16" s="13"/>
    </row>
    <row r="17" spans="1:28" ht="22.5" customHeight="1">
      <c r="A17" s="14" t="s">
        <v>198</v>
      </c>
      <c r="B17" s="8" t="s">
        <v>2128</v>
      </c>
      <c r="C17" s="8" t="s">
        <v>2129</v>
      </c>
      <c r="D17" s="8"/>
      <c r="E17" s="8"/>
      <c r="F17" s="16"/>
      <c r="G17" s="8"/>
      <c r="H17" s="8"/>
      <c r="I17" s="8" t="s">
        <v>619</v>
      </c>
      <c r="J17" s="17"/>
      <c r="K17" s="12"/>
      <c r="L17" s="13"/>
      <c r="M17" s="13"/>
      <c r="N17" s="13"/>
      <c r="O17" s="13"/>
      <c r="P17" s="13"/>
      <c r="Q17" s="13"/>
      <c r="R17" s="13"/>
      <c r="S17" s="13"/>
      <c r="T17" s="13"/>
      <c r="U17" s="13"/>
      <c r="V17" s="13"/>
      <c r="W17" s="13"/>
      <c r="X17" s="13"/>
      <c r="Y17" s="13"/>
      <c r="Z17" s="13"/>
      <c r="AA17" s="13"/>
      <c r="AB17" s="13"/>
    </row>
    <row r="18" spans="1:28" ht="22.5" customHeight="1">
      <c r="A18" s="14" t="s">
        <v>199</v>
      </c>
      <c r="B18" s="8" t="s">
        <v>857</v>
      </c>
      <c r="C18" s="8" t="s">
        <v>2130</v>
      </c>
      <c r="D18" s="8"/>
      <c r="E18" s="8"/>
      <c r="F18" s="16"/>
      <c r="G18" s="8"/>
      <c r="H18" s="8"/>
      <c r="I18" s="8" t="s">
        <v>616</v>
      </c>
      <c r="J18" s="17"/>
      <c r="K18" s="12"/>
      <c r="L18" s="13"/>
      <c r="M18" s="13"/>
      <c r="N18" s="13"/>
      <c r="O18" s="13"/>
      <c r="P18" s="13"/>
      <c r="Q18" s="13"/>
      <c r="R18" s="13"/>
      <c r="S18" s="13"/>
      <c r="T18" s="13"/>
      <c r="U18" s="13"/>
      <c r="V18" s="13"/>
      <c r="W18" s="13"/>
      <c r="X18" s="13"/>
      <c r="Y18" s="13"/>
      <c r="Z18" s="13"/>
      <c r="AA18" s="13"/>
      <c r="AB18" s="13"/>
    </row>
    <row r="19" spans="1:28" ht="22.5" customHeight="1">
      <c r="A19" s="14" t="s">
        <v>200</v>
      </c>
      <c r="B19" s="8" t="s">
        <v>2131</v>
      </c>
      <c r="C19" s="8" t="s">
        <v>2132</v>
      </c>
      <c r="D19" s="8"/>
      <c r="E19" s="8"/>
      <c r="F19" s="16"/>
      <c r="G19" s="8"/>
      <c r="H19" s="8"/>
      <c r="I19" s="8" t="s">
        <v>619</v>
      </c>
      <c r="J19" s="17"/>
      <c r="K19" s="12"/>
      <c r="L19" s="13"/>
      <c r="M19" s="13"/>
      <c r="N19" s="13"/>
      <c r="O19" s="13"/>
      <c r="P19" s="13"/>
      <c r="Q19" s="13"/>
      <c r="R19" s="13"/>
      <c r="S19" s="13"/>
      <c r="T19" s="13"/>
      <c r="U19" s="13"/>
      <c r="V19" s="13"/>
      <c r="W19" s="13"/>
      <c r="X19" s="13"/>
      <c r="Y19" s="13"/>
      <c r="Z19" s="13"/>
      <c r="AA19" s="13"/>
      <c r="AB19" s="13"/>
    </row>
    <row r="20" spans="1:28" ht="22.5" customHeight="1">
      <c r="A20" s="14" t="s">
        <v>201</v>
      </c>
      <c r="B20" s="8" t="s">
        <v>808</v>
      </c>
      <c r="C20" s="75" t="s">
        <v>2133</v>
      </c>
      <c r="D20" s="75" t="s">
        <v>1332</v>
      </c>
      <c r="E20" s="8"/>
      <c r="F20" s="16"/>
      <c r="G20" s="8"/>
      <c r="H20" s="8"/>
      <c r="I20" s="8" t="s">
        <v>616</v>
      </c>
      <c r="J20" s="17"/>
      <c r="K20" s="12"/>
      <c r="L20" s="13"/>
      <c r="M20" s="13"/>
      <c r="N20" s="13"/>
      <c r="O20" s="13"/>
      <c r="P20" s="13"/>
      <c r="Q20" s="13"/>
      <c r="R20" s="13"/>
      <c r="S20" s="13"/>
      <c r="T20" s="13"/>
      <c r="U20" s="13"/>
      <c r="V20" s="13"/>
      <c r="W20" s="13"/>
      <c r="X20" s="13"/>
      <c r="Y20" s="13"/>
      <c r="Z20" s="13"/>
      <c r="AA20" s="13"/>
      <c r="AB20" s="13"/>
    </row>
    <row r="21" spans="1:28" ht="22.5" customHeight="1">
      <c r="A21" s="14" t="s">
        <v>202</v>
      </c>
      <c r="B21" s="8" t="s">
        <v>2134</v>
      </c>
      <c r="C21" s="8" t="s">
        <v>2135</v>
      </c>
      <c r="D21" s="8"/>
      <c r="E21" s="8"/>
      <c r="F21" s="16"/>
      <c r="G21" s="8"/>
      <c r="H21" s="8"/>
      <c r="I21" s="8" t="s">
        <v>619</v>
      </c>
      <c r="J21" s="17"/>
      <c r="K21" s="12"/>
      <c r="L21" s="13"/>
      <c r="M21" s="13"/>
      <c r="N21" s="13"/>
      <c r="O21" s="13"/>
      <c r="P21" s="13"/>
      <c r="Q21" s="13"/>
      <c r="R21" s="13"/>
      <c r="S21" s="13"/>
      <c r="T21" s="13"/>
      <c r="U21" s="13"/>
      <c r="V21" s="13"/>
      <c r="W21" s="13"/>
      <c r="X21" s="13"/>
      <c r="Y21" s="13"/>
      <c r="Z21" s="13"/>
      <c r="AA21" s="13"/>
      <c r="AB21" s="13"/>
    </row>
    <row r="22" spans="1:28" ht="22.5" customHeight="1">
      <c r="A22" s="14" t="s">
        <v>203</v>
      </c>
      <c r="B22" s="8" t="s">
        <v>2136</v>
      </c>
      <c r="C22" s="8" t="s">
        <v>2137</v>
      </c>
      <c r="D22" s="8"/>
      <c r="E22" s="8"/>
      <c r="F22" s="16"/>
      <c r="G22" s="8"/>
      <c r="H22" s="8"/>
      <c r="I22" s="8" t="s">
        <v>738</v>
      </c>
      <c r="J22" s="17"/>
      <c r="K22" s="12"/>
      <c r="L22" s="13"/>
      <c r="M22" s="13"/>
      <c r="N22" s="13"/>
      <c r="O22" s="13"/>
      <c r="P22" s="13"/>
      <c r="Q22" s="13"/>
      <c r="R22" s="13"/>
      <c r="S22" s="13"/>
      <c r="T22" s="13"/>
      <c r="U22" s="13"/>
      <c r="V22" s="13"/>
      <c r="W22" s="13"/>
      <c r="X22" s="13"/>
      <c r="Y22" s="13"/>
      <c r="Z22" s="13"/>
      <c r="AA22" s="13"/>
      <c r="AB22" s="13"/>
    </row>
    <row r="23" spans="1:28" ht="22.5" customHeight="1">
      <c r="A23" s="14" t="s">
        <v>204</v>
      </c>
      <c r="B23" s="8" t="s">
        <v>2138</v>
      </c>
      <c r="C23" s="8" t="s">
        <v>2125</v>
      </c>
      <c r="D23" s="8"/>
      <c r="E23" s="8"/>
      <c r="F23" s="16"/>
      <c r="G23" s="8"/>
      <c r="H23" s="8"/>
      <c r="I23" s="8" t="s">
        <v>619</v>
      </c>
      <c r="J23" s="17"/>
      <c r="K23" s="12"/>
      <c r="L23" s="13"/>
      <c r="M23" s="13"/>
      <c r="N23" s="13"/>
      <c r="O23" s="13"/>
      <c r="P23" s="13"/>
      <c r="Q23" s="13"/>
      <c r="R23" s="13"/>
      <c r="S23" s="13"/>
      <c r="T23" s="13"/>
      <c r="U23" s="13"/>
      <c r="V23" s="13"/>
      <c r="W23" s="13"/>
      <c r="X23" s="13"/>
      <c r="Y23" s="13"/>
      <c r="Z23" s="13"/>
      <c r="AA23" s="13"/>
      <c r="AB23" s="13"/>
    </row>
    <row r="24" spans="1:28" ht="22.5" customHeight="1">
      <c r="A24" s="14" t="s">
        <v>205</v>
      </c>
      <c r="B24" s="8" t="s">
        <v>2139</v>
      </c>
      <c r="C24" s="8" t="s">
        <v>2140</v>
      </c>
      <c r="D24" s="8"/>
      <c r="E24" s="8"/>
      <c r="F24" s="16"/>
      <c r="G24" s="8"/>
      <c r="H24" s="8"/>
      <c r="I24" s="8" t="s">
        <v>619</v>
      </c>
      <c r="J24" s="17"/>
      <c r="K24" s="12"/>
      <c r="L24" s="13"/>
      <c r="M24" s="13"/>
      <c r="N24" s="13"/>
      <c r="O24" s="13"/>
      <c r="P24" s="13"/>
      <c r="Q24" s="13"/>
      <c r="R24" s="13"/>
      <c r="S24" s="13"/>
      <c r="T24" s="13"/>
      <c r="U24" s="13"/>
      <c r="V24" s="13"/>
      <c r="W24" s="13"/>
      <c r="X24" s="13"/>
      <c r="Y24" s="13"/>
      <c r="Z24" s="13"/>
      <c r="AA24" s="13"/>
      <c r="AB24" s="13"/>
    </row>
    <row r="25" spans="1:28" ht="22.5" customHeight="1">
      <c r="A25" s="14" t="s">
        <v>206</v>
      </c>
      <c r="B25" s="8" t="s">
        <v>2141</v>
      </c>
      <c r="C25" s="75" t="s">
        <v>2142</v>
      </c>
      <c r="D25" s="75" t="s">
        <v>1332</v>
      </c>
      <c r="E25" s="8"/>
      <c r="F25" s="16"/>
      <c r="G25" s="8"/>
      <c r="H25" s="8"/>
      <c r="I25" s="8" t="s">
        <v>619</v>
      </c>
      <c r="J25" s="17"/>
      <c r="K25" s="12"/>
      <c r="L25" s="13"/>
      <c r="M25" s="13"/>
      <c r="N25" s="13"/>
      <c r="O25" s="13"/>
      <c r="P25" s="13"/>
      <c r="Q25" s="13"/>
      <c r="R25" s="13"/>
      <c r="S25" s="13"/>
      <c r="T25" s="13"/>
      <c r="U25" s="13"/>
      <c r="V25" s="13"/>
      <c r="W25" s="13"/>
      <c r="X25" s="13"/>
      <c r="Y25" s="13"/>
      <c r="Z25" s="13"/>
      <c r="AA25" s="13"/>
      <c r="AB25" s="13"/>
    </row>
    <row r="26" spans="1:28" ht="22.5" customHeight="1">
      <c r="A26" s="14" t="s">
        <v>207</v>
      </c>
      <c r="B26" s="8" t="s">
        <v>2143</v>
      </c>
      <c r="C26" s="8" t="s">
        <v>2144</v>
      </c>
      <c r="D26" s="8"/>
      <c r="E26" s="8"/>
      <c r="F26" s="16"/>
      <c r="G26" s="8"/>
      <c r="H26" s="8"/>
      <c r="I26" s="8" t="s">
        <v>619</v>
      </c>
      <c r="J26" s="17"/>
      <c r="K26" s="12"/>
      <c r="L26" s="13"/>
      <c r="M26" s="13"/>
      <c r="N26" s="13"/>
      <c r="O26" s="13"/>
      <c r="P26" s="13"/>
      <c r="Q26" s="13"/>
      <c r="R26" s="13"/>
      <c r="S26" s="13"/>
      <c r="T26" s="13"/>
      <c r="U26" s="13"/>
      <c r="V26" s="13"/>
      <c r="W26" s="13"/>
      <c r="X26" s="13"/>
      <c r="Y26" s="13"/>
      <c r="Z26" s="13"/>
      <c r="AA26" s="13"/>
      <c r="AB26" s="13"/>
    </row>
    <row r="27" spans="1:28" ht="22.5" customHeight="1">
      <c r="A27" s="14" t="s">
        <v>208</v>
      </c>
      <c r="B27" s="8" t="s">
        <v>2145</v>
      </c>
      <c r="C27" s="8" t="s">
        <v>2146</v>
      </c>
      <c r="D27" s="8"/>
      <c r="E27" s="8"/>
      <c r="F27" s="16"/>
      <c r="G27" s="8"/>
      <c r="H27" s="8"/>
      <c r="I27" s="8" t="s">
        <v>616</v>
      </c>
      <c r="J27" s="17"/>
      <c r="K27" s="12"/>
      <c r="L27" s="13"/>
      <c r="M27" s="13"/>
      <c r="N27" s="13"/>
      <c r="O27" s="13"/>
      <c r="P27" s="13"/>
      <c r="Q27" s="13"/>
      <c r="R27" s="13"/>
      <c r="S27" s="13"/>
      <c r="T27" s="13"/>
      <c r="U27" s="13"/>
      <c r="V27" s="13"/>
      <c r="W27" s="13"/>
      <c r="X27" s="13"/>
      <c r="Y27" s="13"/>
      <c r="Z27" s="13"/>
      <c r="AA27" s="13"/>
      <c r="AB27" s="13"/>
    </row>
    <row r="28" spans="1:28" ht="22.5" customHeight="1">
      <c r="A28" s="14" t="s">
        <v>209</v>
      </c>
      <c r="B28" s="8" t="s">
        <v>831</v>
      </c>
      <c r="C28" s="8" t="s">
        <v>2147</v>
      </c>
      <c r="D28" s="8"/>
      <c r="E28" s="8"/>
      <c r="F28" s="16"/>
      <c r="G28" s="8"/>
      <c r="H28" s="8"/>
      <c r="I28" s="8" t="s">
        <v>619</v>
      </c>
      <c r="J28" s="17"/>
      <c r="K28" s="12"/>
      <c r="L28" s="13"/>
      <c r="M28" s="13"/>
      <c r="N28" s="13"/>
      <c r="O28" s="13"/>
      <c r="P28" s="13"/>
      <c r="Q28" s="13"/>
      <c r="R28" s="13"/>
      <c r="S28" s="13"/>
      <c r="T28" s="13"/>
      <c r="U28" s="13"/>
      <c r="V28" s="13"/>
      <c r="W28" s="13"/>
      <c r="X28" s="13"/>
      <c r="Y28" s="13"/>
      <c r="Z28" s="13"/>
      <c r="AA28" s="13"/>
      <c r="AB28" s="13"/>
    </row>
    <row r="29" spans="1:28" ht="22.5" customHeight="1">
      <c r="A29" s="14" t="s">
        <v>210</v>
      </c>
      <c r="B29" s="8" t="s">
        <v>2148</v>
      </c>
      <c r="C29" s="8" t="s">
        <v>2149</v>
      </c>
      <c r="D29" s="8"/>
      <c r="E29" s="8"/>
      <c r="F29" s="16"/>
      <c r="G29" s="8"/>
      <c r="H29" s="8"/>
      <c r="I29" s="8" t="s">
        <v>619</v>
      </c>
      <c r="J29" s="17"/>
      <c r="K29" s="12"/>
      <c r="L29" s="13"/>
      <c r="M29" s="13"/>
      <c r="N29" s="13"/>
      <c r="O29" s="13"/>
      <c r="P29" s="13"/>
      <c r="Q29" s="13"/>
      <c r="R29" s="13"/>
      <c r="S29" s="13"/>
      <c r="T29" s="13"/>
      <c r="U29" s="13"/>
      <c r="V29" s="13"/>
      <c r="W29" s="13"/>
      <c r="X29" s="13"/>
      <c r="Y29" s="13"/>
      <c r="Z29" s="13"/>
      <c r="AA29" s="13"/>
      <c r="AB29" s="13"/>
    </row>
    <row r="30" spans="1:28" ht="22.5" customHeight="1">
      <c r="A30" s="14" t="s">
        <v>211</v>
      </c>
      <c r="B30" s="8" t="s">
        <v>2150</v>
      </c>
      <c r="C30" s="8" t="s">
        <v>2151</v>
      </c>
      <c r="D30" s="8"/>
      <c r="E30" s="8"/>
      <c r="F30" s="16"/>
      <c r="G30" s="8"/>
      <c r="H30" s="8"/>
      <c r="I30" s="8" t="s">
        <v>616</v>
      </c>
      <c r="J30" s="17"/>
      <c r="K30" s="12"/>
      <c r="L30" s="13"/>
      <c r="M30" s="13"/>
      <c r="N30" s="13"/>
      <c r="O30" s="13"/>
      <c r="P30" s="13"/>
      <c r="Q30" s="13"/>
      <c r="R30" s="13"/>
      <c r="S30" s="13"/>
      <c r="T30" s="13"/>
      <c r="U30" s="13"/>
      <c r="V30" s="13"/>
      <c r="W30" s="13"/>
      <c r="X30" s="13"/>
      <c r="Y30" s="13"/>
      <c r="Z30" s="13"/>
      <c r="AA30" s="13"/>
      <c r="AB30" s="13"/>
    </row>
    <row r="31" spans="1:28" ht="22.5" customHeight="1">
      <c r="A31" s="14" t="s">
        <v>212</v>
      </c>
      <c r="B31" s="8" t="s">
        <v>2152</v>
      </c>
      <c r="C31" s="8" t="s">
        <v>2153</v>
      </c>
      <c r="D31" s="8"/>
      <c r="E31" s="8"/>
      <c r="F31" s="16"/>
      <c r="G31" s="8"/>
      <c r="H31" s="8"/>
      <c r="I31" s="8" t="s">
        <v>619</v>
      </c>
      <c r="J31" s="17"/>
      <c r="K31" s="12"/>
      <c r="L31" s="13"/>
      <c r="M31" s="13"/>
      <c r="N31" s="13"/>
      <c r="O31" s="13"/>
      <c r="P31" s="13"/>
      <c r="Q31" s="13"/>
      <c r="R31" s="13"/>
      <c r="S31" s="13"/>
      <c r="T31" s="13"/>
      <c r="U31" s="13"/>
      <c r="V31" s="13"/>
      <c r="W31" s="13"/>
      <c r="X31" s="13"/>
      <c r="Y31" s="13"/>
      <c r="Z31" s="13"/>
      <c r="AA31" s="13"/>
      <c r="AB31" s="13"/>
    </row>
    <row r="32" spans="1:28" ht="22.5" customHeight="1">
      <c r="A32" s="14" t="s">
        <v>213</v>
      </c>
      <c r="B32" s="8" t="s">
        <v>2154</v>
      </c>
      <c r="C32" s="8" t="s">
        <v>2155</v>
      </c>
      <c r="D32" s="8"/>
      <c r="E32" s="8"/>
      <c r="F32" s="16"/>
      <c r="G32" s="8"/>
      <c r="H32" s="8"/>
      <c r="I32" s="8" t="s">
        <v>616</v>
      </c>
      <c r="J32" s="17"/>
      <c r="K32" s="12"/>
      <c r="L32" s="13"/>
      <c r="M32" s="13"/>
      <c r="N32" s="13"/>
      <c r="O32" s="13"/>
      <c r="P32" s="13"/>
      <c r="Q32" s="13"/>
      <c r="R32" s="13"/>
      <c r="S32" s="13"/>
      <c r="T32" s="13"/>
      <c r="U32" s="13"/>
      <c r="V32" s="13"/>
      <c r="W32" s="13"/>
      <c r="X32" s="13"/>
      <c r="Y32" s="13"/>
      <c r="Z32" s="13"/>
      <c r="AA32" s="13"/>
      <c r="AB32" s="13"/>
    </row>
    <row r="33" spans="1:28" ht="22.5" customHeight="1">
      <c r="A33" s="14" t="s">
        <v>214</v>
      </c>
      <c r="B33" s="8" t="s">
        <v>2156</v>
      </c>
      <c r="C33" s="8" t="s">
        <v>2157</v>
      </c>
      <c r="D33" s="8"/>
      <c r="E33" s="8"/>
      <c r="F33" s="16"/>
      <c r="G33" s="8"/>
      <c r="H33" s="8"/>
      <c r="I33" s="8" t="s">
        <v>619</v>
      </c>
      <c r="J33" s="17"/>
      <c r="K33" s="12"/>
      <c r="L33" s="13"/>
      <c r="M33" s="13"/>
      <c r="N33" s="13"/>
      <c r="O33" s="13"/>
      <c r="P33" s="13"/>
      <c r="Q33" s="13"/>
      <c r="R33" s="13"/>
      <c r="S33" s="13"/>
      <c r="T33" s="13"/>
      <c r="U33" s="13"/>
      <c r="V33" s="13"/>
      <c r="W33" s="13"/>
      <c r="X33" s="13"/>
      <c r="Y33" s="13"/>
      <c r="Z33" s="13"/>
      <c r="AA33" s="13"/>
      <c r="AB33" s="13"/>
    </row>
    <row r="34" spans="1:28" ht="22.5" customHeight="1">
      <c r="A34" s="14" t="s">
        <v>215</v>
      </c>
      <c r="B34" s="8" t="s">
        <v>1655</v>
      </c>
      <c r="C34" s="8" t="s">
        <v>2158</v>
      </c>
      <c r="D34" s="8"/>
      <c r="E34" s="8"/>
      <c r="F34" s="16"/>
      <c r="G34" s="8"/>
      <c r="H34" s="8"/>
      <c r="I34" s="8" t="s">
        <v>619</v>
      </c>
      <c r="J34" s="17"/>
      <c r="K34" s="12"/>
      <c r="L34" s="13"/>
      <c r="M34" s="13"/>
      <c r="N34" s="13"/>
      <c r="O34" s="13"/>
      <c r="P34" s="13"/>
      <c r="Q34" s="13"/>
      <c r="R34" s="13"/>
      <c r="S34" s="13"/>
      <c r="T34" s="13"/>
      <c r="U34" s="13"/>
      <c r="V34" s="13"/>
      <c r="W34" s="13"/>
      <c r="X34" s="13"/>
      <c r="Y34" s="13"/>
      <c r="Z34" s="13"/>
      <c r="AA34" s="13"/>
      <c r="AB34" s="13"/>
    </row>
    <row r="35" spans="1:28" ht="22.5" customHeight="1">
      <c r="A35" s="14" t="s">
        <v>216</v>
      </c>
      <c r="B35" s="8" t="s">
        <v>1616</v>
      </c>
      <c r="C35" s="8" t="s">
        <v>2159</v>
      </c>
      <c r="D35" s="8"/>
      <c r="E35" s="8"/>
      <c r="F35" s="16"/>
      <c r="G35" s="8"/>
      <c r="H35" s="8"/>
      <c r="I35" s="8" t="s">
        <v>616</v>
      </c>
      <c r="J35" s="17"/>
      <c r="K35" s="12"/>
      <c r="L35" s="13"/>
      <c r="M35" s="13"/>
      <c r="N35" s="13"/>
      <c r="O35" s="13"/>
      <c r="P35" s="13"/>
      <c r="Q35" s="13"/>
      <c r="R35" s="13"/>
      <c r="S35" s="13"/>
      <c r="T35" s="13"/>
      <c r="U35" s="13"/>
      <c r="V35" s="13"/>
      <c r="W35" s="13"/>
      <c r="X35" s="13"/>
      <c r="Y35" s="13"/>
      <c r="Z35" s="13"/>
      <c r="AA35" s="13"/>
      <c r="AB35" s="13"/>
    </row>
    <row r="36" spans="1:28" ht="22.5" customHeight="1">
      <c r="A36" s="14" t="s">
        <v>217</v>
      </c>
      <c r="B36" s="8" t="s">
        <v>2004</v>
      </c>
      <c r="C36" s="75" t="s">
        <v>671</v>
      </c>
      <c r="D36" s="75" t="s">
        <v>1132</v>
      </c>
      <c r="E36" s="8"/>
      <c r="F36" s="16"/>
      <c r="G36" s="8"/>
      <c r="H36" s="8"/>
      <c r="I36" s="8" t="s">
        <v>619</v>
      </c>
      <c r="J36" s="17"/>
      <c r="K36" s="12"/>
      <c r="L36" s="13"/>
      <c r="M36" s="13"/>
      <c r="N36" s="13"/>
      <c r="O36" s="13"/>
      <c r="P36" s="13"/>
      <c r="Q36" s="13"/>
      <c r="R36" s="13"/>
      <c r="S36" s="13"/>
      <c r="T36" s="13"/>
      <c r="U36" s="13"/>
      <c r="V36" s="13"/>
      <c r="W36" s="13"/>
      <c r="X36" s="13"/>
      <c r="Y36" s="13"/>
      <c r="Z36" s="13"/>
      <c r="AA36" s="13"/>
      <c r="AB36" s="13"/>
    </row>
    <row r="37" spans="1:28" ht="22.5" customHeight="1">
      <c r="A37" s="14" t="s">
        <v>218</v>
      </c>
      <c r="B37" s="8" t="s">
        <v>2160</v>
      </c>
      <c r="C37" s="8" t="s">
        <v>2161</v>
      </c>
      <c r="D37" s="8"/>
      <c r="E37" s="8"/>
      <c r="F37" s="16"/>
      <c r="G37" s="8"/>
      <c r="H37" s="8"/>
      <c r="I37" s="8" t="s">
        <v>619</v>
      </c>
      <c r="J37" s="17"/>
      <c r="K37" s="12"/>
      <c r="L37" s="13"/>
      <c r="M37" s="13"/>
      <c r="N37" s="13"/>
      <c r="O37" s="13"/>
      <c r="P37" s="13"/>
      <c r="Q37" s="13"/>
      <c r="R37" s="13"/>
      <c r="S37" s="13"/>
      <c r="T37" s="13"/>
      <c r="U37" s="13"/>
      <c r="V37" s="13"/>
      <c r="W37" s="13"/>
      <c r="X37" s="13"/>
      <c r="Y37" s="13"/>
      <c r="Z37" s="13"/>
      <c r="AA37" s="13"/>
      <c r="AB37" s="13"/>
    </row>
    <row r="38" spans="1:28" ht="22.5" customHeight="1">
      <c r="A38" s="14" t="s">
        <v>219</v>
      </c>
      <c r="B38" s="8" t="s">
        <v>2162</v>
      </c>
      <c r="C38" s="8" t="s">
        <v>2163</v>
      </c>
      <c r="D38" s="8"/>
      <c r="E38" s="8"/>
      <c r="F38" s="16"/>
      <c r="G38" s="8"/>
      <c r="H38" s="8"/>
      <c r="I38" s="8" t="s">
        <v>738</v>
      </c>
      <c r="J38" s="17"/>
      <c r="K38" s="12"/>
      <c r="L38" s="13"/>
      <c r="M38" s="13"/>
      <c r="N38" s="13"/>
      <c r="O38" s="13"/>
      <c r="P38" s="13"/>
      <c r="Q38" s="13"/>
      <c r="R38" s="13"/>
      <c r="S38" s="13"/>
      <c r="T38" s="13"/>
      <c r="U38" s="13"/>
      <c r="V38" s="13"/>
      <c r="W38" s="13"/>
      <c r="X38" s="13"/>
      <c r="Y38" s="13"/>
      <c r="Z38" s="13"/>
      <c r="AA38" s="13"/>
      <c r="AB38" s="13"/>
    </row>
    <row r="39" spans="1:28" ht="22.5" customHeight="1">
      <c r="A39" s="14" t="s">
        <v>220</v>
      </c>
      <c r="B39" s="8" t="s">
        <v>1635</v>
      </c>
      <c r="C39" s="8" t="s">
        <v>2164</v>
      </c>
      <c r="D39" s="8"/>
      <c r="E39" s="8"/>
      <c r="F39" s="16"/>
      <c r="G39" s="8"/>
      <c r="H39" s="8"/>
      <c r="I39" s="8" t="s">
        <v>738</v>
      </c>
      <c r="J39" s="94">
        <v>45618</v>
      </c>
      <c r="K39" s="12"/>
      <c r="L39" s="13"/>
      <c r="M39" s="13"/>
      <c r="N39" s="13"/>
      <c r="O39" s="13"/>
      <c r="P39" s="13"/>
      <c r="Q39" s="13"/>
      <c r="R39" s="13"/>
      <c r="S39" s="13"/>
      <c r="T39" s="13"/>
      <c r="U39" s="13"/>
      <c r="V39" s="13"/>
      <c r="W39" s="13"/>
      <c r="X39" s="13"/>
      <c r="Y39" s="13"/>
      <c r="Z39" s="13"/>
      <c r="AA39" s="13"/>
      <c r="AB39" s="13"/>
    </row>
    <row r="40" spans="1:28" ht="22.5" customHeight="1">
      <c r="A40" s="14" t="s">
        <v>221</v>
      </c>
      <c r="B40" s="8" t="s">
        <v>2165</v>
      </c>
      <c r="C40" s="8" t="s">
        <v>2151</v>
      </c>
      <c r="D40" s="8"/>
      <c r="E40" s="8"/>
      <c r="F40" s="16"/>
      <c r="G40" s="8"/>
      <c r="H40" s="8"/>
      <c r="I40" s="8" t="s">
        <v>619</v>
      </c>
      <c r="J40" s="17"/>
      <c r="K40" s="12"/>
      <c r="L40" s="13"/>
      <c r="M40" s="13"/>
      <c r="N40" s="13"/>
      <c r="O40" s="13"/>
      <c r="P40" s="13"/>
      <c r="Q40" s="13"/>
      <c r="R40" s="13"/>
      <c r="S40" s="13"/>
      <c r="T40" s="13"/>
      <c r="U40" s="13"/>
      <c r="V40" s="13"/>
      <c r="W40" s="13"/>
      <c r="X40" s="13"/>
      <c r="Y40" s="13"/>
      <c r="Z40" s="13"/>
      <c r="AA40" s="13"/>
      <c r="AB40" s="13"/>
    </row>
    <row r="41" spans="1:28" ht="22.5" customHeight="1">
      <c r="A41" s="21" t="s">
        <v>222</v>
      </c>
      <c r="B41" s="23" t="s">
        <v>2166</v>
      </c>
      <c r="C41" s="23" t="s">
        <v>2167</v>
      </c>
      <c r="D41" s="23"/>
      <c r="E41" s="23"/>
      <c r="F41" s="24"/>
      <c r="G41" s="23"/>
      <c r="H41" s="23"/>
      <c r="I41" s="23" t="s">
        <v>619</v>
      </c>
      <c r="J41" s="25"/>
      <c r="K41" s="12"/>
      <c r="L41" s="13"/>
      <c r="M41" s="13"/>
      <c r="N41" s="13"/>
      <c r="O41" s="13"/>
      <c r="P41" s="13"/>
      <c r="Q41" s="13"/>
      <c r="R41" s="13"/>
      <c r="S41" s="13"/>
      <c r="T41" s="13"/>
      <c r="U41" s="13"/>
      <c r="V41" s="13"/>
      <c r="W41" s="13"/>
      <c r="X41" s="13"/>
      <c r="Y41" s="13"/>
      <c r="Z41" s="13"/>
      <c r="AA41" s="13"/>
      <c r="AB41" s="13"/>
    </row>
    <row r="42" spans="1:28" ht="22.5" customHeight="1">
      <c r="A42" s="26" t="s">
        <v>223</v>
      </c>
      <c r="B42" s="29" t="s">
        <v>2168</v>
      </c>
      <c r="C42" s="29" t="s">
        <v>657</v>
      </c>
      <c r="D42" s="29"/>
      <c r="E42" s="29"/>
      <c r="F42" s="26"/>
      <c r="G42" s="29"/>
      <c r="H42" s="29"/>
      <c r="I42" s="29"/>
      <c r="J42" s="29"/>
      <c r="K42" s="13"/>
      <c r="L42" s="13"/>
      <c r="M42" s="13"/>
      <c r="N42" s="13"/>
      <c r="O42" s="13"/>
      <c r="P42" s="13"/>
      <c r="Q42" s="13"/>
      <c r="R42" s="13"/>
      <c r="S42" s="13"/>
      <c r="T42" s="13"/>
      <c r="U42" s="13"/>
      <c r="V42" s="13"/>
      <c r="W42" s="13"/>
      <c r="X42" s="13"/>
      <c r="Y42" s="13"/>
      <c r="Z42" s="13"/>
      <c r="AA42" s="13"/>
      <c r="AB42" s="13"/>
    </row>
    <row r="43" spans="1:28" ht="22.5" customHeight="1">
      <c r="A43" s="16" t="s">
        <v>224</v>
      </c>
      <c r="B43" s="8"/>
      <c r="C43" s="8"/>
      <c r="D43" s="8"/>
      <c r="E43" s="8"/>
      <c r="F43" s="16"/>
      <c r="G43" s="8"/>
      <c r="H43" s="8"/>
      <c r="I43" s="8"/>
      <c r="J43" s="8"/>
      <c r="K43" s="13"/>
      <c r="L43" s="13"/>
      <c r="M43" s="13"/>
      <c r="N43" s="13"/>
      <c r="O43" s="13"/>
      <c r="P43" s="13"/>
      <c r="Q43" s="13"/>
      <c r="R43" s="13"/>
      <c r="S43" s="13"/>
      <c r="T43" s="13"/>
      <c r="U43" s="13"/>
      <c r="V43" s="13"/>
      <c r="W43" s="13"/>
      <c r="X43" s="13"/>
      <c r="Y43" s="13"/>
      <c r="Z43" s="13"/>
      <c r="AA43" s="13"/>
      <c r="AB43" s="13"/>
    </row>
    <row r="44" spans="1:28" ht="22.5" customHeight="1">
      <c r="A44" s="16" t="s">
        <v>225</v>
      </c>
      <c r="B44" s="8"/>
      <c r="C44" s="8"/>
      <c r="D44" s="8"/>
      <c r="E44" s="8"/>
      <c r="F44" s="16"/>
      <c r="G44" s="8"/>
      <c r="H44" s="8"/>
      <c r="I44" s="8"/>
      <c r="J44" s="8"/>
      <c r="K44" s="13"/>
      <c r="L44" s="13"/>
      <c r="M44" s="13"/>
      <c r="N44" s="13"/>
      <c r="O44" s="13"/>
      <c r="P44" s="13"/>
      <c r="Q44" s="13"/>
      <c r="R44" s="13"/>
      <c r="S44" s="13"/>
      <c r="T44" s="13"/>
      <c r="U44" s="13"/>
      <c r="V44" s="13"/>
      <c r="W44" s="13"/>
      <c r="X44" s="13"/>
      <c r="Y44" s="13"/>
      <c r="Z44" s="13"/>
      <c r="AA44" s="13"/>
      <c r="AB44" s="13"/>
    </row>
    <row r="45" spans="1:28" ht="22.5" customHeight="1">
      <c r="A45" s="16" t="s">
        <v>226</v>
      </c>
      <c r="B45" s="8"/>
      <c r="C45" s="8"/>
      <c r="D45" s="8"/>
      <c r="E45" s="8"/>
      <c r="F45" s="16"/>
      <c r="G45" s="8"/>
      <c r="H45" s="8"/>
      <c r="I45" s="8"/>
      <c r="J45" s="8"/>
      <c r="K45" s="13"/>
      <c r="L45" s="13"/>
      <c r="M45" s="13"/>
      <c r="N45" s="13"/>
      <c r="O45" s="13"/>
      <c r="P45" s="13"/>
      <c r="Q45" s="13"/>
      <c r="R45" s="13"/>
      <c r="S45" s="13"/>
      <c r="T45" s="13"/>
      <c r="U45" s="13"/>
      <c r="V45" s="13"/>
      <c r="W45" s="13"/>
      <c r="X45" s="13"/>
      <c r="Y45" s="13"/>
      <c r="Z45" s="13"/>
      <c r="AA45" s="13"/>
      <c r="AB45" s="13"/>
    </row>
    <row r="46" spans="1:28" ht="22.5" customHeight="1">
      <c r="A46" s="16" t="s">
        <v>227</v>
      </c>
      <c r="B46" s="8"/>
      <c r="C46" s="8"/>
      <c r="D46" s="8"/>
      <c r="E46" s="8"/>
      <c r="F46" s="16"/>
      <c r="G46" s="8"/>
      <c r="H46" s="8"/>
      <c r="I46" s="8"/>
      <c r="J46" s="8"/>
      <c r="K46" s="13"/>
      <c r="L46" s="13"/>
      <c r="M46" s="13"/>
      <c r="N46" s="13"/>
      <c r="O46" s="13"/>
      <c r="P46" s="13"/>
      <c r="Q46" s="13"/>
      <c r="R46" s="13"/>
      <c r="S46" s="13"/>
      <c r="T46" s="13"/>
      <c r="U46" s="13"/>
      <c r="V46" s="13"/>
      <c r="W46" s="13"/>
      <c r="X46" s="13"/>
      <c r="Y46" s="13"/>
      <c r="Z46" s="13"/>
      <c r="AA46" s="13"/>
      <c r="AB46" s="13"/>
    </row>
    <row r="47" spans="1:28" ht="22.5" customHeight="1">
      <c r="A47" s="16" t="s">
        <v>228</v>
      </c>
      <c r="B47" s="8"/>
      <c r="C47" s="8"/>
      <c r="D47" s="8"/>
      <c r="E47" s="8"/>
      <c r="F47" s="16"/>
      <c r="G47" s="8"/>
      <c r="H47" s="8"/>
      <c r="I47" s="8"/>
      <c r="J47" s="8"/>
      <c r="K47" s="13"/>
      <c r="L47" s="13"/>
      <c r="M47" s="13"/>
      <c r="N47" s="13"/>
      <c r="O47" s="13"/>
      <c r="P47" s="13"/>
      <c r="Q47" s="13"/>
      <c r="R47" s="13"/>
      <c r="S47" s="13"/>
      <c r="T47" s="13"/>
      <c r="U47" s="13"/>
      <c r="V47" s="13"/>
      <c r="W47" s="13"/>
      <c r="X47" s="13"/>
      <c r="Y47" s="13"/>
      <c r="Z47" s="13"/>
      <c r="AA47" s="13"/>
      <c r="AB47" s="13"/>
    </row>
    <row r="48" spans="1:28" ht="22.5" customHeight="1">
      <c r="A48" s="16" t="s">
        <v>229</v>
      </c>
      <c r="B48" s="8"/>
      <c r="C48" s="8"/>
      <c r="D48" s="8"/>
      <c r="E48" s="8"/>
      <c r="F48" s="16"/>
      <c r="G48" s="8"/>
      <c r="H48" s="8"/>
      <c r="I48" s="8"/>
      <c r="J48" s="8"/>
      <c r="K48" s="13"/>
      <c r="L48" s="13"/>
      <c r="M48" s="13"/>
      <c r="N48" s="13"/>
      <c r="O48" s="13"/>
      <c r="P48" s="13"/>
      <c r="Q48" s="13"/>
      <c r="R48" s="13"/>
      <c r="S48" s="13"/>
      <c r="T48" s="13"/>
      <c r="U48" s="13"/>
      <c r="V48" s="13"/>
      <c r="W48" s="13"/>
      <c r="X48" s="13"/>
      <c r="Y48" s="13"/>
      <c r="Z48" s="13"/>
      <c r="AA48" s="13"/>
      <c r="AB48" s="13"/>
    </row>
    <row r="49" spans="1:28" ht="22.5" customHeight="1">
      <c r="A49" s="16" t="s">
        <v>230</v>
      </c>
      <c r="B49" s="8"/>
      <c r="C49" s="8"/>
      <c r="D49" s="8"/>
      <c r="E49" s="8"/>
      <c r="F49" s="16"/>
      <c r="G49" s="8"/>
      <c r="H49" s="8"/>
      <c r="I49" s="8"/>
      <c r="J49" s="8"/>
      <c r="K49" s="13"/>
      <c r="L49" s="13"/>
      <c r="M49" s="13"/>
      <c r="N49" s="13"/>
      <c r="O49" s="13"/>
      <c r="P49" s="13"/>
      <c r="Q49" s="13"/>
      <c r="R49" s="13"/>
      <c r="S49" s="13"/>
      <c r="T49" s="13"/>
      <c r="U49" s="13"/>
      <c r="V49" s="13"/>
      <c r="W49" s="13"/>
      <c r="X49" s="13"/>
      <c r="Y49" s="13"/>
      <c r="Z49" s="13"/>
      <c r="AA49" s="13"/>
      <c r="AB49" s="13"/>
    </row>
    <row r="50" spans="1:28" ht="22.5" customHeight="1">
      <c r="A50" s="16" t="s">
        <v>231</v>
      </c>
      <c r="B50" s="8"/>
      <c r="C50" s="8"/>
      <c r="D50" s="8"/>
      <c r="E50" s="8"/>
      <c r="F50" s="16"/>
      <c r="G50" s="8"/>
      <c r="H50" s="8"/>
      <c r="I50" s="8"/>
      <c r="J50" s="8"/>
      <c r="K50" s="13"/>
      <c r="L50" s="13"/>
      <c r="M50" s="13"/>
      <c r="N50" s="13"/>
      <c r="O50" s="13"/>
      <c r="P50" s="13"/>
      <c r="Q50" s="13"/>
      <c r="R50" s="13"/>
      <c r="S50" s="13"/>
      <c r="T50" s="13"/>
      <c r="U50" s="13"/>
      <c r="V50" s="13"/>
      <c r="W50" s="13"/>
      <c r="X50" s="13"/>
      <c r="Y50" s="13"/>
      <c r="Z50" s="13"/>
      <c r="AA50" s="13"/>
      <c r="AB50" s="13"/>
    </row>
    <row r="51" spans="1:28" ht="22.5" customHeight="1">
      <c r="A51" s="16" t="s">
        <v>232</v>
      </c>
      <c r="B51" s="8"/>
      <c r="C51" s="8"/>
      <c r="D51" s="8"/>
      <c r="E51" s="8"/>
      <c r="F51" s="16"/>
      <c r="G51" s="8"/>
      <c r="H51" s="8"/>
      <c r="I51" s="8"/>
      <c r="J51" s="8"/>
      <c r="K51" s="13"/>
      <c r="L51" s="13"/>
      <c r="M51" s="13"/>
      <c r="N51" s="13"/>
      <c r="O51" s="13"/>
      <c r="P51" s="13"/>
      <c r="Q51" s="13"/>
      <c r="R51" s="13"/>
      <c r="S51" s="13"/>
      <c r="T51" s="13"/>
      <c r="U51" s="13"/>
      <c r="V51" s="13"/>
      <c r="W51" s="13"/>
      <c r="X51" s="13"/>
      <c r="Y51" s="13"/>
      <c r="Z51" s="13"/>
      <c r="AA51" s="13"/>
      <c r="AB51" s="13"/>
    </row>
    <row r="52" spans="1:28" ht="22.5" customHeight="1">
      <c r="A52" s="16" t="s">
        <v>233</v>
      </c>
      <c r="B52" s="8"/>
      <c r="C52" s="8"/>
      <c r="D52" s="8"/>
      <c r="E52" s="8"/>
      <c r="F52" s="16"/>
      <c r="G52" s="8"/>
      <c r="H52" s="8"/>
      <c r="I52" s="8"/>
      <c r="J52" s="8"/>
      <c r="K52" s="13"/>
      <c r="L52" s="13"/>
      <c r="M52" s="13"/>
      <c r="N52" s="13"/>
      <c r="O52" s="13"/>
      <c r="P52" s="13"/>
      <c r="Q52" s="13"/>
      <c r="R52" s="13"/>
      <c r="S52" s="13"/>
      <c r="T52" s="13"/>
      <c r="U52" s="13"/>
      <c r="V52" s="13"/>
      <c r="W52" s="13"/>
      <c r="X52" s="13"/>
      <c r="Y52" s="13"/>
      <c r="Z52" s="13"/>
      <c r="AA52" s="13"/>
      <c r="AB52" s="13"/>
    </row>
    <row r="53" spans="1:28" ht="22.5" customHeight="1">
      <c r="A53" s="16" t="s">
        <v>234</v>
      </c>
      <c r="B53" s="8"/>
      <c r="C53" s="8"/>
      <c r="D53" s="8"/>
      <c r="E53" s="8"/>
      <c r="F53" s="16"/>
      <c r="G53" s="8"/>
      <c r="H53" s="8"/>
      <c r="I53" s="8"/>
      <c r="J53" s="8"/>
      <c r="K53" s="13"/>
      <c r="L53" s="13"/>
      <c r="M53" s="13"/>
      <c r="N53" s="13"/>
      <c r="O53" s="13"/>
      <c r="P53" s="13"/>
      <c r="Q53" s="13"/>
      <c r="R53" s="13"/>
      <c r="S53" s="13"/>
      <c r="T53" s="13"/>
      <c r="U53" s="13"/>
      <c r="V53" s="13"/>
      <c r="W53" s="13"/>
      <c r="X53" s="13"/>
      <c r="Y53" s="13"/>
      <c r="Z53" s="13"/>
      <c r="AA53" s="13"/>
      <c r="AB53" s="13"/>
    </row>
    <row r="54" spans="1:28" ht="22.5" customHeight="1">
      <c r="A54" s="16" t="s">
        <v>235</v>
      </c>
      <c r="B54" s="8"/>
      <c r="C54" s="8"/>
      <c r="D54" s="8"/>
      <c r="E54" s="8"/>
      <c r="F54" s="16"/>
      <c r="G54" s="8"/>
      <c r="H54" s="8"/>
      <c r="I54" s="8"/>
      <c r="J54" s="8"/>
      <c r="K54" s="13"/>
      <c r="L54" s="13"/>
      <c r="M54" s="13"/>
      <c r="N54" s="13"/>
      <c r="O54" s="13"/>
      <c r="P54" s="13"/>
      <c r="Q54" s="13"/>
      <c r="R54" s="13"/>
      <c r="S54" s="13"/>
      <c r="T54" s="13"/>
      <c r="U54" s="13"/>
      <c r="V54" s="13"/>
      <c r="W54" s="13"/>
      <c r="X54" s="13"/>
      <c r="Y54" s="13"/>
      <c r="Z54" s="13"/>
      <c r="AA54" s="13"/>
      <c r="AB54" s="13"/>
    </row>
    <row r="55" spans="1:28" ht="22.5" customHeight="1">
      <c r="A55" s="16" t="s">
        <v>236</v>
      </c>
      <c r="B55" s="8"/>
      <c r="C55" s="8"/>
      <c r="D55" s="8"/>
      <c r="E55" s="8"/>
      <c r="F55" s="16"/>
      <c r="G55" s="8"/>
      <c r="H55" s="8"/>
      <c r="I55" s="8"/>
      <c r="J55" s="8"/>
      <c r="K55" s="13"/>
      <c r="L55" s="13"/>
      <c r="M55" s="13"/>
      <c r="N55" s="13"/>
      <c r="O55" s="13"/>
      <c r="P55" s="13"/>
      <c r="Q55" s="13"/>
      <c r="R55" s="13"/>
      <c r="S55" s="13"/>
      <c r="T55" s="13"/>
      <c r="U55" s="13"/>
      <c r="V55" s="13"/>
      <c r="W55" s="13"/>
      <c r="X55" s="13"/>
      <c r="Y55" s="13"/>
      <c r="Z55" s="13"/>
      <c r="AA55" s="13"/>
      <c r="AB55" s="13"/>
    </row>
    <row r="56" spans="1:28" ht="22.5" customHeight="1">
      <c r="A56" s="16" t="s">
        <v>237</v>
      </c>
      <c r="B56" s="8"/>
      <c r="C56" s="8"/>
      <c r="D56" s="8"/>
      <c r="E56" s="8"/>
      <c r="F56" s="16"/>
      <c r="G56" s="8"/>
      <c r="H56" s="8"/>
      <c r="I56" s="8"/>
      <c r="J56" s="8"/>
      <c r="K56" s="13"/>
      <c r="L56" s="13"/>
      <c r="M56" s="13"/>
      <c r="N56" s="13"/>
      <c r="O56" s="13"/>
      <c r="P56" s="13"/>
      <c r="Q56" s="13"/>
      <c r="R56" s="13"/>
      <c r="S56" s="13"/>
      <c r="T56" s="13"/>
      <c r="U56" s="13"/>
      <c r="V56" s="13"/>
      <c r="W56" s="13"/>
      <c r="X56" s="13"/>
      <c r="Y56" s="13"/>
      <c r="Z56" s="13"/>
      <c r="AA56" s="13"/>
      <c r="AB56" s="13"/>
    </row>
    <row r="57" spans="1:28" ht="22.5" customHeight="1">
      <c r="A57" s="16" t="s">
        <v>238</v>
      </c>
      <c r="B57" s="8"/>
      <c r="C57" s="8"/>
      <c r="D57" s="8"/>
      <c r="E57" s="8"/>
      <c r="F57" s="16"/>
      <c r="G57" s="8"/>
      <c r="H57" s="8"/>
      <c r="I57" s="8"/>
      <c r="J57" s="8"/>
      <c r="K57" s="13"/>
      <c r="L57" s="13"/>
      <c r="M57" s="13"/>
      <c r="N57" s="13"/>
      <c r="O57" s="13"/>
      <c r="P57" s="13"/>
      <c r="Q57" s="13"/>
      <c r="R57" s="13"/>
      <c r="S57" s="13"/>
      <c r="T57" s="13"/>
      <c r="U57" s="13"/>
      <c r="V57" s="13"/>
      <c r="W57" s="13"/>
      <c r="X57" s="13"/>
      <c r="Y57" s="13"/>
      <c r="Z57" s="13"/>
      <c r="AA57" s="13"/>
      <c r="AB57" s="13"/>
    </row>
    <row r="58" spans="1:28" ht="22.5" customHeight="1">
      <c r="A58" s="16" t="s">
        <v>239</v>
      </c>
      <c r="B58" s="8"/>
      <c r="C58" s="8"/>
      <c r="D58" s="8"/>
      <c r="E58" s="8"/>
      <c r="F58" s="16"/>
      <c r="G58" s="8"/>
      <c r="H58" s="8"/>
      <c r="I58" s="8"/>
      <c r="J58" s="8"/>
      <c r="K58" s="13"/>
      <c r="L58" s="13"/>
      <c r="M58" s="13"/>
      <c r="N58" s="13"/>
      <c r="O58" s="13"/>
      <c r="P58" s="13"/>
      <c r="Q58" s="13"/>
      <c r="R58" s="13"/>
      <c r="S58" s="13"/>
      <c r="T58" s="13"/>
      <c r="U58" s="13"/>
      <c r="V58" s="13"/>
      <c r="W58" s="13"/>
      <c r="X58" s="13"/>
      <c r="Y58" s="13"/>
      <c r="Z58" s="13"/>
      <c r="AA58" s="13"/>
      <c r="AB58" s="13"/>
    </row>
    <row r="59" spans="1:28" ht="22.5" customHeight="1">
      <c r="A59" s="16" t="s">
        <v>240</v>
      </c>
      <c r="B59" s="8"/>
      <c r="C59" s="8"/>
      <c r="D59" s="8"/>
      <c r="E59" s="8"/>
      <c r="F59" s="16"/>
      <c r="G59" s="8"/>
      <c r="H59" s="8"/>
      <c r="I59" s="8"/>
      <c r="J59" s="8"/>
      <c r="K59" s="13"/>
      <c r="L59" s="13"/>
      <c r="M59" s="13"/>
      <c r="N59" s="13"/>
      <c r="O59" s="13"/>
      <c r="P59" s="13"/>
      <c r="Q59" s="13"/>
      <c r="R59" s="13"/>
      <c r="S59" s="13"/>
      <c r="T59" s="13"/>
      <c r="U59" s="13"/>
      <c r="V59" s="13"/>
      <c r="W59" s="13"/>
      <c r="X59" s="13"/>
      <c r="Y59" s="13"/>
      <c r="Z59" s="13"/>
      <c r="AA59" s="13"/>
      <c r="AB59" s="13"/>
    </row>
    <row r="60" spans="1:28" ht="22.5" customHeight="1">
      <c r="A60" s="16" t="s">
        <v>241</v>
      </c>
      <c r="B60" s="8"/>
      <c r="C60" s="8"/>
      <c r="D60" s="8"/>
      <c r="E60" s="8"/>
      <c r="F60" s="16"/>
      <c r="G60" s="8"/>
      <c r="H60" s="8"/>
      <c r="I60" s="8"/>
      <c r="J60" s="8"/>
      <c r="K60" s="13"/>
      <c r="L60" s="13"/>
      <c r="M60" s="13"/>
      <c r="N60" s="13"/>
      <c r="O60" s="13"/>
      <c r="P60" s="13"/>
      <c r="Q60" s="13"/>
      <c r="R60" s="13"/>
      <c r="S60" s="13"/>
      <c r="T60" s="13"/>
      <c r="U60" s="13"/>
      <c r="V60" s="13"/>
      <c r="W60" s="13"/>
      <c r="X60" s="13"/>
      <c r="Y60" s="13"/>
      <c r="Z60" s="13"/>
      <c r="AA60" s="13"/>
      <c r="AB60" s="13"/>
    </row>
    <row r="61" spans="1:28" ht="22.5" customHeight="1">
      <c r="A61" s="16" t="s">
        <v>242</v>
      </c>
      <c r="B61" s="8"/>
      <c r="C61" s="8"/>
      <c r="D61" s="8"/>
      <c r="E61" s="8"/>
      <c r="F61" s="16"/>
      <c r="G61" s="8"/>
      <c r="H61" s="8"/>
      <c r="I61" s="8"/>
      <c r="J61" s="8"/>
      <c r="K61" s="13"/>
      <c r="L61" s="13"/>
      <c r="M61" s="13"/>
      <c r="N61" s="13"/>
      <c r="O61" s="13"/>
      <c r="P61" s="13"/>
      <c r="Q61" s="13"/>
      <c r="R61" s="13"/>
      <c r="S61" s="13"/>
      <c r="T61" s="13"/>
      <c r="U61" s="13"/>
      <c r="V61" s="13"/>
      <c r="W61" s="13"/>
      <c r="X61" s="13"/>
      <c r="Y61" s="13"/>
      <c r="Z61" s="13"/>
      <c r="AA61" s="13"/>
      <c r="AB61" s="13"/>
    </row>
    <row r="62" spans="1:28" ht="22.5" customHeight="1">
      <c r="A62" s="16" t="s">
        <v>243</v>
      </c>
      <c r="B62" s="8"/>
      <c r="C62" s="8"/>
      <c r="D62" s="8"/>
      <c r="E62" s="8"/>
      <c r="F62" s="16"/>
      <c r="G62" s="8"/>
      <c r="H62" s="8"/>
      <c r="I62" s="8"/>
      <c r="J62" s="8"/>
      <c r="K62" s="13"/>
      <c r="L62" s="13"/>
      <c r="M62" s="13"/>
      <c r="N62" s="13"/>
      <c r="O62" s="13"/>
      <c r="P62" s="13"/>
      <c r="Q62" s="13"/>
      <c r="R62" s="13"/>
      <c r="S62" s="13"/>
      <c r="T62" s="13"/>
      <c r="U62" s="13"/>
      <c r="V62" s="13"/>
      <c r="W62" s="13"/>
      <c r="X62" s="13"/>
      <c r="Y62" s="13"/>
      <c r="Z62" s="13"/>
      <c r="AA62" s="13"/>
      <c r="AB62" s="13"/>
    </row>
    <row r="63" spans="1:28" ht="22.5" customHeight="1">
      <c r="A63" s="16" t="s">
        <v>244</v>
      </c>
      <c r="B63" s="8"/>
      <c r="C63" s="8"/>
      <c r="D63" s="8"/>
      <c r="E63" s="8"/>
      <c r="F63" s="16"/>
      <c r="G63" s="8"/>
      <c r="H63" s="8"/>
      <c r="I63" s="8"/>
      <c r="J63" s="8"/>
      <c r="K63" s="13"/>
      <c r="L63" s="13"/>
      <c r="M63" s="13"/>
      <c r="N63" s="13"/>
      <c r="O63" s="13"/>
      <c r="P63" s="13"/>
      <c r="Q63" s="13"/>
      <c r="R63" s="13"/>
      <c r="S63" s="13"/>
      <c r="T63" s="13"/>
      <c r="U63" s="13"/>
      <c r="V63" s="13"/>
      <c r="W63" s="13"/>
      <c r="X63" s="13"/>
      <c r="Y63" s="13"/>
      <c r="Z63" s="13"/>
      <c r="AA63" s="13"/>
      <c r="AB63" s="13"/>
    </row>
    <row r="64" spans="1:28" ht="22.5" customHeight="1">
      <c r="A64" s="16" t="s">
        <v>245</v>
      </c>
      <c r="B64" s="8"/>
      <c r="C64" s="8"/>
      <c r="D64" s="8"/>
      <c r="E64" s="8"/>
      <c r="F64" s="16"/>
      <c r="G64" s="8"/>
      <c r="H64" s="8"/>
      <c r="I64" s="8"/>
      <c r="J64" s="8"/>
      <c r="K64" s="13"/>
      <c r="L64" s="13"/>
      <c r="M64" s="13"/>
      <c r="N64" s="13"/>
      <c r="O64" s="13"/>
      <c r="P64" s="13"/>
      <c r="Q64" s="13"/>
      <c r="R64" s="13"/>
      <c r="S64" s="13"/>
      <c r="T64" s="13"/>
      <c r="U64" s="13"/>
      <c r="V64" s="13"/>
      <c r="W64" s="13"/>
      <c r="X64" s="13"/>
      <c r="Y64" s="13"/>
      <c r="Z64" s="13"/>
      <c r="AA64" s="13"/>
      <c r="AB64" s="13"/>
    </row>
    <row r="65" spans="1:28" ht="22.5" customHeight="1">
      <c r="A65" s="16" t="s">
        <v>246</v>
      </c>
      <c r="B65" s="8"/>
      <c r="C65" s="8"/>
      <c r="D65" s="8"/>
      <c r="E65" s="8"/>
      <c r="F65" s="16"/>
      <c r="G65" s="8"/>
      <c r="H65" s="8"/>
      <c r="I65" s="8"/>
      <c r="J65" s="8"/>
      <c r="K65" s="13"/>
      <c r="L65" s="13"/>
      <c r="M65" s="13"/>
      <c r="N65" s="13"/>
      <c r="O65" s="13"/>
      <c r="P65" s="13"/>
      <c r="Q65" s="13"/>
      <c r="R65" s="13"/>
      <c r="S65" s="13"/>
      <c r="T65" s="13"/>
      <c r="U65" s="13"/>
      <c r="V65" s="13"/>
      <c r="W65" s="13"/>
      <c r="X65" s="13"/>
      <c r="Y65" s="13"/>
      <c r="Z65" s="13"/>
      <c r="AA65" s="13"/>
      <c r="AB65" s="13"/>
    </row>
    <row r="66" spans="1:28" ht="22.5" customHeight="1">
      <c r="A66" s="16" t="s">
        <v>247</v>
      </c>
      <c r="B66" s="8"/>
      <c r="C66" s="8"/>
      <c r="D66" s="8"/>
      <c r="E66" s="8"/>
      <c r="F66" s="16"/>
      <c r="G66" s="8"/>
      <c r="H66" s="8"/>
      <c r="I66" s="8"/>
      <c r="J66" s="8"/>
      <c r="K66" s="13"/>
      <c r="L66" s="13"/>
      <c r="M66" s="13"/>
      <c r="N66" s="13"/>
      <c r="O66" s="13"/>
      <c r="P66" s="13"/>
      <c r="Q66" s="13"/>
      <c r="R66" s="13"/>
      <c r="S66" s="13"/>
      <c r="T66" s="13"/>
      <c r="U66" s="13"/>
      <c r="V66" s="13"/>
      <c r="W66" s="13"/>
      <c r="X66" s="13"/>
      <c r="Y66" s="13"/>
      <c r="Z66" s="13"/>
      <c r="AA66" s="13"/>
      <c r="AB66" s="13"/>
    </row>
    <row r="67" spans="1:28" ht="22.5" customHeight="1">
      <c r="A67" s="16" t="s">
        <v>248</v>
      </c>
      <c r="B67" s="8"/>
      <c r="C67" s="8"/>
      <c r="D67" s="8"/>
      <c r="E67" s="8"/>
      <c r="F67" s="16"/>
      <c r="G67" s="8"/>
      <c r="H67" s="8"/>
      <c r="I67" s="8"/>
      <c r="J67" s="8"/>
      <c r="K67" s="13"/>
      <c r="L67" s="13"/>
      <c r="M67" s="13"/>
      <c r="N67" s="13"/>
      <c r="O67" s="13"/>
      <c r="P67" s="13"/>
      <c r="Q67" s="13"/>
      <c r="R67" s="13"/>
      <c r="S67" s="13"/>
      <c r="T67" s="13"/>
      <c r="U67" s="13"/>
      <c r="V67" s="13"/>
      <c r="W67" s="13"/>
      <c r="X67" s="13"/>
      <c r="Y67" s="13"/>
      <c r="Z67" s="13"/>
      <c r="AA67" s="13"/>
      <c r="AB67" s="13"/>
    </row>
    <row r="68" spans="1:28" ht="22.5" customHeight="1">
      <c r="A68" s="16" t="s">
        <v>249</v>
      </c>
      <c r="B68" s="8"/>
      <c r="C68" s="8"/>
      <c r="D68" s="8"/>
      <c r="E68" s="8"/>
      <c r="F68" s="16"/>
      <c r="G68" s="8"/>
      <c r="H68" s="8"/>
      <c r="I68" s="8"/>
      <c r="J68" s="8"/>
      <c r="K68" s="13"/>
      <c r="L68" s="13"/>
      <c r="M68" s="13"/>
      <c r="N68" s="13"/>
      <c r="O68" s="13"/>
      <c r="P68" s="13"/>
      <c r="Q68" s="13"/>
      <c r="R68" s="13"/>
      <c r="S68" s="13"/>
      <c r="T68" s="13"/>
      <c r="U68" s="13"/>
      <c r="V68" s="13"/>
      <c r="W68" s="13"/>
      <c r="X68" s="13"/>
      <c r="Y68" s="13"/>
      <c r="Z68" s="13"/>
      <c r="AA68" s="13"/>
      <c r="AB68" s="13"/>
    </row>
    <row r="69" spans="1:28" ht="22.5" customHeight="1">
      <c r="A69" s="16" t="s">
        <v>250</v>
      </c>
      <c r="B69" s="8"/>
      <c r="C69" s="8"/>
      <c r="D69" s="8"/>
      <c r="E69" s="8"/>
      <c r="F69" s="16"/>
      <c r="G69" s="8"/>
      <c r="H69" s="8"/>
      <c r="I69" s="8"/>
      <c r="J69" s="8"/>
      <c r="K69" s="13"/>
      <c r="L69" s="13"/>
      <c r="M69" s="13"/>
      <c r="N69" s="13"/>
      <c r="O69" s="13"/>
      <c r="P69" s="13"/>
      <c r="Q69" s="13"/>
      <c r="R69" s="13"/>
      <c r="S69" s="13"/>
      <c r="T69" s="13"/>
      <c r="U69" s="13"/>
      <c r="V69" s="13"/>
      <c r="W69" s="13"/>
      <c r="X69" s="13"/>
      <c r="Y69" s="13"/>
      <c r="Z69" s="13"/>
      <c r="AA69" s="13"/>
      <c r="AB69" s="13"/>
    </row>
    <row r="70" spans="1:28" ht="22.5" customHeight="1">
      <c r="A70" s="16" t="s">
        <v>251</v>
      </c>
      <c r="B70" s="8"/>
      <c r="C70" s="8"/>
      <c r="D70" s="8"/>
      <c r="E70" s="8"/>
      <c r="F70" s="16"/>
      <c r="G70" s="8"/>
      <c r="H70" s="8"/>
      <c r="I70" s="8"/>
      <c r="J70" s="8"/>
      <c r="K70" s="13"/>
      <c r="L70" s="13"/>
      <c r="M70" s="13"/>
      <c r="N70" s="13"/>
      <c r="O70" s="13"/>
      <c r="P70" s="13"/>
      <c r="Q70" s="13"/>
      <c r="R70" s="13"/>
      <c r="S70" s="13"/>
      <c r="T70" s="13"/>
      <c r="U70" s="13"/>
      <c r="V70" s="13"/>
      <c r="W70" s="13"/>
      <c r="X70" s="13"/>
      <c r="Y70" s="13"/>
      <c r="Z70" s="13"/>
      <c r="AA70" s="13"/>
      <c r="AB70" s="13"/>
    </row>
    <row r="71" spans="1:28" ht="22.5" customHeight="1">
      <c r="A71" s="16" t="s">
        <v>252</v>
      </c>
      <c r="B71" s="8"/>
      <c r="C71" s="8"/>
      <c r="D71" s="8"/>
      <c r="E71" s="8"/>
      <c r="F71" s="16"/>
      <c r="G71" s="8"/>
      <c r="H71" s="8"/>
      <c r="I71" s="8"/>
      <c r="J71" s="8"/>
      <c r="K71" s="13"/>
      <c r="L71" s="13"/>
      <c r="M71" s="13"/>
      <c r="N71" s="13"/>
      <c r="O71" s="13"/>
      <c r="P71" s="13"/>
      <c r="Q71" s="13"/>
      <c r="R71" s="13"/>
      <c r="S71" s="13"/>
      <c r="T71" s="13"/>
      <c r="U71" s="13"/>
      <c r="V71" s="13"/>
      <c r="W71" s="13"/>
      <c r="X71" s="13"/>
      <c r="Y71" s="13"/>
      <c r="Z71" s="13"/>
      <c r="AA71" s="13"/>
      <c r="AB71" s="13"/>
    </row>
    <row r="72" spans="1:28" ht="22.5" customHeight="1">
      <c r="A72" s="16" t="s">
        <v>253</v>
      </c>
      <c r="B72" s="8"/>
      <c r="C72" s="8"/>
      <c r="D72" s="8"/>
      <c r="E72" s="8"/>
      <c r="F72" s="16"/>
      <c r="G72" s="8"/>
      <c r="H72" s="8"/>
      <c r="I72" s="8"/>
      <c r="J72" s="8"/>
      <c r="K72" s="13"/>
      <c r="L72" s="13"/>
      <c r="M72" s="13"/>
      <c r="N72" s="13"/>
      <c r="O72" s="13"/>
      <c r="P72" s="13"/>
      <c r="Q72" s="13"/>
      <c r="R72" s="13"/>
      <c r="S72" s="13"/>
      <c r="T72" s="13"/>
      <c r="U72" s="13"/>
      <c r="V72" s="13"/>
      <c r="W72" s="13"/>
      <c r="X72" s="13"/>
      <c r="Y72" s="13"/>
      <c r="Z72" s="13"/>
      <c r="AA72" s="13"/>
      <c r="AB72" s="13"/>
    </row>
    <row r="73" spans="1:28" ht="22.5" customHeight="1">
      <c r="A73" s="16" t="s">
        <v>254</v>
      </c>
      <c r="B73" s="8"/>
      <c r="C73" s="8"/>
      <c r="D73" s="8"/>
      <c r="E73" s="8"/>
      <c r="F73" s="16"/>
      <c r="G73" s="8"/>
      <c r="H73" s="8"/>
      <c r="I73" s="8"/>
      <c r="J73" s="8"/>
      <c r="K73" s="13"/>
      <c r="L73" s="13"/>
      <c r="M73" s="13"/>
      <c r="N73" s="13"/>
      <c r="O73" s="13"/>
      <c r="P73" s="13"/>
      <c r="Q73" s="13"/>
      <c r="R73" s="13"/>
      <c r="S73" s="13"/>
      <c r="T73" s="13"/>
      <c r="U73" s="13"/>
      <c r="V73" s="13"/>
      <c r="W73" s="13"/>
      <c r="X73" s="13"/>
      <c r="Y73" s="13"/>
      <c r="Z73" s="13"/>
      <c r="AA73" s="13"/>
      <c r="AB73" s="13"/>
    </row>
    <row r="74" spans="1:28" ht="22.5" customHeight="1">
      <c r="A74" s="16" t="s">
        <v>255</v>
      </c>
      <c r="B74" s="8"/>
      <c r="C74" s="8"/>
      <c r="D74" s="8"/>
      <c r="E74" s="8"/>
      <c r="F74" s="16"/>
      <c r="G74" s="8"/>
      <c r="H74" s="8"/>
      <c r="I74" s="8"/>
      <c r="J74" s="8"/>
      <c r="K74" s="13"/>
      <c r="L74" s="13"/>
      <c r="M74" s="13"/>
      <c r="N74" s="13"/>
      <c r="O74" s="13"/>
      <c r="P74" s="13"/>
      <c r="Q74" s="13"/>
      <c r="R74" s="13"/>
      <c r="S74" s="13"/>
      <c r="T74" s="13"/>
      <c r="U74" s="13"/>
      <c r="V74" s="13"/>
      <c r="W74" s="13"/>
      <c r="X74" s="13"/>
      <c r="Y74" s="13"/>
      <c r="Z74" s="13"/>
      <c r="AA74" s="13"/>
      <c r="AB74" s="13"/>
    </row>
    <row r="75" spans="1:28" ht="22.5" customHeight="1">
      <c r="A75" s="16" t="s">
        <v>256</v>
      </c>
      <c r="B75" s="8"/>
      <c r="C75" s="8"/>
      <c r="D75" s="8"/>
      <c r="E75" s="8"/>
      <c r="F75" s="16"/>
      <c r="G75" s="8"/>
      <c r="H75" s="8"/>
      <c r="I75" s="8"/>
      <c r="J75" s="8"/>
      <c r="K75" s="13"/>
      <c r="L75" s="13"/>
      <c r="M75" s="13"/>
      <c r="N75" s="13"/>
      <c r="O75" s="13"/>
      <c r="P75" s="13"/>
      <c r="Q75" s="13"/>
      <c r="R75" s="13"/>
      <c r="S75" s="13"/>
      <c r="T75" s="13"/>
      <c r="U75" s="13"/>
      <c r="V75" s="13"/>
      <c r="W75" s="13"/>
      <c r="X75" s="13"/>
      <c r="Y75" s="13"/>
      <c r="Z75" s="13"/>
      <c r="AA75" s="13"/>
      <c r="AB75" s="13"/>
    </row>
    <row r="76" spans="1:28" ht="22.5" customHeight="1">
      <c r="A76" s="16" t="s">
        <v>257</v>
      </c>
      <c r="B76" s="8"/>
      <c r="C76" s="8"/>
      <c r="D76" s="8"/>
      <c r="E76" s="8"/>
      <c r="F76" s="16"/>
      <c r="G76" s="8"/>
      <c r="H76" s="8"/>
      <c r="I76" s="8"/>
      <c r="J76" s="8"/>
      <c r="K76" s="13"/>
      <c r="L76" s="13"/>
      <c r="M76" s="13"/>
      <c r="N76" s="13"/>
      <c r="O76" s="13"/>
      <c r="P76" s="13"/>
      <c r="Q76" s="13"/>
      <c r="R76" s="13"/>
      <c r="S76" s="13"/>
      <c r="T76" s="13"/>
      <c r="U76" s="13"/>
      <c r="V76" s="13"/>
      <c r="W76" s="13"/>
      <c r="X76" s="13"/>
      <c r="Y76" s="13"/>
      <c r="Z76" s="13"/>
      <c r="AA76" s="13"/>
      <c r="AB76" s="13"/>
    </row>
    <row r="77" spans="1:28" ht="22.5" customHeight="1">
      <c r="A77" s="16" t="s">
        <v>258</v>
      </c>
      <c r="B77" s="8"/>
      <c r="C77" s="8"/>
      <c r="D77" s="8"/>
      <c r="E77" s="8"/>
      <c r="F77" s="16"/>
      <c r="G77" s="8"/>
      <c r="H77" s="8"/>
      <c r="I77" s="8"/>
      <c r="J77" s="8"/>
      <c r="K77" s="13"/>
      <c r="L77" s="13"/>
      <c r="M77" s="13"/>
      <c r="N77" s="13"/>
      <c r="O77" s="13"/>
      <c r="P77" s="13"/>
      <c r="Q77" s="13"/>
      <c r="R77" s="13"/>
      <c r="S77" s="13"/>
      <c r="T77" s="13"/>
      <c r="U77" s="13"/>
      <c r="V77" s="13"/>
      <c r="W77" s="13"/>
      <c r="X77" s="13"/>
      <c r="Y77" s="13"/>
      <c r="Z77" s="13"/>
      <c r="AA77" s="13"/>
      <c r="AB77" s="13"/>
    </row>
    <row r="78" spans="1:28" ht="22.5" customHeight="1">
      <c r="A78" s="16" t="s">
        <v>259</v>
      </c>
      <c r="B78" s="8"/>
      <c r="C78" s="8"/>
      <c r="D78" s="8"/>
      <c r="E78" s="8"/>
      <c r="F78" s="16"/>
      <c r="G78" s="8"/>
      <c r="H78" s="8"/>
      <c r="I78" s="8"/>
      <c r="J78" s="8"/>
      <c r="K78" s="13"/>
      <c r="L78" s="13"/>
      <c r="M78" s="13"/>
      <c r="N78" s="13"/>
      <c r="O78" s="13"/>
      <c r="P78" s="13"/>
      <c r="Q78" s="13"/>
      <c r="R78" s="13"/>
      <c r="S78" s="13"/>
      <c r="T78" s="13"/>
      <c r="U78" s="13"/>
      <c r="V78" s="13"/>
      <c r="W78" s="13"/>
      <c r="X78" s="13"/>
      <c r="Y78" s="13"/>
      <c r="Z78" s="13"/>
      <c r="AA78" s="13"/>
      <c r="AB78" s="13"/>
    </row>
    <row r="79" spans="1:28" ht="22.5" customHeight="1">
      <c r="A79" s="16" t="s">
        <v>260</v>
      </c>
      <c r="B79" s="8"/>
      <c r="C79" s="8"/>
      <c r="D79" s="8"/>
      <c r="E79" s="8"/>
      <c r="F79" s="16"/>
      <c r="G79" s="8"/>
      <c r="H79" s="8"/>
      <c r="I79" s="8"/>
      <c r="J79" s="8"/>
      <c r="K79" s="13"/>
      <c r="L79" s="13"/>
      <c r="M79" s="13"/>
      <c r="N79" s="13"/>
      <c r="O79" s="13"/>
      <c r="P79" s="13"/>
      <c r="Q79" s="13"/>
      <c r="R79" s="13"/>
      <c r="S79" s="13"/>
      <c r="T79" s="13"/>
      <c r="U79" s="13"/>
      <c r="V79" s="13"/>
      <c r="W79" s="13"/>
      <c r="X79" s="13"/>
      <c r="Y79" s="13"/>
      <c r="Z79" s="13"/>
      <c r="AA79" s="13"/>
      <c r="AB79" s="13"/>
    </row>
    <row r="80" spans="1:28" ht="22.5" customHeight="1">
      <c r="A80" s="16" t="s">
        <v>261</v>
      </c>
      <c r="B80" s="8"/>
      <c r="C80" s="8"/>
      <c r="D80" s="8"/>
      <c r="E80" s="8"/>
      <c r="F80" s="16"/>
      <c r="G80" s="8"/>
      <c r="H80" s="8"/>
      <c r="I80" s="8"/>
      <c r="J80" s="8"/>
      <c r="K80" s="13"/>
      <c r="L80" s="13"/>
      <c r="M80" s="13"/>
      <c r="N80" s="13"/>
      <c r="O80" s="13"/>
      <c r="P80" s="13"/>
      <c r="Q80" s="13"/>
      <c r="R80" s="13"/>
      <c r="S80" s="13"/>
      <c r="T80" s="13"/>
      <c r="U80" s="13"/>
      <c r="V80" s="13"/>
      <c r="W80" s="13"/>
      <c r="X80" s="13"/>
      <c r="Y80" s="13"/>
      <c r="Z80" s="13"/>
      <c r="AA80" s="13"/>
      <c r="AB80" s="13"/>
    </row>
    <row r="81" spans="1:28" ht="22.5" customHeight="1">
      <c r="A81" s="16" t="s">
        <v>262</v>
      </c>
      <c r="B81" s="8"/>
      <c r="C81" s="8"/>
      <c r="D81" s="8"/>
      <c r="E81" s="8"/>
      <c r="F81" s="16"/>
      <c r="G81" s="8"/>
      <c r="H81" s="8"/>
      <c r="I81" s="8"/>
      <c r="J81" s="8"/>
      <c r="K81" s="13"/>
      <c r="L81" s="13"/>
      <c r="M81" s="13"/>
      <c r="N81" s="13"/>
      <c r="O81" s="13"/>
      <c r="P81" s="13"/>
      <c r="Q81" s="13"/>
      <c r="R81" s="13"/>
      <c r="S81" s="13"/>
      <c r="T81" s="13"/>
      <c r="U81" s="13"/>
      <c r="V81" s="13"/>
      <c r="W81" s="13"/>
      <c r="X81" s="13"/>
      <c r="Y81" s="13"/>
      <c r="Z81" s="13"/>
      <c r="AA81" s="13"/>
      <c r="AB81" s="13"/>
    </row>
    <row r="82" spans="1:28" ht="22.5" customHeight="1">
      <c r="A82" s="16" t="s">
        <v>263</v>
      </c>
      <c r="B82" s="8"/>
      <c r="C82" s="8"/>
      <c r="D82" s="8"/>
      <c r="E82" s="8"/>
      <c r="F82" s="16"/>
      <c r="G82" s="8"/>
      <c r="H82" s="8"/>
      <c r="I82" s="8"/>
      <c r="J82" s="8"/>
      <c r="K82" s="13"/>
      <c r="L82" s="13"/>
      <c r="M82" s="13"/>
      <c r="N82" s="13"/>
      <c r="O82" s="13"/>
      <c r="P82" s="13"/>
      <c r="Q82" s="13"/>
      <c r="R82" s="13"/>
      <c r="S82" s="13"/>
      <c r="T82" s="13"/>
      <c r="U82" s="13"/>
      <c r="V82" s="13"/>
      <c r="W82" s="13"/>
      <c r="X82" s="13"/>
      <c r="Y82" s="13"/>
      <c r="Z82" s="13"/>
      <c r="AA82" s="13"/>
      <c r="AB82" s="13"/>
    </row>
    <row r="83" spans="1:28" ht="22.5" customHeight="1">
      <c r="A83" s="16" t="s">
        <v>264</v>
      </c>
      <c r="B83" s="8"/>
      <c r="C83" s="8"/>
      <c r="D83" s="8"/>
      <c r="E83" s="8"/>
      <c r="F83" s="16"/>
      <c r="G83" s="8"/>
      <c r="H83" s="8"/>
      <c r="I83" s="8"/>
      <c r="J83" s="8"/>
      <c r="K83" s="13"/>
      <c r="L83" s="13"/>
      <c r="M83" s="13"/>
      <c r="N83" s="13"/>
      <c r="O83" s="13"/>
      <c r="P83" s="13"/>
      <c r="Q83" s="13"/>
      <c r="R83" s="13"/>
      <c r="S83" s="13"/>
      <c r="T83" s="13"/>
      <c r="U83" s="13"/>
      <c r="V83" s="13"/>
      <c r="W83" s="13"/>
      <c r="X83" s="13"/>
      <c r="Y83" s="13"/>
      <c r="Z83" s="13"/>
      <c r="AA83" s="13"/>
      <c r="AB83" s="13"/>
    </row>
    <row r="84" spans="1:28" ht="22.5" customHeight="1">
      <c r="A84" s="16" t="s">
        <v>265</v>
      </c>
      <c r="B84" s="8"/>
      <c r="C84" s="8"/>
      <c r="D84" s="8"/>
      <c r="E84" s="8"/>
      <c r="F84" s="16"/>
      <c r="G84" s="8"/>
      <c r="H84" s="8"/>
      <c r="I84" s="8"/>
      <c r="J84" s="8"/>
      <c r="K84" s="13"/>
      <c r="L84" s="13"/>
      <c r="M84" s="13"/>
      <c r="N84" s="13"/>
      <c r="O84" s="13"/>
      <c r="P84" s="13"/>
      <c r="Q84" s="13"/>
      <c r="R84" s="13"/>
      <c r="S84" s="13"/>
      <c r="T84" s="13"/>
      <c r="U84" s="13"/>
      <c r="V84" s="13"/>
      <c r="W84" s="13"/>
      <c r="X84" s="13"/>
      <c r="Y84" s="13"/>
      <c r="Z84" s="13"/>
      <c r="AA84" s="13"/>
      <c r="AB84" s="13"/>
    </row>
    <row r="85" spans="1:28" ht="22.5" customHeight="1">
      <c r="A85" s="16" t="s">
        <v>266</v>
      </c>
      <c r="B85" s="8"/>
      <c r="C85" s="8"/>
      <c r="D85" s="8"/>
      <c r="E85" s="8"/>
      <c r="F85" s="16"/>
      <c r="G85" s="8"/>
      <c r="H85" s="8"/>
      <c r="I85" s="8"/>
      <c r="J85" s="8"/>
      <c r="K85" s="13"/>
      <c r="L85" s="13"/>
      <c r="M85" s="13"/>
      <c r="N85" s="13"/>
      <c r="O85" s="13"/>
      <c r="P85" s="13"/>
      <c r="Q85" s="13"/>
      <c r="R85" s="13"/>
      <c r="S85" s="13"/>
      <c r="T85" s="13"/>
      <c r="U85" s="13"/>
      <c r="V85" s="13"/>
      <c r="W85" s="13"/>
      <c r="X85" s="13"/>
      <c r="Y85" s="13"/>
      <c r="Z85" s="13"/>
      <c r="AA85" s="13"/>
      <c r="AB85" s="13"/>
    </row>
    <row r="86" spans="1:28" ht="22.5" customHeight="1">
      <c r="A86" s="16" t="s">
        <v>267</v>
      </c>
      <c r="B86" s="8"/>
      <c r="C86" s="8"/>
      <c r="D86" s="8"/>
      <c r="E86" s="8"/>
      <c r="F86" s="16"/>
      <c r="G86" s="8"/>
      <c r="H86" s="8"/>
      <c r="I86" s="8"/>
      <c r="J86" s="8"/>
      <c r="K86" s="13"/>
      <c r="L86" s="13"/>
      <c r="M86" s="13"/>
      <c r="N86" s="13"/>
      <c r="O86" s="13"/>
      <c r="P86" s="13"/>
      <c r="Q86" s="13"/>
      <c r="R86" s="13"/>
      <c r="S86" s="13"/>
      <c r="T86" s="13"/>
      <c r="U86" s="13"/>
      <c r="V86" s="13"/>
      <c r="W86" s="13"/>
      <c r="X86" s="13"/>
      <c r="Y86" s="13"/>
      <c r="Z86" s="13"/>
      <c r="AA86" s="13"/>
      <c r="AB86" s="13"/>
    </row>
    <row r="87" spans="1:28" ht="22.5" customHeight="1">
      <c r="A87" s="16" t="s">
        <v>268</v>
      </c>
      <c r="B87" s="8"/>
      <c r="C87" s="8"/>
      <c r="D87" s="8"/>
      <c r="E87" s="8"/>
      <c r="F87" s="16"/>
      <c r="G87" s="8"/>
      <c r="H87" s="8"/>
      <c r="I87" s="8"/>
      <c r="J87" s="8"/>
      <c r="K87" s="13"/>
      <c r="L87" s="13"/>
      <c r="M87" s="13"/>
      <c r="N87" s="13"/>
      <c r="O87" s="13"/>
      <c r="P87" s="13"/>
      <c r="Q87" s="13"/>
      <c r="R87" s="13"/>
      <c r="S87" s="13"/>
      <c r="T87" s="13"/>
      <c r="U87" s="13"/>
      <c r="V87" s="13"/>
      <c r="W87" s="13"/>
      <c r="X87" s="13"/>
      <c r="Y87" s="13"/>
      <c r="Z87" s="13"/>
      <c r="AA87" s="13"/>
      <c r="AB87" s="13"/>
    </row>
    <row r="88" spans="1:28" ht="22.5" customHeight="1">
      <c r="A88" s="16" t="s">
        <v>269</v>
      </c>
      <c r="B88" s="8"/>
      <c r="C88" s="8"/>
      <c r="D88" s="8"/>
      <c r="E88" s="8"/>
      <c r="F88" s="16"/>
      <c r="G88" s="8"/>
      <c r="H88" s="8"/>
      <c r="I88" s="8"/>
      <c r="J88" s="8"/>
      <c r="K88" s="13"/>
      <c r="L88" s="13"/>
      <c r="M88" s="13"/>
      <c r="N88" s="13"/>
      <c r="O88" s="13"/>
      <c r="P88" s="13"/>
      <c r="Q88" s="13"/>
      <c r="R88" s="13"/>
      <c r="S88" s="13"/>
      <c r="T88" s="13"/>
      <c r="U88" s="13"/>
      <c r="V88" s="13"/>
      <c r="W88" s="13"/>
      <c r="X88" s="13"/>
      <c r="Y88" s="13"/>
      <c r="Z88" s="13"/>
      <c r="AA88" s="13"/>
      <c r="AB88" s="13"/>
    </row>
    <row r="89" spans="1:28" ht="22.5" customHeight="1">
      <c r="A89" s="16" t="s">
        <v>270</v>
      </c>
      <c r="B89" s="8"/>
      <c r="C89" s="8"/>
      <c r="D89" s="8"/>
      <c r="E89" s="8"/>
      <c r="F89" s="16"/>
      <c r="G89" s="8"/>
      <c r="H89" s="8"/>
      <c r="I89" s="8"/>
      <c r="J89" s="8"/>
      <c r="K89" s="13"/>
      <c r="L89" s="13"/>
      <c r="M89" s="13"/>
      <c r="N89" s="13"/>
      <c r="O89" s="13"/>
      <c r="P89" s="13"/>
      <c r="Q89" s="13"/>
      <c r="R89" s="13"/>
      <c r="S89" s="13"/>
      <c r="T89" s="13"/>
      <c r="U89" s="13"/>
      <c r="V89" s="13"/>
      <c r="W89" s="13"/>
      <c r="X89" s="13"/>
      <c r="Y89" s="13"/>
      <c r="Z89" s="13"/>
      <c r="AA89" s="13"/>
      <c r="AB89" s="13"/>
    </row>
    <row r="90" spans="1:28" ht="22.5" customHeight="1">
      <c r="A90" s="16" t="s">
        <v>271</v>
      </c>
      <c r="B90" s="8"/>
      <c r="C90" s="8"/>
      <c r="D90" s="8"/>
      <c r="E90" s="8"/>
      <c r="F90" s="16"/>
      <c r="G90" s="8"/>
      <c r="H90" s="8"/>
      <c r="I90" s="8"/>
      <c r="J90" s="8"/>
      <c r="K90" s="13"/>
      <c r="L90" s="13"/>
      <c r="M90" s="13"/>
      <c r="N90" s="13"/>
      <c r="O90" s="13"/>
      <c r="P90" s="13"/>
      <c r="Q90" s="13"/>
      <c r="R90" s="13"/>
      <c r="S90" s="13"/>
      <c r="T90" s="13"/>
      <c r="U90" s="13"/>
      <c r="V90" s="13"/>
      <c r="W90" s="13"/>
      <c r="X90" s="13"/>
      <c r="Y90" s="13"/>
      <c r="Z90" s="13"/>
      <c r="AA90" s="13"/>
      <c r="AB90" s="13"/>
    </row>
    <row r="91" spans="1:28" ht="22.5" customHeight="1">
      <c r="A91" s="16" t="s">
        <v>272</v>
      </c>
      <c r="B91" s="8"/>
      <c r="C91" s="8"/>
      <c r="D91" s="8"/>
      <c r="E91" s="8"/>
      <c r="F91" s="16"/>
      <c r="G91" s="8"/>
      <c r="H91" s="8"/>
      <c r="I91" s="8"/>
      <c r="J91" s="8"/>
      <c r="K91" s="13"/>
      <c r="L91" s="13"/>
      <c r="M91" s="13"/>
      <c r="N91" s="13"/>
      <c r="O91" s="13"/>
      <c r="P91" s="13"/>
      <c r="Q91" s="13"/>
      <c r="R91" s="13"/>
      <c r="S91" s="13"/>
      <c r="T91" s="13"/>
      <c r="U91" s="13"/>
      <c r="V91" s="13"/>
      <c r="W91" s="13"/>
      <c r="X91" s="13"/>
      <c r="Y91" s="13"/>
      <c r="Z91" s="13"/>
      <c r="AA91" s="13"/>
      <c r="AB91" s="13"/>
    </row>
    <row r="92" spans="1:28" ht="22.5" customHeight="1">
      <c r="A92" s="16" t="s">
        <v>273</v>
      </c>
      <c r="B92" s="8"/>
      <c r="C92" s="8"/>
      <c r="D92" s="8"/>
      <c r="E92" s="8"/>
      <c r="F92" s="16"/>
      <c r="G92" s="8"/>
      <c r="H92" s="8"/>
      <c r="I92" s="8"/>
      <c r="J92" s="8"/>
      <c r="K92" s="13"/>
      <c r="L92" s="13"/>
      <c r="M92" s="13"/>
      <c r="N92" s="13"/>
      <c r="O92" s="13"/>
      <c r="P92" s="13"/>
      <c r="Q92" s="13"/>
      <c r="R92" s="13"/>
      <c r="S92" s="13"/>
      <c r="T92" s="13"/>
      <c r="U92" s="13"/>
      <c r="V92" s="13"/>
      <c r="W92" s="13"/>
      <c r="X92" s="13"/>
      <c r="Y92" s="13"/>
      <c r="Z92" s="13"/>
      <c r="AA92" s="13"/>
      <c r="AB92" s="13"/>
    </row>
    <row r="93" spans="1:28" ht="22.5" customHeight="1">
      <c r="A93" s="16" t="s">
        <v>274</v>
      </c>
      <c r="B93" s="8"/>
      <c r="C93" s="8"/>
      <c r="D93" s="8"/>
      <c r="E93" s="8"/>
      <c r="F93" s="16"/>
      <c r="G93" s="8"/>
      <c r="H93" s="8"/>
      <c r="I93" s="8"/>
      <c r="J93" s="8"/>
      <c r="K93" s="13"/>
      <c r="L93" s="13"/>
      <c r="M93" s="13"/>
      <c r="N93" s="13"/>
      <c r="O93" s="13"/>
      <c r="P93" s="13"/>
      <c r="Q93" s="13"/>
      <c r="R93" s="13"/>
      <c r="S93" s="13"/>
      <c r="T93" s="13"/>
      <c r="U93" s="13"/>
      <c r="V93" s="13"/>
      <c r="W93" s="13"/>
      <c r="X93" s="13"/>
      <c r="Y93" s="13"/>
      <c r="Z93" s="13"/>
      <c r="AA93" s="13"/>
      <c r="AB93" s="13"/>
    </row>
    <row r="94" spans="1:28" ht="22.5" customHeight="1">
      <c r="A94" s="16" t="s">
        <v>275</v>
      </c>
      <c r="B94" s="8"/>
      <c r="C94" s="8"/>
      <c r="D94" s="8"/>
      <c r="E94" s="8"/>
      <c r="F94" s="16"/>
      <c r="G94" s="8"/>
      <c r="H94" s="8"/>
      <c r="I94" s="8"/>
      <c r="J94" s="8"/>
      <c r="K94" s="13"/>
      <c r="L94" s="13"/>
      <c r="M94" s="13"/>
      <c r="N94" s="13"/>
      <c r="O94" s="13"/>
      <c r="P94" s="13"/>
      <c r="Q94" s="13"/>
      <c r="R94" s="13"/>
      <c r="S94" s="13"/>
      <c r="T94" s="13"/>
      <c r="U94" s="13"/>
      <c r="V94" s="13"/>
      <c r="W94" s="13"/>
      <c r="X94" s="13"/>
      <c r="Y94" s="13"/>
      <c r="Z94" s="13"/>
      <c r="AA94" s="13"/>
      <c r="AB94" s="13"/>
    </row>
    <row r="95" spans="1:28" ht="22.5" customHeight="1">
      <c r="A95" s="16" t="s">
        <v>276</v>
      </c>
      <c r="B95" s="8"/>
      <c r="C95" s="8"/>
      <c r="D95" s="8"/>
      <c r="E95" s="8"/>
      <c r="F95" s="16"/>
      <c r="G95" s="8"/>
      <c r="H95" s="8"/>
      <c r="I95" s="8"/>
      <c r="J95" s="8"/>
      <c r="K95" s="13"/>
      <c r="L95" s="13"/>
      <c r="M95" s="13"/>
      <c r="N95" s="13"/>
      <c r="O95" s="13"/>
      <c r="P95" s="13"/>
      <c r="Q95" s="13"/>
      <c r="R95" s="13"/>
      <c r="S95" s="13"/>
      <c r="T95" s="13"/>
      <c r="U95" s="13"/>
      <c r="V95" s="13"/>
      <c r="W95" s="13"/>
      <c r="X95" s="13"/>
      <c r="Y95" s="13"/>
      <c r="Z95" s="13"/>
      <c r="AA95" s="13"/>
      <c r="AB95" s="13"/>
    </row>
    <row r="96" spans="1:28" ht="22.5" customHeight="1">
      <c r="A96" s="16" t="s">
        <v>277</v>
      </c>
      <c r="B96" s="8"/>
      <c r="C96" s="8"/>
      <c r="D96" s="8"/>
      <c r="E96" s="8"/>
      <c r="F96" s="16"/>
      <c r="G96" s="8"/>
      <c r="H96" s="8"/>
      <c r="I96" s="8"/>
      <c r="J96" s="8"/>
      <c r="K96" s="13"/>
      <c r="L96" s="13"/>
      <c r="M96" s="13"/>
      <c r="N96" s="13"/>
      <c r="O96" s="13"/>
      <c r="P96" s="13"/>
      <c r="Q96" s="13"/>
      <c r="R96" s="13"/>
      <c r="S96" s="13"/>
      <c r="T96" s="13"/>
      <c r="U96" s="13"/>
      <c r="V96" s="13"/>
      <c r="W96" s="13"/>
      <c r="X96" s="13"/>
      <c r="Y96" s="13"/>
      <c r="Z96" s="13"/>
      <c r="AA96" s="13"/>
      <c r="AB96" s="13"/>
    </row>
    <row r="97" spans="1:28" ht="22.5" customHeight="1">
      <c r="A97" s="16" t="s">
        <v>278</v>
      </c>
      <c r="B97" s="8"/>
      <c r="C97" s="8"/>
      <c r="D97" s="8"/>
      <c r="E97" s="8"/>
      <c r="F97" s="16"/>
      <c r="G97" s="8"/>
      <c r="H97" s="8"/>
      <c r="I97" s="8"/>
      <c r="J97" s="8"/>
      <c r="K97" s="13"/>
      <c r="L97" s="13"/>
      <c r="M97" s="13"/>
      <c r="N97" s="13"/>
      <c r="O97" s="13"/>
      <c r="P97" s="13"/>
      <c r="Q97" s="13"/>
      <c r="R97" s="13"/>
      <c r="S97" s="13"/>
      <c r="T97" s="13"/>
      <c r="U97" s="13"/>
      <c r="V97" s="13"/>
      <c r="W97" s="13"/>
      <c r="X97" s="13"/>
      <c r="Y97" s="13"/>
      <c r="Z97" s="13"/>
      <c r="AA97" s="13"/>
      <c r="AB97" s="13"/>
    </row>
    <row r="98" spans="1:28" ht="22.5" customHeight="1">
      <c r="A98" s="16" t="s">
        <v>279</v>
      </c>
      <c r="B98" s="8"/>
      <c r="C98" s="8"/>
      <c r="D98" s="8"/>
      <c r="E98" s="8"/>
      <c r="F98" s="16"/>
      <c r="G98" s="8"/>
      <c r="H98" s="8"/>
      <c r="I98" s="8"/>
      <c r="J98" s="8"/>
      <c r="K98" s="13"/>
      <c r="L98" s="13"/>
      <c r="M98" s="13"/>
      <c r="N98" s="13"/>
      <c r="O98" s="13"/>
      <c r="P98" s="13"/>
      <c r="Q98" s="13"/>
      <c r="R98" s="13"/>
      <c r="S98" s="13"/>
      <c r="T98" s="13"/>
      <c r="U98" s="13"/>
      <c r="V98" s="13"/>
      <c r="W98" s="13"/>
      <c r="X98" s="13"/>
      <c r="Y98" s="13"/>
      <c r="Z98" s="13"/>
      <c r="AA98" s="13"/>
      <c r="AB98" s="13"/>
    </row>
    <row r="99" spans="1:28" ht="22.5" customHeight="1">
      <c r="A99" s="16" t="s">
        <v>280</v>
      </c>
      <c r="B99" s="8"/>
      <c r="C99" s="8"/>
      <c r="D99" s="8"/>
      <c r="E99" s="8"/>
      <c r="F99" s="16"/>
      <c r="G99" s="8"/>
      <c r="H99" s="8"/>
      <c r="I99" s="8"/>
      <c r="J99" s="8"/>
      <c r="K99" s="13"/>
      <c r="L99" s="13"/>
      <c r="M99" s="13"/>
      <c r="N99" s="13"/>
      <c r="O99" s="13"/>
      <c r="P99" s="13"/>
      <c r="Q99" s="13"/>
      <c r="R99" s="13"/>
      <c r="S99" s="13"/>
      <c r="T99" s="13"/>
      <c r="U99" s="13"/>
      <c r="V99" s="13"/>
      <c r="W99" s="13"/>
      <c r="X99" s="13"/>
      <c r="Y99" s="13"/>
      <c r="Z99" s="13"/>
      <c r="AA99" s="13"/>
      <c r="AB99" s="13"/>
    </row>
    <row r="100" spans="1:28" ht="22.5" customHeight="1">
      <c r="A100" s="16" t="s">
        <v>281</v>
      </c>
      <c r="B100" s="8"/>
      <c r="C100" s="8"/>
      <c r="D100" s="8"/>
      <c r="E100" s="8"/>
      <c r="F100" s="16"/>
      <c r="G100" s="8"/>
      <c r="H100" s="8"/>
      <c r="I100" s="8"/>
      <c r="J100" s="8"/>
      <c r="K100" s="13"/>
      <c r="L100" s="13"/>
      <c r="M100" s="13"/>
      <c r="N100" s="13"/>
      <c r="O100" s="13"/>
      <c r="P100" s="13"/>
      <c r="Q100" s="13"/>
      <c r="R100" s="13"/>
      <c r="S100" s="13"/>
      <c r="T100" s="13"/>
      <c r="U100" s="13"/>
      <c r="V100" s="13"/>
      <c r="W100" s="13"/>
      <c r="X100" s="13"/>
      <c r="Y100" s="13"/>
      <c r="Z100" s="13"/>
      <c r="AA100" s="13"/>
      <c r="AB100" s="13"/>
    </row>
    <row r="101" spans="1:28" ht="22.5" customHeight="1">
      <c r="A101" s="16" t="s">
        <v>282</v>
      </c>
      <c r="B101" s="8"/>
      <c r="C101" s="8"/>
      <c r="D101" s="8"/>
      <c r="E101" s="8"/>
      <c r="F101" s="16"/>
      <c r="G101" s="8"/>
      <c r="H101" s="8"/>
      <c r="I101" s="8"/>
      <c r="J101" s="8"/>
      <c r="K101" s="13"/>
      <c r="L101" s="13"/>
      <c r="M101" s="13"/>
      <c r="N101" s="13"/>
      <c r="O101" s="13"/>
      <c r="P101" s="13"/>
      <c r="Q101" s="13"/>
      <c r="R101" s="13"/>
      <c r="S101" s="13"/>
      <c r="T101" s="13"/>
      <c r="U101" s="13"/>
      <c r="V101" s="13"/>
      <c r="W101" s="13"/>
      <c r="X101" s="13"/>
      <c r="Y101" s="13"/>
      <c r="Z101" s="13"/>
      <c r="AA101" s="13"/>
      <c r="AB101" s="13"/>
    </row>
    <row r="102" spans="1:28" ht="22.5" customHeight="1">
      <c r="A102" s="16" t="s">
        <v>283</v>
      </c>
      <c r="B102" s="8"/>
      <c r="C102" s="8"/>
      <c r="D102" s="8"/>
      <c r="E102" s="8"/>
      <c r="F102" s="16"/>
      <c r="G102" s="8"/>
      <c r="H102" s="8"/>
      <c r="I102" s="8"/>
      <c r="J102" s="8"/>
      <c r="K102" s="13"/>
      <c r="L102" s="13"/>
      <c r="M102" s="13"/>
      <c r="N102" s="13"/>
      <c r="O102" s="13"/>
      <c r="P102" s="13"/>
      <c r="Q102" s="13"/>
      <c r="R102" s="13"/>
      <c r="S102" s="13"/>
      <c r="T102" s="13"/>
      <c r="U102" s="13"/>
      <c r="V102" s="13"/>
      <c r="W102" s="13"/>
      <c r="X102" s="13"/>
      <c r="Y102" s="13"/>
      <c r="Z102" s="13"/>
      <c r="AA102" s="13"/>
      <c r="AB102" s="13"/>
    </row>
    <row r="103" spans="1:28" ht="22.5" customHeight="1">
      <c r="A103" s="16" t="s">
        <v>284</v>
      </c>
      <c r="B103" s="8"/>
      <c r="C103" s="8"/>
      <c r="D103" s="8"/>
      <c r="E103" s="8"/>
      <c r="F103" s="16"/>
      <c r="G103" s="8"/>
      <c r="H103" s="8"/>
      <c r="I103" s="8"/>
      <c r="J103" s="8"/>
      <c r="K103" s="13"/>
      <c r="L103" s="13"/>
      <c r="M103" s="13"/>
      <c r="N103" s="13"/>
      <c r="O103" s="13"/>
      <c r="P103" s="13"/>
      <c r="Q103" s="13"/>
      <c r="R103" s="13"/>
      <c r="S103" s="13"/>
      <c r="T103" s="13"/>
      <c r="U103" s="13"/>
      <c r="V103" s="13"/>
      <c r="W103" s="13"/>
      <c r="X103" s="13"/>
      <c r="Y103" s="13"/>
      <c r="Z103" s="13"/>
      <c r="AA103" s="13"/>
      <c r="AB103" s="13"/>
    </row>
    <row r="104" spans="1:28" ht="22.5" customHeight="1">
      <c r="A104" s="16" t="s">
        <v>285</v>
      </c>
      <c r="B104" s="8"/>
      <c r="C104" s="8"/>
      <c r="D104" s="8"/>
      <c r="E104" s="8"/>
      <c r="F104" s="16"/>
      <c r="G104" s="8"/>
      <c r="H104" s="8"/>
      <c r="I104" s="8"/>
      <c r="J104" s="8"/>
      <c r="K104" s="13"/>
      <c r="L104" s="13"/>
      <c r="M104" s="13"/>
      <c r="N104" s="13"/>
      <c r="O104" s="13"/>
      <c r="P104" s="13"/>
      <c r="Q104" s="13"/>
      <c r="R104" s="13"/>
      <c r="S104" s="13"/>
      <c r="T104" s="13"/>
      <c r="U104" s="13"/>
      <c r="V104" s="13"/>
      <c r="W104" s="13"/>
      <c r="X104" s="13"/>
      <c r="Y104" s="13"/>
      <c r="Z104" s="13"/>
      <c r="AA104" s="13"/>
      <c r="AB104" s="13"/>
    </row>
    <row r="105" spans="1:28" ht="22.5" customHeight="1">
      <c r="A105" s="16" t="s">
        <v>286</v>
      </c>
      <c r="B105" s="8"/>
      <c r="C105" s="8"/>
      <c r="D105" s="8"/>
      <c r="E105" s="8"/>
      <c r="F105" s="16"/>
      <c r="G105" s="8"/>
      <c r="H105" s="8"/>
      <c r="I105" s="8"/>
      <c r="J105" s="8"/>
      <c r="K105" s="13"/>
      <c r="L105" s="13"/>
      <c r="M105" s="13"/>
      <c r="N105" s="13"/>
      <c r="O105" s="13"/>
      <c r="P105" s="13"/>
      <c r="Q105" s="13"/>
      <c r="R105" s="13"/>
      <c r="S105" s="13"/>
      <c r="T105" s="13"/>
      <c r="U105" s="13"/>
      <c r="V105" s="13"/>
      <c r="W105" s="13"/>
      <c r="X105" s="13"/>
      <c r="Y105" s="13"/>
      <c r="Z105" s="13"/>
      <c r="AA105" s="13"/>
      <c r="AB105" s="13"/>
    </row>
    <row r="106" spans="1:28" ht="22.5" customHeight="1">
      <c r="A106" s="16" t="s">
        <v>287</v>
      </c>
      <c r="B106" s="8"/>
      <c r="C106" s="8"/>
      <c r="D106" s="8"/>
      <c r="E106" s="8"/>
      <c r="F106" s="16"/>
      <c r="G106" s="8"/>
      <c r="H106" s="8"/>
      <c r="I106" s="8"/>
      <c r="J106" s="8"/>
      <c r="K106" s="13"/>
      <c r="L106" s="13"/>
      <c r="M106" s="13"/>
      <c r="N106" s="13"/>
      <c r="O106" s="13"/>
      <c r="P106" s="13"/>
      <c r="Q106" s="13"/>
      <c r="R106" s="13"/>
      <c r="S106" s="13"/>
      <c r="T106" s="13"/>
      <c r="U106" s="13"/>
      <c r="V106" s="13"/>
      <c r="W106" s="13"/>
      <c r="X106" s="13"/>
      <c r="Y106" s="13"/>
      <c r="Z106" s="13"/>
      <c r="AA106" s="13"/>
      <c r="AB106" s="13"/>
    </row>
    <row r="107" spans="1:28" ht="22.5" customHeight="1">
      <c r="A107" s="16" t="s">
        <v>288</v>
      </c>
      <c r="B107" s="8"/>
      <c r="C107" s="8"/>
      <c r="D107" s="8"/>
      <c r="E107" s="8"/>
      <c r="F107" s="16"/>
      <c r="G107" s="8"/>
      <c r="H107" s="8"/>
      <c r="I107" s="8"/>
      <c r="J107" s="8"/>
      <c r="K107" s="13"/>
      <c r="L107" s="13"/>
      <c r="M107" s="13"/>
      <c r="N107" s="13"/>
      <c r="O107" s="13"/>
      <c r="P107" s="13"/>
      <c r="Q107" s="13"/>
      <c r="R107" s="13"/>
      <c r="S107" s="13"/>
      <c r="T107" s="13"/>
      <c r="U107" s="13"/>
      <c r="V107" s="13"/>
      <c r="W107" s="13"/>
      <c r="X107" s="13"/>
      <c r="Y107" s="13"/>
      <c r="Z107" s="13"/>
      <c r="AA107" s="13"/>
      <c r="AB107" s="13"/>
    </row>
    <row r="108" spans="1:28" ht="22.5" customHeight="1">
      <c r="A108" s="16" t="s">
        <v>289</v>
      </c>
      <c r="B108" s="8"/>
      <c r="C108" s="8"/>
      <c r="D108" s="8"/>
      <c r="E108" s="8"/>
      <c r="F108" s="16"/>
      <c r="G108" s="8"/>
      <c r="H108" s="8"/>
      <c r="I108" s="8"/>
      <c r="J108" s="8"/>
      <c r="K108" s="13"/>
      <c r="L108" s="13"/>
      <c r="M108" s="13"/>
      <c r="N108" s="13"/>
      <c r="O108" s="13"/>
      <c r="P108" s="13"/>
      <c r="Q108" s="13"/>
      <c r="R108" s="13"/>
      <c r="S108" s="13"/>
      <c r="T108" s="13"/>
      <c r="U108" s="13"/>
      <c r="V108" s="13"/>
      <c r="W108" s="13"/>
      <c r="X108" s="13"/>
      <c r="Y108" s="13"/>
      <c r="Z108" s="13"/>
      <c r="AA108" s="13"/>
      <c r="AB108" s="13"/>
    </row>
    <row r="109" spans="1:28" ht="22.5" customHeight="1">
      <c r="A109" s="16" t="s">
        <v>290</v>
      </c>
      <c r="B109" s="8"/>
      <c r="C109" s="8"/>
      <c r="D109" s="8"/>
      <c r="E109" s="8"/>
      <c r="F109" s="16"/>
      <c r="G109" s="8"/>
      <c r="H109" s="8"/>
      <c r="I109" s="8"/>
      <c r="J109" s="8"/>
      <c r="K109" s="13"/>
      <c r="L109" s="13"/>
      <c r="M109" s="13"/>
      <c r="N109" s="13"/>
      <c r="O109" s="13"/>
      <c r="P109" s="13"/>
      <c r="Q109" s="13"/>
      <c r="R109" s="13"/>
      <c r="S109" s="13"/>
      <c r="T109" s="13"/>
      <c r="U109" s="13"/>
      <c r="V109" s="13"/>
      <c r="W109" s="13"/>
      <c r="X109" s="13"/>
      <c r="Y109" s="13"/>
      <c r="Z109" s="13"/>
      <c r="AA109" s="13"/>
      <c r="AB109" s="13"/>
    </row>
    <row r="110" spans="1:28" ht="22.5" customHeight="1">
      <c r="A110" s="16" t="s">
        <v>291</v>
      </c>
      <c r="B110" s="8"/>
      <c r="C110" s="8"/>
      <c r="D110" s="8"/>
      <c r="E110" s="8"/>
      <c r="F110" s="16"/>
      <c r="G110" s="8"/>
      <c r="H110" s="8"/>
      <c r="I110" s="8"/>
      <c r="J110" s="8"/>
      <c r="K110" s="13"/>
      <c r="L110" s="13"/>
      <c r="M110" s="13"/>
      <c r="N110" s="13"/>
      <c r="O110" s="13"/>
      <c r="P110" s="13"/>
      <c r="Q110" s="13"/>
      <c r="R110" s="13"/>
      <c r="S110" s="13"/>
      <c r="T110" s="13"/>
      <c r="U110" s="13"/>
      <c r="V110" s="13"/>
      <c r="W110" s="13"/>
      <c r="X110" s="13"/>
      <c r="Y110" s="13"/>
      <c r="Z110" s="13"/>
      <c r="AA110" s="13"/>
      <c r="AB110" s="13"/>
    </row>
    <row r="111" spans="1:28" ht="22.5" customHeight="1">
      <c r="A111" s="16" t="s">
        <v>292</v>
      </c>
      <c r="B111" s="8"/>
      <c r="C111" s="8"/>
      <c r="D111" s="8"/>
      <c r="E111" s="8"/>
      <c r="F111" s="16"/>
      <c r="G111" s="8"/>
      <c r="H111" s="8"/>
      <c r="I111" s="8"/>
      <c r="J111" s="8"/>
      <c r="K111" s="13"/>
      <c r="L111" s="13"/>
      <c r="M111" s="13"/>
      <c r="N111" s="13"/>
      <c r="O111" s="13"/>
      <c r="P111" s="13"/>
      <c r="Q111" s="13"/>
      <c r="R111" s="13"/>
      <c r="S111" s="13"/>
      <c r="T111" s="13"/>
      <c r="U111" s="13"/>
      <c r="V111" s="13"/>
      <c r="W111" s="13"/>
      <c r="X111" s="13"/>
      <c r="Y111" s="13"/>
      <c r="Z111" s="13"/>
      <c r="AA111" s="13"/>
      <c r="AB111" s="13"/>
    </row>
    <row r="112" spans="1:28" ht="22.5" customHeight="1">
      <c r="A112" s="16" t="s">
        <v>293</v>
      </c>
      <c r="B112" s="8"/>
      <c r="C112" s="8"/>
      <c r="D112" s="8"/>
      <c r="E112" s="8"/>
      <c r="F112" s="16"/>
      <c r="G112" s="8"/>
      <c r="H112" s="8"/>
      <c r="I112" s="8"/>
      <c r="J112" s="8"/>
      <c r="K112" s="13"/>
      <c r="L112" s="13"/>
      <c r="M112" s="13"/>
      <c r="N112" s="13"/>
      <c r="O112" s="13"/>
      <c r="P112" s="13"/>
      <c r="Q112" s="13"/>
      <c r="R112" s="13"/>
      <c r="S112" s="13"/>
      <c r="T112" s="13"/>
      <c r="U112" s="13"/>
      <c r="V112" s="13"/>
      <c r="W112" s="13"/>
      <c r="X112" s="13"/>
      <c r="Y112" s="13"/>
      <c r="Z112" s="13"/>
      <c r="AA112" s="13"/>
      <c r="AB112" s="13"/>
    </row>
    <row r="113" spans="1:28" ht="22.5" customHeight="1">
      <c r="A113" s="16" t="s">
        <v>294</v>
      </c>
      <c r="B113" s="8"/>
      <c r="C113" s="8"/>
      <c r="D113" s="8"/>
      <c r="E113" s="8"/>
      <c r="F113" s="16"/>
      <c r="G113" s="8"/>
      <c r="H113" s="8"/>
      <c r="I113" s="8"/>
      <c r="J113" s="8"/>
      <c r="K113" s="13"/>
      <c r="L113" s="13"/>
      <c r="M113" s="13"/>
      <c r="N113" s="13"/>
      <c r="O113" s="13"/>
      <c r="P113" s="13"/>
      <c r="Q113" s="13"/>
      <c r="R113" s="13"/>
      <c r="S113" s="13"/>
      <c r="T113" s="13"/>
      <c r="U113" s="13"/>
      <c r="V113" s="13"/>
      <c r="W113" s="13"/>
      <c r="X113" s="13"/>
      <c r="Y113" s="13"/>
      <c r="Z113" s="13"/>
      <c r="AA113" s="13"/>
      <c r="AB113" s="13"/>
    </row>
    <row r="114" spans="1:28" ht="22.5" customHeight="1">
      <c r="A114" s="16" t="s">
        <v>295</v>
      </c>
      <c r="B114" s="8"/>
      <c r="C114" s="8"/>
      <c r="D114" s="8"/>
      <c r="E114" s="8"/>
      <c r="F114" s="16"/>
      <c r="G114" s="8"/>
      <c r="H114" s="8"/>
      <c r="I114" s="8"/>
      <c r="J114" s="8"/>
      <c r="K114" s="13"/>
      <c r="L114" s="13"/>
      <c r="M114" s="13"/>
      <c r="N114" s="13"/>
      <c r="O114" s="13"/>
      <c r="P114" s="13"/>
      <c r="Q114" s="13"/>
      <c r="R114" s="13"/>
      <c r="S114" s="13"/>
      <c r="T114" s="13"/>
      <c r="U114" s="13"/>
      <c r="V114" s="13"/>
      <c r="W114" s="13"/>
      <c r="X114" s="13"/>
      <c r="Y114" s="13"/>
      <c r="Z114" s="13"/>
      <c r="AA114" s="13"/>
      <c r="AB114" s="13"/>
    </row>
    <row r="115" spans="1:28" ht="22.5" customHeight="1">
      <c r="A115" s="16" t="s">
        <v>296</v>
      </c>
      <c r="B115" s="8"/>
      <c r="C115" s="8"/>
      <c r="D115" s="8"/>
      <c r="E115" s="8"/>
      <c r="F115" s="16"/>
      <c r="G115" s="8"/>
      <c r="H115" s="8"/>
      <c r="I115" s="8"/>
      <c r="J115" s="8"/>
      <c r="K115" s="13"/>
      <c r="L115" s="13"/>
      <c r="M115" s="13"/>
      <c r="N115" s="13"/>
      <c r="O115" s="13"/>
      <c r="P115" s="13"/>
      <c r="Q115" s="13"/>
      <c r="R115" s="13"/>
      <c r="S115" s="13"/>
      <c r="T115" s="13"/>
      <c r="U115" s="13"/>
      <c r="V115" s="13"/>
      <c r="W115" s="13"/>
      <c r="X115" s="13"/>
      <c r="Y115" s="13"/>
      <c r="Z115" s="13"/>
      <c r="AA115" s="13"/>
      <c r="AB115" s="13"/>
    </row>
    <row r="116" spans="1:28" ht="22.5" customHeight="1">
      <c r="A116" s="16" t="s">
        <v>297</v>
      </c>
      <c r="B116" s="8"/>
      <c r="C116" s="8"/>
      <c r="D116" s="8"/>
      <c r="E116" s="8"/>
      <c r="F116" s="16"/>
      <c r="G116" s="8"/>
      <c r="H116" s="8"/>
      <c r="I116" s="8"/>
      <c r="J116" s="8"/>
      <c r="K116" s="13"/>
      <c r="L116" s="13"/>
      <c r="M116" s="13"/>
      <c r="N116" s="13"/>
      <c r="O116" s="13"/>
      <c r="P116" s="13"/>
      <c r="Q116" s="13"/>
      <c r="R116" s="13"/>
      <c r="S116" s="13"/>
      <c r="T116" s="13"/>
      <c r="U116" s="13"/>
      <c r="V116" s="13"/>
      <c r="W116" s="13"/>
      <c r="X116" s="13"/>
      <c r="Y116" s="13"/>
      <c r="Z116" s="13"/>
      <c r="AA116" s="13"/>
      <c r="AB116" s="13"/>
    </row>
    <row r="117" spans="1:28" ht="22.5" customHeight="1">
      <c r="A117" s="16" t="s">
        <v>298</v>
      </c>
      <c r="B117" s="8"/>
      <c r="C117" s="8"/>
      <c r="D117" s="8"/>
      <c r="E117" s="8"/>
      <c r="F117" s="16"/>
      <c r="G117" s="8"/>
      <c r="H117" s="8"/>
      <c r="I117" s="8"/>
      <c r="J117" s="8"/>
      <c r="K117" s="13"/>
      <c r="L117" s="13"/>
      <c r="M117" s="13"/>
      <c r="N117" s="13"/>
      <c r="O117" s="13"/>
      <c r="P117" s="13"/>
      <c r="Q117" s="13"/>
      <c r="R117" s="13"/>
      <c r="S117" s="13"/>
      <c r="T117" s="13"/>
      <c r="U117" s="13"/>
      <c r="V117" s="13"/>
      <c r="W117" s="13"/>
      <c r="X117" s="13"/>
      <c r="Y117" s="13"/>
      <c r="Z117" s="13"/>
      <c r="AA117" s="13"/>
      <c r="AB117" s="13"/>
    </row>
    <row r="118" spans="1:28" ht="22.5" customHeight="1">
      <c r="A118" s="16" t="s">
        <v>299</v>
      </c>
      <c r="B118" s="8"/>
      <c r="C118" s="8"/>
      <c r="D118" s="8"/>
      <c r="E118" s="8"/>
      <c r="F118" s="16"/>
      <c r="G118" s="8"/>
      <c r="H118" s="8"/>
      <c r="I118" s="8"/>
      <c r="J118" s="8"/>
      <c r="K118" s="13"/>
      <c r="L118" s="13"/>
      <c r="M118" s="13"/>
      <c r="N118" s="13"/>
      <c r="O118" s="13"/>
      <c r="P118" s="13"/>
      <c r="Q118" s="13"/>
      <c r="R118" s="13"/>
      <c r="S118" s="13"/>
      <c r="T118" s="13"/>
      <c r="U118" s="13"/>
      <c r="V118" s="13"/>
      <c r="W118" s="13"/>
      <c r="X118" s="13"/>
      <c r="Y118" s="13"/>
      <c r="Z118" s="13"/>
      <c r="AA118" s="13"/>
      <c r="AB118" s="13"/>
    </row>
    <row r="119" spans="1:28" ht="22.5" customHeight="1">
      <c r="A119" s="16" t="s">
        <v>300</v>
      </c>
      <c r="B119" s="8"/>
      <c r="C119" s="8"/>
      <c r="D119" s="8"/>
      <c r="E119" s="8"/>
      <c r="F119" s="16"/>
      <c r="G119" s="8"/>
      <c r="H119" s="8"/>
      <c r="I119" s="8"/>
      <c r="J119" s="8"/>
      <c r="K119" s="13"/>
      <c r="L119" s="13"/>
      <c r="M119" s="13"/>
      <c r="N119" s="13"/>
      <c r="O119" s="13"/>
      <c r="P119" s="13"/>
      <c r="Q119" s="13"/>
      <c r="R119" s="13"/>
      <c r="S119" s="13"/>
      <c r="T119" s="13"/>
      <c r="U119" s="13"/>
      <c r="V119" s="13"/>
      <c r="W119" s="13"/>
      <c r="X119" s="13"/>
      <c r="Y119" s="13"/>
      <c r="Z119" s="13"/>
      <c r="AA119" s="13"/>
      <c r="AB119" s="13"/>
    </row>
    <row r="120" spans="1:28" ht="22.5" customHeight="1">
      <c r="A120" s="16" t="s">
        <v>301</v>
      </c>
      <c r="B120" s="8"/>
      <c r="C120" s="8"/>
      <c r="D120" s="8"/>
      <c r="E120" s="8"/>
      <c r="F120" s="16"/>
      <c r="G120" s="8"/>
      <c r="H120" s="8"/>
      <c r="I120" s="8"/>
      <c r="J120" s="8"/>
      <c r="K120" s="13"/>
      <c r="L120" s="13"/>
      <c r="M120" s="13"/>
      <c r="N120" s="13"/>
      <c r="O120" s="13"/>
      <c r="P120" s="13"/>
      <c r="Q120" s="13"/>
      <c r="R120" s="13"/>
      <c r="S120" s="13"/>
      <c r="T120" s="13"/>
      <c r="U120" s="13"/>
      <c r="V120" s="13"/>
      <c r="W120" s="13"/>
      <c r="X120" s="13"/>
      <c r="Y120" s="13"/>
      <c r="Z120" s="13"/>
      <c r="AA120" s="13"/>
      <c r="AB120" s="13"/>
    </row>
    <row r="121" spans="1:28" ht="22.5" customHeight="1">
      <c r="A121" s="16" t="s">
        <v>302</v>
      </c>
      <c r="B121" s="8"/>
      <c r="C121" s="8"/>
      <c r="D121" s="8"/>
      <c r="E121" s="8"/>
      <c r="F121" s="16"/>
      <c r="G121" s="8"/>
      <c r="H121" s="8"/>
      <c r="I121" s="8"/>
      <c r="J121" s="8"/>
      <c r="K121" s="13"/>
      <c r="L121" s="13"/>
      <c r="M121" s="13"/>
      <c r="N121" s="13"/>
      <c r="O121" s="13"/>
      <c r="P121" s="13"/>
      <c r="Q121" s="13"/>
      <c r="R121" s="13"/>
      <c r="S121" s="13"/>
      <c r="T121" s="13"/>
      <c r="U121" s="13"/>
      <c r="V121" s="13"/>
      <c r="W121" s="13"/>
      <c r="X121" s="13"/>
      <c r="Y121" s="13"/>
      <c r="Z121" s="13"/>
      <c r="AA121" s="13"/>
      <c r="AB121" s="13"/>
    </row>
    <row r="122" spans="1:28" ht="22.5" customHeight="1">
      <c r="A122" s="16" t="s">
        <v>303</v>
      </c>
      <c r="B122" s="8"/>
      <c r="C122" s="8"/>
      <c r="D122" s="8"/>
      <c r="E122" s="8"/>
      <c r="F122" s="16"/>
      <c r="G122" s="8"/>
      <c r="H122" s="8"/>
      <c r="I122" s="8"/>
      <c r="J122" s="8"/>
      <c r="K122" s="13"/>
      <c r="L122" s="13"/>
      <c r="M122" s="13"/>
      <c r="N122" s="13"/>
      <c r="O122" s="13"/>
      <c r="P122" s="13"/>
      <c r="Q122" s="13"/>
      <c r="R122" s="13"/>
      <c r="S122" s="13"/>
      <c r="T122" s="13"/>
      <c r="U122" s="13"/>
      <c r="V122" s="13"/>
      <c r="W122" s="13"/>
      <c r="X122" s="13"/>
      <c r="Y122" s="13"/>
      <c r="Z122" s="13"/>
      <c r="AA122" s="13"/>
      <c r="AB122" s="13"/>
    </row>
    <row r="123" spans="1:28" ht="22.5" customHeight="1">
      <c r="A123" s="16" t="s">
        <v>304</v>
      </c>
      <c r="B123" s="8"/>
      <c r="C123" s="8"/>
      <c r="D123" s="8"/>
      <c r="E123" s="8"/>
      <c r="F123" s="16"/>
      <c r="G123" s="8"/>
      <c r="H123" s="8"/>
      <c r="I123" s="8"/>
      <c r="J123" s="8"/>
      <c r="K123" s="13"/>
      <c r="L123" s="13"/>
      <c r="M123" s="13"/>
      <c r="N123" s="13"/>
      <c r="O123" s="13"/>
      <c r="P123" s="13"/>
      <c r="Q123" s="13"/>
      <c r="R123" s="13"/>
      <c r="S123" s="13"/>
      <c r="T123" s="13"/>
      <c r="U123" s="13"/>
      <c r="V123" s="13"/>
      <c r="W123" s="13"/>
      <c r="X123" s="13"/>
      <c r="Y123" s="13"/>
      <c r="Z123" s="13"/>
      <c r="AA123" s="13"/>
      <c r="AB123" s="13"/>
    </row>
    <row r="124" spans="1:28" ht="22.5" customHeight="1">
      <c r="A124" s="16" t="s">
        <v>305</v>
      </c>
      <c r="B124" s="8"/>
      <c r="C124" s="8"/>
      <c r="D124" s="8"/>
      <c r="E124" s="8"/>
      <c r="F124" s="16"/>
      <c r="G124" s="8"/>
      <c r="H124" s="8"/>
      <c r="I124" s="8"/>
      <c r="J124" s="8"/>
      <c r="K124" s="13"/>
      <c r="L124" s="13"/>
      <c r="M124" s="13"/>
      <c r="N124" s="13"/>
      <c r="O124" s="13"/>
      <c r="P124" s="13"/>
      <c r="Q124" s="13"/>
      <c r="R124" s="13"/>
      <c r="S124" s="13"/>
      <c r="T124" s="13"/>
      <c r="U124" s="13"/>
      <c r="V124" s="13"/>
      <c r="W124" s="13"/>
      <c r="X124" s="13"/>
      <c r="Y124" s="13"/>
      <c r="Z124" s="13"/>
      <c r="AA124" s="13"/>
      <c r="AB124" s="13"/>
    </row>
    <row r="125" spans="1:28" ht="22.5" customHeight="1">
      <c r="A125" s="16" t="s">
        <v>306</v>
      </c>
      <c r="B125" s="8"/>
      <c r="C125" s="8"/>
      <c r="D125" s="8"/>
      <c r="E125" s="8"/>
      <c r="F125" s="16"/>
      <c r="G125" s="8"/>
      <c r="H125" s="8"/>
      <c r="I125" s="8"/>
      <c r="J125" s="8"/>
      <c r="K125" s="13"/>
      <c r="L125" s="13"/>
      <c r="M125" s="13"/>
      <c r="N125" s="13"/>
      <c r="O125" s="13"/>
      <c r="P125" s="13"/>
      <c r="Q125" s="13"/>
      <c r="R125" s="13"/>
      <c r="S125" s="13"/>
      <c r="T125" s="13"/>
      <c r="U125" s="13"/>
      <c r="V125" s="13"/>
      <c r="W125" s="13"/>
      <c r="X125" s="13"/>
      <c r="Y125" s="13"/>
      <c r="Z125" s="13"/>
      <c r="AA125" s="13"/>
      <c r="AB125" s="13"/>
    </row>
    <row r="126" spans="1:28" ht="22.5" customHeight="1">
      <c r="A126" s="16" t="s">
        <v>307</v>
      </c>
      <c r="B126" s="8"/>
      <c r="C126" s="8"/>
      <c r="D126" s="8"/>
      <c r="E126" s="8"/>
      <c r="F126" s="16"/>
      <c r="G126" s="8"/>
      <c r="H126" s="8"/>
      <c r="I126" s="8"/>
      <c r="J126" s="8"/>
      <c r="K126" s="13"/>
      <c r="L126" s="13"/>
      <c r="M126" s="13"/>
      <c r="N126" s="13"/>
      <c r="O126" s="13"/>
      <c r="P126" s="13"/>
      <c r="Q126" s="13"/>
      <c r="R126" s="13"/>
      <c r="S126" s="13"/>
      <c r="T126" s="13"/>
      <c r="U126" s="13"/>
      <c r="V126" s="13"/>
      <c r="W126" s="13"/>
      <c r="X126" s="13"/>
      <c r="Y126" s="13"/>
      <c r="Z126" s="13"/>
      <c r="AA126" s="13"/>
      <c r="AB126" s="13"/>
    </row>
    <row r="127" spans="1:28" ht="22.5" customHeight="1">
      <c r="A127" s="16" t="s">
        <v>308</v>
      </c>
      <c r="B127" s="8"/>
      <c r="C127" s="8"/>
      <c r="D127" s="8"/>
      <c r="E127" s="8"/>
      <c r="F127" s="16"/>
      <c r="G127" s="8"/>
      <c r="H127" s="8"/>
      <c r="I127" s="8"/>
      <c r="J127" s="8"/>
      <c r="K127" s="13"/>
      <c r="L127" s="13"/>
      <c r="M127" s="13"/>
      <c r="N127" s="13"/>
      <c r="O127" s="13"/>
      <c r="P127" s="13"/>
      <c r="Q127" s="13"/>
      <c r="R127" s="13"/>
      <c r="S127" s="13"/>
      <c r="T127" s="13"/>
      <c r="U127" s="13"/>
      <c r="V127" s="13"/>
      <c r="W127" s="13"/>
      <c r="X127" s="13"/>
      <c r="Y127" s="13"/>
      <c r="Z127" s="13"/>
      <c r="AA127" s="13"/>
      <c r="AB127" s="13"/>
    </row>
    <row r="128" spans="1:28" ht="22.5" customHeight="1">
      <c r="A128" s="16" t="s">
        <v>309</v>
      </c>
      <c r="B128" s="8"/>
      <c r="C128" s="8"/>
      <c r="D128" s="8"/>
      <c r="E128" s="8"/>
      <c r="F128" s="16"/>
      <c r="G128" s="8"/>
      <c r="H128" s="8"/>
      <c r="I128" s="8"/>
      <c r="J128" s="8"/>
      <c r="K128" s="13"/>
      <c r="L128" s="13"/>
      <c r="M128" s="13"/>
      <c r="N128" s="13"/>
      <c r="O128" s="13"/>
      <c r="P128" s="13"/>
      <c r="Q128" s="13"/>
      <c r="R128" s="13"/>
      <c r="S128" s="13"/>
      <c r="T128" s="13"/>
      <c r="U128" s="13"/>
      <c r="V128" s="13"/>
      <c r="W128" s="13"/>
      <c r="X128" s="13"/>
      <c r="Y128" s="13"/>
      <c r="Z128" s="13"/>
      <c r="AA128" s="13"/>
      <c r="AB128" s="13"/>
    </row>
    <row r="129" spans="1:28" ht="22.5" customHeight="1">
      <c r="A129" s="16" t="s">
        <v>310</v>
      </c>
      <c r="B129" s="8"/>
      <c r="C129" s="8"/>
      <c r="D129" s="8"/>
      <c r="E129" s="8"/>
      <c r="F129" s="16"/>
      <c r="G129" s="8"/>
      <c r="H129" s="8"/>
      <c r="I129" s="8"/>
      <c r="J129" s="8"/>
      <c r="K129" s="13"/>
      <c r="L129" s="13"/>
      <c r="M129" s="13"/>
      <c r="N129" s="13"/>
      <c r="O129" s="13"/>
      <c r="P129" s="13"/>
      <c r="Q129" s="13"/>
      <c r="R129" s="13"/>
      <c r="S129" s="13"/>
      <c r="T129" s="13"/>
      <c r="U129" s="13"/>
      <c r="V129" s="13"/>
      <c r="W129" s="13"/>
      <c r="X129" s="13"/>
      <c r="Y129" s="13"/>
      <c r="Z129" s="13"/>
      <c r="AA129" s="13"/>
      <c r="AB129" s="13"/>
    </row>
    <row r="130" spans="1:28" ht="22.5" customHeight="1">
      <c r="A130" s="16" t="s">
        <v>311</v>
      </c>
      <c r="B130" s="8"/>
      <c r="C130" s="8"/>
      <c r="D130" s="8"/>
      <c r="E130" s="8"/>
      <c r="F130" s="16"/>
      <c r="G130" s="8"/>
      <c r="H130" s="8"/>
      <c r="I130" s="8"/>
      <c r="J130" s="8"/>
      <c r="K130" s="13"/>
      <c r="L130" s="13"/>
      <c r="M130" s="13"/>
      <c r="N130" s="13"/>
      <c r="O130" s="13"/>
      <c r="P130" s="13"/>
      <c r="Q130" s="13"/>
      <c r="R130" s="13"/>
      <c r="S130" s="13"/>
      <c r="T130" s="13"/>
      <c r="U130" s="13"/>
      <c r="V130" s="13"/>
      <c r="W130" s="13"/>
      <c r="X130" s="13"/>
      <c r="Y130" s="13"/>
      <c r="Z130" s="13"/>
      <c r="AA130" s="13"/>
      <c r="AB130" s="13"/>
    </row>
    <row r="131" spans="1:28" ht="22.5" customHeight="1">
      <c r="A131" s="16" t="s">
        <v>312</v>
      </c>
      <c r="B131" s="8"/>
      <c r="C131" s="8"/>
      <c r="D131" s="8"/>
      <c r="E131" s="8"/>
      <c r="F131" s="16"/>
      <c r="G131" s="8"/>
      <c r="H131" s="8"/>
      <c r="I131" s="8"/>
      <c r="J131" s="8"/>
      <c r="K131" s="13"/>
      <c r="L131" s="13"/>
      <c r="M131" s="13"/>
      <c r="N131" s="13"/>
      <c r="O131" s="13"/>
      <c r="P131" s="13"/>
      <c r="Q131" s="13"/>
      <c r="R131" s="13"/>
      <c r="S131" s="13"/>
      <c r="T131" s="13"/>
      <c r="U131" s="13"/>
      <c r="V131" s="13"/>
      <c r="W131" s="13"/>
      <c r="X131" s="13"/>
      <c r="Y131" s="13"/>
      <c r="Z131" s="13"/>
      <c r="AA131" s="13"/>
      <c r="AB131" s="13"/>
    </row>
    <row r="132" spans="1:28" ht="22.5" customHeight="1">
      <c r="A132" s="16" t="s">
        <v>313</v>
      </c>
      <c r="B132" s="8"/>
      <c r="C132" s="8"/>
      <c r="D132" s="8"/>
      <c r="E132" s="8"/>
      <c r="F132" s="16"/>
      <c r="G132" s="8"/>
      <c r="H132" s="8"/>
      <c r="I132" s="8"/>
      <c r="J132" s="8"/>
      <c r="K132" s="13"/>
      <c r="L132" s="13"/>
      <c r="M132" s="13"/>
      <c r="N132" s="13"/>
      <c r="O132" s="13"/>
      <c r="P132" s="13"/>
      <c r="Q132" s="13"/>
      <c r="R132" s="13"/>
      <c r="S132" s="13"/>
      <c r="T132" s="13"/>
      <c r="U132" s="13"/>
      <c r="V132" s="13"/>
      <c r="W132" s="13"/>
      <c r="X132" s="13"/>
      <c r="Y132" s="13"/>
      <c r="Z132" s="13"/>
      <c r="AA132" s="13"/>
      <c r="AB132" s="13"/>
    </row>
    <row r="133" spans="1:28" ht="22.5" customHeight="1">
      <c r="A133" s="16" t="s">
        <v>314</v>
      </c>
      <c r="B133" s="8"/>
      <c r="C133" s="8"/>
      <c r="D133" s="8"/>
      <c r="E133" s="8"/>
      <c r="F133" s="16"/>
      <c r="G133" s="8"/>
      <c r="H133" s="8"/>
      <c r="I133" s="8"/>
      <c r="J133" s="8"/>
      <c r="K133" s="13"/>
      <c r="L133" s="13"/>
      <c r="M133" s="13"/>
      <c r="N133" s="13"/>
      <c r="O133" s="13"/>
      <c r="P133" s="13"/>
      <c r="Q133" s="13"/>
      <c r="R133" s="13"/>
      <c r="S133" s="13"/>
      <c r="T133" s="13"/>
      <c r="U133" s="13"/>
      <c r="V133" s="13"/>
      <c r="W133" s="13"/>
      <c r="X133" s="13"/>
      <c r="Y133" s="13"/>
      <c r="Z133" s="13"/>
      <c r="AA133" s="13"/>
      <c r="AB133" s="13"/>
    </row>
    <row r="134" spans="1:28" ht="22.5" customHeight="1">
      <c r="A134" s="16" t="s">
        <v>315</v>
      </c>
      <c r="B134" s="8"/>
      <c r="C134" s="8"/>
      <c r="D134" s="8"/>
      <c r="E134" s="8"/>
      <c r="F134" s="16"/>
      <c r="G134" s="8"/>
      <c r="H134" s="8"/>
      <c r="I134" s="8"/>
      <c r="J134" s="8"/>
      <c r="K134" s="13"/>
      <c r="L134" s="13"/>
      <c r="M134" s="13"/>
      <c r="N134" s="13"/>
      <c r="O134" s="13"/>
      <c r="P134" s="13"/>
      <c r="Q134" s="13"/>
      <c r="R134" s="13"/>
      <c r="S134" s="13"/>
      <c r="T134" s="13"/>
      <c r="U134" s="13"/>
      <c r="V134" s="13"/>
      <c r="W134" s="13"/>
      <c r="X134" s="13"/>
      <c r="Y134" s="13"/>
      <c r="Z134" s="13"/>
      <c r="AA134" s="13"/>
      <c r="AB134" s="13"/>
    </row>
    <row r="135" spans="1:28" ht="22.5" customHeight="1">
      <c r="A135" s="16" t="s">
        <v>316</v>
      </c>
      <c r="B135" s="8"/>
      <c r="C135" s="8"/>
      <c r="D135" s="8"/>
      <c r="E135" s="8"/>
      <c r="F135" s="16"/>
      <c r="G135" s="8"/>
      <c r="H135" s="8"/>
      <c r="I135" s="8"/>
      <c r="J135" s="8"/>
      <c r="K135" s="13"/>
      <c r="L135" s="13"/>
      <c r="M135" s="13"/>
      <c r="N135" s="13"/>
      <c r="O135" s="13"/>
      <c r="P135" s="13"/>
      <c r="Q135" s="13"/>
      <c r="R135" s="13"/>
      <c r="S135" s="13"/>
      <c r="T135" s="13"/>
      <c r="U135" s="13"/>
      <c r="V135" s="13"/>
      <c r="W135" s="13"/>
      <c r="X135" s="13"/>
      <c r="Y135" s="13"/>
      <c r="Z135" s="13"/>
      <c r="AA135" s="13"/>
      <c r="AB135" s="13"/>
    </row>
    <row r="136" spans="1:28" ht="22.5" customHeight="1">
      <c r="A136" s="16" t="s">
        <v>317</v>
      </c>
      <c r="B136" s="8"/>
      <c r="C136" s="8"/>
      <c r="D136" s="8"/>
      <c r="E136" s="8"/>
      <c r="F136" s="16"/>
      <c r="G136" s="8"/>
      <c r="H136" s="8"/>
      <c r="I136" s="8"/>
      <c r="J136" s="8"/>
      <c r="K136" s="13"/>
      <c r="L136" s="13"/>
      <c r="M136" s="13"/>
      <c r="N136" s="13"/>
      <c r="O136" s="13"/>
      <c r="P136" s="13"/>
      <c r="Q136" s="13"/>
      <c r="R136" s="13"/>
      <c r="S136" s="13"/>
      <c r="T136" s="13"/>
      <c r="U136" s="13"/>
      <c r="V136" s="13"/>
      <c r="W136" s="13"/>
      <c r="X136" s="13"/>
      <c r="Y136" s="13"/>
      <c r="Z136" s="13"/>
      <c r="AA136" s="13"/>
      <c r="AB136" s="13"/>
    </row>
    <row r="137" spans="1:28" ht="22.5" customHeight="1">
      <c r="A137" s="16" t="s">
        <v>318</v>
      </c>
      <c r="B137" s="8"/>
      <c r="C137" s="8"/>
      <c r="D137" s="8"/>
      <c r="E137" s="8"/>
      <c r="F137" s="16"/>
      <c r="G137" s="8"/>
      <c r="H137" s="8"/>
      <c r="I137" s="8"/>
      <c r="J137" s="8"/>
      <c r="K137" s="13"/>
      <c r="L137" s="13"/>
      <c r="M137" s="13"/>
      <c r="N137" s="13"/>
      <c r="O137" s="13"/>
      <c r="P137" s="13"/>
      <c r="Q137" s="13"/>
      <c r="R137" s="13"/>
      <c r="S137" s="13"/>
      <c r="T137" s="13"/>
      <c r="U137" s="13"/>
      <c r="V137" s="13"/>
      <c r="W137" s="13"/>
      <c r="X137" s="13"/>
      <c r="Y137" s="13"/>
      <c r="Z137" s="13"/>
      <c r="AA137" s="13"/>
      <c r="AB137" s="13"/>
    </row>
    <row r="138" spans="1:28" ht="22.5" customHeight="1">
      <c r="A138" s="16" t="s">
        <v>319</v>
      </c>
      <c r="B138" s="8"/>
      <c r="C138" s="8"/>
      <c r="D138" s="8"/>
      <c r="E138" s="8"/>
      <c r="F138" s="16"/>
      <c r="G138" s="8"/>
      <c r="H138" s="8"/>
      <c r="I138" s="8"/>
      <c r="J138" s="8"/>
      <c r="K138" s="13"/>
      <c r="L138" s="13"/>
      <c r="M138" s="13"/>
      <c r="N138" s="13"/>
      <c r="O138" s="13"/>
      <c r="P138" s="13"/>
      <c r="Q138" s="13"/>
      <c r="R138" s="13"/>
      <c r="S138" s="13"/>
      <c r="T138" s="13"/>
      <c r="U138" s="13"/>
      <c r="V138" s="13"/>
      <c r="W138" s="13"/>
      <c r="X138" s="13"/>
      <c r="Y138" s="13"/>
      <c r="Z138" s="13"/>
      <c r="AA138" s="13"/>
      <c r="AB138" s="13"/>
    </row>
    <row r="139" spans="1:28" ht="22.5" customHeight="1">
      <c r="A139" s="16" t="s">
        <v>320</v>
      </c>
      <c r="B139" s="8"/>
      <c r="C139" s="8"/>
      <c r="D139" s="8"/>
      <c r="E139" s="8"/>
      <c r="F139" s="16"/>
      <c r="G139" s="8"/>
      <c r="H139" s="8"/>
      <c r="I139" s="8"/>
      <c r="J139" s="8"/>
      <c r="K139" s="13"/>
      <c r="L139" s="13"/>
      <c r="M139" s="13"/>
      <c r="N139" s="13"/>
      <c r="O139" s="13"/>
      <c r="P139" s="13"/>
      <c r="Q139" s="13"/>
      <c r="R139" s="13"/>
      <c r="S139" s="13"/>
      <c r="T139" s="13"/>
      <c r="U139" s="13"/>
      <c r="V139" s="13"/>
      <c r="W139" s="13"/>
      <c r="X139" s="13"/>
      <c r="Y139" s="13"/>
      <c r="Z139" s="13"/>
      <c r="AA139" s="13"/>
      <c r="AB139" s="13"/>
    </row>
    <row r="140" spans="1:28" ht="22.5" customHeight="1">
      <c r="A140" s="16" t="s">
        <v>321</v>
      </c>
      <c r="B140" s="8"/>
      <c r="C140" s="8"/>
      <c r="D140" s="8"/>
      <c r="E140" s="8"/>
      <c r="F140" s="16"/>
      <c r="G140" s="8"/>
      <c r="H140" s="8"/>
      <c r="I140" s="8"/>
      <c r="J140" s="8"/>
      <c r="K140" s="13"/>
      <c r="L140" s="13"/>
      <c r="M140" s="13"/>
      <c r="N140" s="13"/>
      <c r="O140" s="13"/>
      <c r="P140" s="13"/>
      <c r="Q140" s="13"/>
      <c r="R140" s="13"/>
      <c r="S140" s="13"/>
      <c r="T140" s="13"/>
      <c r="U140" s="13"/>
      <c r="V140" s="13"/>
      <c r="W140" s="13"/>
      <c r="X140" s="13"/>
      <c r="Y140" s="13"/>
      <c r="Z140" s="13"/>
      <c r="AA140" s="13"/>
      <c r="AB140" s="13"/>
    </row>
    <row r="141" spans="1:28" ht="22.5" customHeight="1">
      <c r="A141" s="16" t="s">
        <v>322</v>
      </c>
      <c r="B141" s="8"/>
      <c r="C141" s="8"/>
      <c r="D141" s="8"/>
      <c r="E141" s="8"/>
      <c r="F141" s="16"/>
      <c r="G141" s="8"/>
      <c r="H141" s="8"/>
      <c r="I141" s="8"/>
      <c r="J141" s="8"/>
      <c r="K141" s="13"/>
      <c r="L141" s="13"/>
      <c r="M141" s="13"/>
      <c r="N141" s="13"/>
      <c r="O141" s="13"/>
      <c r="P141" s="13"/>
      <c r="Q141" s="13"/>
      <c r="R141" s="13"/>
      <c r="S141" s="13"/>
      <c r="T141" s="13"/>
      <c r="U141" s="13"/>
      <c r="V141" s="13"/>
      <c r="W141" s="13"/>
      <c r="X141" s="13"/>
      <c r="Y141" s="13"/>
      <c r="Z141" s="13"/>
      <c r="AA141" s="13"/>
      <c r="AB141" s="13"/>
    </row>
    <row r="142" spans="1:28" ht="22.5" customHeight="1">
      <c r="A142" s="16" t="s">
        <v>323</v>
      </c>
      <c r="B142" s="8"/>
      <c r="C142" s="8"/>
      <c r="D142" s="8"/>
      <c r="E142" s="8"/>
      <c r="F142" s="16"/>
      <c r="G142" s="8"/>
      <c r="H142" s="8"/>
      <c r="I142" s="8"/>
      <c r="J142" s="8"/>
      <c r="K142" s="13"/>
      <c r="L142" s="13"/>
      <c r="M142" s="13"/>
      <c r="N142" s="13"/>
      <c r="O142" s="13"/>
      <c r="P142" s="13"/>
      <c r="Q142" s="13"/>
      <c r="R142" s="13"/>
      <c r="S142" s="13"/>
      <c r="T142" s="13"/>
      <c r="U142" s="13"/>
      <c r="V142" s="13"/>
      <c r="W142" s="13"/>
      <c r="X142" s="13"/>
      <c r="Y142" s="13"/>
      <c r="Z142" s="13"/>
      <c r="AA142" s="13"/>
      <c r="AB142" s="13"/>
    </row>
    <row r="143" spans="1:28" ht="22.5" customHeight="1">
      <c r="A143" s="16" t="s">
        <v>324</v>
      </c>
      <c r="B143" s="8"/>
      <c r="C143" s="8"/>
      <c r="D143" s="8"/>
      <c r="E143" s="8"/>
      <c r="F143" s="16"/>
      <c r="G143" s="8"/>
      <c r="H143" s="8"/>
      <c r="I143" s="8"/>
      <c r="J143" s="8"/>
      <c r="K143" s="13"/>
      <c r="L143" s="13"/>
      <c r="M143" s="13"/>
      <c r="N143" s="13"/>
      <c r="O143" s="13"/>
      <c r="P143" s="13"/>
      <c r="Q143" s="13"/>
      <c r="R143" s="13"/>
      <c r="S143" s="13"/>
      <c r="T143" s="13"/>
      <c r="U143" s="13"/>
      <c r="V143" s="13"/>
      <c r="W143" s="13"/>
      <c r="X143" s="13"/>
      <c r="Y143" s="13"/>
      <c r="Z143" s="13"/>
      <c r="AA143" s="13"/>
      <c r="AB143" s="13"/>
    </row>
    <row r="144" spans="1:28" ht="22.5" customHeight="1">
      <c r="A144" s="16" t="s">
        <v>325</v>
      </c>
      <c r="B144" s="8"/>
      <c r="C144" s="8"/>
      <c r="D144" s="8"/>
      <c r="E144" s="8"/>
      <c r="F144" s="16"/>
      <c r="G144" s="8"/>
      <c r="H144" s="8"/>
      <c r="I144" s="8"/>
      <c r="J144" s="8"/>
      <c r="K144" s="13"/>
      <c r="L144" s="13"/>
      <c r="M144" s="13"/>
      <c r="N144" s="13"/>
      <c r="O144" s="13"/>
      <c r="P144" s="13"/>
      <c r="Q144" s="13"/>
      <c r="R144" s="13"/>
      <c r="S144" s="13"/>
      <c r="T144" s="13"/>
      <c r="U144" s="13"/>
      <c r="V144" s="13"/>
      <c r="W144" s="13"/>
      <c r="X144" s="13"/>
      <c r="Y144" s="13"/>
      <c r="Z144" s="13"/>
      <c r="AA144" s="13"/>
      <c r="AB144" s="13"/>
    </row>
    <row r="145" spans="1:28" ht="22.5" customHeight="1">
      <c r="A145" s="16" t="s">
        <v>326</v>
      </c>
      <c r="B145" s="8"/>
      <c r="C145" s="8"/>
      <c r="D145" s="8"/>
      <c r="E145" s="8"/>
      <c r="F145" s="16"/>
      <c r="G145" s="8"/>
      <c r="H145" s="8"/>
      <c r="I145" s="8"/>
      <c r="J145" s="8"/>
      <c r="K145" s="13"/>
      <c r="L145" s="13"/>
      <c r="M145" s="13"/>
      <c r="N145" s="13"/>
      <c r="O145" s="13"/>
      <c r="P145" s="13"/>
      <c r="Q145" s="13"/>
      <c r="R145" s="13"/>
      <c r="S145" s="13"/>
      <c r="T145" s="13"/>
      <c r="U145" s="13"/>
      <c r="V145" s="13"/>
      <c r="W145" s="13"/>
      <c r="X145" s="13"/>
      <c r="Y145" s="13"/>
      <c r="Z145" s="13"/>
      <c r="AA145" s="13"/>
      <c r="AB145" s="13"/>
    </row>
    <row r="146" spans="1:28" ht="22.5" customHeight="1">
      <c r="A146" s="16" t="s">
        <v>327</v>
      </c>
      <c r="B146" s="8"/>
      <c r="C146" s="8"/>
      <c r="D146" s="8"/>
      <c r="E146" s="8"/>
      <c r="F146" s="16"/>
      <c r="G146" s="8"/>
      <c r="H146" s="8"/>
      <c r="I146" s="8"/>
      <c r="J146" s="8"/>
      <c r="K146" s="13"/>
      <c r="L146" s="13"/>
      <c r="M146" s="13"/>
      <c r="N146" s="13"/>
      <c r="O146" s="13"/>
      <c r="P146" s="13"/>
      <c r="Q146" s="13"/>
      <c r="R146" s="13"/>
      <c r="S146" s="13"/>
      <c r="T146" s="13"/>
      <c r="U146" s="13"/>
      <c r="V146" s="13"/>
      <c r="W146" s="13"/>
      <c r="X146" s="13"/>
      <c r="Y146" s="13"/>
      <c r="Z146" s="13"/>
      <c r="AA146" s="13"/>
      <c r="AB146" s="13"/>
    </row>
    <row r="147" spans="1:28" ht="22.5" customHeight="1">
      <c r="A147" s="16" t="s">
        <v>328</v>
      </c>
      <c r="B147" s="8"/>
      <c r="C147" s="8"/>
      <c r="D147" s="8"/>
      <c r="E147" s="8"/>
      <c r="F147" s="16"/>
      <c r="G147" s="8"/>
      <c r="H147" s="8"/>
      <c r="I147" s="8"/>
      <c r="J147" s="8"/>
      <c r="K147" s="13"/>
      <c r="L147" s="13"/>
      <c r="M147" s="13"/>
      <c r="N147" s="13"/>
      <c r="O147" s="13"/>
      <c r="P147" s="13"/>
      <c r="Q147" s="13"/>
      <c r="R147" s="13"/>
      <c r="S147" s="13"/>
      <c r="T147" s="13"/>
      <c r="U147" s="13"/>
      <c r="V147" s="13"/>
      <c r="W147" s="13"/>
      <c r="X147" s="13"/>
      <c r="Y147" s="13"/>
      <c r="Z147" s="13"/>
      <c r="AA147" s="13"/>
      <c r="AB147" s="13"/>
    </row>
    <row r="148" spans="1:28" ht="22.5" customHeight="1">
      <c r="A148" s="16" t="s">
        <v>329</v>
      </c>
      <c r="B148" s="8"/>
      <c r="C148" s="8"/>
      <c r="D148" s="8"/>
      <c r="E148" s="8"/>
      <c r="F148" s="16"/>
      <c r="G148" s="8"/>
      <c r="H148" s="8"/>
      <c r="I148" s="8"/>
      <c r="J148" s="8"/>
      <c r="K148" s="13"/>
      <c r="L148" s="13"/>
      <c r="M148" s="13"/>
      <c r="N148" s="13"/>
      <c r="O148" s="13"/>
      <c r="P148" s="13"/>
      <c r="Q148" s="13"/>
      <c r="R148" s="13"/>
      <c r="S148" s="13"/>
      <c r="T148" s="13"/>
      <c r="U148" s="13"/>
      <c r="V148" s="13"/>
      <c r="W148" s="13"/>
      <c r="X148" s="13"/>
      <c r="Y148" s="13"/>
      <c r="Z148" s="13"/>
      <c r="AA148" s="13"/>
      <c r="AB148" s="13"/>
    </row>
    <row r="149" spans="1:28" ht="22.5" customHeight="1">
      <c r="A149" s="16" t="s">
        <v>330</v>
      </c>
      <c r="B149" s="8"/>
      <c r="C149" s="8"/>
      <c r="D149" s="8"/>
      <c r="E149" s="8"/>
      <c r="F149" s="16"/>
      <c r="G149" s="8"/>
      <c r="H149" s="8"/>
      <c r="I149" s="8"/>
      <c r="J149" s="8"/>
      <c r="K149" s="13"/>
      <c r="L149" s="13"/>
      <c r="M149" s="13"/>
      <c r="N149" s="13"/>
      <c r="O149" s="13"/>
      <c r="P149" s="13"/>
      <c r="Q149" s="13"/>
      <c r="R149" s="13"/>
      <c r="S149" s="13"/>
      <c r="T149" s="13"/>
      <c r="U149" s="13"/>
      <c r="V149" s="13"/>
      <c r="W149" s="13"/>
      <c r="X149" s="13"/>
      <c r="Y149" s="13"/>
      <c r="Z149" s="13"/>
      <c r="AA149" s="13"/>
      <c r="AB149" s="13"/>
    </row>
    <row r="150" spans="1:28" ht="22.5" customHeight="1">
      <c r="A150" s="16" t="s">
        <v>331</v>
      </c>
      <c r="B150" s="8"/>
      <c r="C150" s="8"/>
      <c r="D150" s="8"/>
      <c r="E150" s="8"/>
      <c r="F150" s="16"/>
      <c r="G150" s="8"/>
      <c r="H150" s="8"/>
      <c r="I150" s="8"/>
      <c r="J150" s="8"/>
      <c r="K150" s="13"/>
      <c r="L150" s="13"/>
      <c r="M150" s="13"/>
      <c r="N150" s="13"/>
      <c r="O150" s="13"/>
      <c r="P150" s="13"/>
      <c r="Q150" s="13"/>
      <c r="R150" s="13"/>
      <c r="S150" s="13"/>
      <c r="T150" s="13"/>
      <c r="U150" s="13"/>
      <c r="V150" s="13"/>
      <c r="W150" s="13"/>
      <c r="X150" s="13"/>
      <c r="Y150" s="13"/>
      <c r="Z150" s="13"/>
      <c r="AA150" s="13"/>
      <c r="AB150" s="13"/>
    </row>
    <row r="151" spans="1:28" ht="22.5" customHeight="1">
      <c r="A151" s="16" t="s">
        <v>332</v>
      </c>
      <c r="B151" s="8"/>
      <c r="C151" s="8"/>
      <c r="D151" s="8"/>
      <c r="E151" s="8"/>
      <c r="F151" s="16"/>
      <c r="G151" s="8"/>
      <c r="H151" s="8"/>
      <c r="I151" s="8"/>
      <c r="J151" s="8"/>
      <c r="K151" s="13"/>
      <c r="L151" s="13"/>
      <c r="M151" s="13"/>
      <c r="N151" s="13"/>
      <c r="O151" s="13"/>
      <c r="P151" s="13"/>
      <c r="Q151" s="13"/>
      <c r="R151" s="13"/>
      <c r="S151" s="13"/>
      <c r="T151" s="13"/>
      <c r="U151" s="13"/>
      <c r="V151" s="13"/>
      <c r="W151" s="13"/>
      <c r="X151" s="13"/>
      <c r="Y151" s="13"/>
      <c r="Z151" s="13"/>
      <c r="AA151" s="13"/>
      <c r="AB151" s="13"/>
    </row>
    <row r="152" spans="1:28" ht="22.5" customHeight="1">
      <c r="A152" s="16" t="s">
        <v>333</v>
      </c>
      <c r="B152" s="8"/>
      <c r="C152" s="8"/>
      <c r="D152" s="8"/>
      <c r="E152" s="8"/>
      <c r="F152" s="16"/>
      <c r="G152" s="8"/>
      <c r="H152" s="8"/>
      <c r="I152" s="8"/>
      <c r="J152" s="8"/>
      <c r="K152" s="13"/>
      <c r="L152" s="13"/>
      <c r="M152" s="13"/>
      <c r="N152" s="13"/>
      <c r="O152" s="13"/>
      <c r="P152" s="13"/>
      <c r="Q152" s="13"/>
      <c r="R152" s="13"/>
      <c r="S152" s="13"/>
      <c r="T152" s="13"/>
      <c r="U152" s="13"/>
      <c r="V152" s="13"/>
      <c r="W152" s="13"/>
      <c r="X152" s="13"/>
      <c r="Y152" s="13"/>
      <c r="Z152" s="13"/>
      <c r="AA152" s="13"/>
      <c r="AB152" s="13"/>
    </row>
    <row r="153" spans="1:28" ht="22.5" customHeight="1">
      <c r="A153" s="16" t="s">
        <v>334</v>
      </c>
      <c r="B153" s="8"/>
      <c r="C153" s="8"/>
      <c r="D153" s="8"/>
      <c r="E153" s="8"/>
      <c r="F153" s="16"/>
      <c r="G153" s="8"/>
      <c r="H153" s="8"/>
      <c r="I153" s="8"/>
      <c r="J153" s="8"/>
      <c r="K153" s="13"/>
      <c r="L153" s="13"/>
      <c r="M153" s="13"/>
      <c r="N153" s="13"/>
      <c r="O153" s="13"/>
      <c r="P153" s="13"/>
      <c r="Q153" s="13"/>
      <c r="R153" s="13"/>
      <c r="S153" s="13"/>
      <c r="T153" s="13"/>
      <c r="U153" s="13"/>
      <c r="V153" s="13"/>
      <c r="W153" s="13"/>
      <c r="X153" s="13"/>
      <c r="Y153" s="13"/>
      <c r="Z153" s="13"/>
      <c r="AA153" s="13"/>
      <c r="AB153" s="13"/>
    </row>
    <row r="154" spans="1:28" ht="22.5" customHeight="1">
      <c r="A154" s="16" t="s">
        <v>335</v>
      </c>
      <c r="B154" s="8"/>
      <c r="C154" s="8"/>
      <c r="D154" s="8"/>
      <c r="E154" s="8"/>
      <c r="F154" s="16"/>
      <c r="G154" s="8"/>
      <c r="H154" s="8"/>
      <c r="I154" s="8"/>
      <c r="J154" s="8"/>
      <c r="K154" s="13"/>
      <c r="L154" s="13"/>
      <c r="M154" s="13"/>
      <c r="N154" s="13"/>
      <c r="O154" s="13"/>
      <c r="P154" s="13"/>
      <c r="Q154" s="13"/>
      <c r="R154" s="13"/>
      <c r="S154" s="13"/>
      <c r="T154" s="13"/>
      <c r="U154" s="13"/>
      <c r="V154" s="13"/>
      <c r="W154" s="13"/>
      <c r="X154" s="13"/>
      <c r="Y154" s="13"/>
      <c r="Z154" s="13"/>
      <c r="AA154" s="13"/>
      <c r="AB154" s="13"/>
    </row>
    <row r="155" spans="1:28" ht="22.5" customHeight="1">
      <c r="A155" s="16" t="s">
        <v>336</v>
      </c>
      <c r="B155" s="8"/>
      <c r="C155" s="8"/>
      <c r="D155" s="8"/>
      <c r="E155" s="8"/>
      <c r="F155" s="16"/>
      <c r="G155" s="8"/>
      <c r="H155" s="8"/>
      <c r="I155" s="8"/>
      <c r="J155" s="8"/>
      <c r="K155" s="13"/>
      <c r="L155" s="13"/>
      <c r="M155" s="13"/>
      <c r="N155" s="13"/>
      <c r="O155" s="13"/>
      <c r="P155" s="13"/>
      <c r="Q155" s="13"/>
      <c r="R155" s="13"/>
      <c r="S155" s="13"/>
      <c r="T155" s="13"/>
      <c r="U155" s="13"/>
      <c r="V155" s="13"/>
      <c r="W155" s="13"/>
      <c r="X155" s="13"/>
      <c r="Y155" s="13"/>
      <c r="Z155" s="13"/>
      <c r="AA155" s="13"/>
      <c r="AB155" s="13"/>
    </row>
    <row r="156" spans="1:28" ht="22.5" customHeight="1">
      <c r="A156" s="16" t="s">
        <v>337</v>
      </c>
      <c r="B156" s="8"/>
      <c r="C156" s="8"/>
      <c r="D156" s="8"/>
      <c r="E156" s="8"/>
      <c r="F156" s="16"/>
      <c r="G156" s="8"/>
      <c r="H156" s="8"/>
      <c r="I156" s="8"/>
      <c r="J156" s="8"/>
      <c r="K156" s="13"/>
      <c r="L156" s="13"/>
      <c r="M156" s="13"/>
      <c r="N156" s="13"/>
      <c r="O156" s="13"/>
      <c r="P156" s="13"/>
      <c r="Q156" s="13"/>
      <c r="R156" s="13"/>
      <c r="S156" s="13"/>
      <c r="T156" s="13"/>
      <c r="U156" s="13"/>
      <c r="V156" s="13"/>
      <c r="W156" s="13"/>
      <c r="X156" s="13"/>
      <c r="Y156" s="13"/>
      <c r="Z156" s="13"/>
      <c r="AA156" s="13"/>
      <c r="AB156" s="13"/>
    </row>
    <row r="157" spans="1:28" ht="22.5" customHeight="1">
      <c r="A157" s="16" t="s">
        <v>338</v>
      </c>
      <c r="B157" s="8"/>
      <c r="C157" s="8"/>
      <c r="D157" s="8"/>
      <c r="E157" s="8"/>
      <c r="F157" s="16"/>
      <c r="G157" s="8"/>
      <c r="H157" s="8"/>
      <c r="I157" s="8"/>
      <c r="J157" s="8"/>
      <c r="K157" s="13"/>
      <c r="L157" s="13"/>
      <c r="M157" s="13"/>
      <c r="N157" s="13"/>
      <c r="O157" s="13"/>
      <c r="P157" s="13"/>
      <c r="Q157" s="13"/>
      <c r="R157" s="13"/>
      <c r="S157" s="13"/>
      <c r="T157" s="13"/>
      <c r="U157" s="13"/>
      <c r="V157" s="13"/>
      <c r="W157" s="13"/>
      <c r="X157" s="13"/>
      <c r="Y157" s="13"/>
      <c r="Z157" s="13"/>
      <c r="AA157" s="13"/>
      <c r="AB157" s="13"/>
    </row>
    <row r="158" spans="1:28" ht="22.5" customHeight="1">
      <c r="A158" s="16" t="s">
        <v>339</v>
      </c>
      <c r="B158" s="8"/>
      <c r="C158" s="8"/>
      <c r="D158" s="8"/>
      <c r="E158" s="8"/>
      <c r="F158" s="16"/>
      <c r="G158" s="8"/>
      <c r="H158" s="8"/>
      <c r="I158" s="8"/>
      <c r="J158" s="8"/>
      <c r="K158" s="13"/>
      <c r="L158" s="13"/>
      <c r="M158" s="13"/>
      <c r="N158" s="13"/>
      <c r="O158" s="13"/>
      <c r="P158" s="13"/>
      <c r="Q158" s="13"/>
      <c r="R158" s="13"/>
      <c r="S158" s="13"/>
      <c r="T158" s="13"/>
      <c r="U158" s="13"/>
      <c r="V158" s="13"/>
      <c r="W158" s="13"/>
      <c r="X158" s="13"/>
      <c r="Y158" s="13"/>
      <c r="Z158" s="13"/>
      <c r="AA158" s="13"/>
      <c r="AB158" s="13"/>
    </row>
    <row r="159" spans="1:28" ht="22.5" customHeight="1">
      <c r="A159" s="16" t="s">
        <v>340</v>
      </c>
      <c r="B159" s="8"/>
      <c r="C159" s="8"/>
      <c r="D159" s="8"/>
      <c r="E159" s="8"/>
      <c r="F159" s="16"/>
      <c r="G159" s="8"/>
      <c r="H159" s="8"/>
      <c r="I159" s="8"/>
      <c r="J159" s="8"/>
      <c r="K159" s="13"/>
      <c r="L159" s="13"/>
      <c r="M159" s="13"/>
      <c r="N159" s="13"/>
      <c r="O159" s="13"/>
      <c r="P159" s="13"/>
      <c r="Q159" s="13"/>
      <c r="R159" s="13"/>
      <c r="S159" s="13"/>
      <c r="T159" s="13"/>
      <c r="U159" s="13"/>
      <c r="V159" s="13"/>
      <c r="W159" s="13"/>
      <c r="X159" s="13"/>
      <c r="Y159" s="13"/>
      <c r="Z159" s="13"/>
      <c r="AA159" s="13"/>
      <c r="AB159" s="13"/>
    </row>
    <row r="160" spans="1:28" ht="22.5" customHeight="1">
      <c r="A160" s="16" t="s">
        <v>341</v>
      </c>
      <c r="B160" s="8"/>
      <c r="C160" s="8"/>
      <c r="D160" s="8"/>
      <c r="E160" s="8"/>
      <c r="F160" s="16"/>
      <c r="G160" s="8"/>
      <c r="H160" s="8"/>
      <c r="I160" s="8"/>
      <c r="J160" s="8"/>
      <c r="K160" s="13"/>
      <c r="L160" s="13"/>
      <c r="M160" s="13"/>
      <c r="N160" s="13"/>
      <c r="O160" s="13"/>
      <c r="P160" s="13"/>
      <c r="Q160" s="13"/>
      <c r="R160" s="13"/>
      <c r="S160" s="13"/>
      <c r="T160" s="13"/>
      <c r="U160" s="13"/>
      <c r="V160" s="13"/>
      <c r="W160" s="13"/>
      <c r="X160" s="13"/>
      <c r="Y160" s="13"/>
      <c r="Z160" s="13"/>
      <c r="AA160" s="13"/>
      <c r="AB160" s="13"/>
    </row>
    <row r="161" spans="1:28" ht="22.5" customHeight="1">
      <c r="A161" s="16" t="s">
        <v>342</v>
      </c>
      <c r="B161" s="8"/>
      <c r="C161" s="8"/>
      <c r="D161" s="8"/>
      <c r="E161" s="8"/>
      <c r="F161" s="16"/>
      <c r="G161" s="8"/>
      <c r="H161" s="8"/>
      <c r="I161" s="8"/>
      <c r="J161" s="8"/>
      <c r="K161" s="13"/>
      <c r="L161" s="13"/>
      <c r="M161" s="13"/>
      <c r="N161" s="13"/>
      <c r="O161" s="13"/>
      <c r="P161" s="13"/>
      <c r="Q161" s="13"/>
      <c r="R161" s="13"/>
      <c r="S161" s="13"/>
      <c r="T161" s="13"/>
      <c r="U161" s="13"/>
      <c r="V161" s="13"/>
      <c r="W161" s="13"/>
      <c r="X161" s="13"/>
      <c r="Y161" s="13"/>
      <c r="Z161" s="13"/>
      <c r="AA161" s="13"/>
      <c r="AB161" s="13"/>
    </row>
    <row r="162" spans="1:28" ht="22.5" customHeight="1">
      <c r="A162" s="16" t="s">
        <v>343</v>
      </c>
      <c r="B162" s="8"/>
      <c r="C162" s="8"/>
      <c r="D162" s="8"/>
      <c r="E162" s="8"/>
      <c r="F162" s="16"/>
      <c r="G162" s="8"/>
      <c r="H162" s="8"/>
      <c r="I162" s="8"/>
      <c r="J162" s="8"/>
      <c r="K162" s="13"/>
      <c r="L162" s="13"/>
      <c r="M162" s="13"/>
      <c r="N162" s="13"/>
      <c r="O162" s="13"/>
      <c r="P162" s="13"/>
      <c r="Q162" s="13"/>
      <c r="R162" s="13"/>
      <c r="S162" s="13"/>
      <c r="T162" s="13"/>
      <c r="U162" s="13"/>
      <c r="V162" s="13"/>
      <c r="W162" s="13"/>
      <c r="X162" s="13"/>
      <c r="Y162" s="13"/>
      <c r="Z162" s="13"/>
      <c r="AA162" s="13"/>
      <c r="AB162" s="13"/>
    </row>
    <row r="163" spans="1:28" ht="22.5" customHeight="1">
      <c r="A163" s="16" t="s">
        <v>344</v>
      </c>
      <c r="B163" s="8"/>
      <c r="C163" s="8"/>
      <c r="D163" s="8"/>
      <c r="E163" s="8"/>
      <c r="F163" s="16"/>
      <c r="G163" s="8"/>
      <c r="H163" s="8"/>
      <c r="I163" s="8"/>
      <c r="J163" s="8"/>
      <c r="K163" s="13"/>
      <c r="L163" s="13"/>
      <c r="M163" s="13"/>
      <c r="N163" s="13"/>
      <c r="O163" s="13"/>
      <c r="P163" s="13"/>
      <c r="Q163" s="13"/>
      <c r="R163" s="13"/>
      <c r="S163" s="13"/>
      <c r="T163" s="13"/>
      <c r="U163" s="13"/>
      <c r="V163" s="13"/>
      <c r="W163" s="13"/>
      <c r="X163" s="13"/>
      <c r="Y163" s="13"/>
      <c r="Z163" s="13"/>
      <c r="AA163" s="13"/>
      <c r="AB163" s="13"/>
    </row>
    <row r="164" spans="1:28" ht="22.5" customHeight="1">
      <c r="A164" s="16" t="s">
        <v>345</v>
      </c>
      <c r="B164" s="8"/>
      <c r="C164" s="8"/>
      <c r="D164" s="8"/>
      <c r="E164" s="8"/>
      <c r="F164" s="16"/>
      <c r="G164" s="8"/>
      <c r="H164" s="8"/>
      <c r="I164" s="8"/>
      <c r="J164" s="8"/>
      <c r="K164" s="13"/>
      <c r="L164" s="13"/>
      <c r="M164" s="13"/>
      <c r="N164" s="13"/>
      <c r="O164" s="13"/>
      <c r="P164" s="13"/>
      <c r="Q164" s="13"/>
      <c r="R164" s="13"/>
      <c r="S164" s="13"/>
      <c r="T164" s="13"/>
      <c r="U164" s="13"/>
      <c r="V164" s="13"/>
      <c r="W164" s="13"/>
      <c r="X164" s="13"/>
      <c r="Y164" s="13"/>
      <c r="Z164" s="13"/>
      <c r="AA164" s="13"/>
      <c r="AB164" s="13"/>
    </row>
    <row r="165" spans="1:28" ht="22.5" customHeight="1">
      <c r="A165" s="16" t="s">
        <v>346</v>
      </c>
      <c r="B165" s="8"/>
      <c r="C165" s="8"/>
      <c r="D165" s="8"/>
      <c r="E165" s="8"/>
      <c r="F165" s="16"/>
      <c r="G165" s="8"/>
      <c r="H165" s="8"/>
      <c r="I165" s="8"/>
      <c r="J165" s="8"/>
      <c r="K165" s="13"/>
      <c r="L165" s="13"/>
      <c r="M165" s="13"/>
      <c r="N165" s="13"/>
      <c r="O165" s="13"/>
      <c r="P165" s="13"/>
      <c r="Q165" s="13"/>
      <c r="R165" s="13"/>
      <c r="S165" s="13"/>
      <c r="T165" s="13"/>
      <c r="U165" s="13"/>
      <c r="V165" s="13"/>
      <c r="W165" s="13"/>
      <c r="X165" s="13"/>
      <c r="Y165" s="13"/>
      <c r="Z165" s="13"/>
      <c r="AA165" s="13"/>
      <c r="AB165" s="13"/>
    </row>
    <row r="166" spans="1:28" ht="22.5" customHeight="1">
      <c r="A166" s="16" t="s">
        <v>347</v>
      </c>
      <c r="B166" s="8"/>
      <c r="C166" s="8"/>
      <c r="D166" s="8"/>
      <c r="E166" s="8"/>
      <c r="F166" s="16"/>
      <c r="G166" s="8"/>
      <c r="H166" s="8"/>
      <c r="I166" s="8"/>
      <c r="J166" s="8"/>
      <c r="K166" s="13"/>
      <c r="L166" s="13"/>
      <c r="M166" s="13"/>
      <c r="N166" s="13"/>
      <c r="O166" s="13"/>
      <c r="P166" s="13"/>
      <c r="Q166" s="13"/>
      <c r="R166" s="13"/>
      <c r="S166" s="13"/>
      <c r="T166" s="13"/>
      <c r="U166" s="13"/>
      <c r="V166" s="13"/>
      <c r="W166" s="13"/>
      <c r="X166" s="13"/>
      <c r="Y166" s="13"/>
      <c r="Z166" s="13"/>
      <c r="AA166" s="13"/>
      <c r="AB166" s="13"/>
    </row>
    <row r="167" spans="1:28" ht="22.5" customHeight="1">
      <c r="A167" s="16" t="s">
        <v>348</v>
      </c>
      <c r="B167" s="8"/>
      <c r="C167" s="8"/>
      <c r="D167" s="8"/>
      <c r="E167" s="8"/>
      <c r="F167" s="16"/>
      <c r="G167" s="8"/>
      <c r="H167" s="8"/>
      <c r="I167" s="8"/>
      <c r="J167" s="8"/>
      <c r="K167" s="13"/>
      <c r="L167" s="13"/>
      <c r="M167" s="13"/>
      <c r="N167" s="13"/>
      <c r="O167" s="13"/>
      <c r="P167" s="13"/>
      <c r="Q167" s="13"/>
      <c r="R167" s="13"/>
      <c r="S167" s="13"/>
      <c r="T167" s="13"/>
      <c r="U167" s="13"/>
      <c r="V167" s="13"/>
      <c r="W167" s="13"/>
      <c r="X167" s="13"/>
      <c r="Y167" s="13"/>
      <c r="Z167" s="13"/>
      <c r="AA167" s="13"/>
      <c r="AB167" s="13"/>
    </row>
    <row r="168" spans="1:28" ht="22.5" customHeight="1">
      <c r="A168" s="16" t="s">
        <v>349</v>
      </c>
      <c r="B168" s="8"/>
      <c r="C168" s="8"/>
      <c r="D168" s="8"/>
      <c r="E168" s="8"/>
      <c r="F168" s="16"/>
      <c r="G168" s="8"/>
      <c r="H168" s="8"/>
      <c r="I168" s="8"/>
      <c r="J168" s="8"/>
      <c r="K168" s="13"/>
      <c r="L168" s="13"/>
      <c r="M168" s="13"/>
      <c r="N168" s="13"/>
      <c r="O168" s="13"/>
      <c r="P168" s="13"/>
      <c r="Q168" s="13"/>
      <c r="R168" s="13"/>
      <c r="S168" s="13"/>
      <c r="T168" s="13"/>
      <c r="U168" s="13"/>
      <c r="V168" s="13"/>
      <c r="W168" s="13"/>
      <c r="X168" s="13"/>
      <c r="Y168" s="13"/>
      <c r="Z168" s="13"/>
      <c r="AA168" s="13"/>
      <c r="AB168" s="13"/>
    </row>
    <row r="169" spans="1:28" ht="22.5" customHeight="1">
      <c r="A169" s="16" t="s">
        <v>350</v>
      </c>
      <c r="B169" s="8"/>
      <c r="C169" s="8"/>
      <c r="D169" s="8"/>
      <c r="E169" s="8"/>
      <c r="F169" s="16"/>
      <c r="G169" s="8"/>
      <c r="H169" s="8"/>
      <c r="I169" s="8"/>
      <c r="J169" s="8"/>
      <c r="K169" s="13"/>
      <c r="L169" s="13"/>
      <c r="M169" s="13"/>
      <c r="N169" s="13"/>
      <c r="O169" s="13"/>
      <c r="P169" s="13"/>
      <c r="Q169" s="13"/>
      <c r="R169" s="13"/>
      <c r="S169" s="13"/>
      <c r="T169" s="13"/>
      <c r="U169" s="13"/>
      <c r="V169" s="13"/>
      <c r="W169" s="13"/>
      <c r="X169" s="13"/>
      <c r="Y169" s="13"/>
      <c r="Z169" s="13"/>
      <c r="AA169" s="13"/>
      <c r="AB169" s="13"/>
    </row>
    <row r="170" spans="1:28" ht="22.5" customHeight="1">
      <c r="A170" s="16" t="s">
        <v>351</v>
      </c>
      <c r="B170" s="8"/>
      <c r="C170" s="8"/>
      <c r="D170" s="8"/>
      <c r="E170" s="8"/>
      <c r="F170" s="16"/>
      <c r="G170" s="8"/>
      <c r="H170" s="8"/>
      <c r="I170" s="8"/>
      <c r="J170" s="8"/>
      <c r="K170" s="13"/>
      <c r="L170" s="13"/>
      <c r="M170" s="13"/>
      <c r="N170" s="13"/>
      <c r="O170" s="13"/>
      <c r="P170" s="13"/>
      <c r="Q170" s="13"/>
      <c r="R170" s="13"/>
      <c r="S170" s="13"/>
      <c r="T170" s="13"/>
      <c r="U170" s="13"/>
      <c r="V170" s="13"/>
      <c r="W170" s="13"/>
      <c r="X170" s="13"/>
      <c r="Y170" s="13"/>
      <c r="Z170" s="13"/>
      <c r="AA170" s="13"/>
      <c r="AB170" s="13"/>
    </row>
    <row r="171" spans="1:28" ht="22.5" customHeight="1">
      <c r="A171" s="16" t="s">
        <v>352</v>
      </c>
      <c r="B171" s="8"/>
      <c r="C171" s="8"/>
      <c r="D171" s="8"/>
      <c r="E171" s="8"/>
      <c r="F171" s="16"/>
      <c r="G171" s="8"/>
      <c r="H171" s="8"/>
      <c r="I171" s="8"/>
      <c r="J171" s="8"/>
      <c r="K171" s="13"/>
      <c r="L171" s="13"/>
      <c r="M171" s="13"/>
      <c r="N171" s="13"/>
      <c r="O171" s="13"/>
      <c r="P171" s="13"/>
      <c r="Q171" s="13"/>
      <c r="R171" s="13"/>
      <c r="S171" s="13"/>
      <c r="T171" s="13"/>
      <c r="U171" s="13"/>
      <c r="V171" s="13"/>
      <c r="W171" s="13"/>
      <c r="X171" s="13"/>
      <c r="Y171" s="13"/>
      <c r="Z171" s="13"/>
      <c r="AA171" s="13"/>
      <c r="AB171" s="13"/>
    </row>
    <row r="172" spans="1:28" ht="22.5" customHeight="1">
      <c r="A172" s="16" t="s">
        <v>353</v>
      </c>
      <c r="B172" s="8"/>
      <c r="C172" s="8"/>
      <c r="D172" s="8"/>
      <c r="E172" s="8"/>
      <c r="F172" s="16"/>
      <c r="G172" s="8"/>
      <c r="H172" s="8"/>
      <c r="I172" s="8"/>
      <c r="J172" s="8"/>
      <c r="K172" s="13"/>
      <c r="L172" s="13"/>
      <c r="M172" s="13"/>
      <c r="N172" s="13"/>
      <c r="O172" s="13"/>
      <c r="P172" s="13"/>
      <c r="Q172" s="13"/>
      <c r="R172" s="13"/>
      <c r="S172" s="13"/>
      <c r="T172" s="13"/>
      <c r="U172" s="13"/>
      <c r="V172" s="13"/>
      <c r="W172" s="13"/>
      <c r="X172" s="13"/>
      <c r="Y172" s="13"/>
      <c r="Z172" s="13"/>
      <c r="AA172" s="13"/>
      <c r="AB172" s="13"/>
    </row>
    <row r="173" spans="1:28" ht="22.5" customHeight="1">
      <c r="A173" s="16" t="s">
        <v>354</v>
      </c>
      <c r="B173" s="8"/>
      <c r="C173" s="8"/>
      <c r="D173" s="8"/>
      <c r="E173" s="8"/>
      <c r="F173" s="16"/>
      <c r="G173" s="8"/>
      <c r="H173" s="8"/>
      <c r="I173" s="8"/>
      <c r="J173" s="8"/>
      <c r="K173" s="13"/>
      <c r="L173" s="13"/>
      <c r="M173" s="13"/>
      <c r="N173" s="13"/>
      <c r="O173" s="13"/>
      <c r="P173" s="13"/>
      <c r="Q173" s="13"/>
      <c r="R173" s="13"/>
      <c r="S173" s="13"/>
      <c r="T173" s="13"/>
      <c r="U173" s="13"/>
      <c r="V173" s="13"/>
      <c r="W173" s="13"/>
      <c r="X173" s="13"/>
      <c r="Y173" s="13"/>
      <c r="Z173" s="13"/>
      <c r="AA173" s="13"/>
      <c r="AB173" s="13"/>
    </row>
    <row r="174" spans="1:28" ht="22.5" customHeight="1">
      <c r="A174" s="16" t="s">
        <v>355</v>
      </c>
      <c r="B174" s="8"/>
      <c r="C174" s="8"/>
      <c r="D174" s="8"/>
      <c r="E174" s="8"/>
      <c r="F174" s="16"/>
      <c r="G174" s="8"/>
      <c r="H174" s="8"/>
      <c r="I174" s="8"/>
      <c r="J174" s="8"/>
      <c r="K174" s="13"/>
      <c r="L174" s="13"/>
      <c r="M174" s="13"/>
      <c r="N174" s="13"/>
      <c r="O174" s="13"/>
      <c r="P174" s="13"/>
      <c r="Q174" s="13"/>
      <c r="R174" s="13"/>
      <c r="S174" s="13"/>
      <c r="T174" s="13"/>
      <c r="U174" s="13"/>
      <c r="V174" s="13"/>
      <c r="W174" s="13"/>
      <c r="X174" s="13"/>
      <c r="Y174" s="13"/>
      <c r="Z174" s="13"/>
      <c r="AA174" s="13"/>
      <c r="AB174" s="13"/>
    </row>
    <row r="175" spans="1:28" ht="22.5" customHeight="1">
      <c r="A175" s="16" t="s">
        <v>356</v>
      </c>
      <c r="B175" s="8"/>
      <c r="C175" s="8"/>
      <c r="D175" s="8"/>
      <c r="E175" s="8"/>
      <c r="F175" s="16"/>
      <c r="G175" s="8"/>
      <c r="H175" s="8"/>
      <c r="I175" s="8"/>
      <c r="J175" s="8"/>
      <c r="K175" s="13"/>
      <c r="L175" s="13"/>
      <c r="M175" s="13"/>
      <c r="N175" s="13"/>
      <c r="O175" s="13"/>
      <c r="P175" s="13"/>
      <c r="Q175" s="13"/>
      <c r="R175" s="13"/>
      <c r="S175" s="13"/>
      <c r="T175" s="13"/>
      <c r="U175" s="13"/>
      <c r="V175" s="13"/>
      <c r="W175" s="13"/>
      <c r="X175" s="13"/>
      <c r="Y175" s="13"/>
      <c r="Z175" s="13"/>
      <c r="AA175" s="13"/>
      <c r="AB175" s="13"/>
    </row>
    <row r="176" spans="1:28" ht="22.5" customHeight="1">
      <c r="A176" s="16" t="s">
        <v>357</v>
      </c>
      <c r="B176" s="8"/>
      <c r="C176" s="8"/>
      <c r="D176" s="8"/>
      <c r="E176" s="8"/>
      <c r="F176" s="16"/>
      <c r="G176" s="8"/>
      <c r="H176" s="8"/>
      <c r="I176" s="8"/>
      <c r="J176" s="8"/>
      <c r="K176" s="13"/>
      <c r="L176" s="13"/>
      <c r="M176" s="13"/>
      <c r="N176" s="13"/>
      <c r="O176" s="13"/>
      <c r="P176" s="13"/>
      <c r="Q176" s="13"/>
      <c r="R176" s="13"/>
      <c r="S176" s="13"/>
      <c r="T176" s="13"/>
      <c r="U176" s="13"/>
      <c r="V176" s="13"/>
      <c r="W176" s="13"/>
      <c r="X176" s="13"/>
      <c r="Y176" s="13"/>
      <c r="Z176" s="13"/>
      <c r="AA176" s="13"/>
      <c r="AB176" s="13"/>
    </row>
    <row r="177" spans="1:28" ht="22.5" customHeight="1">
      <c r="A177" s="16" t="s">
        <v>358</v>
      </c>
      <c r="B177" s="8"/>
      <c r="C177" s="8"/>
      <c r="D177" s="8"/>
      <c r="E177" s="8"/>
      <c r="F177" s="16"/>
      <c r="G177" s="8"/>
      <c r="H177" s="8"/>
      <c r="I177" s="8"/>
      <c r="J177" s="8"/>
      <c r="K177" s="13"/>
      <c r="L177" s="13"/>
      <c r="M177" s="13"/>
      <c r="N177" s="13"/>
      <c r="O177" s="13"/>
      <c r="P177" s="13"/>
      <c r="Q177" s="13"/>
      <c r="R177" s="13"/>
      <c r="S177" s="13"/>
      <c r="T177" s="13"/>
      <c r="U177" s="13"/>
      <c r="V177" s="13"/>
      <c r="W177" s="13"/>
      <c r="X177" s="13"/>
      <c r="Y177" s="13"/>
      <c r="Z177" s="13"/>
      <c r="AA177" s="13"/>
      <c r="AB177" s="13"/>
    </row>
    <row r="178" spans="1:28" ht="22.5" customHeight="1">
      <c r="A178" s="16" t="s">
        <v>359</v>
      </c>
      <c r="B178" s="8"/>
      <c r="C178" s="8"/>
      <c r="D178" s="8"/>
      <c r="E178" s="8"/>
      <c r="F178" s="16"/>
      <c r="G178" s="8"/>
      <c r="H178" s="8"/>
      <c r="I178" s="8"/>
      <c r="J178" s="8"/>
      <c r="K178" s="13"/>
      <c r="L178" s="13"/>
      <c r="M178" s="13"/>
      <c r="N178" s="13"/>
      <c r="O178" s="13"/>
      <c r="P178" s="13"/>
      <c r="Q178" s="13"/>
      <c r="R178" s="13"/>
      <c r="S178" s="13"/>
      <c r="T178" s="13"/>
      <c r="U178" s="13"/>
      <c r="V178" s="13"/>
      <c r="W178" s="13"/>
      <c r="X178" s="13"/>
      <c r="Y178" s="13"/>
      <c r="Z178" s="13"/>
      <c r="AA178" s="13"/>
      <c r="AB178" s="13"/>
    </row>
    <row r="179" spans="1:28" ht="22.5" customHeight="1">
      <c r="A179" s="16" t="s">
        <v>360</v>
      </c>
      <c r="B179" s="8"/>
      <c r="C179" s="8"/>
      <c r="D179" s="8"/>
      <c r="E179" s="8"/>
      <c r="F179" s="16"/>
      <c r="G179" s="8"/>
      <c r="H179" s="8"/>
      <c r="I179" s="8"/>
      <c r="J179" s="8"/>
      <c r="K179" s="13"/>
      <c r="L179" s="13"/>
      <c r="M179" s="13"/>
      <c r="N179" s="13"/>
      <c r="O179" s="13"/>
      <c r="P179" s="13"/>
      <c r="Q179" s="13"/>
      <c r="R179" s="13"/>
      <c r="S179" s="13"/>
      <c r="T179" s="13"/>
      <c r="U179" s="13"/>
      <c r="V179" s="13"/>
      <c r="W179" s="13"/>
      <c r="X179" s="13"/>
      <c r="Y179" s="13"/>
      <c r="Z179" s="13"/>
      <c r="AA179" s="13"/>
      <c r="AB179" s="13"/>
    </row>
    <row r="180" spans="1:28" ht="22.5" customHeight="1">
      <c r="A180" s="16" t="s">
        <v>361</v>
      </c>
      <c r="B180" s="8"/>
      <c r="C180" s="8"/>
      <c r="D180" s="8"/>
      <c r="E180" s="8"/>
      <c r="F180" s="16"/>
      <c r="G180" s="8"/>
      <c r="H180" s="8"/>
      <c r="I180" s="8"/>
      <c r="J180" s="8"/>
      <c r="K180" s="13"/>
      <c r="L180" s="13"/>
      <c r="M180" s="13"/>
      <c r="N180" s="13"/>
      <c r="O180" s="13"/>
      <c r="P180" s="13"/>
      <c r="Q180" s="13"/>
      <c r="R180" s="13"/>
      <c r="S180" s="13"/>
      <c r="T180" s="13"/>
      <c r="U180" s="13"/>
      <c r="V180" s="13"/>
      <c r="W180" s="13"/>
      <c r="X180" s="13"/>
      <c r="Y180" s="13"/>
      <c r="Z180" s="13"/>
      <c r="AA180" s="13"/>
      <c r="AB180" s="13"/>
    </row>
    <row r="181" spans="1:28" ht="22.5" customHeight="1">
      <c r="A181" s="16" t="s">
        <v>362</v>
      </c>
      <c r="B181" s="8"/>
      <c r="C181" s="8"/>
      <c r="D181" s="8"/>
      <c r="E181" s="8"/>
      <c r="F181" s="16"/>
      <c r="G181" s="8"/>
      <c r="H181" s="8"/>
      <c r="I181" s="8"/>
      <c r="J181" s="8"/>
      <c r="K181" s="13"/>
      <c r="L181" s="13"/>
      <c r="M181" s="13"/>
      <c r="N181" s="13"/>
      <c r="O181" s="13"/>
      <c r="P181" s="13"/>
      <c r="Q181" s="13"/>
      <c r="R181" s="13"/>
      <c r="S181" s="13"/>
      <c r="T181" s="13"/>
      <c r="U181" s="13"/>
      <c r="V181" s="13"/>
      <c r="W181" s="13"/>
      <c r="X181" s="13"/>
      <c r="Y181" s="13"/>
      <c r="Z181" s="13"/>
      <c r="AA181" s="13"/>
      <c r="AB181" s="13"/>
    </row>
    <row r="182" spans="1:28" ht="22.5" customHeight="1">
      <c r="A182" s="16" t="s">
        <v>363</v>
      </c>
      <c r="B182" s="8"/>
      <c r="C182" s="8"/>
      <c r="D182" s="8"/>
      <c r="E182" s="8"/>
      <c r="F182" s="16"/>
      <c r="G182" s="8"/>
      <c r="H182" s="8"/>
      <c r="I182" s="8"/>
      <c r="J182" s="8"/>
      <c r="K182" s="13"/>
      <c r="L182" s="13"/>
      <c r="M182" s="13"/>
      <c r="N182" s="13"/>
      <c r="O182" s="13"/>
      <c r="P182" s="13"/>
      <c r="Q182" s="13"/>
      <c r="R182" s="13"/>
      <c r="S182" s="13"/>
      <c r="T182" s="13"/>
      <c r="U182" s="13"/>
      <c r="V182" s="13"/>
      <c r="W182" s="13"/>
      <c r="X182" s="13"/>
      <c r="Y182" s="13"/>
      <c r="Z182" s="13"/>
      <c r="AA182" s="13"/>
      <c r="AB182" s="13"/>
    </row>
    <row r="183" spans="1:28" ht="22.5" customHeight="1">
      <c r="A183" s="16" t="s">
        <v>364</v>
      </c>
      <c r="B183" s="8"/>
      <c r="C183" s="8"/>
      <c r="D183" s="8"/>
      <c r="E183" s="8"/>
      <c r="F183" s="16"/>
      <c r="G183" s="8"/>
      <c r="H183" s="8"/>
      <c r="I183" s="8"/>
      <c r="J183" s="8"/>
      <c r="K183" s="13"/>
      <c r="L183" s="13"/>
      <c r="M183" s="13"/>
      <c r="N183" s="13"/>
      <c r="O183" s="13"/>
      <c r="P183" s="13"/>
      <c r="Q183" s="13"/>
      <c r="R183" s="13"/>
      <c r="S183" s="13"/>
      <c r="T183" s="13"/>
      <c r="U183" s="13"/>
      <c r="V183" s="13"/>
      <c r="W183" s="13"/>
      <c r="X183" s="13"/>
      <c r="Y183" s="13"/>
      <c r="Z183" s="13"/>
      <c r="AA183" s="13"/>
      <c r="AB183" s="13"/>
    </row>
    <row r="184" spans="1:28" ht="22.5" customHeight="1">
      <c r="A184" s="16" t="s">
        <v>365</v>
      </c>
      <c r="B184" s="8"/>
      <c r="C184" s="8"/>
      <c r="D184" s="8"/>
      <c r="E184" s="8"/>
      <c r="F184" s="16"/>
      <c r="G184" s="8"/>
      <c r="H184" s="8"/>
      <c r="I184" s="8"/>
      <c r="J184" s="8"/>
      <c r="K184" s="13"/>
      <c r="L184" s="13"/>
      <c r="M184" s="13"/>
      <c r="N184" s="13"/>
      <c r="O184" s="13"/>
      <c r="P184" s="13"/>
      <c r="Q184" s="13"/>
      <c r="R184" s="13"/>
      <c r="S184" s="13"/>
      <c r="T184" s="13"/>
      <c r="U184" s="13"/>
      <c r="V184" s="13"/>
      <c r="W184" s="13"/>
      <c r="X184" s="13"/>
      <c r="Y184" s="13"/>
      <c r="Z184" s="13"/>
      <c r="AA184" s="13"/>
      <c r="AB184" s="13"/>
    </row>
    <row r="185" spans="1:28" ht="22.5" customHeight="1">
      <c r="A185" s="16" t="s">
        <v>366</v>
      </c>
      <c r="B185" s="8"/>
      <c r="C185" s="8"/>
      <c r="D185" s="8"/>
      <c r="E185" s="8"/>
      <c r="F185" s="16"/>
      <c r="G185" s="8"/>
      <c r="H185" s="8"/>
      <c r="I185" s="8"/>
      <c r="J185" s="8"/>
      <c r="K185" s="13"/>
      <c r="L185" s="13"/>
      <c r="M185" s="13"/>
      <c r="N185" s="13"/>
      <c r="O185" s="13"/>
      <c r="P185" s="13"/>
      <c r="Q185" s="13"/>
      <c r="R185" s="13"/>
      <c r="S185" s="13"/>
      <c r="T185" s="13"/>
      <c r="U185" s="13"/>
      <c r="V185" s="13"/>
      <c r="W185" s="13"/>
      <c r="X185" s="13"/>
      <c r="Y185" s="13"/>
      <c r="Z185" s="13"/>
      <c r="AA185" s="13"/>
      <c r="AB185" s="13"/>
    </row>
    <row r="186" spans="1:28" ht="22.5" customHeight="1">
      <c r="A186" s="16" t="s">
        <v>367</v>
      </c>
      <c r="B186" s="8"/>
      <c r="C186" s="8"/>
      <c r="D186" s="8"/>
      <c r="E186" s="8"/>
      <c r="F186" s="16"/>
      <c r="G186" s="8"/>
      <c r="H186" s="8"/>
      <c r="I186" s="8"/>
      <c r="J186" s="8"/>
      <c r="K186" s="13"/>
      <c r="L186" s="13"/>
      <c r="M186" s="13"/>
      <c r="N186" s="13"/>
      <c r="O186" s="13"/>
      <c r="P186" s="13"/>
      <c r="Q186" s="13"/>
      <c r="R186" s="13"/>
      <c r="S186" s="13"/>
      <c r="T186" s="13"/>
      <c r="U186" s="13"/>
      <c r="V186" s="13"/>
      <c r="W186" s="13"/>
      <c r="X186" s="13"/>
      <c r="Y186" s="13"/>
      <c r="Z186" s="13"/>
      <c r="AA186" s="13"/>
      <c r="AB186" s="13"/>
    </row>
    <row r="187" spans="1:28" ht="22.5" customHeight="1">
      <c r="A187" s="16" t="s">
        <v>368</v>
      </c>
      <c r="B187" s="8"/>
      <c r="C187" s="8"/>
      <c r="D187" s="8"/>
      <c r="E187" s="8"/>
      <c r="F187" s="16"/>
      <c r="G187" s="8"/>
      <c r="H187" s="8"/>
      <c r="I187" s="8"/>
      <c r="J187" s="8"/>
      <c r="K187" s="13"/>
      <c r="L187" s="13"/>
      <c r="M187" s="13"/>
      <c r="N187" s="13"/>
      <c r="O187" s="13"/>
      <c r="P187" s="13"/>
      <c r="Q187" s="13"/>
      <c r="R187" s="13"/>
      <c r="S187" s="13"/>
      <c r="T187" s="13"/>
      <c r="U187" s="13"/>
      <c r="V187" s="13"/>
      <c r="W187" s="13"/>
      <c r="X187" s="13"/>
      <c r="Y187" s="13"/>
      <c r="Z187" s="13"/>
      <c r="AA187" s="13"/>
      <c r="AB187" s="13"/>
    </row>
    <row r="188" spans="1:28" ht="22.5" customHeight="1">
      <c r="A188" s="16" t="s">
        <v>369</v>
      </c>
      <c r="B188" s="8"/>
      <c r="C188" s="8"/>
      <c r="D188" s="8"/>
      <c r="E188" s="8"/>
      <c r="F188" s="16"/>
      <c r="G188" s="8"/>
      <c r="H188" s="8"/>
      <c r="I188" s="8"/>
      <c r="J188" s="8"/>
      <c r="K188" s="13"/>
      <c r="L188" s="13"/>
      <c r="M188" s="13"/>
      <c r="N188" s="13"/>
      <c r="O188" s="13"/>
      <c r="P188" s="13"/>
      <c r="Q188" s="13"/>
      <c r="R188" s="13"/>
      <c r="S188" s="13"/>
      <c r="T188" s="13"/>
      <c r="U188" s="13"/>
      <c r="V188" s="13"/>
      <c r="W188" s="13"/>
      <c r="X188" s="13"/>
      <c r="Y188" s="13"/>
      <c r="Z188" s="13"/>
      <c r="AA188" s="13"/>
      <c r="AB188" s="13"/>
    </row>
    <row r="189" spans="1:28" ht="22.5" customHeight="1">
      <c r="A189" s="16" t="s">
        <v>370</v>
      </c>
      <c r="B189" s="8"/>
      <c r="C189" s="8"/>
      <c r="D189" s="8"/>
      <c r="E189" s="8"/>
      <c r="F189" s="16"/>
      <c r="G189" s="8"/>
      <c r="H189" s="8"/>
      <c r="I189" s="8"/>
      <c r="J189" s="8"/>
      <c r="K189" s="13"/>
      <c r="L189" s="13"/>
      <c r="M189" s="13"/>
      <c r="N189" s="13"/>
      <c r="O189" s="13"/>
      <c r="P189" s="13"/>
      <c r="Q189" s="13"/>
      <c r="R189" s="13"/>
      <c r="S189" s="13"/>
      <c r="T189" s="13"/>
      <c r="U189" s="13"/>
      <c r="V189" s="13"/>
      <c r="W189" s="13"/>
      <c r="X189" s="13"/>
      <c r="Y189" s="13"/>
      <c r="Z189" s="13"/>
      <c r="AA189" s="13"/>
      <c r="AB189" s="13"/>
    </row>
    <row r="190" spans="1:28" ht="22.5" customHeight="1">
      <c r="A190" s="16" t="s">
        <v>371</v>
      </c>
      <c r="B190" s="8"/>
      <c r="C190" s="8"/>
      <c r="D190" s="8"/>
      <c r="E190" s="8"/>
      <c r="F190" s="16"/>
      <c r="G190" s="8"/>
      <c r="H190" s="8"/>
      <c r="I190" s="8"/>
      <c r="J190" s="8"/>
      <c r="K190" s="13"/>
      <c r="L190" s="13"/>
      <c r="M190" s="13"/>
      <c r="N190" s="13"/>
      <c r="O190" s="13"/>
      <c r="P190" s="13"/>
      <c r="Q190" s="13"/>
      <c r="R190" s="13"/>
      <c r="S190" s="13"/>
      <c r="T190" s="13"/>
      <c r="U190" s="13"/>
      <c r="V190" s="13"/>
      <c r="W190" s="13"/>
      <c r="X190" s="13"/>
      <c r="Y190" s="13"/>
      <c r="Z190" s="13"/>
      <c r="AA190" s="13"/>
      <c r="AB190" s="13"/>
    </row>
    <row r="191" spans="1:28" ht="22.5" customHeight="1">
      <c r="A191" s="16" t="s">
        <v>372</v>
      </c>
      <c r="B191" s="8"/>
      <c r="C191" s="8"/>
      <c r="D191" s="8"/>
      <c r="E191" s="8"/>
      <c r="F191" s="16"/>
      <c r="G191" s="8"/>
      <c r="H191" s="8"/>
      <c r="I191" s="8"/>
      <c r="J191" s="8"/>
      <c r="K191" s="13"/>
      <c r="L191" s="13"/>
      <c r="M191" s="13"/>
      <c r="N191" s="13"/>
      <c r="O191" s="13"/>
      <c r="P191" s="13"/>
      <c r="Q191" s="13"/>
      <c r="R191" s="13"/>
      <c r="S191" s="13"/>
      <c r="T191" s="13"/>
      <c r="U191" s="13"/>
      <c r="V191" s="13"/>
      <c r="W191" s="13"/>
      <c r="X191" s="13"/>
      <c r="Y191" s="13"/>
      <c r="Z191" s="13"/>
      <c r="AA191" s="13"/>
      <c r="AB191" s="13"/>
    </row>
    <row r="192" spans="1:28" ht="22.5" customHeight="1">
      <c r="A192" s="16" t="s">
        <v>373</v>
      </c>
      <c r="B192" s="8"/>
      <c r="C192" s="8"/>
      <c r="D192" s="8"/>
      <c r="E192" s="8"/>
      <c r="F192" s="16"/>
      <c r="G192" s="8"/>
      <c r="H192" s="8"/>
      <c r="I192" s="8"/>
      <c r="J192" s="8"/>
      <c r="K192" s="13"/>
      <c r="L192" s="13"/>
      <c r="M192" s="13"/>
      <c r="N192" s="13"/>
      <c r="O192" s="13"/>
      <c r="P192" s="13"/>
      <c r="Q192" s="13"/>
      <c r="R192" s="13"/>
      <c r="S192" s="13"/>
      <c r="T192" s="13"/>
      <c r="U192" s="13"/>
      <c r="V192" s="13"/>
      <c r="W192" s="13"/>
      <c r="X192" s="13"/>
      <c r="Y192" s="13"/>
      <c r="Z192" s="13"/>
      <c r="AA192" s="13"/>
      <c r="AB192" s="13"/>
    </row>
    <row r="193" spans="1:28" ht="22.5" customHeight="1">
      <c r="A193" s="16" t="s">
        <v>374</v>
      </c>
      <c r="B193" s="8"/>
      <c r="C193" s="8"/>
      <c r="D193" s="8"/>
      <c r="E193" s="8"/>
      <c r="F193" s="16"/>
      <c r="G193" s="8"/>
      <c r="H193" s="8"/>
      <c r="I193" s="8"/>
      <c r="J193" s="8"/>
      <c r="K193" s="13"/>
      <c r="L193" s="13"/>
      <c r="M193" s="13"/>
      <c r="N193" s="13"/>
      <c r="O193" s="13"/>
      <c r="P193" s="13"/>
      <c r="Q193" s="13"/>
      <c r="R193" s="13"/>
      <c r="S193" s="13"/>
      <c r="T193" s="13"/>
      <c r="U193" s="13"/>
      <c r="V193" s="13"/>
      <c r="W193" s="13"/>
      <c r="X193" s="13"/>
      <c r="Y193" s="13"/>
      <c r="Z193" s="13"/>
      <c r="AA193" s="13"/>
      <c r="AB193" s="13"/>
    </row>
    <row r="194" spans="1:28" ht="22.5" customHeight="1">
      <c r="A194" s="16" t="s">
        <v>375</v>
      </c>
      <c r="B194" s="8"/>
      <c r="C194" s="8"/>
      <c r="D194" s="8"/>
      <c r="E194" s="8"/>
      <c r="F194" s="16"/>
      <c r="G194" s="8"/>
      <c r="H194" s="8"/>
      <c r="I194" s="8"/>
      <c r="J194" s="8"/>
      <c r="K194" s="13"/>
      <c r="L194" s="13"/>
      <c r="M194" s="13"/>
      <c r="N194" s="13"/>
      <c r="O194" s="13"/>
      <c r="P194" s="13"/>
      <c r="Q194" s="13"/>
      <c r="R194" s="13"/>
      <c r="S194" s="13"/>
      <c r="T194" s="13"/>
      <c r="U194" s="13"/>
      <c r="V194" s="13"/>
      <c r="W194" s="13"/>
      <c r="X194" s="13"/>
      <c r="Y194" s="13"/>
      <c r="Z194" s="13"/>
      <c r="AA194" s="13"/>
      <c r="AB194" s="13"/>
    </row>
    <row r="195" spans="1:28" ht="22.5" customHeight="1">
      <c r="A195" s="16" t="s">
        <v>376</v>
      </c>
      <c r="B195" s="8"/>
      <c r="C195" s="8"/>
      <c r="D195" s="8"/>
      <c r="E195" s="8"/>
      <c r="F195" s="16"/>
      <c r="G195" s="8"/>
      <c r="H195" s="8"/>
      <c r="I195" s="8"/>
      <c r="J195" s="8"/>
      <c r="K195" s="13"/>
      <c r="L195" s="13"/>
      <c r="M195" s="13"/>
      <c r="N195" s="13"/>
      <c r="O195" s="13"/>
      <c r="P195" s="13"/>
      <c r="Q195" s="13"/>
      <c r="R195" s="13"/>
      <c r="S195" s="13"/>
      <c r="T195" s="13"/>
      <c r="U195" s="13"/>
      <c r="V195" s="13"/>
      <c r="W195" s="13"/>
      <c r="X195" s="13"/>
      <c r="Y195" s="13"/>
      <c r="Z195" s="13"/>
      <c r="AA195" s="13"/>
      <c r="AB195" s="13"/>
    </row>
    <row r="196" spans="1:28" ht="22.5" customHeight="1">
      <c r="A196" s="16" t="s">
        <v>377</v>
      </c>
      <c r="B196" s="8"/>
      <c r="C196" s="8"/>
      <c r="D196" s="8"/>
      <c r="E196" s="8"/>
      <c r="F196" s="16"/>
      <c r="G196" s="8"/>
      <c r="H196" s="8"/>
      <c r="I196" s="8"/>
      <c r="J196" s="8"/>
      <c r="K196" s="13"/>
      <c r="L196" s="13"/>
      <c r="M196" s="13"/>
      <c r="N196" s="13"/>
      <c r="O196" s="13"/>
      <c r="P196" s="13"/>
      <c r="Q196" s="13"/>
      <c r="R196" s="13"/>
      <c r="S196" s="13"/>
      <c r="T196" s="13"/>
      <c r="U196" s="13"/>
      <c r="V196" s="13"/>
      <c r="W196" s="13"/>
      <c r="X196" s="13"/>
      <c r="Y196" s="13"/>
      <c r="Z196" s="13"/>
      <c r="AA196" s="13"/>
      <c r="AB196" s="13"/>
    </row>
    <row r="197" spans="1:28" ht="22.5" customHeight="1">
      <c r="A197" s="16" t="s">
        <v>378</v>
      </c>
      <c r="B197" s="8"/>
      <c r="C197" s="8"/>
      <c r="D197" s="8"/>
      <c r="E197" s="8"/>
      <c r="F197" s="16"/>
      <c r="G197" s="8"/>
      <c r="H197" s="8"/>
      <c r="I197" s="8"/>
      <c r="J197" s="8"/>
      <c r="K197" s="13"/>
      <c r="L197" s="13"/>
      <c r="M197" s="13"/>
      <c r="N197" s="13"/>
      <c r="O197" s="13"/>
      <c r="P197" s="13"/>
      <c r="Q197" s="13"/>
      <c r="R197" s="13"/>
      <c r="S197" s="13"/>
      <c r="T197" s="13"/>
      <c r="U197" s="13"/>
      <c r="V197" s="13"/>
      <c r="W197" s="13"/>
      <c r="X197" s="13"/>
      <c r="Y197" s="13"/>
      <c r="Z197" s="13"/>
      <c r="AA197" s="13"/>
      <c r="AB197" s="13"/>
    </row>
    <row r="198" spans="1:28" ht="22.5" customHeight="1">
      <c r="A198" s="16" t="s">
        <v>379</v>
      </c>
      <c r="B198" s="8"/>
      <c r="C198" s="8"/>
      <c r="D198" s="8"/>
      <c r="E198" s="8"/>
      <c r="F198" s="16"/>
      <c r="G198" s="8"/>
      <c r="H198" s="8"/>
      <c r="I198" s="8"/>
      <c r="J198" s="8"/>
      <c r="K198" s="13"/>
      <c r="L198" s="13"/>
      <c r="M198" s="13"/>
      <c r="N198" s="13"/>
      <c r="O198" s="13"/>
      <c r="P198" s="13"/>
      <c r="Q198" s="13"/>
      <c r="R198" s="13"/>
      <c r="S198" s="13"/>
      <c r="T198" s="13"/>
      <c r="U198" s="13"/>
      <c r="V198" s="13"/>
      <c r="W198" s="13"/>
      <c r="X198" s="13"/>
      <c r="Y198" s="13"/>
      <c r="Z198" s="13"/>
      <c r="AA198" s="13"/>
      <c r="AB198" s="13"/>
    </row>
    <row r="199" spans="1:28" ht="22.5" customHeight="1">
      <c r="A199" s="16" t="s">
        <v>380</v>
      </c>
      <c r="B199" s="8"/>
      <c r="C199" s="8"/>
      <c r="D199" s="8"/>
      <c r="E199" s="8"/>
      <c r="F199" s="16"/>
      <c r="G199" s="8"/>
      <c r="H199" s="8"/>
      <c r="I199" s="8"/>
      <c r="J199" s="8"/>
      <c r="K199" s="13"/>
      <c r="L199" s="13"/>
      <c r="M199" s="13"/>
      <c r="N199" s="13"/>
      <c r="O199" s="13"/>
      <c r="P199" s="13"/>
      <c r="Q199" s="13"/>
      <c r="R199" s="13"/>
      <c r="S199" s="13"/>
      <c r="T199" s="13"/>
      <c r="U199" s="13"/>
      <c r="V199" s="13"/>
      <c r="W199" s="13"/>
      <c r="X199" s="13"/>
      <c r="Y199" s="13"/>
      <c r="Z199" s="13"/>
      <c r="AA199" s="13"/>
      <c r="AB199" s="13"/>
    </row>
    <row r="200" spans="1:28" ht="22.5" customHeight="1">
      <c r="A200" s="16" t="s">
        <v>381</v>
      </c>
      <c r="B200" s="8"/>
      <c r="C200" s="8"/>
      <c r="D200" s="8"/>
      <c r="E200" s="8"/>
      <c r="F200" s="16"/>
      <c r="G200" s="8"/>
      <c r="H200" s="8"/>
      <c r="I200" s="8"/>
      <c r="J200" s="8"/>
      <c r="K200" s="13"/>
      <c r="L200" s="13"/>
      <c r="M200" s="13"/>
      <c r="N200" s="13"/>
      <c r="O200" s="13"/>
      <c r="P200" s="13"/>
      <c r="Q200" s="13"/>
      <c r="R200" s="13"/>
      <c r="S200" s="13"/>
      <c r="T200" s="13"/>
      <c r="U200" s="13"/>
      <c r="V200" s="13"/>
      <c r="W200" s="13"/>
      <c r="X200" s="13"/>
      <c r="Y200" s="13"/>
      <c r="Z200" s="13"/>
      <c r="AA200" s="13"/>
      <c r="AB200" s="13"/>
    </row>
    <row r="201" spans="1:28" ht="22.5" customHeight="1">
      <c r="A201" s="16" t="s">
        <v>382</v>
      </c>
      <c r="B201" s="8"/>
      <c r="C201" s="8"/>
      <c r="D201" s="8"/>
      <c r="E201" s="8"/>
      <c r="F201" s="16"/>
      <c r="G201" s="8"/>
      <c r="H201" s="8"/>
      <c r="I201" s="8"/>
      <c r="J201" s="8"/>
      <c r="K201" s="13"/>
      <c r="L201" s="13"/>
      <c r="M201" s="13"/>
      <c r="N201" s="13"/>
      <c r="O201" s="13"/>
      <c r="P201" s="13"/>
      <c r="Q201" s="13"/>
      <c r="R201" s="13"/>
      <c r="S201" s="13"/>
      <c r="T201" s="13"/>
      <c r="U201" s="13"/>
      <c r="V201" s="13"/>
      <c r="W201" s="13"/>
      <c r="X201" s="13"/>
      <c r="Y201" s="13"/>
      <c r="Z201" s="13"/>
      <c r="AA201" s="13"/>
      <c r="AB201" s="13"/>
    </row>
    <row r="202" spans="1:28" ht="22.5" customHeight="1">
      <c r="A202" s="16" t="s">
        <v>383</v>
      </c>
      <c r="B202" s="8"/>
      <c r="C202" s="8"/>
      <c r="D202" s="8"/>
      <c r="E202" s="8"/>
      <c r="F202" s="16"/>
      <c r="G202" s="8"/>
      <c r="H202" s="8"/>
      <c r="I202" s="8"/>
      <c r="J202" s="8"/>
      <c r="K202" s="13"/>
      <c r="L202" s="13"/>
      <c r="M202" s="13"/>
      <c r="N202" s="13"/>
      <c r="O202" s="13"/>
      <c r="P202" s="13"/>
      <c r="Q202" s="13"/>
      <c r="R202" s="13"/>
      <c r="S202" s="13"/>
      <c r="T202" s="13"/>
      <c r="U202" s="13"/>
      <c r="V202" s="13"/>
      <c r="W202" s="13"/>
      <c r="X202" s="13"/>
      <c r="Y202" s="13"/>
      <c r="Z202" s="13"/>
      <c r="AA202" s="13"/>
      <c r="AB202" s="13"/>
    </row>
    <row r="203" spans="1:28" ht="22.5" customHeight="1">
      <c r="A203" s="16" t="s">
        <v>384</v>
      </c>
      <c r="B203" s="8"/>
      <c r="C203" s="8"/>
      <c r="D203" s="8"/>
      <c r="E203" s="8"/>
      <c r="F203" s="16"/>
      <c r="G203" s="8"/>
      <c r="H203" s="8"/>
      <c r="I203" s="8"/>
      <c r="J203" s="8"/>
      <c r="K203" s="13"/>
      <c r="L203" s="13"/>
      <c r="M203" s="13"/>
      <c r="N203" s="13"/>
      <c r="O203" s="13"/>
      <c r="P203" s="13"/>
      <c r="Q203" s="13"/>
      <c r="R203" s="13"/>
      <c r="S203" s="13"/>
      <c r="T203" s="13"/>
      <c r="U203" s="13"/>
      <c r="V203" s="13"/>
      <c r="W203" s="13"/>
      <c r="X203" s="13"/>
      <c r="Y203" s="13"/>
      <c r="Z203" s="13"/>
      <c r="AA203" s="13"/>
      <c r="AB203" s="13"/>
    </row>
    <row r="204" spans="1:28" ht="22.5" customHeight="1">
      <c r="A204" s="16" t="s">
        <v>385</v>
      </c>
      <c r="B204" s="8"/>
      <c r="C204" s="8"/>
      <c r="D204" s="8"/>
      <c r="E204" s="8"/>
      <c r="F204" s="16"/>
      <c r="G204" s="8"/>
      <c r="H204" s="8"/>
      <c r="I204" s="8"/>
      <c r="J204" s="8"/>
      <c r="K204" s="13"/>
      <c r="L204" s="13"/>
      <c r="M204" s="13"/>
      <c r="N204" s="13"/>
      <c r="O204" s="13"/>
      <c r="P204" s="13"/>
      <c r="Q204" s="13"/>
      <c r="R204" s="13"/>
      <c r="S204" s="13"/>
      <c r="T204" s="13"/>
      <c r="U204" s="13"/>
      <c r="V204" s="13"/>
      <c r="W204" s="13"/>
      <c r="X204" s="13"/>
      <c r="Y204" s="13"/>
      <c r="Z204" s="13"/>
      <c r="AA204" s="13"/>
      <c r="AB204" s="13"/>
    </row>
    <row r="205" spans="1:28" ht="22.5" customHeight="1">
      <c r="A205" s="16" t="s">
        <v>386</v>
      </c>
      <c r="B205" s="8"/>
      <c r="C205" s="8"/>
      <c r="D205" s="8"/>
      <c r="E205" s="8"/>
      <c r="F205" s="16"/>
      <c r="G205" s="8"/>
      <c r="H205" s="8"/>
      <c r="I205" s="8"/>
      <c r="J205" s="8"/>
      <c r="K205" s="13"/>
      <c r="L205" s="13"/>
      <c r="M205" s="13"/>
      <c r="N205" s="13"/>
      <c r="O205" s="13"/>
      <c r="P205" s="13"/>
      <c r="Q205" s="13"/>
      <c r="R205" s="13"/>
      <c r="S205" s="13"/>
      <c r="T205" s="13"/>
      <c r="U205" s="13"/>
      <c r="V205" s="13"/>
      <c r="W205" s="13"/>
      <c r="X205" s="13"/>
      <c r="Y205" s="13"/>
      <c r="Z205" s="13"/>
      <c r="AA205" s="13"/>
      <c r="AB205" s="13"/>
    </row>
    <row r="206" spans="1:28" ht="22.5" customHeight="1">
      <c r="A206" s="16" t="s">
        <v>387</v>
      </c>
      <c r="B206" s="8"/>
      <c r="C206" s="8"/>
      <c r="D206" s="8"/>
      <c r="E206" s="8"/>
      <c r="F206" s="16"/>
      <c r="G206" s="8"/>
      <c r="H206" s="8"/>
      <c r="I206" s="8"/>
      <c r="J206" s="8"/>
      <c r="K206" s="13"/>
      <c r="L206" s="13"/>
      <c r="M206" s="13"/>
      <c r="N206" s="13"/>
      <c r="O206" s="13"/>
      <c r="P206" s="13"/>
      <c r="Q206" s="13"/>
      <c r="R206" s="13"/>
      <c r="S206" s="13"/>
      <c r="T206" s="13"/>
      <c r="U206" s="13"/>
      <c r="V206" s="13"/>
      <c r="W206" s="13"/>
      <c r="X206" s="13"/>
      <c r="Y206" s="13"/>
      <c r="Z206" s="13"/>
      <c r="AA206" s="13"/>
      <c r="AB206" s="13"/>
    </row>
    <row r="207" spans="1:28" ht="22.5" customHeight="1">
      <c r="A207" s="16" t="s">
        <v>388</v>
      </c>
      <c r="B207" s="8"/>
      <c r="C207" s="8"/>
      <c r="D207" s="8"/>
      <c r="E207" s="8"/>
      <c r="F207" s="16"/>
      <c r="G207" s="8"/>
      <c r="H207" s="8"/>
      <c r="I207" s="8"/>
      <c r="J207" s="8"/>
      <c r="K207" s="13"/>
      <c r="L207" s="13"/>
      <c r="M207" s="13"/>
      <c r="N207" s="13"/>
      <c r="O207" s="13"/>
      <c r="P207" s="13"/>
      <c r="Q207" s="13"/>
      <c r="R207" s="13"/>
      <c r="S207" s="13"/>
      <c r="T207" s="13"/>
      <c r="U207" s="13"/>
      <c r="V207" s="13"/>
      <c r="W207" s="13"/>
      <c r="X207" s="13"/>
      <c r="Y207" s="13"/>
      <c r="Z207" s="13"/>
      <c r="AA207" s="13"/>
      <c r="AB207" s="13"/>
    </row>
    <row r="208" spans="1:28" ht="22.5" customHeight="1">
      <c r="A208" s="16" t="s">
        <v>389</v>
      </c>
      <c r="B208" s="8"/>
      <c r="C208" s="8"/>
      <c r="D208" s="8"/>
      <c r="E208" s="8"/>
      <c r="F208" s="16"/>
      <c r="G208" s="8"/>
      <c r="H208" s="8"/>
      <c r="I208" s="8"/>
      <c r="J208" s="8"/>
      <c r="K208" s="13"/>
      <c r="L208" s="13"/>
      <c r="M208" s="13"/>
      <c r="N208" s="13"/>
      <c r="O208" s="13"/>
      <c r="P208" s="13"/>
      <c r="Q208" s="13"/>
      <c r="R208" s="13"/>
      <c r="S208" s="13"/>
      <c r="T208" s="13"/>
      <c r="U208" s="13"/>
      <c r="V208" s="13"/>
      <c r="W208" s="13"/>
      <c r="X208" s="13"/>
      <c r="Y208" s="13"/>
      <c r="Z208" s="13"/>
      <c r="AA208" s="13"/>
      <c r="AB208" s="13"/>
    </row>
    <row r="209" spans="1:28" ht="22.5" customHeight="1">
      <c r="A209" s="16" t="s">
        <v>390</v>
      </c>
      <c r="B209" s="8"/>
      <c r="C209" s="8"/>
      <c r="D209" s="8"/>
      <c r="E209" s="8"/>
      <c r="F209" s="16"/>
      <c r="G209" s="8"/>
      <c r="H209" s="8"/>
      <c r="I209" s="8"/>
      <c r="J209" s="8"/>
      <c r="K209" s="13"/>
      <c r="L209" s="13"/>
      <c r="M209" s="13"/>
      <c r="N209" s="13"/>
      <c r="O209" s="13"/>
      <c r="P209" s="13"/>
      <c r="Q209" s="13"/>
      <c r="R209" s="13"/>
      <c r="S209" s="13"/>
      <c r="T209" s="13"/>
      <c r="U209" s="13"/>
      <c r="V209" s="13"/>
      <c r="W209" s="13"/>
      <c r="X209" s="13"/>
      <c r="Y209" s="13"/>
      <c r="Z209" s="13"/>
      <c r="AA209" s="13"/>
      <c r="AB209" s="13"/>
    </row>
    <row r="210" spans="1:28" ht="22.5" customHeight="1">
      <c r="A210" s="16" t="s">
        <v>391</v>
      </c>
      <c r="B210" s="8"/>
      <c r="C210" s="8"/>
      <c r="D210" s="8"/>
      <c r="E210" s="8"/>
      <c r="F210" s="16"/>
      <c r="G210" s="8"/>
      <c r="H210" s="8"/>
      <c r="I210" s="8"/>
      <c r="J210" s="8"/>
      <c r="K210" s="13"/>
      <c r="L210" s="13"/>
      <c r="M210" s="13"/>
      <c r="N210" s="13"/>
      <c r="O210" s="13"/>
      <c r="P210" s="13"/>
      <c r="Q210" s="13"/>
      <c r="R210" s="13"/>
      <c r="S210" s="13"/>
      <c r="T210" s="13"/>
      <c r="U210" s="13"/>
      <c r="V210" s="13"/>
      <c r="W210" s="13"/>
      <c r="X210" s="13"/>
      <c r="Y210" s="13"/>
      <c r="Z210" s="13"/>
      <c r="AA210" s="13"/>
      <c r="AB210" s="13"/>
    </row>
    <row r="211" spans="1:28" ht="22.5" customHeight="1">
      <c r="A211" s="16" t="s">
        <v>392</v>
      </c>
      <c r="B211" s="8"/>
      <c r="C211" s="8"/>
      <c r="D211" s="8"/>
      <c r="E211" s="8"/>
      <c r="F211" s="16"/>
      <c r="G211" s="8"/>
      <c r="H211" s="8"/>
      <c r="I211" s="8"/>
      <c r="J211" s="8"/>
      <c r="K211" s="13"/>
      <c r="L211" s="13"/>
      <c r="M211" s="13"/>
      <c r="N211" s="13"/>
      <c r="O211" s="13"/>
      <c r="P211" s="13"/>
      <c r="Q211" s="13"/>
      <c r="R211" s="13"/>
      <c r="S211" s="13"/>
      <c r="T211" s="13"/>
      <c r="U211" s="13"/>
      <c r="V211" s="13"/>
      <c r="W211" s="13"/>
      <c r="X211" s="13"/>
      <c r="Y211" s="13"/>
      <c r="Z211" s="13"/>
      <c r="AA211" s="13"/>
      <c r="AB211" s="13"/>
    </row>
    <row r="212" spans="1:28" ht="22.5" customHeight="1">
      <c r="A212" s="16" t="s">
        <v>393</v>
      </c>
      <c r="B212" s="8"/>
      <c r="C212" s="8"/>
      <c r="D212" s="8"/>
      <c r="E212" s="8"/>
      <c r="F212" s="16"/>
      <c r="G212" s="8"/>
      <c r="H212" s="8"/>
      <c r="I212" s="8"/>
      <c r="J212" s="8"/>
      <c r="K212" s="13"/>
      <c r="L212" s="13"/>
      <c r="M212" s="13"/>
      <c r="N212" s="13"/>
      <c r="O212" s="13"/>
      <c r="P212" s="13"/>
      <c r="Q212" s="13"/>
      <c r="R212" s="13"/>
      <c r="S212" s="13"/>
      <c r="T212" s="13"/>
      <c r="U212" s="13"/>
      <c r="V212" s="13"/>
      <c r="W212" s="13"/>
      <c r="X212" s="13"/>
      <c r="Y212" s="13"/>
      <c r="Z212" s="13"/>
      <c r="AA212" s="13"/>
      <c r="AB212" s="13"/>
    </row>
    <row r="213" spans="1:28" ht="22.5" customHeight="1">
      <c r="A213" s="16" t="s">
        <v>394</v>
      </c>
      <c r="B213" s="8"/>
      <c r="C213" s="8"/>
      <c r="D213" s="8"/>
      <c r="E213" s="8"/>
      <c r="F213" s="16"/>
      <c r="G213" s="8"/>
      <c r="H213" s="8"/>
      <c r="I213" s="8"/>
      <c r="J213" s="8"/>
      <c r="K213" s="13"/>
      <c r="L213" s="13"/>
      <c r="M213" s="13"/>
      <c r="N213" s="13"/>
      <c r="O213" s="13"/>
      <c r="P213" s="13"/>
      <c r="Q213" s="13"/>
      <c r="R213" s="13"/>
      <c r="S213" s="13"/>
      <c r="T213" s="13"/>
      <c r="U213" s="13"/>
      <c r="V213" s="13"/>
      <c r="W213" s="13"/>
      <c r="X213" s="13"/>
      <c r="Y213" s="13"/>
      <c r="Z213" s="13"/>
      <c r="AA213" s="13"/>
      <c r="AB213" s="13"/>
    </row>
    <row r="214" spans="1:28" ht="22.5" customHeight="1">
      <c r="A214" s="16" t="s">
        <v>395</v>
      </c>
      <c r="B214" s="8"/>
      <c r="C214" s="8"/>
      <c r="D214" s="8"/>
      <c r="E214" s="8"/>
      <c r="F214" s="16"/>
      <c r="G214" s="8"/>
      <c r="H214" s="8"/>
      <c r="I214" s="8"/>
      <c r="J214" s="8"/>
      <c r="K214" s="13"/>
      <c r="L214" s="13"/>
      <c r="M214" s="13"/>
      <c r="N214" s="13"/>
      <c r="O214" s="13"/>
      <c r="P214" s="13"/>
      <c r="Q214" s="13"/>
      <c r="R214" s="13"/>
      <c r="S214" s="13"/>
      <c r="T214" s="13"/>
      <c r="U214" s="13"/>
      <c r="V214" s="13"/>
      <c r="W214" s="13"/>
      <c r="X214" s="13"/>
      <c r="Y214" s="13"/>
      <c r="Z214" s="13"/>
      <c r="AA214" s="13"/>
      <c r="AB214" s="13"/>
    </row>
    <row r="215" spans="1:28" ht="22.5" customHeight="1">
      <c r="A215" s="16" t="s">
        <v>396</v>
      </c>
      <c r="B215" s="8"/>
      <c r="C215" s="8"/>
      <c r="D215" s="8"/>
      <c r="E215" s="8"/>
      <c r="F215" s="16"/>
      <c r="G215" s="8"/>
      <c r="H215" s="8"/>
      <c r="I215" s="8"/>
      <c r="J215" s="8"/>
      <c r="K215" s="13"/>
      <c r="L215" s="13"/>
      <c r="M215" s="13"/>
      <c r="N215" s="13"/>
      <c r="O215" s="13"/>
      <c r="P215" s="13"/>
      <c r="Q215" s="13"/>
      <c r="R215" s="13"/>
      <c r="S215" s="13"/>
      <c r="T215" s="13"/>
      <c r="U215" s="13"/>
      <c r="V215" s="13"/>
      <c r="W215" s="13"/>
      <c r="X215" s="13"/>
      <c r="Y215" s="13"/>
      <c r="Z215" s="13"/>
      <c r="AA215" s="13"/>
      <c r="AB215" s="13"/>
    </row>
    <row r="216" spans="1:28" ht="22.5" customHeight="1">
      <c r="A216" s="16" t="s">
        <v>397</v>
      </c>
      <c r="B216" s="8"/>
      <c r="C216" s="8"/>
      <c r="D216" s="8"/>
      <c r="E216" s="8"/>
      <c r="F216" s="16"/>
      <c r="G216" s="8"/>
      <c r="H216" s="8"/>
      <c r="I216" s="8"/>
      <c r="J216" s="8"/>
      <c r="K216" s="13"/>
      <c r="L216" s="13"/>
      <c r="M216" s="13"/>
      <c r="N216" s="13"/>
      <c r="O216" s="13"/>
      <c r="P216" s="13"/>
      <c r="Q216" s="13"/>
      <c r="R216" s="13"/>
      <c r="S216" s="13"/>
      <c r="T216" s="13"/>
      <c r="U216" s="13"/>
      <c r="V216" s="13"/>
      <c r="W216" s="13"/>
      <c r="X216" s="13"/>
      <c r="Y216" s="13"/>
      <c r="Z216" s="13"/>
      <c r="AA216" s="13"/>
      <c r="AB216" s="13"/>
    </row>
    <row r="217" spans="1:28" ht="22.5" customHeight="1">
      <c r="A217" s="16" t="s">
        <v>398</v>
      </c>
      <c r="B217" s="8"/>
      <c r="C217" s="8"/>
      <c r="D217" s="8"/>
      <c r="E217" s="8"/>
      <c r="F217" s="16"/>
      <c r="G217" s="8"/>
      <c r="H217" s="8"/>
      <c r="I217" s="8"/>
      <c r="J217" s="8"/>
      <c r="K217" s="13"/>
      <c r="L217" s="13"/>
      <c r="M217" s="13"/>
      <c r="N217" s="13"/>
      <c r="O217" s="13"/>
      <c r="P217" s="13"/>
      <c r="Q217" s="13"/>
      <c r="R217" s="13"/>
      <c r="S217" s="13"/>
      <c r="T217" s="13"/>
      <c r="U217" s="13"/>
      <c r="V217" s="13"/>
      <c r="W217" s="13"/>
      <c r="X217" s="13"/>
      <c r="Y217" s="13"/>
      <c r="Z217" s="13"/>
      <c r="AA217" s="13"/>
      <c r="AB217" s="13"/>
    </row>
    <row r="218" spans="1:28" ht="22.5" customHeight="1">
      <c r="A218" s="16" t="s">
        <v>399</v>
      </c>
      <c r="B218" s="8"/>
      <c r="C218" s="8"/>
      <c r="D218" s="8"/>
      <c r="E218" s="8"/>
      <c r="F218" s="16"/>
      <c r="G218" s="8"/>
      <c r="H218" s="8"/>
      <c r="I218" s="8"/>
      <c r="J218" s="8"/>
      <c r="K218" s="13"/>
      <c r="L218" s="13"/>
      <c r="M218" s="13"/>
      <c r="N218" s="13"/>
      <c r="O218" s="13"/>
      <c r="P218" s="13"/>
      <c r="Q218" s="13"/>
      <c r="R218" s="13"/>
      <c r="S218" s="13"/>
      <c r="T218" s="13"/>
      <c r="U218" s="13"/>
      <c r="V218" s="13"/>
      <c r="W218" s="13"/>
      <c r="X218" s="13"/>
      <c r="Y218" s="13"/>
      <c r="Z218" s="13"/>
      <c r="AA218" s="13"/>
      <c r="AB218" s="13"/>
    </row>
    <row r="219" spans="1:28" ht="22.5" customHeight="1">
      <c r="A219" s="16" t="s">
        <v>400</v>
      </c>
      <c r="B219" s="8"/>
      <c r="C219" s="8"/>
      <c r="D219" s="8"/>
      <c r="E219" s="8"/>
      <c r="F219" s="16"/>
      <c r="G219" s="8"/>
      <c r="H219" s="8"/>
      <c r="I219" s="8"/>
      <c r="J219" s="8"/>
      <c r="K219" s="13"/>
      <c r="L219" s="13"/>
      <c r="M219" s="13"/>
      <c r="N219" s="13"/>
      <c r="O219" s="13"/>
      <c r="P219" s="13"/>
      <c r="Q219" s="13"/>
      <c r="R219" s="13"/>
      <c r="S219" s="13"/>
      <c r="T219" s="13"/>
      <c r="U219" s="13"/>
      <c r="V219" s="13"/>
      <c r="W219" s="13"/>
      <c r="X219" s="13"/>
      <c r="Y219" s="13"/>
      <c r="Z219" s="13"/>
      <c r="AA219" s="13"/>
      <c r="AB219" s="13"/>
    </row>
    <row r="220" spans="1:28" ht="22.5" customHeight="1">
      <c r="A220" s="16" t="s">
        <v>401</v>
      </c>
      <c r="B220" s="8"/>
      <c r="C220" s="8"/>
      <c r="D220" s="8"/>
      <c r="E220" s="8"/>
      <c r="F220" s="16"/>
      <c r="G220" s="8"/>
      <c r="H220" s="8"/>
      <c r="I220" s="8"/>
      <c r="J220" s="8"/>
      <c r="K220" s="13"/>
      <c r="L220" s="13"/>
      <c r="M220" s="13"/>
      <c r="N220" s="13"/>
      <c r="O220" s="13"/>
      <c r="P220" s="13"/>
      <c r="Q220" s="13"/>
      <c r="R220" s="13"/>
      <c r="S220" s="13"/>
      <c r="T220" s="13"/>
      <c r="U220" s="13"/>
      <c r="V220" s="13"/>
      <c r="W220" s="13"/>
      <c r="X220" s="13"/>
      <c r="Y220" s="13"/>
      <c r="Z220" s="13"/>
      <c r="AA220" s="13"/>
      <c r="AB220" s="13"/>
    </row>
    <row r="221" spans="1:28" ht="22.5" customHeight="1">
      <c r="A221" s="16" t="s">
        <v>402</v>
      </c>
      <c r="B221" s="8"/>
      <c r="C221" s="8"/>
      <c r="D221" s="8"/>
      <c r="E221" s="8"/>
      <c r="F221" s="16"/>
      <c r="G221" s="8"/>
      <c r="H221" s="8"/>
      <c r="I221" s="8"/>
      <c r="J221" s="8"/>
      <c r="K221" s="13"/>
      <c r="L221" s="13"/>
      <c r="M221" s="13"/>
      <c r="N221" s="13"/>
      <c r="O221" s="13"/>
      <c r="P221" s="13"/>
      <c r="Q221" s="13"/>
      <c r="R221" s="13"/>
      <c r="S221" s="13"/>
      <c r="T221" s="13"/>
      <c r="U221" s="13"/>
      <c r="V221" s="13"/>
      <c r="W221" s="13"/>
      <c r="X221" s="13"/>
      <c r="Y221" s="13"/>
      <c r="Z221" s="13"/>
      <c r="AA221" s="13"/>
      <c r="AB221" s="13"/>
    </row>
    <row r="222" spans="1:28" ht="22.5" customHeight="1">
      <c r="A222" s="16" t="s">
        <v>403</v>
      </c>
      <c r="B222" s="8"/>
      <c r="C222" s="8"/>
      <c r="D222" s="8"/>
      <c r="E222" s="8"/>
      <c r="F222" s="16"/>
      <c r="G222" s="8"/>
      <c r="H222" s="8"/>
      <c r="I222" s="8"/>
      <c r="J222" s="8"/>
      <c r="K222" s="13"/>
      <c r="L222" s="13"/>
      <c r="M222" s="13"/>
      <c r="N222" s="13"/>
      <c r="O222" s="13"/>
      <c r="P222" s="13"/>
      <c r="Q222" s="13"/>
      <c r="R222" s="13"/>
      <c r="S222" s="13"/>
      <c r="T222" s="13"/>
      <c r="U222" s="13"/>
      <c r="V222" s="13"/>
      <c r="W222" s="13"/>
      <c r="X222" s="13"/>
      <c r="Y222" s="13"/>
      <c r="Z222" s="13"/>
      <c r="AA222" s="13"/>
      <c r="AB222" s="13"/>
    </row>
    <row r="223" spans="1:28" ht="22.5" customHeight="1">
      <c r="A223" s="16" t="s">
        <v>404</v>
      </c>
      <c r="B223" s="8"/>
      <c r="C223" s="8"/>
      <c r="D223" s="8"/>
      <c r="E223" s="8"/>
      <c r="F223" s="16"/>
      <c r="G223" s="8"/>
      <c r="H223" s="8"/>
      <c r="I223" s="8"/>
      <c r="J223" s="8"/>
      <c r="K223" s="13"/>
      <c r="L223" s="13"/>
      <c r="M223" s="13"/>
      <c r="N223" s="13"/>
      <c r="O223" s="13"/>
      <c r="P223" s="13"/>
      <c r="Q223" s="13"/>
      <c r="R223" s="13"/>
      <c r="S223" s="13"/>
      <c r="T223" s="13"/>
      <c r="U223" s="13"/>
      <c r="V223" s="13"/>
      <c r="W223" s="13"/>
      <c r="X223" s="13"/>
      <c r="Y223" s="13"/>
      <c r="Z223" s="13"/>
      <c r="AA223" s="13"/>
      <c r="AB223" s="13"/>
    </row>
    <row r="224" spans="1:28" ht="22.5" customHeight="1">
      <c r="A224" s="16" t="s">
        <v>405</v>
      </c>
      <c r="B224" s="8"/>
      <c r="C224" s="8"/>
      <c r="D224" s="8"/>
      <c r="E224" s="8"/>
      <c r="F224" s="16"/>
      <c r="G224" s="8"/>
      <c r="H224" s="8"/>
      <c r="I224" s="8"/>
      <c r="J224" s="8"/>
      <c r="K224" s="13"/>
      <c r="L224" s="13"/>
      <c r="M224" s="13"/>
      <c r="N224" s="13"/>
      <c r="O224" s="13"/>
      <c r="P224" s="13"/>
      <c r="Q224" s="13"/>
      <c r="R224" s="13"/>
      <c r="S224" s="13"/>
      <c r="T224" s="13"/>
      <c r="U224" s="13"/>
      <c r="V224" s="13"/>
      <c r="W224" s="13"/>
      <c r="X224" s="13"/>
      <c r="Y224" s="13"/>
      <c r="Z224" s="13"/>
      <c r="AA224" s="13"/>
      <c r="AB224" s="13"/>
    </row>
    <row r="225" spans="1:28" ht="22.5" customHeight="1">
      <c r="A225" s="16" t="s">
        <v>406</v>
      </c>
      <c r="B225" s="8"/>
      <c r="C225" s="8"/>
      <c r="D225" s="8"/>
      <c r="E225" s="8"/>
      <c r="F225" s="16"/>
      <c r="G225" s="8"/>
      <c r="H225" s="8"/>
      <c r="I225" s="8"/>
      <c r="J225" s="8"/>
      <c r="K225" s="13"/>
      <c r="L225" s="13"/>
      <c r="M225" s="13"/>
      <c r="N225" s="13"/>
      <c r="O225" s="13"/>
      <c r="P225" s="13"/>
      <c r="Q225" s="13"/>
      <c r="R225" s="13"/>
      <c r="S225" s="13"/>
      <c r="T225" s="13"/>
      <c r="U225" s="13"/>
      <c r="V225" s="13"/>
      <c r="W225" s="13"/>
      <c r="X225" s="13"/>
      <c r="Y225" s="13"/>
      <c r="Z225" s="13"/>
      <c r="AA225" s="13"/>
      <c r="AB225" s="13"/>
    </row>
    <row r="226" spans="1:28" ht="22.5" customHeight="1">
      <c r="A226" s="16" t="s">
        <v>407</v>
      </c>
      <c r="B226" s="8"/>
      <c r="C226" s="8"/>
      <c r="D226" s="8"/>
      <c r="E226" s="8"/>
      <c r="F226" s="16"/>
      <c r="G226" s="8"/>
      <c r="H226" s="8"/>
      <c r="I226" s="8"/>
      <c r="J226" s="8"/>
      <c r="K226" s="13"/>
      <c r="L226" s="13"/>
      <c r="M226" s="13"/>
      <c r="N226" s="13"/>
      <c r="O226" s="13"/>
      <c r="P226" s="13"/>
      <c r="Q226" s="13"/>
      <c r="R226" s="13"/>
      <c r="S226" s="13"/>
      <c r="T226" s="13"/>
      <c r="U226" s="13"/>
      <c r="V226" s="13"/>
      <c r="W226" s="13"/>
      <c r="X226" s="13"/>
      <c r="Y226" s="13"/>
      <c r="Z226" s="13"/>
      <c r="AA226" s="13"/>
      <c r="AB226" s="13"/>
    </row>
    <row r="227" spans="1:28" ht="22.5" customHeight="1">
      <c r="A227" s="16" t="s">
        <v>408</v>
      </c>
      <c r="B227" s="8"/>
      <c r="C227" s="8"/>
      <c r="D227" s="8"/>
      <c r="E227" s="8"/>
      <c r="F227" s="16"/>
      <c r="G227" s="8"/>
      <c r="H227" s="8"/>
      <c r="I227" s="8"/>
      <c r="J227" s="8"/>
      <c r="K227" s="13"/>
      <c r="L227" s="13"/>
      <c r="M227" s="13"/>
      <c r="N227" s="13"/>
      <c r="O227" s="13"/>
      <c r="P227" s="13"/>
      <c r="Q227" s="13"/>
      <c r="R227" s="13"/>
      <c r="S227" s="13"/>
      <c r="T227" s="13"/>
      <c r="U227" s="13"/>
      <c r="V227" s="13"/>
      <c r="W227" s="13"/>
      <c r="X227" s="13"/>
      <c r="Y227" s="13"/>
      <c r="Z227" s="13"/>
      <c r="AA227" s="13"/>
      <c r="AB227" s="13"/>
    </row>
    <row r="228" spans="1:28" ht="22.5" customHeight="1">
      <c r="A228" s="16" t="s">
        <v>409</v>
      </c>
      <c r="B228" s="8"/>
      <c r="C228" s="8"/>
      <c r="D228" s="8"/>
      <c r="E228" s="8"/>
      <c r="F228" s="16"/>
      <c r="G228" s="8"/>
      <c r="H228" s="8"/>
      <c r="I228" s="8"/>
      <c r="J228" s="8"/>
      <c r="K228" s="13"/>
      <c r="L228" s="13"/>
      <c r="M228" s="13"/>
      <c r="N228" s="13"/>
      <c r="O228" s="13"/>
      <c r="P228" s="13"/>
      <c r="Q228" s="13"/>
      <c r="R228" s="13"/>
      <c r="S228" s="13"/>
      <c r="T228" s="13"/>
      <c r="U228" s="13"/>
      <c r="V228" s="13"/>
      <c r="W228" s="13"/>
      <c r="X228" s="13"/>
      <c r="Y228" s="13"/>
      <c r="Z228" s="13"/>
      <c r="AA228" s="13"/>
      <c r="AB228" s="13"/>
    </row>
    <row r="229" spans="1:28" ht="22.5" customHeight="1">
      <c r="A229" s="16" t="s">
        <v>410</v>
      </c>
      <c r="B229" s="8"/>
      <c r="C229" s="8"/>
      <c r="D229" s="8"/>
      <c r="E229" s="8"/>
      <c r="F229" s="16"/>
      <c r="G229" s="8"/>
      <c r="H229" s="8"/>
      <c r="I229" s="8"/>
      <c r="J229" s="8"/>
      <c r="K229" s="13"/>
      <c r="L229" s="13"/>
      <c r="M229" s="13"/>
      <c r="N229" s="13"/>
      <c r="O229" s="13"/>
      <c r="P229" s="13"/>
      <c r="Q229" s="13"/>
      <c r="R229" s="13"/>
      <c r="S229" s="13"/>
      <c r="T229" s="13"/>
      <c r="U229" s="13"/>
      <c r="V229" s="13"/>
      <c r="W229" s="13"/>
      <c r="X229" s="13"/>
      <c r="Y229" s="13"/>
      <c r="Z229" s="13"/>
      <c r="AA229" s="13"/>
      <c r="AB229" s="13"/>
    </row>
    <row r="230" spans="1:28" ht="22.5" customHeight="1">
      <c r="A230" s="16" t="s">
        <v>411</v>
      </c>
      <c r="B230" s="8"/>
      <c r="C230" s="8"/>
      <c r="D230" s="8"/>
      <c r="E230" s="8"/>
      <c r="F230" s="16"/>
      <c r="G230" s="8"/>
      <c r="H230" s="8"/>
      <c r="I230" s="8"/>
      <c r="J230" s="8"/>
      <c r="K230" s="13"/>
      <c r="L230" s="13"/>
      <c r="M230" s="13"/>
      <c r="N230" s="13"/>
      <c r="O230" s="13"/>
      <c r="P230" s="13"/>
      <c r="Q230" s="13"/>
      <c r="R230" s="13"/>
      <c r="S230" s="13"/>
      <c r="T230" s="13"/>
      <c r="U230" s="13"/>
      <c r="V230" s="13"/>
      <c r="W230" s="13"/>
      <c r="X230" s="13"/>
      <c r="Y230" s="13"/>
      <c r="Z230" s="13"/>
      <c r="AA230" s="13"/>
      <c r="AB230" s="13"/>
    </row>
    <row r="231" spans="1:28" ht="22.5" customHeight="1">
      <c r="A231" s="16" t="s">
        <v>412</v>
      </c>
      <c r="B231" s="8"/>
      <c r="C231" s="8"/>
      <c r="D231" s="8"/>
      <c r="E231" s="8"/>
      <c r="F231" s="16"/>
      <c r="G231" s="8"/>
      <c r="H231" s="8"/>
      <c r="I231" s="8"/>
      <c r="J231" s="8"/>
      <c r="K231" s="13"/>
      <c r="L231" s="13"/>
      <c r="M231" s="13"/>
      <c r="N231" s="13"/>
      <c r="O231" s="13"/>
      <c r="P231" s="13"/>
      <c r="Q231" s="13"/>
      <c r="R231" s="13"/>
      <c r="S231" s="13"/>
      <c r="T231" s="13"/>
      <c r="U231" s="13"/>
      <c r="V231" s="13"/>
      <c r="W231" s="13"/>
      <c r="X231" s="13"/>
      <c r="Y231" s="13"/>
      <c r="Z231" s="13"/>
      <c r="AA231" s="13"/>
      <c r="AB231" s="13"/>
    </row>
    <row r="232" spans="1:28" ht="22.5" customHeight="1">
      <c r="A232" s="16" t="s">
        <v>413</v>
      </c>
      <c r="B232" s="8"/>
      <c r="C232" s="8"/>
      <c r="D232" s="8"/>
      <c r="E232" s="8"/>
      <c r="F232" s="16"/>
      <c r="G232" s="8"/>
      <c r="H232" s="8"/>
      <c r="I232" s="8"/>
      <c r="J232" s="8"/>
      <c r="K232" s="13"/>
      <c r="L232" s="13"/>
      <c r="M232" s="13"/>
      <c r="N232" s="13"/>
      <c r="O232" s="13"/>
      <c r="P232" s="13"/>
      <c r="Q232" s="13"/>
      <c r="R232" s="13"/>
      <c r="S232" s="13"/>
      <c r="T232" s="13"/>
      <c r="U232" s="13"/>
      <c r="V232" s="13"/>
      <c r="W232" s="13"/>
      <c r="X232" s="13"/>
      <c r="Y232" s="13"/>
      <c r="Z232" s="13"/>
      <c r="AA232" s="13"/>
      <c r="AB232" s="13"/>
    </row>
    <row r="233" spans="1:28" ht="22.5" customHeight="1">
      <c r="A233" s="16" t="s">
        <v>414</v>
      </c>
      <c r="B233" s="8"/>
      <c r="C233" s="8"/>
      <c r="D233" s="8"/>
      <c r="E233" s="8"/>
      <c r="F233" s="16"/>
      <c r="G233" s="8"/>
      <c r="H233" s="8"/>
      <c r="I233" s="8"/>
      <c r="J233" s="8"/>
      <c r="K233" s="13"/>
      <c r="L233" s="13"/>
      <c r="M233" s="13"/>
      <c r="N233" s="13"/>
      <c r="O233" s="13"/>
      <c r="P233" s="13"/>
      <c r="Q233" s="13"/>
      <c r="R233" s="13"/>
      <c r="S233" s="13"/>
      <c r="T233" s="13"/>
      <c r="U233" s="13"/>
      <c r="V233" s="13"/>
      <c r="W233" s="13"/>
      <c r="X233" s="13"/>
      <c r="Y233" s="13"/>
      <c r="Z233" s="13"/>
      <c r="AA233" s="13"/>
      <c r="AB233" s="13"/>
    </row>
    <row r="234" spans="1:28" ht="22.5" customHeight="1">
      <c r="A234" s="16" t="s">
        <v>415</v>
      </c>
      <c r="B234" s="8"/>
      <c r="C234" s="8"/>
      <c r="D234" s="8"/>
      <c r="E234" s="8"/>
      <c r="F234" s="16"/>
      <c r="G234" s="8"/>
      <c r="H234" s="8"/>
      <c r="I234" s="8"/>
      <c r="J234" s="8"/>
      <c r="K234" s="13"/>
      <c r="L234" s="13"/>
      <c r="M234" s="13"/>
      <c r="N234" s="13"/>
      <c r="O234" s="13"/>
      <c r="P234" s="13"/>
      <c r="Q234" s="13"/>
      <c r="R234" s="13"/>
      <c r="S234" s="13"/>
      <c r="T234" s="13"/>
      <c r="U234" s="13"/>
      <c r="V234" s="13"/>
      <c r="W234" s="13"/>
      <c r="X234" s="13"/>
      <c r="Y234" s="13"/>
      <c r="Z234" s="13"/>
      <c r="AA234" s="13"/>
      <c r="AB234" s="13"/>
    </row>
    <row r="235" spans="1:28" ht="22.5" customHeight="1">
      <c r="A235" s="16" t="s">
        <v>416</v>
      </c>
      <c r="B235" s="8"/>
      <c r="C235" s="8"/>
      <c r="D235" s="8"/>
      <c r="E235" s="8"/>
      <c r="F235" s="16"/>
      <c r="G235" s="8"/>
      <c r="H235" s="8"/>
      <c r="I235" s="8"/>
      <c r="J235" s="8"/>
      <c r="K235" s="13"/>
      <c r="L235" s="13"/>
      <c r="M235" s="13"/>
      <c r="N235" s="13"/>
      <c r="O235" s="13"/>
      <c r="P235" s="13"/>
      <c r="Q235" s="13"/>
      <c r="R235" s="13"/>
      <c r="S235" s="13"/>
      <c r="T235" s="13"/>
      <c r="U235" s="13"/>
      <c r="V235" s="13"/>
      <c r="W235" s="13"/>
      <c r="X235" s="13"/>
      <c r="Y235" s="13"/>
      <c r="Z235" s="13"/>
      <c r="AA235" s="13"/>
      <c r="AB235" s="13"/>
    </row>
    <row r="236" spans="1:28" ht="22.5" customHeight="1">
      <c r="A236" s="16" t="s">
        <v>417</v>
      </c>
      <c r="B236" s="8"/>
      <c r="C236" s="8"/>
      <c r="D236" s="8"/>
      <c r="E236" s="8"/>
      <c r="F236" s="16"/>
      <c r="G236" s="8"/>
      <c r="H236" s="8"/>
      <c r="I236" s="8"/>
      <c r="J236" s="8"/>
      <c r="K236" s="13"/>
      <c r="L236" s="13"/>
      <c r="M236" s="13"/>
      <c r="N236" s="13"/>
      <c r="O236" s="13"/>
      <c r="P236" s="13"/>
      <c r="Q236" s="13"/>
      <c r="R236" s="13"/>
      <c r="S236" s="13"/>
      <c r="T236" s="13"/>
      <c r="U236" s="13"/>
      <c r="V236" s="13"/>
      <c r="W236" s="13"/>
      <c r="X236" s="13"/>
      <c r="Y236" s="13"/>
      <c r="Z236" s="13"/>
      <c r="AA236" s="13"/>
      <c r="AB236" s="13"/>
    </row>
    <row r="237" spans="1:28" ht="22.5" customHeight="1">
      <c r="A237" s="16" t="s">
        <v>418</v>
      </c>
      <c r="B237" s="8"/>
      <c r="C237" s="8"/>
      <c r="D237" s="8"/>
      <c r="E237" s="8"/>
      <c r="F237" s="16"/>
      <c r="G237" s="8"/>
      <c r="H237" s="8"/>
      <c r="I237" s="8"/>
      <c r="J237" s="8"/>
      <c r="K237" s="13"/>
      <c r="L237" s="13"/>
      <c r="M237" s="13"/>
      <c r="N237" s="13"/>
      <c r="O237" s="13"/>
      <c r="P237" s="13"/>
      <c r="Q237" s="13"/>
      <c r="R237" s="13"/>
      <c r="S237" s="13"/>
      <c r="T237" s="13"/>
      <c r="U237" s="13"/>
      <c r="V237" s="13"/>
      <c r="W237" s="13"/>
      <c r="X237" s="13"/>
      <c r="Y237" s="13"/>
      <c r="Z237" s="13"/>
      <c r="AA237" s="13"/>
      <c r="AB237" s="13"/>
    </row>
    <row r="238" spans="1:28" ht="22.5" customHeight="1">
      <c r="A238" s="16" t="s">
        <v>419</v>
      </c>
      <c r="B238" s="8"/>
      <c r="C238" s="8"/>
      <c r="D238" s="8"/>
      <c r="E238" s="8"/>
      <c r="F238" s="16"/>
      <c r="G238" s="8"/>
      <c r="H238" s="8"/>
      <c r="I238" s="8"/>
      <c r="J238" s="8"/>
      <c r="K238" s="13"/>
      <c r="L238" s="13"/>
      <c r="M238" s="13"/>
      <c r="N238" s="13"/>
      <c r="O238" s="13"/>
      <c r="P238" s="13"/>
      <c r="Q238" s="13"/>
      <c r="R238" s="13"/>
      <c r="S238" s="13"/>
      <c r="T238" s="13"/>
      <c r="U238" s="13"/>
      <c r="V238" s="13"/>
      <c r="W238" s="13"/>
      <c r="X238" s="13"/>
      <c r="Y238" s="13"/>
      <c r="Z238" s="13"/>
      <c r="AA238" s="13"/>
      <c r="AB238" s="13"/>
    </row>
    <row r="239" spans="1:28" ht="22.5" customHeight="1">
      <c r="A239" s="16" t="s">
        <v>420</v>
      </c>
      <c r="B239" s="8"/>
      <c r="C239" s="8"/>
      <c r="D239" s="8"/>
      <c r="E239" s="8"/>
      <c r="F239" s="16"/>
      <c r="G239" s="8"/>
      <c r="H239" s="8"/>
      <c r="I239" s="8"/>
      <c r="J239" s="8"/>
      <c r="K239" s="13"/>
      <c r="L239" s="13"/>
      <c r="M239" s="13"/>
      <c r="N239" s="13"/>
      <c r="O239" s="13"/>
      <c r="P239" s="13"/>
      <c r="Q239" s="13"/>
      <c r="R239" s="13"/>
      <c r="S239" s="13"/>
      <c r="T239" s="13"/>
      <c r="U239" s="13"/>
      <c r="V239" s="13"/>
      <c r="W239" s="13"/>
      <c r="X239" s="13"/>
      <c r="Y239" s="13"/>
      <c r="Z239" s="13"/>
      <c r="AA239" s="13"/>
      <c r="AB239" s="13"/>
    </row>
    <row r="240" spans="1:28" ht="22.5" customHeight="1">
      <c r="A240" s="16" t="s">
        <v>421</v>
      </c>
      <c r="B240" s="8"/>
      <c r="C240" s="8"/>
      <c r="D240" s="8"/>
      <c r="E240" s="8"/>
      <c r="F240" s="16"/>
      <c r="G240" s="8"/>
      <c r="H240" s="8"/>
      <c r="I240" s="8"/>
      <c r="J240" s="8"/>
      <c r="K240" s="13"/>
      <c r="L240" s="13"/>
      <c r="M240" s="13"/>
      <c r="N240" s="13"/>
      <c r="O240" s="13"/>
      <c r="P240" s="13"/>
      <c r="Q240" s="13"/>
      <c r="R240" s="13"/>
      <c r="S240" s="13"/>
      <c r="T240" s="13"/>
      <c r="U240" s="13"/>
      <c r="V240" s="13"/>
      <c r="W240" s="13"/>
      <c r="X240" s="13"/>
      <c r="Y240" s="13"/>
      <c r="Z240" s="13"/>
      <c r="AA240" s="13"/>
      <c r="AB240" s="13"/>
    </row>
    <row r="241" spans="1:28" ht="22.5" customHeight="1">
      <c r="A241" s="16" t="s">
        <v>422</v>
      </c>
      <c r="B241" s="8"/>
      <c r="C241" s="8"/>
      <c r="D241" s="8"/>
      <c r="E241" s="8"/>
      <c r="F241" s="16"/>
      <c r="G241" s="8"/>
      <c r="H241" s="8"/>
      <c r="I241" s="8"/>
      <c r="J241" s="8"/>
      <c r="K241" s="13"/>
      <c r="L241" s="13"/>
      <c r="M241" s="13"/>
      <c r="N241" s="13"/>
      <c r="O241" s="13"/>
      <c r="P241" s="13"/>
      <c r="Q241" s="13"/>
      <c r="R241" s="13"/>
      <c r="S241" s="13"/>
      <c r="T241" s="13"/>
      <c r="U241" s="13"/>
      <c r="V241" s="13"/>
      <c r="W241" s="13"/>
      <c r="X241" s="13"/>
      <c r="Y241" s="13"/>
      <c r="Z241" s="13"/>
      <c r="AA241" s="13"/>
      <c r="AB241" s="13"/>
    </row>
    <row r="242" spans="1:28" ht="22.5" customHeight="1">
      <c r="A242" s="16" t="s">
        <v>423</v>
      </c>
      <c r="B242" s="8"/>
      <c r="C242" s="8"/>
      <c r="D242" s="8"/>
      <c r="E242" s="8"/>
      <c r="F242" s="16"/>
      <c r="G242" s="8"/>
      <c r="H242" s="8"/>
      <c r="I242" s="8"/>
      <c r="J242" s="8"/>
      <c r="K242" s="13"/>
      <c r="L242" s="13"/>
      <c r="M242" s="13"/>
      <c r="N242" s="13"/>
      <c r="O242" s="13"/>
      <c r="P242" s="13"/>
      <c r="Q242" s="13"/>
      <c r="R242" s="13"/>
      <c r="S242" s="13"/>
      <c r="T242" s="13"/>
      <c r="U242" s="13"/>
      <c r="V242" s="13"/>
      <c r="W242" s="13"/>
      <c r="X242" s="13"/>
      <c r="Y242" s="13"/>
      <c r="Z242" s="13"/>
      <c r="AA242" s="13"/>
      <c r="AB242" s="13"/>
    </row>
    <row r="243" spans="1:28" ht="22.5" customHeight="1">
      <c r="A243" s="16" t="s">
        <v>424</v>
      </c>
      <c r="B243" s="8"/>
      <c r="C243" s="8"/>
      <c r="D243" s="8"/>
      <c r="E243" s="8"/>
      <c r="F243" s="16"/>
      <c r="G243" s="8"/>
      <c r="H243" s="8"/>
      <c r="I243" s="8"/>
      <c r="J243" s="8"/>
      <c r="K243" s="13"/>
      <c r="L243" s="13"/>
      <c r="M243" s="13"/>
      <c r="N243" s="13"/>
      <c r="O243" s="13"/>
      <c r="P243" s="13"/>
      <c r="Q243" s="13"/>
      <c r="R243" s="13"/>
      <c r="S243" s="13"/>
      <c r="T243" s="13"/>
      <c r="U243" s="13"/>
      <c r="V243" s="13"/>
      <c r="W243" s="13"/>
      <c r="X243" s="13"/>
      <c r="Y243" s="13"/>
      <c r="Z243" s="13"/>
      <c r="AA243" s="13"/>
      <c r="AB243" s="13"/>
    </row>
    <row r="244" spans="1:28" ht="22.5" customHeight="1">
      <c r="A244" s="16" t="s">
        <v>425</v>
      </c>
      <c r="B244" s="8"/>
      <c r="C244" s="8"/>
      <c r="D244" s="8"/>
      <c r="E244" s="8"/>
      <c r="F244" s="16"/>
      <c r="G244" s="8"/>
      <c r="H244" s="8"/>
      <c r="I244" s="8"/>
      <c r="J244" s="8"/>
      <c r="K244" s="13"/>
      <c r="L244" s="13"/>
      <c r="M244" s="13"/>
      <c r="N244" s="13"/>
      <c r="O244" s="13"/>
      <c r="P244" s="13"/>
      <c r="Q244" s="13"/>
      <c r="R244" s="13"/>
      <c r="S244" s="13"/>
      <c r="T244" s="13"/>
      <c r="U244" s="13"/>
      <c r="V244" s="13"/>
      <c r="W244" s="13"/>
      <c r="X244" s="13"/>
      <c r="Y244" s="13"/>
      <c r="Z244" s="13"/>
      <c r="AA244" s="13"/>
      <c r="AB244" s="13"/>
    </row>
    <row r="245" spans="1:28" ht="22.5" customHeight="1">
      <c r="A245" s="16" t="s">
        <v>426</v>
      </c>
      <c r="B245" s="8"/>
      <c r="C245" s="8"/>
      <c r="D245" s="8"/>
      <c r="E245" s="8"/>
      <c r="F245" s="16"/>
      <c r="G245" s="8"/>
      <c r="H245" s="8"/>
      <c r="I245" s="8"/>
      <c r="J245" s="8"/>
      <c r="K245" s="13"/>
      <c r="L245" s="13"/>
      <c r="M245" s="13"/>
      <c r="N245" s="13"/>
      <c r="O245" s="13"/>
      <c r="P245" s="13"/>
      <c r="Q245" s="13"/>
      <c r="R245" s="13"/>
      <c r="S245" s="13"/>
      <c r="T245" s="13"/>
      <c r="U245" s="13"/>
      <c r="V245" s="13"/>
      <c r="W245" s="13"/>
      <c r="X245" s="13"/>
      <c r="Y245" s="13"/>
      <c r="Z245" s="13"/>
      <c r="AA245" s="13"/>
      <c r="AB245" s="13"/>
    </row>
    <row r="246" spans="1:28" ht="22.5" customHeight="1">
      <c r="A246" s="16" t="s">
        <v>427</v>
      </c>
      <c r="B246" s="8"/>
      <c r="C246" s="8"/>
      <c r="D246" s="8"/>
      <c r="E246" s="8"/>
      <c r="F246" s="16"/>
      <c r="G246" s="8"/>
      <c r="H246" s="8"/>
      <c r="I246" s="8"/>
      <c r="J246" s="8"/>
      <c r="K246" s="13"/>
      <c r="L246" s="13"/>
      <c r="M246" s="13"/>
      <c r="N246" s="13"/>
      <c r="O246" s="13"/>
      <c r="P246" s="13"/>
      <c r="Q246" s="13"/>
      <c r="R246" s="13"/>
      <c r="S246" s="13"/>
      <c r="T246" s="13"/>
      <c r="U246" s="13"/>
      <c r="V246" s="13"/>
      <c r="W246" s="13"/>
      <c r="X246" s="13"/>
      <c r="Y246" s="13"/>
      <c r="Z246" s="13"/>
      <c r="AA246" s="13"/>
      <c r="AB246" s="13"/>
    </row>
    <row r="247" spans="1:28" ht="22.5" customHeight="1">
      <c r="A247" s="16" t="s">
        <v>428</v>
      </c>
      <c r="B247" s="8"/>
      <c r="C247" s="8"/>
      <c r="D247" s="8"/>
      <c r="E247" s="8"/>
      <c r="F247" s="16"/>
      <c r="G247" s="8"/>
      <c r="H247" s="8"/>
      <c r="I247" s="8"/>
      <c r="J247" s="8"/>
      <c r="K247" s="13"/>
      <c r="L247" s="13"/>
      <c r="M247" s="13"/>
      <c r="N247" s="13"/>
      <c r="O247" s="13"/>
      <c r="P247" s="13"/>
      <c r="Q247" s="13"/>
      <c r="R247" s="13"/>
      <c r="S247" s="13"/>
      <c r="T247" s="13"/>
      <c r="U247" s="13"/>
      <c r="V247" s="13"/>
      <c r="W247" s="13"/>
      <c r="X247" s="13"/>
      <c r="Y247" s="13"/>
      <c r="Z247" s="13"/>
      <c r="AA247" s="13"/>
      <c r="AB247" s="13"/>
    </row>
    <row r="248" spans="1:28" ht="22.5" customHeight="1">
      <c r="A248" s="16" t="s">
        <v>429</v>
      </c>
      <c r="B248" s="8"/>
      <c r="C248" s="8"/>
      <c r="D248" s="8"/>
      <c r="E248" s="8"/>
      <c r="F248" s="16"/>
      <c r="G248" s="8"/>
      <c r="H248" s="8"/>
      <c r="I248" s="8"/>
      <c r="J248" s="8"/>
      <c r="K248" s="13"/>
      <c r="L248" s="13"/>
      <c r="M248" s="13"/>
      <c r="N248" s="13"/>
      <c r="O248" s="13"/>
      <c r="P248" s="13"/>
      <c r="Q248" s="13"/>
      <c r="R248" s="13"/>
      <c r="S248" s="13"/>
      <c r="T248" s="13"/>
      <c r="U248" s="13"/>
      <c r="V248" s="13"/>
      <c r="W248" s="13"/>
      <c r="X248" s="13"/>
      <c r="Y248" s="13"/>
      <c r="Z248" s="13"/>
      <c r="AA248" s="13"/>
      <c r="AB248" s="13"/>
    </row>
    <row r="249" spans="1:28" ht="22.5" customHeight="1">
      <c r="A249" s="16" t="s">
        <v>430</v>
      </c>
      <c r="B249" s="8"/>
      <c r="C249" s="8"/>
      <c r="D249" s="8"/>
      <c r="E249" s="8"/>
      <c r="F249" s="16"/>
      <c r="G249" s="8"/>
      <c r="H249" s="8"/>
      <c r="I249" s="8"/>
      <c r="J249" s="8"/>
      <c r="K249" s="13"/>
      <c r="L249" s="13"/>
      <c r="M249" s="13"/>
      <c r="N249" s="13"/>
      <c r="O249" s="13"/>
      <c r="P249" s="13"/>
      <c r="Q249" s="13"/>
      <c r="R249" s="13"/>
      <c r="S249" s="13"/>
      <c r="T249" s="13"/>
      <c r="U249" s="13"/>
      <c r="V249" s="13"/>
      <c r="W249" s="13"/>
      <c r="X249" s="13"/>
      <c r="Y249" s="13"/>
      <c r="Z249" s="13"/>
      <c r="AA249" s="13"/>
      <c r="AB249" s="13"/>
    </row>
    <row r="250" spans="1:28" ht="22.5" customHeight="1">
      <c r="A250" s="16" t="s">
        <v>431</v>
      </c>
      <c r="B250" s="8"/>
      <c r="C250" s="8"/>
      <c r="D250" s="8"/>
      <c r="E250" s="8"/>
      <c r="F250" s="16"/>
      <c r="G250" s="8"/>
      <c r="H250" s="8"/>
      <c r="I250" s="8"/>
      <c r="J250" s="8"/>
      <c r="K250" s="13"/>
      <c r="L250" s="13"/>
      <c r="M250" s="13"/>
      <c r="N250" s="13"/>
      <c r="O250" s="13"/>
      <c r="P250" s="13"/>
      <c r="Q250" s="13"/>
      <c r="R250" s="13"/>
      <c r="S250" s="13"/>
      <c r="T250" s="13"/>
      <c r="U250" s="13"/>
      <c r="V250" s="13"/>
      <c r="W250" s="13"/>
      <c r="X250" s="13"/>
      <c r="Y250" s="13"/>
      <c r="Z250" s="13"/>
      <c r="AA250" s="13"/>
      <c r="AB250" s="13"/>
    </row>
    <row r="251" spans="1:28" ht="22.5" customHeight="1">
      <c r="A251" s="16" t="s">
        <v>432</v>
      </c>
      <c r="B251" s="8"/>
      <c r="C251" s="8"/>
      <c r="D251" s="8"/>
      <c r="E251" s="8"/>
      <c r="F251" s="16"/>
      <c r="G251" s="8"/>
      <c r="H251" s="8"/>
      <c r="I251" s="8"/>
      <c r="J251" s="8"/>
      <c r="K251" s="13"/>
      <c r="L251" s="13"/>
      <c r="M251" s="13"/>
      <c r="N251" s="13"/>
      <c r="O251" s="13"/>
      <c r="P251" s="13"/>
      <c r="Q251" s="13"/>
      <c r="R251" s="13"/>
      <c r="S251" s="13"/>
      <c r="T251" s="13"/>
      <c r="U251" s="13"/>
      <c r="V251" s="13"/>
      <c r="W251" s="13"/>
      <c r="X251" s="13"/>
      <c r="Y251" s="13"/>
      <c r="Z251" s="13"/>
      <c r="AA251" s="13"/>
      <c r="AB251" s="13"/>
    </row>
    <row r="252" spans="1:28" ht="22.5" customHeight="1">
      <c r="A252" s="16" t="s">
        <v>433</v>
      </c>
      <c r="B252" s="8"/>
      <c r="C252" s="8"/>
      <c r="D252" s="8"/>
      <c r="E252" s="8"/>
      <c r="F252" s="16"/>
      <c r="G252" s="8"/>
      <c r="H252" s="8"/>
      <c r="I252" s="8"/>
      <c r="J252" s="8"/>
      <c r="K252" s="13"/>
      <c r="L252" s="13"/>
      <c r="M252" s="13"/>
      <c r="N252" s="13"/>
      <c r="O252" s="13"/>
      <c r="P252" s="13"/>
      <c r="Q252" s="13"/>
      <c r="R252" s="13"/>
      <c r="S252" s="13"/>
      <c r="T252" s="13"/>
      <c r="U252" s="13"/>
      <c r="V252" s="13"/>
      <c r="W252" s="13"/>
      <c r="X252" s="13"/>
      <c r="Y252" s="13"/>
      <c r="Z252" s="13"/>
      <c r="AA252" s="13"/>
      <c r="AB252" s="13"/>
    </row>
    <row r="253" spans="1:28" ht="22.5" customHeight="1">
      <c r="A253" s="16" t="s">
        <v>434</v>
      </c>
      <c r="B253" s="8"/>
      <c r="C253" s="8"/>
      <c r="D253" s="8"/>
      <c r="E253" s="8"/>
      <c r="F253" s="16"/>
      <c r="G253" s="8"/>
      <c r="H253" s="8"/>
      <c r="I253" s="8"/>
      <c r="J253" s="8"/>
      <c r="K253" s="13"/>
      <c r="L253" s="13"/>
      <c r="M253" s="13"/>
      <c r="N253" s="13"/>
      <c r="O253" s="13"/>
      <c r="P253" s="13"/>
      <c r="Q253" s="13"/>
      <c r="R253" s="13"/>
      <c r="S253" s="13"/>
      <c r="T253" s="13"/>
      <c r="U253" s="13"/>
      <c r="V253" s="13"/>
      <c r="W253" s="13"/>
      <c r="X253" s="13"/>
      <c r="Y253" s="13"/>
      <c r="Z253" s="13"/>
      <c r="AA253" s="13"/>
      <c r="AB253" s="13"/>
    </row>
    <row r="254" spans="1:28" ht="22.5" customHeight="1">
      <c r="A254" s="16" t="s">
        <v>435</v>
      </c>
      <c r="B254" s="8"/>
      <c r="C254" s="8"/>
      <c r="D254" s="8"/>
      <c r="E254" s="8"/>
      <c r="F254" s="16"/>
      <c r="G254" s="8"/>
      <c r="H254" s="8"/>
      <c r="I254" s="8"/>
      <c r="J254" s="8"/>
      <c r="K254" s="13"/>
      <c r="L254" s="13"/>
      <c r="M254" s="13"/>
      <c r="N254" s="13"/>
      <c r="O254" s="13"/>
      <c r="P254" s="13"/>
      <c r="Q254" s="13"/>
      <c r="R254" s="13"/>
      <c r="S254" s="13"/>
      <c r="T254" s="13"/>
      <c r="U254" s="13"/>
      <c r="V254" s="13"/>
      <c r="W254" s="13"/>
      <c r="X254" s="13"/>
      <c r="Y254" s="13"/>
      <c r="Z254" s="13"/>
      <c r="AA254" s="13"/>
      <c r="AB254" s="13"/>
    </row>
    <row r="255" spans="1:28" ht="22.5" customHeight="1">
      <c r="A255" s="16" t="s">
        <v>436</v>
      </c>
      <c r="B255" s="8"/>
      <c r="C255" s="8"/>
      <c r="D255" s="8"/>
      <c r="E255" s="8"/>
      <c r="F255" s="16"/>
      <c r="G255" s="8"/>
      <c r="H255" s="8"/>
      <c r="I255" s="8"/>
      <c r="J255" s="8"/>
      <c r="K255" s="13"/>
      <c r="L255" s="13"/>
      <c r="M255" s="13"/>
      <c r="N255" s="13"/>
      <c r="O255" s="13"/>
      <c r="P255" s="13"/>
      <c r="Q255" s="13"/>
      <c r="R255" s="13"/>
      <c r="S255" s="13"/>
      <c r="T255" s="13"/>
      <c r="U255" s="13"/>
      <c r="V255" s="13"/>
      <c r="W255" s="13"/>
      <c r="X255" s="13"/>
      <c r="Y255" s="13"/>
      <c r="Z255" s="13"/>
      <c r="AA255" s="13"/>
      <c r="AB255" s="13"/>
    </row>
    <row r="256" spans="1:28" ht="22.5" customHeight="1">
      <c r="A256" s="16" t="s">
        <v>437</v>
      </c>
      <c r="B256" s="8"/>
      <c r="C256" s="8"/>
      <c r="D256" s="8"/>
      <c r="E256" s="8"/>
      <c r="F256" s="16"/>
      <c r="G256" s="8"/>
      <c r="H256" s="8"/>
      <c r="I256" s="8"/>
      <c r="J256" s="8"/>
      <c r="K256" s="13"/>
      <c r="L256" s="13"/>
      <c r="M256" s="13"/>
      <c r="N256" s="13"/>
      <c r="O256" s="13"/>
      <c r="P256" s="13"/>
      <c r="Q256" s="13"/>
      <c r="R256" s="13"/>
      <c r="S256" s="13"/>
      <c r="T256" s="13"/>
      <c r="U256" s="13"/>
      <c r="V256" s="13"/>
      <c r="W256" s="13"/>
      <c r="X256" s="13"/>
      <c r="Y256" s="13"/>
      <c r="Z256" s="13"/>
      <c r="AA256" s="13"/>
      <c r="AB256" s="13"/>
    </row>
    <row r="257" spans="1:28" ht="22.5" customHeight="1">
      <c r="A257" s="16" t="s">
        <v>438</v>
      </c>
      <c r="B257" s="8"/>
      <c r="C257" s="8"/>
      <c r="D257" s="8"/>
      <c r="E257" s="8"/>
      <c r="F257" s="16"/>
      <c r="G257" s="8"/>
      <c r="H257" s="8"/>
      <c r="I257" s="8"/>
      <c r="J257" s="8"/>
      <c r="K257" s="13"/>
      <c r="L257" s="13"/>
      <c r="M257" s="13"/>
      <c r="N257" s="13"/>
      <c r="O257" s="13"/>
      <c r="P257" s="13"/>
      <c r="Q257" s="13"/>
      <c r="R257" s="13"/>
      <c r="S257" s="13"/>
      <c r="T257" s="13"/>
      <c r="U257" s="13"/>
      <c r="V257" s="13"/>
      <c r="W257" s="13"/>
      <c r="X257" s="13"/>
      <c r="Y257" s="13"/>
      <c r="Z257" s="13"/>
      <c r="AA257" s="13"/>
      <c r="AB257" s="13"/>
    </row>
    <row r="258" spans="1:28" ht="22.5" customHeight="1">
      <c r="A258" s="16" t="s">
        <v>439</v>
      </c>
      <c r="B258" s="8"/>
      <c r="C258" s="8"/>
      <c r="D258" s="8"/>
      <c r="E258" s="8"/>
      <c r="F258" s="16"/>
      <c r="G258" s="8"/>
      <c r="H258" s="8"/>
      <c r="I258" s="8"/>
      <c r="J258" s="8"/>
      <c r="K258" s="13"/>
      <c r="L258" s="13"/>
      <c r="M258" s="13"/>
      <c r="N258" s="13"/>
      <c r="O258" s="13"/>
      <c r="P258" s="13"/>
      <c r="Q258" s="13"/>
      <c r="R258" s="13"/>
      <c r="S258" s="13"/>
      <c r="T258" s="13"/>
      <c r="U258" s="13"/>
      <c r="V258" s="13"/>
      <c r="W258" s="13"/>
      <c r="X258" s="13"/>
      <c r="Y258" s="13"/>
      <c r="Z258" s="13"/>
      <c r="AA258" s="13"/>
      <c r="AB258" s="13"/>
    </row>
    <row r="259" spans="1:28" ht="22.5" customHeight="1">
      <c r="A259" s="16" t="s">
        <v>440</v>
      </c>
      <c r="B259" s="8"/>
      <c r="C259" s="8"/>
      <c r="D259" s="8"/>
      <c r="E259" s="8"/>
      <c r="F259" s="16"/>
      <c r="G259" s="8"/>
      <c r="H259" s="8"/>
      <c r="I259" s="8"/>
      <c r="J259" s="8"/>
      <c r="K259" s="13"/>
      <c r="L259" s="13"/>
      <c r="M259" s="13"/>
      <c r="N259" s="13"/>
      <c r="O259" s="13"/>
      <c r="P259" s="13"/>
      <c r="Q259" s="13"/>
      <c r="R259" s="13"/>
      <c r="S259" s="13"/>
      <c r="T259" s="13"/>
      <c r="U259" s="13"/>
      <c r="V259" s="13"/>
      <c r="W259" s="13"/>
      <c r="X259" s="13"/>
      <c r="Y259" s="13"/>
      <c r="Z259" s="13"/>
      <c r="AA259" s="13"/>
      <c r="AB259" s="13"/>
    </row>
    <row r="260" spans="1:28" ht="22.5" customHeight="1">
      <c r="A260" s="16" t="s">
        <v>441</v>
      </c>
      <c r="B260" s="8"/>
      <c r="C260" s="8"/>
      <c r="D260" s="8"/>
      <c r="E260" s="8"/>
      <c r="F260" s="16"/>
      <c r="G260" s="8"/>
      <c r="H260" s="8"/>
      <c r="I260" s="8"/>
      <c r="J260" s="8"/>
      <c r="K260" s="13"/>
      <c r="L260" s="13"/>
      <c r="M260" s="13"/>
      <c r="N260" s="13"/>
      <c r="O260" s="13"/>
      <c r="P260" s="13"/>
      <c r="Q260" s="13"/>
      <c r="R260" s="13"/>
      <c r="S260" s="13"/>
      <c r="T260" s="13"/>
      <c r="U260" s="13"/>
      <c r="V260" s="13"/>
      <c r="W260" s="13"/>
      <c r="X260" s="13"/>
      <c r="Y260" s="13"/>
      <c r="Z260" s="13"/>
      <c r="AA260" s="13"/>
      <c r="AB260" s="13"/>
    </row>
    <row r="261" spans="1:28" ht="22.5" customHeight="1">
      <c r="A261" s="16" t="s">
        <v>442</v>
      </c>
      <c r="B261" s="8"/>
      <c r="C261" s="8"/>
      <c r="D261" s="8"/>
      <c r="E261" s="8"/>
      <c r="F261" s="16"/>
      <c r="G261" s="8"/>
      <c r="H261" s="8"/>
      <c r="I261" s="8"/>
      <c r="J261" s="8"/>
      <c r="K261" s="13"/>
      <c r="L261" s="13"/>
      <c r="M261" s="13"/>
      <c r="N261" s="13"/>
      <c r="O261" s="13"/>
      <c r="P261" s="13"/>
      <c r="Q261" s="13"/>
      <c r="R261" s="13"/>
      <c r="S261" s="13"/>
      <c r="T261" s="13"/>
      <c r="U261" s="13"/>
      <c r="V261" s="13"/>
      <c r="W261" s="13"/>
      <c r="X261" s="13"/>
      <c r="Y261" s="13"/>
      <c r="Z261" s="13"/>
      <c r="AA261" s="13"/>
      <c r="AB261" s="13"/>
    </row>
    <row r="262" spans="1:28" ht="22.5" customHeight="1">
      <c r="A262" s="16" t="s">
        <v>443</v>
      </c>
      <c r="B262" s="8"/>
      <c r="C262" s="8"/>
      <c r="D262" s="8"/>
      <c r="E262" s="8"/>
      <c r="F262" s="16"/>
      <c r="G262" s="8"/>
      <c r="H262" s="8"/>
      <c r="I262" s="8"/>
      <c r="J262" s="8"/>
      <c r="K262" s="13"/>
      <c r="L262" s="13"/>
      <c r="M262" s="13"/>
      <c r="N262" s="13"/>
      <c r="O262" s="13"/>
      <c r="P262" s="13"/>
      <c r="Q262" s="13"/>
      <c r="R262" s="13"/>
      <c r="S262" s="13"/>
      <c r="T262" s="13"/>
      <c r="U262" s="13"/>
      <c r="V262" s="13"/>
      <c r="W262" s="13"/>
      <c r="X262" s="13"/>
      <c r="Y262" s="13"/>
      <c r="Z262" s="13"/>
      <c r="AA262" s="13"/>
      <c r="AB262" s="13"/>
    </row>
    <row r="263" spans="1:28" ht="22.5" customHeight="1">
      <c r="A263" s="16" t="s">
        <v>444</v>
      </c>
      <c r="B263" s="8"/>
      <c r="C263" s="8"/>
      <c r="D263" s="8"/>
      <c r="E263" s="8"/>
      <c r="F263" s="16"/>
      <c r="G263" s="8"/>
      <c r="H263" s="8"/>
      <c r="I263" s="8"/>
      <c r="J263" s="8"/>
      <c r="K263" s="13"/>
      <c r="L263" s="13"/>
      <c r="M263" s="13"/>
      <c r="N263" s="13"/>
      <c r="O263" s="13"/>
      <c r="P263" s="13"/>
      <c r="Q263" s="13"/>
      <c r="R263" s="13"/>
      <c r="S263" s="13"/>
      <c r="T263" s="13"/>
      <c r="U263" s="13"/>
      <c r="V263" s="13"/>
      <c r="W263" s="13"/>
      <c r="X263" s="13"/>
      <c r="Y263" s="13"/>
      <c r="Z263" s="13"/>
      <c r="AA263" s="13"/>
      <c r="AB263" s="13"/>
    </row>
    <row r="264" spans="1:28" ht="22.5" customHeight="1">
      <c r="A264" s="16" t="s">
        <v>445</v>
      </c>
      <c r="B264" s="8"/>
      <c r="C264" s="8"/>
      <c r="D264" s="8"/>
      <c r="E264" s="8"/>
      <c r="F264" s="16"/>
      <c r="G264" s="8"/>
      <c r="H264" s="8"/>
      <c r="I264" s="8"/>
      <c r="J264" s="8"/>
      <c r="K264" s="13"/>
      <c r="L264" s="13"/>
      <c r="M264" s="13"/>
      <c r="N264" s="13"/>
      <c r="O264" s="13"/>
      <c r="P264" s="13"/>
      <c r="Q264" s="13"/>
      <c r="R264" s="13"/>
      <c r="S264" s="13"/>
      <c r="T264" s="13"/>
      <c r="U264" s="13"/>
      <c r="V264" s="13"/>
      <c r="W264" s="13"/>
      <c r="X264" s="13"/>
      <c r="Y264" s="13"/>
      <c r="Z264" s="13"/>
      <c r="AA264" s="13"/>
      <c r="AB264" s="13"/>
    </row>
    <row r="265" spans="1:28" ht="22.5" customHeight="1">
      <c r="A265" s="16" t="s">
        <v>446</v>
      </c>
      <c r="B265" s="8"/>
      <c r="C265" s="8"/>
      <c r="D265" s="8"/>
      <c r="E265" s="8"/>
      <c r="F265" s="16"/>
      <c r="G265" s="8"/>
      <c r="H265" s="8"/>
      <c r="I265" s="8"/>
      <c r="J265" s="8"/>
      <c r="K265" s="13"/>
      <c r="L265" s="13"/>
      <c r="M265" s="13"/>
      <c r="N265" s="13"/>
      <c r="O265" s="13"/>
      <c r="P265" s="13"/>
      <c r="Q265" s="13"/>
      <c r="R265" s="13"/>
      <c r="S265" s="13"/>
      <c r="T265" s="13"/>
      <c r="U265" s="13"/>
      <c r="V265" s="13"/>
      <c r="W265" s="13"/>
      <c r="X265" s="13"/>
      <c r="Y265" s="13"/>
      <c r="Z265" s="13"/>
      <c r="AA265" s="13"/>
      <c r="AB265" s="13"/>
    </row>
    <row r="266" spans="1:28" ht="22.5" customHeight="1">
      <c r="A266" s="16" t="s">
        <v>447</v>
      </c>
      <c r="B266" s="8"/>
      <c r="C266" s="8"/>
      <c r="D266" s="8"/>
      <c r="E266" s="8"/>
      <c r="F266" s="16"/>
      <c r="G266" s="8"/>
      <c r="H266" s="8"/>
      <c r="I266" s="8"/>
      <c r="J266" s="8"/>
      <c r="K266" s="13"/>
      <c r="L266" s="13"/>
      <c r="M266" s="13"/>
      <c r="N266" s="13"/>
      <c r="O266" s="13"/>
      <c r="P266" s="13"/>
      <c r="Q266" s="13"/>
      <c r="R266" s="13"/>
      <c r="S266" s="13"/>
      <c r="T266" s="13"/>
      <c r="U266" s="13"/>
      <c r="V266" s="13"/>
      <c r="W266" s="13"/>
      <c r="X266" s="13"/>
      <c r="Y266" s="13"/>
      <c r="Z266" s="13"/>
      <c r="AA266" s="13"/>
      <c r="AB266" s="13"/>
    </row>
    <row r="267" spans="1:28" ht="22.5" customHeight="1">
      <c r="A267" s="16" t="s">
        <v>448</v>
      </c>
      <c r="B267" s="8"/>
      <c r="C267" s="8"/>
      <c r="D267" s="8"/>
      <c r="E267" s="8"/>
      <c r="F267" s="16"/>
      <c r="G267" s="8"/>
      <c r="H267" s="8"/>
      <c r="I267" s="8"/>
      <c r="J267" s="8"/>
      <c r="K267" s="13"/>
      <c r="L267" s="13"/>
      <c r="M267" s="13"/>
      <c r="N267" s="13"/>
      <c r="O267" s="13"/>
      <c r="P267" s="13"/>
      <c r="Q267" s="13"/>
      <c r="R267" s="13"/>
      <c r="S267" s="13"/>
      <c r="T267" s="13"/>
      <c r="U267" s="13"/>
      <c r="V267" s="13"/>
      <c r="W267" s="13"/>
      <c r="X267" s="13"/>
      <c r="Y267" s="13"/>
      <c r="Z267" s="13"/>
      <c r="AA267" s="13"/>
      <c r="AB267" s="13"/>
    </row>
    <row r="268" spans="1:28" ht="22.5" customHeight="1">
      <c r="A268" s="16" t="s">
        <v>449</v>
      </c>
      <c r="B268" s="8"/>
      <c r="C268" s="8"/>
      <c r="D268" s="8"/>
      <c r="E268" s="8"/>
      <c r="F268" s="16"/>
      <c r="G268" s="8"/>
      <c r="H268" s="8"/>
      <c r="I268" s="8"/>
      <c r="J268" s="8"/>
      <c r="K268" s="13"/>
      <c r="L268" s="13"/>
      <c r="M268" s="13"/>
      <c r="N268" s="13"/>
      <c r="O268" s="13"/>
      <c r="P268" s="13"/>
      <c r="Q268" s="13"/>
      <c r="R268" s="13"/>
      <c r="S268" s="13"/>
      <c r="T268" s="13"/>
      <c r="U268" s="13"/>
      <c r="V268" s="13"/>
      <c r="W268" s="13"/>
      <c r="X268" s="13"/>
      <c r="Y268" s="13"/>
      <c r="Z268" s="13"/>
      <c r="AA268" s="13"/>
      <c r="AB268" s="13"/>
    </row>
    <row r="269" spans="1:28" ht="22.5" customHeight="1">
      <c r="A269" s="16" t="s">
        <v>450</v>
      </c>
      <c r="B269" s="8"/>
      <c r="C269" s="8"/>
      <c r="D269" s="8"/>
      <c r="E269" s="8"/>
      <c r="F269" s="16"/>
      <c r="G269" s="8"/>
      <c r="H269" s="8"/>
      <c r="I269" s="8"/>
      <c r="J269" s="8"/>
      <c r="K269" s="13"/>
      <c r="L269" s="13"/>
      <c r="M269" s="13"/>
      <c r="N269" s="13"/>
      <c r="O269" s="13"/>
      <c r="P269" s="13"/>
      <c r="Q269" s="13"/>
      <c r="R269" s="13"/>
      <c r="S269" s="13"/>
      <c r="T269" s="13"/>
      <c r="U269" s="13"/>
      <c r="V269" s="13"/>
      <c r="W269" s="13"/>
      <c r="X269" s="13"/>
      <c r="Y269" s="13"/>
      <c r="Z269" s="13"/>
      <c r="AA269" s="13"/>
      <c r="AB269" s="13"/>
    </row>
    <row r="270" spans="1:28" ht="22.5" customHeight="1">
      <c r="A270" s="16" t="s">
        <v>451</v>
      </c>
      <c r="B270" s="8"/>
      <c r="C270" s="8"/>
      <c r="D270" s="8"/>
      <c r="E270" s="8"/>
      <c r="F270" s="16"/>
      <c r="G270" s="8"/>
      <c r="H270" s="8"/>
      <c r="I270" s="8"/>
      <c r="J270" s="8"/>
      <c r="K270" s="13"/>
      <c r="L270" s="13"/>
      <c r="M270" s="13"/>
      <c r="N270" s="13"/>
      <c r="O270" s="13"/>
      <c r="P270" s="13"/>
      <c r="Q270" s="13"/>
      <c r="R270" s="13"/>
      <c r="S270" s="13"/>
      <c r="T270" s="13"/>
      <c r="U270" s="13"/>
      <c r="V270" s="13"/>
      <c r="W270" s="13"/>
      <c r="X270" s="13"/>
      <c r="Y270" s="13"/>
      <c r="Z270" s="13"/>
      <c r="AA270" s="13"/>
      <c r="AB270" s="13"/>
    </row>
    <row r="271" spans="1:28" ht="22.5" customHeight="1">
      <c r="A271" s="16" t="s">
        <v>452</v>
      </c>
      <c r="B271" s="8"/>
      <c r="C271" s="8"/>
      <c r="D271" s="8"/>
      <c r="E271" s="8"/>
      <c r="F271" s="16"/>
      <c r="G271" s="8"/>
      <c r="H271" s="8"/>
      <c r="I271" s="8"/>
      <c r="J271" s="8"/>
      <c r="K271" s="13"/>
      <c r="L271" s="13"/>
      <c r="M271" s="13"/>
      <c r="N271" s="13"/>
      <c r="O271" s="13"/>
      <c r="P271" s="13"/>
      <c r="Q271" s="13"/>
      <c r="R271" s="13"/>
      <c r="S271" s="13"/>
      <c r="T271" s="13"/>
      <c r="U271" s="13"/>
      <c r="V271" s="13"/>
      <c r="W271" s="13"/>
      <c r="X271" s="13"/>
      <c r="Y271" s="13"/>
      <c r="Z271" s="13"/>
      <c r="AA271" s="13"/>
      <c r="AB271" s="13"/>
    </row>
    <row r="272" spans="1:28" ht="22.5" customHeight="1">
      <c r="A272" s="16" t="s">
        <v>453</v>
      </c>
      <c r="B272" s="8"/>
      <c r="C272" s="8"/>
      <c r="D272" s="8"/>
      <c r="E272" s="8"/>
      <c r="F272" s="16"/>
      <c r="G272" s="8"/>
      <c r="H272" s="8"/>
      <c r="I272" s="8"/>
      <c r="J272" s="8"/>
      <c r="K272" s="13"/>
      <c r="L272" s="13"/>
      <c r="M272" s="13"/>
      <c r="N272" s="13"/>
      <c r="O272" s="13"/>
      <c r="P272" s="13"/>
      <c r="Q272" s="13"/>
      <c r="R272" s="13"/>
      <c r="S272" s="13"/>
      <c r="T272" s="13"/>
      <c r="U272" s="13"/>
      <c r="V272" s="13"/>
      <c r="W272" s="13"/>
      <c r="X272" s="13"/>
      <c r="Y272" s="13"/>
      <c r="Z272" s="13"/>
      <c r="AA272" s="13"/>
      <c r="AB272" s="13"/>
    </row>
    <row r="273" spans="1:28" ht="22.5" customHeight="1">
      <c r="A273" s="16" t="s">
        <v>454</v>
      </c>
      <c r="B273" s="8"/>
      <c r="C273" s="8"/>
      <c r="D273" s="8"/>
      <c r="E273" s="8"/>
      <c r="F273" s="16"/>
      <c r="G273" s="8"/>
      <c r="H273" s="8"/>
      <c r="I273" s="8"/>
      <c r="J273" s="8"/>
      <c r="K273" s="13"/>
      <c r="L273" s="13"/>
      <c r="M273" s="13"/>
      <c r="N273" s="13"/>
      <c r="O273" s="13"/>
      <c r="P273" s="13"/>
      <c r="Q273" s="13"/>
      <c r="R273" s="13"/>
      <c r="S273" s="13"/>
      <c r="T273" s="13"/>
      <c r="U273" s="13"/>
      <c r="V273" s="13"/>
      <c r="W273" s="13"/>
      <c r="X273" s="13"/>
      <c r="Y273" s="13"/>
      <c r="Z273" s="13"/>
      <c r="AA273" s="13"/>
      <c r="AB273" s="13"/>
    </row>
    <row r="274" spans="1:28" ht="22.5" customHeight="1">
      <c r="A274" s="16" t="s">
        <v>455</v>
      </c>
      <c r="B274" s="8"/>
      <c r="C274" s="8"/>
      <c r="D274" s="8"/>
      <c r="E274" s="8"/>
      <c r="F274" s="16"/>
      <c r="G274" s="8"/>
      <c r="H274" s="8"/>
      <c r="I274" s="8"/>
      <c r="J274" s="8"/>
      <c r="K274" s="13"/>
      <c r="L274" s="13"/>
      <c r="M274" s="13"/>
      <c r="N274" s="13"/>
      <c r="O274" s="13"/>
      <c r="P274" s="13"/>
      <c r="Q274" s="13"/>
      <c r="R274" s="13"/>
      <c r="S274" s="13"/>
      <c r="T274" s="13"/>
      <c r="U274" s="13"/>
      <c r="V274" s="13"/>
      <c r="W274" s="13"/>
      <c r="X274" s="13"/>
      <c r="Y274" s="13"/>
      <c r="Z274" s="13"/>
      <c r="AA274" s="13"/>
      <c r="AB274" s="13"/>
    </row>
    <row r="275" spans="1:28" ht="22.5" customHeight="1">
      <c r="A275" s="16" t="s">
        <v>456</v>
      </c>
      <c r="B275" s="8"/>
      <c r="C275" s="8"/>
      <c r="D275" s="8"/>
      <c r="E275" s="8"/>
      <c r="F275" s="16"/>
      <c r="G275" s="8"/>
      <c r="H275" s="8"/>
      <c r="I275" s="8"/>
      <c r="J275" s="8"/>
      <c r="K275" s="13"/>
      <c r="L275" s="13"/>
      <c r="M275" s="13"/>
      <c r="N275" s="13"/>
      <c r="O275" s="13"/>
      <c r="P275" s="13"/>
      <c r="Q275" s="13"/>
      <c r="R275" s="13"/>
      <c r="S275" s="13"/>
      <c r="T275" s="13"/>
      <c r="U275" s="13"/>
      <c r="V275" s="13"/>
      <c r="W275" s="13"/>
      <c r="X275" s="13"/>
      <c r="Y275" s="13"/>
      <c r="Z275" s="13"/>
      <c r="AA275" s="13"/>
      <c r="AB275" s="13"/>
    </row>
    <row r="276" spans="1:28" ht="22.5" customHeight="1">
      <c r="A276" s="16" t="s">
        <v>457</v>
      </c>
      <c r="B276" s="8"/>
      <c r="C276" s="8"/>
      <c r="D276" s="8"/>
      <c r="E276" s="8"/>
      <c r="F276" s="16"/>
      <c r="G276" s="8"/>
      <c r="H276" s="8"/>
      <c r="I276" s="8"/>
      <c r="J276" s="8"/>
      <c r="K276" s="13"/>
      <c r="L276" s="13"/>
      <c r="M276" s="13"/>
      <c r="N276" s="13"/>
      <c r="O276" s="13"/>
      <c r="P276" s="13"/>
      <c r="Q276" s="13"/>
      <c r="R276" s="13"/>
      <c r="S276" s="13"/>
      <c r="T276" s="13"/>
      <c r="U276" s="13"/>
      <c r="V276" s="13"/>
      <c r="W276" s="13"/>
      <c r="X276" s="13"/>
      <c r="Y276" s="13"/>
      <c r="Z276" s="13"/>
      <c r="AA276" s="13"/>
      <c r="AB276" s="13"/>
    </row>
    <row r="277" spans="1:28" ht="22.5" customHeight="1">
      <c r="A277" s="16" t="s">
        <v>458</v>
      </c>
      <c r="B277" s="8"/>
      <c r="C277" s="8"/>
      <c r="D277" s="8"/>
      <c r="E277" s="8"/>
      <c r="F277" s="16"/>
      <c r="G277" s="8"/>
      <c r="H277" s="8"/>
      <c r="I277" s="8"/>
      <c r="J277" s="8"/>
      <c r="K277" s="13"/>
      <c r="L277" s="13"/>
      <c r="M277" s="13"/>
      <c r="N277" s="13"/>
      <c r="O277" s="13"/>
      <c r="P277" s="13"/>
      <c r="Q277" s="13"/>
      <c r="R277" s="13"/>
      <c r="S277" s="13"/>
      <c r="T277" s="13"/>
      <c r="U277" s="13"/>
      <c r="V277" s="13"/>
      <c r="W277" s="13"/>
      <c r="X277" s="13"/>
      <c r="Y277" s="13"/>
      <c r="Z277" s="13"/>
      <c r="AA277" s="13"/>
      <c r="AB277" s="13"/>
    </row>
    <row r="278" spans="1:28" ht="22.5" customHeight="1">
      <c r="A278" s="16" t="s">
        <v>459</v>
      </c>
      <c r="B278" s="8"/>
      <c r="C278" s="8"/>
      <c r="D278" s="8"/>
      <c r="E278" s="8"/>
      <c r="F278" s="16"/>
      <c r="G278" s="8"/>
      <c r="H278" s="8"/>
      <c r="I278" s="8"/>
      <c r="J278" s="8"/>
      <c r="K278" s="13"/>
      <c r="L278" s="13"/>
      <c r="M278" s="13"/>
      <c r="N278" s="13"/>
      <c r="O278" s="13"/>
      <c r="P278" s="13"/>
      <c r="Q278" s="13"/>
      <c r="R278" s="13"/>
      <c r="S278" s="13"/>
      <c r="T278" s="13"/>
      <c r="U278" s="13"/>
      <c r="V278" s="13"/>
      <c r="W278" s="13"/>
      <c r="X278" s="13"/>
      <c r="Y278" s="13"/>
      <c r="Z278" s="13"/>
      <c r="AA278" s="13"/>
      <c r="AB278" s="13"/>
    </row>
    <row r="279" spans="1:28" ht="22.5" customHeight="1">
      <c r="A279" s="16" t="s">
        <v>460</v>
      </c>
      <c r="B279" s="8"/>
      <c r="C279" s="8"/>
      <c r="D279" s="8"/>
      <c r="E279" s="8"/>
      <c r="F279" s="16"/>
      <c r="G279" s="8"/>
      <c r="H279" s="8"/>
      <c r="I279" s="8"/>
      <c r="J279" s="8"/>
      <c r="K279" s="13"/>
      <c r="L279" s="13"/>
      <c r="M279" s="13"/>
      <c r="N279" s="13"/>
      <c r="O279" s="13"/>
      <c r="P279" s="13"/>
      <c r="Q279" s="13"/>
      <c r="R279" s="13"/>
      <c r="S279" s="13"/>
      <c r="T279" s="13"/>
      <c r="U279" s="13"/>
      <c r="V279" s="13"/>
      <c r="W279" s="13"/>
      <c r="X279" s="13"/>
      <c r="Y279" s="13"/>
      <c r="Z279" s="13"/>
      <c r="AA279" s="13"/>
      <c r="AB279" s="13"/>
    </row>
    <row r="280" spans="1:28" ht="22.5" customHeight="1">
      <c r="A280" s="16" t="s">
        <v>461</v>
      </c>
      <c r="B280" s="8"/>
      <c r="C280" s="8"/>
      <c r="D280" s="8"/>
      <c r="E280" s="8"/>
      <c r="F280" s="16"/>
      <c r="G280" s="8"/>
      <c r="H280" s="8"/>
      <c r="I280" s="8"/>
      <c r="J280" s="8"/>
      <c r="K280" s="13"/>
      <c r="L280" s="13"/>
      <c r="M280" s="13"/>
      <c r="N280" s="13"/>
      <c r="O280" s="13"/>
      <c r="P280" s="13"/>
      <c r="Q280" s="13"/>
      <c r="R280" s="13"/>
      <c r="S280" s="13"/>
      <c r="T280" s="13"/>
      <c r="U280" s="13"/>
      <c r="V280" s="13"/>
      <c r="W280" s="13"/>
      <c r="X280" s="13"/>
      <c r="Y280" s="13"/>
      <c r="Z280" s="13"/>
      <c r="AA280" s="13"/>
      <c r="AB280" s="13"/>
    </row>
    <row r="281" spans="1:28" ht="22.5" customHeight="1">
      <c r="A281" s="16" t="s">
        <v>462</v>
      </c>
      <c r="B281" s="8"/>
      <c r="C281" s="8"/>
      <c r="D281" s="8"/>
      <c r="E281" s="8"/>
      <c r="F281" s="16"/>
      <c r="G281" s="8"/>
      <c r="H281" s="8"/>
      <c r="I281" s="8"/>
      <c r="J281" s="8"/>
      <c r="K281" s="13"/>
      <c r="L281" s="13"/>
      <c r="M281" s="13"/>
      <c r="N281" s="13"/>
      <c r="O281" s="13"/>
      <c r="P281" s="13"/>
      <c r="Q281" s="13"/>
      <c r="R281" s="13"/>
      <c r="S281" s="13"/>
      <c r="T281" s="13"/>
      <c r="U281" s="13"/>
      <c r="V281" s="13"/>
      <c r="W281" s="13"/>
      <c r="X281" s="13"/>
      <c r="Y281" s="13"/>
      <c r="Z281" s="13"/>
      <c r="AA281" s="13"/>
      <c r="AB281" s="13"/>
    </row>
    <row r="282" spans="1:28" ht="22.5" customHeight="1">
      <c r="A282" s="16" t="s">
        <v>463</v>
      </c>
      <c r="B282" s="8"/>
      <c r="C282" s="8"/>
      <c r="D282" s="8"/>
      <c r="E282" s="8"/>
      <c r="F282" s="16"/>
      <c r="G282" s="8"/>
      <c r="H282" s="8"/>
      <c r="I282" s="8"/>
      <c r="J282" s="8"/>
      <c r="K282" s="13"/>
      <c r="L282" s="13"/>
      <c r="M282" s="13"/>
      <c r="N282" s="13"/>
      <c r="O282" s="13"/>
      <c r="P282" s="13"/>
      <c r="Q282" s="13"/>
      <c r="R282" s="13"/>
      <c r="S282" s="13"/>
      <c r="T282" s="13"/>
      <c r="U282" s="13"/>
      <c r="V282" s="13"/>
      <c r="W282" s="13"/>
      <c r="X282" s="13"/>
      <c r="Y282" s="13"/>
      <c r="Z282" s="13"/>
      <c r="AA282" s="13"/>
      <c r="AB282" s="13"/>
    </row>
    <row r="283" spans="1:28" ht="22.5" customHeight="1">
      <c r="A283" s="16" t="s">
        <v>464</v>
      </c>
      <c r="B283" s="8"/>
      <c r="C283" s="8"/>
      <c r="D283" s="8"/>
      <c r="E283" s="8"/>
      <c r="F283" s="16"/>
      <c r="G283" s="8"/>
      <c r="H283" s="8"/>
      <c r="I283" s="8"/>
      <c r="J283" s="8"/>
      <c r="K283" s="13"/>
      <c r="L283" s="13"/>
      <c r="M283" s="13"/>
      <c r="N283" s="13"/>
      <c r="O283" s="13"/>
      <c r="P283" s="13"/>
      <c r="Q283" s="13"/>
      <c r="R283" s="13"/>
      <c r="S283" s="13"/>
      <c r="T283" s="13"/>
      <c r="U283" s="13"/>
      <c r="V283" s="13"/>
      <c r="W283" s="13"/>
      <c r="X283" s="13"/>
      <c r="Y283" s="13"/>
      <c r="Z283" s="13"/>
      <c r="AA283" s="13"/>
      <c r="AB283" s="13"/>
    </row>
    <row r="284" spans="1:28" ht="22.5" customHeight="1">
      <c r="A284" s="16" t="s">
        <v>465</v>
      </c>
      <c r="B284" s="8"/>
      <c r="C284" s="8"/>
      <c r="D284" s="8"/>
      <c r="E284" s="8"/>
      <c r="F284" s="16"/>
      <c r="G284" s="8"/>
      <c r="H284" s="8"/>
      <c r="I284" s="8"/>
      <c r="J284" s="8"/>
      <c r="K284" s="13"/>
      <c r="L284" s="13"/>
      <c r="M284" s="13"/>
      <c r="N284" s="13"/>
      <c r="O284" s="13"/>
      <c r="P284" s="13"/>
      <c r="Q284" s="13"/>
      <c r="R284" s="13"/>
      <c r="S284" s="13"/>
      <c r="T284" s="13"/>
      <c r="U284" s="13"/>
      <c r="V284" s="13"/>
      <c r="W284" s="13"/>
      <c r="X284" s="13"/>
      <c r="Y284" s="13"/>
      <c r="Z284" s="13"/>
      <c r="AA284" s="13"/>
      <c r="AB284" s="13"/>
    </row>
    <row r="285" spans="1:28" ht="22.5" customHeight="1">
      <c r="A285" s="16" t="s">
        <v>466</v>
      </c>
      <c r="B285" s="8"/>
      <c r="C285" s="8"/>
      <c r="D285" s="8"/>
      <c r="E285" s="8"/>
      <c r="F285" s="16"/>
      <c r="G285" s="8"/>
      <c r="H285" s="8"/>
      <c r="I285" s="8"/>
      <c r="J285" s="8"/>
      <c r="K285" s="13"/>
      <c r="L285" s="13"/>
      <c r="M285" s="13"/>
      <c r="N285" s="13"/>
      <c r="O285" s="13"/>
      <c r="P285" s="13"/>
      <c r="Q285" s="13"/>
      <c r="R285" s="13"/>
      <c r="S285" s="13"/>
      <c r="T285" s="13"/>
      <c r="U285" s="13"/>
      <c r="V285" s="13"/>
      <c r="W285" s="13"/>
      <c r="X285" s="13"/>
      <c r="Y285" s="13"/>
      <c r="Z285" s="13"/>
      <c r="AA285" s="13"/>
      <c r="AB285" s="13"/>
    </row>
    <row r="286" spans="1:28" ht="22.5" customHeight="1">
      <c r="A286" s="16" t="s">
        <v>467</v>
      </c>
      <c r="B286" s="8"/>
      <c r="C286" s="8"/>
      <c r="D286" s="8"/>
      <c r="E286" s="8"/>
      <c r="F286" s="16"/>
      <c r="G286" s="8"/>
      <c r="H286" s="8"/>
      <c r="I286" s="8"/>
      <c r="J286" s="8"/>
      <c r="K286" s="13"/>
      <c r="L286" s="13"/>
      <c r="M286" s="13"/>
      <c r="N286" s="13"/>
      <c r="O286" s="13"/>
      <c r="P286" s="13"/>
      <c r="Q286" s="13"/>
      <c r="R286" s="13"/>
      <c r="S286" s="13"/>
      <c r="T286" s="13"/>
      <c r="U286" s="13"/>
      <c r="V286" s="13"/>
      <c r="W286" s="13"/>
      <c r="X286" s="13"/>
      <c r="Y286" s="13"/>
      <c r="Z286" s="13"/>
      <c r="AA286" s="13"/>
      <c r="AB286" s="13"/>
    </row>
    <row r="287" spans="1:28" ht="22.5" customHeight="1">
      <c r="A287" s="16" t="s">
        <v>468</v>
      </c>
      <c r="B287" s="8"/>
      <c r="C287" s="8"/>
      <c r="D287" s="8"/>
      <c r="E287" s="8"/>
      <c r="F287" s="16"/>
      <c r="G287" s="8"/>
      <c r="H287" s="8"/>
      <c r="I287" s="8"/>
      <c r="J287" s="8"/>
      <c r="K287" s="13"/>
      <c r="L287" s="13"/>
      <c r="M287" s="13"/>
      <c r="N287" s="13"/>
      <c r="O287" s="13"/>
      <c r="P287" s="13"/>
      <c r="Q287" s="13"/>
      <c r="R287" s="13"/>
      <c r="S287" s="13"/>
      <c r="T287" s="13"/>
      <c r="U287" s="13"/>
      <c r="V287" s="13"/>
      <c r="W287" s="13"/>
      <c r="X287" s="13"/>
      <c r="Y287" s="13"/>
      <c r="Z287" s="13"/>
      <c r="AA287" s="13"/>
      <c r="AB287" s="13"/>
    </row>
    <row r="288" spans="1:28" ht="22.5" customHeight="1">
      <c r="A288" s="16" t="s">
        <v>469</v>
      </c>
      <c r="B288" s="8"/>
      <c r="C288" s="8"/>
      <c r="D288" s="8"/>
      <c r="E288" s="8"/>
      <c r="F288" s="16"/>
      <c r="G288" s="8"/>
      <c r="H288" s="8"/>
      <c r="I288" s="8"/>
      <c r="J288" s="8"/>
      <c r="K288" s="13"/>
      <c r="L288" s="13"/>
      <c r="M288" s="13"/>
      <c r="N288" s="13"/>
      <c r="O288" s="13"/>
      <c r="P288" s="13"/>
      <c r="Q288" s="13"/>
      <c r="R288" s="13"/>
      <c r="S288" s="13"/>
      <c r="T288" s="13"/>
      <c r="U288" s="13"/>
      <c r="V288" s="13"/>
      <c r="W288" s="13"/>
      <c r="X288" s="13"/>
      <c r="Y288" s="13"/>
      <c r="Z288" s="13"/>
      <c r="AA288" s="13"/>
      <c r="AB288" s="13"/>
    </row>
    <row r="289" spans="1:28" ht="22.5" customHeight="1">
      <c r="A289" s="16" t="s">
        <v>470</v>
      </c>
      <c r="B289" s="8"/>
      <c r="C289" s="8"/>
      <c r="D289" s="8"/>
      <c r="E289" s="8"/>
      <c r="F289" s="16"/>
      <c r="G289" s="8"/>
      <c r="H289" s="8"/>
      <c r="I289" s="8"/>
      <c r="J289" s="8"/>
      <c r="K289" s="13"/>
      <c r="L289" s="13"/>
      <c r="M289" s="13"/>
      <c r="N289" s="13"/>
      <c r="O289" s="13"/>
      <c r="P289" s="13"/>
      <c r="Q289" s="13"/>
      <c r="R289" s="13"/>
      <c r="S289" s="13"/>
      <c r="T289" s="13"/>
      <c r="U289" s="13"/>
      <c r="V289" s="13"/>
      <c r="W289" s="13"/>
      <c r="X289" s="13"/>
      <c r="Y289" s="13"/>
      <c r="Z289" s="13"/>
      <c r="AA289" s="13"/>
      <c r="AB289" s="13"/>
    </row>
    <row r="290" spans="1:28" ht="22.5" customHeight="1">
      <c r="A290" s="16" t="s">
        <v>471</v>
      </c>
      <c r="B290" s="8"/>
      <c r="C290" s="8"/>
      <c r="D290" s="8"/>
      <c r="E290" s="8"/>
      <c r="F290" s="16"/>
      <c r="G290" s="8"/>
      <c r="H290" s="8"/>
      <c r="I290" s="8"/>
      <c r="J290" s="8"/>
      <c r="K290" s="13"/>
      <c r="L290" s="13"/>
      <c r="M290" s="13"/>
      <c r="N290" s="13"/>
      <c r="O290" s="13"/>
      <c r="P290" s="13"/>
      <c r="Q290" s="13"/>
      <c r="R290" s="13"/>
      <c r="S290" s="13"/>
      <c r="T290" s="13"/>
      <c r="U290" s="13"/>
      <c r="V290" s="13"/>
      <c r="W290" s="13"/>
      <c r="X290" s="13"/>
      <c r="Y290" s="13"/>
      <c r="Z290" s="13"/>
      <c r="AA290" s="13"/>
      <c r="AB290" s="13"/>
    </row>
    <row r="291" spans="1:28" ht="22.5" customHeight="1">
      <c r="A291" s="16" t="s">
        <v>472</v>
      </c>
      <c r="B291" s="8"/>
      <c r="C291" s="8"/>
      <c r="D291" s="8"/>
      <c r="E291" s="8"/>
      <c r="F291" s="16"/>
      <c r="G291" s="8"/>
      <c r="H291" s="8"/>
      <c r="I291" s="8"/>
      <c r="J291" s="8"/>
      <c r="K291" s="13"/>
      <c r="L291" s="13"/>
      <c r="M291" s="13"/>
      <c r="N291" s="13"/>
      <c r="O291" s="13"/>
      <c r="P291" s="13"/>
      <c r="Q291" s="13"/>
      <c r="R291" s="13"/>
      <c r="S291" s="13"/>
      <c r="T291" s="13"/>
      <c r="U291" s="13"/>
      <c r="V291" s="13"/>
      <c r="W291" s="13"/>
      <c r="X291" s="13"/>
      <c r="Y291" s="13"/>
      <c r="Z291" s="13"/>
      <c r="AA291" s="13"/>
      <c r="AB291" s="13"/>
    </row>
    <row r="292" spans="1:28" ht="22.5" customHeight="1">
      <c r="A292" s="16" t="s">
        <v>473</v>
      </c>
      <c r="B292" s="8"/>
      <c r="C292" s="8"/>
      <c r="D292" s="8"/>
      <c r="E292" s="8"/>
      <c r="F292" s="16"/>
      <c r="G292" s="8"/>
      <c r="H292" s="8"/>
      <c r="I292" s="8"/>
      <c r="J292" s="8"/>
      <c r="K292" s="13"/>
      <c r="L292" s="13"/>
      <c r="M292" s="13"/>
      <c r="N292" s="13"/>
      <c r="O292" s="13"/>
      <c r="P292" s="13"/>
      <c r="Q292" s="13"/>
      <c r="R292" s="13"/>
      <c r="S292" s="13"/>
      <c r="T292" s="13"/>
      <c r="U292" s="13"/>
      <c r="V292" s="13"/>
      <c r="W292" s="13"/>
      <c r="X292" s="13"/>
      <c r="Y292" s="13"/>
      <c r="Z292" s="13"/>
      <c r="AA292" s="13"/>
      <c r="AB292" s="13"/>
    </row>
    <row r="293" spans="1:28" ht="22.5" customHeight="1">
      <c r="A293" s="16" t="s">
        <v>474</v>
      </c>
      <c r="B293" s="8"/>
      <c r="C293" s="8"/>
      <c r="D293" s="8"/>
      <c r="E293" s="8"/>
      <c r="F293" s="16"/>
      <c r="G293" s="8"/>
      <c r="H293" s="8"/>
      <c r="I293" s="8"/>
      <c r="J293" s="8"/>
      <c r="K293" s="13"/>
      <c r="L293" s="13"/>
      <c r="M293" s="13"/>
      <c r="N293" s="13"/>
      <c r="O293" s="13"/>
      <c r="P293" s="13"/>
      <c r="Q293" s="13"/>
      <c r="R293" s="13"/>
      <c r="S293" s="13"/>
      <c r="T293" s="13"/>
      <c r="U293" s="13"/>
      <c r="V293" s="13"/>
      <c r="W293" s="13"/>
      <c r="X293" s="13"/>
      <c r="Y293" s="13"/>
      <c r="Z293" s="13"/>
      <c r="AA293" s="13"/>
      <c r="AB293" s="13"/>
    </row>
    <row r="294" spans="1:28" ht="22.5" customHeight="1">
      <c r="A294" s="16" t="s">
        <v>475</v>
      </c>
      <c r="B294" s="8"/>
      <c r="C294" s="8"/>
      <c r="D294" s="8"/>
      <c r="E294" s="8"/>
      <c r="F294" s="16"/>
      <c r="G294" s="8"/>
      <c r="H294" s="8"/>
      <c r="I294" s="8"/>
      <c r="J294" s="8"/>
      <c r="K294" s="13"/>
      <c r="L294" s="13"/>
      <c r="M294" s="13"/>
      <c r="N294" s="13"/>
      <c r="O294" s="13"/>
      <c r="P294" s="13"/>
      <c r="Q294" s="13"/>
      <c r="R294" s="13"/>
      <c r="S294" s="13"/>
      <c r="T294" s="13"/>
      <c r="U294" s="13"/>
      <c r="V294" s="13"/>
      <c r="W294" s="13"/>
      <c r="X294" s="13"/>
      <c r="Y294" s="13"/>
      <c r="Z294" s="13"/>
      <c r="AA294" s="13"/>
      <c r="AB294" s="13"/>
    </row>
    <row r="295" spans="1:28" ht="22.5" customHeight="1">
      <c r="A295" s="16" t="s">
        <v>476</v>
      </c>
      <c r="B295" s="8"/>
      <c r="C295" s="8"/>
      <c r="D295" s="8"/>
      <c r="E295" s="8"/>
      <c r="F295" s="16"/>
      <c r="G295" s="8"/>
      <c r="H295" s="8"/>
      <c r="I295" s="8"/>
      <c r="J295" s="8"/>
      <c r="K295" s="13"/>
      <c r="L295" s="13"/>
      <c r="M295" s="13"/>
      <c r="N295" s="13"/>
      <c r="O295" s="13"/>
      <c r="P295" s="13"/>
      <c r="Q295" s="13"/>
      <c r="R295" s="13"/>
      <c r="S295" s="13"/>
      <c r="T295" s="13"/>
      <c r="U295" s="13"/>
      <c r="V295" s="13"/>
      <c r="W295" s="13"/>
      <c r="X295" s="13"/>
      <c r="Y295" s="13"/>
      <c r="Z295" s="13"/>
      <c r="AA295" s="13"/>
      <c r="AB295" s="13"/>
    </row>
    <row r="296" spans="1:28" ht="22.5" customHeight="1">
      <c r="A296" s="16" t="s">
        <v>477</v>
      </c>
      <c r="B296" s="8"/>
      <c r="C296" s="8"/>
      <c r="D296" s="8"/>
      <c r="E296" s="8"/>
      <c r="F296" s="16"/>
      <c r="G296" s="8"/>
      <c r="H296" s="8"/>
      <c r="I296" s="8"/>
      <c r="J296" s="8"/>
      <c r="K296" s="13"/>
      <c r="L296" s="13"/>
      <c r="M296" s="13"/>
      <c r="N296" s="13"/>
      <c r="O296" s="13"/>
      <c r="P296" s="13"/>
      <c r="Q296" s="13"/>
      <c r="R296" s="13"/>
      <c r="S296" s="13"/>
      <c r="T296" s="13"/>
      <c r="U296" s="13"/>
      <c r="V296" s="13"/>
      <c r="W296" s="13"/>
      <c r="X296" s="13"/>
      <c r="Y296" s="13"/>
      <c r="Z296" s="13"/>
      <c r="AA296" s="13"/>
      <c r="AB296" s="13"/>
    </row>
    <row r="297" spans="1:28" ht="22.5" customHeight="1">
      <c r="A297" s="16" t="s">
        <v>478</v>
      </c>
      <c r="B297" s="8"/>
      <c r="C297" s="8"/>
      <c r="D297" s="8"/>
      <c r="E297" s="8"/>
      <c r="F297" s="16"/>
      <c r="G297" s="8"/>
      <c r="H297" s="8"/>
      <c r="I297" s="8"/>
      <c r="J297" s="8"/>
      <c r="K297" s="13"/>
      <c r="L297" s="13"/>
      <c r="M297" s="13"/>
      <c r="N297" s="13"/>
      <c r="O297" s="13"/>
      <c r="P297" s="13"/>
      <c r="Q297" s="13"/>
      <c r="R297" s="13"/>
      <c r="S297" s="13"/>
      <c r="T297" s="13"/>
      <c r="U297" s="13"/>
      <c r="V297" s="13"/>
      <c r="W297" s="13"/>
      <c r="X297" s="13"/>
      <c r="Y297" s="13"/>
      <c r="Z297" s="13"/>
      <c r="AA297" s="13"/>
      <c r="AB297" s="13"/>
    </row>
    <row r="298" spans="1:28" ht="22.5" customHeight="1">
      <c r="A298" s="16" t="s">
        <v>479</v>
      </c>
      <c r="B298" s="8"/>
      <c r="C298" s="8"/>
      <c r="D298" s="8"/>
      <c r="E298" s="8"/>
      <c r="F298" s="16"/>
      <c r="G298" s="8"/>
      <c r="H298" s="8"/>
      <c r="I298" s="8"/>
      <c r="J298" s="8"/>
      <c r="K298" s="13"/>
      <c r="L298" s="13"/>
      <c r="M298" s="13"/>
      <c r="N298" s="13"/>
      <c r="O298" s="13"/>
      <c r="P298" s="13"/>
      <c r="Q298" s="13"/>
      <c r="R298" s="13"/>
      <c r="S298" s="13"/>
      <c r="T298" s="13"/>
      <c r="U298" s="13"/>
      <c r="V298" s="13"/>
      <c r="W298" s="13"/>
      <c r="X298" s="13"/>
      <c r="Y298" s="13"/>
      <c r="Z298" s="13"/>
      <c r="AA298" s="13"/>
      <c r="AB298" s="13"/>
    </row>
    <row r="299" spans="1:28" ht="22.5" customHeight="1">
      <c r="A299" s="16" t="s">
        <v>480</v>
      </c>
      <c r="B299" s="8"/>
      <c r="C299" s="8"/>
      <c r="D299" s="8"/>
      <c r="E299" s="8"/>
      <c r="F299" s="16"/>
      <c r="G299" s="8"/>
      <c r="H299" s="8"/>
      <c r="I299" s="8"/>
      <c r="J299" s="8"/>
      <c r="K299" s="13"/>
      <c r="L299" s="13"/>
      <c r="M299" s="13"/>
      <c r="N299" s="13"/>
      <c r="O299" s="13"/>
      <c r="P299" s="13"/>
      <c r="Q299" s="13"/>
      <c r="R299" s="13"/>
      <c r="S299" s="13"/>
      <c r="T299" s="13"/>
      <c r="U299" s="13"/>
      <c r="V299" s="13"/>
      <c r="W299" s="13"/>
      <c r="X299" s="13"/>
      <c r="Y299" s="13"/>
      <c r="Z299" s="13"/>
      <c r="AA299" s="13"/>
      <c r="AB299" s="13"/>
    </row>
    <row r="300" spans="1:28" ht="22.5" customHeight="1">
      <c r="A300" s="16" t="s">
        <v>481</v>
      </c>
      <c r="B300" s="8"/>
      <c r="C300" s="8"/>
      <c r="D300" s="8"/>
      <c r="E300" s="8"/>
      <c r="F300" s="16"/>
      <c r="G300" s="8"/>
      <c r="H300" s="8"/>
      <c r="I300" s="8"/>
      <c r="J300" s="8"/>
      <c r="K300" s="13"/>
      <c r="L300" s="13"/>
      <c r="M300" s="13"/>
      <c r="N300" s="13"/>
      <c r="O300" s="13"/>
      <c r="P300" s="13"/>
      <c r="Q300" s="13"/>
      <c r="R300" s="13"/>
      <c r="S300" s="13"/>
      <c r="T300" s="13"/>
      <c r="U300" s="13"/>
      <c r="V300" s="13"/>
      <c r="W300" s="13"/>
      <c r="X300" s="13"/>
      <c r="Y300" s="13"/>
      <c r="Z300" s="13"/>
      <c r="AA300" s="13"/>
      <c r="AB300" s="13"/>
    </row>
    <row r="301" spans="1:28" ht="22.5" customHeight="1">
      <c r="A301" s="16" t="s">
        <v>482</v>
      </c>
      <c r="B301" s="8"/>
      <c r="C301" s="8"/>
      <c r="D301" s="8"/>
      <c r="E301" s="8"/>
      <c r="F301" s="16"/>
      <c r="G301" s="8"/>
      <c r="H301" s="8"/>
      <c r="I301" s="8"/>
      <c r="J301" s="8"/>
      <c r="K301" s="13"/>
      <c r="L301" s="13"/>
      <c r="M301" s="13"/>
      <c r="N301" s="13"/>
      <c r="O301" s="13"/>
      <c r="P301" s="13"/>
      <c r="Q301" s="13"/>
      <c r="R301" s="13"/>
      <c r="S301" s="13"/>
      <c r="T301" s="13"/>
      <c r="U301" s="13"/>
      <c r="V301" s="13"/>
      <c r="W301" s="13"/>
      <c r="X301" s="13"/>
      <c r="Y301" s="13"/>
      <c r="Z301" s="13"/>
      <c r="AA301" s="13"/>
      <c r="AB301" s="13"/>
    </row>
    <row r="302" spans="1:28" ht="22.5" customHeight="1">
      <c r="A302" s="16" t="s">
        <v>483</v>
      </c>
      <c r="B302" s="8"/>
      <c r="C302" s="8"/>
      <c r="D302" s="8"/>
      <c r="E302" s="8"/>
      <c r="F302" s="16"/>
      <c r="G302" s="8"/>
      <c r="H302" s="8"/>
      <c r="I302" s="8"/>
      <c r="J302" s="8"/>
      <c r="K302" s="13"/>
      <c r="L302" s="13"/>
      <c r="M302" s="13"/>
      <c r="N302" s="13"/>
      <c r="O302" s="13"/>
      <c r="P302" s="13"/>
      <c r="Q302" s="13"/>
      <c r="R302" s="13"/>
      <c r="S302" s="13"/>
      <c r="T302" s="13"/>
      <c r="U302" s="13"/>
      <c r="V302" s="13"/>
      <c r="W302" s="13"/>
      <c r="X302" s="13"/>
      <c r="Y302" s="13"/>
      <c r="Z302" s="13"/>
      <c r="AA302" s="13"/>
      <c r="AB302" s="13"/>
    </row>
    <row r="303" spans="1:28" ht="22.5" customHeight="1">
      <c r="A303" s="16" t="s">
        <v>484</v>
      </c>
      <c r="B303" s="8"/>
      <c r="C303" s="8"/>
      <c r="D303" s="8"/>
      <c r="E303" s="8"/>
      <c r="F303" s="16"/>
      <c r="G303" s="8"/>
      <c r="H303" s="8"/>
      <c r="I303" s="8"/>
      <c r="J303" s="8"/>
      <c r="K303" s="13"/>
      <c r="L303" s="13"/>
      <c r="M303" s="13"/>
      <c r="N303" s="13"/>
      <c r="O303" s="13"/>
      <c r="P303" s="13"/>
      <c r="Q303" s="13"/>
      <c r="R303" s="13"/>
      <c r="S303" s="13"/>
      <c r="T303" s="13"/>
      <c r="U303" s="13"/>
      <c r="V303" s="13"/>
      <c r="W303" s="13"/>
      <c r="X303" s="13"/>
      <c r="Y303" s="13"/>
      <c r="Z303" s="13"/>
      <c r="AA303" s="13"/>
      <c r="AB303" s="13"/>
    </row>
    <row r="304" spans="1:28" ht="22.5" customHeight="1">
      <c r="A304" s="16" t="s">
        <v>485</v>
      </c>
      <c r="B304" s="8"/>
      <c r="C304" s="8"/>
      <c r="D304" s="8"/>
      <c r="E304" s="8"/>
      <c r="F304" s="16"/>
      <c r="G304" s="8"/>
      <c r="H304" s="8"/>
      <c r="I304" s="8"/>
      <c r="J304" s="8"/>
      <c r="K304" s="13"/>
      <c r="L304" s="13"/>
      <c r="M304" s="13"/>
      <c r="N304" s="13"/>
      <c r="O304" s="13"/>
      <c r="P304" s="13"/>
      <c r="Q304" s="13"/>
      <c r="R304" s="13"/>
      <c r="S304" s="13"/>
      <c r="T304" s="13"/>
      <c r="U304" s="13"/>
      <c r="V304" s="13"/>
      <c r="W304" s="13"/>
      <c r="X304" s="13"/>
      <c r="Y304" s="13"/>
      <c r="Z304" s="13"/>
      <c r="AA304" s="13"/>
      <c r="AB304" s="13"/>
    </row>
    <row r="305" spans="1:28" ht="22.5" customHeight="1">
      <c r="A305" s="16" t="s">
        <v>486</v>
      </c>
      <c r="B305" s="8"/>
      <c r="C305" s="8"/>
      <c r="D305" s="8"/>
      <c r="E305" s="8"/>
      <c r="F305" s="16"/>
      <c r="G305" s="8"/>
      <c r="H305" s="8"/>
      <c r="I305" s="8"/>
      <c r="J305" s="8"/>
      <c r="K305" s="13"/>
      <c r="L305" s="13"/>
      <c r="M305" s="13"/>
      <c r="N305" s="13"/>
      <c r="O305" s="13"/>
      <c r="P305" s="13"/>
      <c r="Q305" s="13"/>
      <c r="R305" s="13"/>
      <c r="S305" s="13"/>
      <c r="T305" s="13"/>
      <c r="U305" s="13"/>
      <c r="V305" s="13"/>
      <c r="W305" s="13"/>
      <c r="X305" s="13"/>
      <c r="Y305" s="13"/>
      <c r="Z305" s="13"/>
      <c r="AA305" s="13"/>
      <c r="AB305" s="13"/>
    </row>
    <row r="306" spans="1:28" ht="22.5" customHeight="1">
      <c r="A306" s="16" t="s">
        <v>487</v>
      </c>
      <c r="B306" s="8"/>
      <c r="C306" s="8"/>
      <c r="D306" s="8"/>
      <c r="E306" s="8"/>
      <c r="F306" s="16"/>
      <c r="G306" s="8"/>
      <c r="H306" s="8"/>
      <c r="I306" s="8"/>
      <c r="J306" s="8"/>
      <c r="K306" s="13"/>
      <c r="L306" s="13"/>
      <c r="M306" s="13"/>
      <c r="N306" s="13"/>
      <c r="O306" s="13"/>
      <c r="P306" s="13"/>
      <c r="Q306" s="13"/>
      <c r="R306" s="13"/>
      <c r="S306" s="13"/>
      <c r="T306" s="13"/>
      <c r="U306" s="13"/>
      <c r="V306" s="13"/>
      <c r="W306" s="13"/>
      <c r="X306" s="13"/>
      <c r="Y306" s="13"/>
      <c r="Z306" s="13"/>
      <c r="AA306" s="13"/>
      <c r="AB306" s="13"/>
    </row>
    <row r="307" spans="1:28" ht="22.5" customHeight="1">
      <c r="A307" s="16" t="s">
        <v>488</v>
      </c>
      <c r="B307" s="8"/>
      <c r="C307" s="8"/>
      <c r="D307" s="8"/>
      <c r="E307" s="8"/>
      <c r="F307" s="16"/>
      <c r="G307" s="8"/>
      <c r="H307" s="8"/>
      <c r="I307" s="8"/>
      <c r="J307" s="8"/>
      <c r="K307" s="13"/>
      <c r="L307" s="13"/>
      <c r="M307" s="13"/>
      <c r="N307" s="13"/>
      <c r="O307" s="13"/>
      <c r="P307" s="13"/>
      <c r="Q307" s="13"/>
      <c r="R307" s="13"/>
      <c r="S307" s="13"/>
      <c r="T307" s="13"/>
      <c r="U307" s="13"/>
      <c r="V307" s="13"/>
      <c r="W307" s="13"/>
      <c r="X307" s="13"/>
      <c r="Y307" s="13"/>
      <c r="Z307" s="13"/>
      <c r="AA307" s="13"/>
      <c r="AB307" s="13"/>
    </row>
    <row r="308" spans="1:28" ht="22.5" customHeight="1">
      <c r="A308" s="16" t="s">
        <v>489</v>
      </c>
      <c r="B308" s="8"/>
      <c r="C308" s="8"/>
      <c r="D308" s="8"/>
      <c r="E308" s="8"/>
      <c r="F308" s="16"/>
      <c r="G308" s="8"/>
      <c r="H308" s="8"/>
      <c r="I308" s="8"/>
      <c r="J308" s="8"/>
      <c r="K308" s="13"/>
      <c r="L308" s="13"/>
      <c r="M308" s="13"/>
      <c r="N308" s="13"/>
      <c r="O308" s="13"/>
      <c r="P308" s="13"/>
      <c r="Q308" s="13"/>
      <c r="R308" s="13"/>
      <c r="S308" s="13"/>
      <c r="T308" s="13"/>
      <c r="U308" s="13"/>
      <c r="V308" s="13"/>
      <c r="W308" s="13"/>
      <c r="X308" s="13"/>
      <c r="Y308" s="13"/>
      <c r="Z308" s="13"/>
      <c r="AA308" s="13"/>
      <c r="AB308" s="13"/>
    </row>
    <row r="309" spans="1:28" ht="22.5" customHeight="1">
      <c r="A309" s="16" t="s">
        <v>490</v>
      </c>
      <c r="B309" s="8"/>
      <c r="C309" s="8"/>
      <c r="D309" s="8"/>
      <c r="E309" s="8"/>
      <c r="F309" s="16"/>
      <c r="G309" s="8"/>
      <c r="H309" s="8"/>
      <c r="I309" s="8"/>
      <c r="J309" s="8"/>
      <c r="K309" s="13"/>
      <c r="L309" s="13"/>
      <c r="M309" s="13"/>
      <c r="N309" s="13"/>
      <c r="O309" s="13"/>
      <c r="P309" s="13"/>
      <c r="Q309" s="13"/>
      <c r="R309" s="13"/>
      <c r="S309" s="13"/>
      <c r="T309" s="13"/>
      <c r="U309" s="13"/>
      <c r="V309" s="13"/>
      <c r="W309" s="13"/>
      <c r="X309" s="13"/>
      <c r="Y309" s="13"/>
      <c r="Z309" s="13"/>
      <c r="AA309" s="13"/>
      <c r="AB309" s="13"/>
    </row>
    <row r="310" spans="1:28" ht="22.5" customHeight="1">
      <c r="A310" s="16" t="s">
        <v>491</v>
      </c>
      <c r="B310" s="8"/>
      <c r="C310" s="8"/>
      <c r="D310" s="8"/>
      <c r="E310" s="8"/>
      <c r="F310" s="16"/>
      <c r="G310" s="8"/>
      <c r="H310" s="8"/>
      <c r="I310" s="8"/>
      <c r="J310" s="8"/>
      <c r="K310" s="13"/>
      <c r="L310" s="13"/>
      <c r="M310" s="13"/>
      <c r="N310" s="13"/>
      <c r="O310" s="13"/>
      <c r="P310" s="13"/>
      <c r="Q310" s="13"/>
      <c r="R310" s="13"/>
      <c r="S310" s="13"/>
      <c r="T310" s="13"/>
      <c r="U310" s="13"/>
      <c r="V310" s="13"/>
      <c r="W310" s="13"/>
      <c r="X310" s="13"/>
      <c r="Y310" s="13"/>
      <c r="Z310" s="13"/>
      <c r="AA310" s="13"/>
      <c r="AB310" s="13"/>
    </row>
    <row r="311" spans="1:28" ht="22.5" customHeight="1">
      <c r="A311" s="16" t="s">
        <v>492</v>
      </c>
      <c r="B311" s="8"/>
      <c r="C311" s="8"/>
      <c r="D311" s="8"/>
      <c r="E311" s="8"/>
      <c r="F311" s="16"/>
      <c r="G311" s="8"/>
      <c r="H311" s="8"/>
      <c r="I311" s="8"/>
      <c r="J311" s="8"/>
      <c r="K311" s="13"/>
      <c r="L311" s="13"/>
      <c r="M311" s="13"/>
      <c r="N311" s="13"/>
      <c r="O311" s="13"/>
      <c r="P311" s="13"/>
      <c r="Q311" s="13"/>
      <c r="R311" s="13"/>
      <c r="S311" s="13"/>
      <c r="T311" s="13"/>
      <c r="U311" s="13"/>
      <c r="V311" s="13"/>
      <c r="W311" s="13"/>
      <c r="X311" s="13"/>
      <c r="Y311" s="13"/>
      <c r="Z311" s="13"/>
      <c r="AA311" s="13"/>
      <c r="AB311" s="13"/>
    </row>
    <row r="312" spans="1:28" ht="22.5" customHeight="1">
      <c r="A312" s="16" t="s">
        <v>493</v>
      </c>
      <c r="B312" s="8"/>
      <c r="C312" s="8"/>
      <c r="D312" s="8"/>
      <c r="E312" s="8"/>
      <c r="F312" s="16"/>
      <c r="G312" s="8"/>
      <c r="H312" s="8"/>
      <c r="I312" s="8"/>
      <c r="J312" s="8"/>
      <c r="K312" s="13"/>
      <c r="L312" s="13"/>
      <c r="M312" s="13"/>
      <c r="N312" s="13"/>
      <c r="O312" s="13"/>
      <c r="P312" s="13"/>
      <c r="Q312" s="13"/>
      <c r="R312" s="13"/>
      <c r="S312" s="13"/>
      <c r="T312" s="13"/>
      <c r="U312" s="13"/>
      <c r="V312" s="13"/>
      <c r="W312" s="13"/>
      <c r="X312" s="13"/>
      <c r="Y312" s="13"/>
      <c r="Z312" s="13"/>
      <c r="AA312" s="13"/>
      <c r="AB312" s="13"/>
    </row>
    <row r="313" spans="1:28" ht="22.5" customHeight="1">
      <c r="A313" s="16" t="s">
        <v>494</v>
      </c>
      <c r="B313" s="8"/>
      <c r="C313" s="8"/>
      <c r="D313" s="8"/>
      <c r="E313" s="8"/>
      <c r="F313" s="16"/>
      <c r="G313" s="8"/>
      <c r="H313" s="8"/>
      <c r="I313" s="8"/>
      <c r="J313" s="8"/>
      <c r="K313" s="13"/>
      <c r="L313" s="13"/>
      <c r="M313" s="13"/>
      <c r="N313" s="13"/>
      <c r="O313" s="13"/>
      <c r="P313" s="13"/>
      <c r="Q313" s="13"/>
      <c r="R313" s="13"/>
      <c r="S313" s="13"/>
      <c r="T313" s="13"/>
      <c r="U313" s="13"/>
      <c r="V313" s="13"/>
      <c r="W313" s="13"/>
      <c r="X313" s="13"/>
      <c r="Y313" s="13"/>
      <c r="Z313" s="13"/>
      <c r="AA313" s="13"/>
      <c r="AB313" s="13"/>
    </row>
    <row r="314" spans="1:28" ht="22.5" customHeight="1">
      <c r="A314" s="16" t="s">
        <v>495</v>
      </c>
      <c r="B314" s="8"/>
      <c r="C314" s="8"/>
      <c r="D314" s="8"/>
      <c r="E314" s="8"/>
      <c r="F314" s="16"/>
      <c r="G314" s="8"/>
      <c r="H314" s="8"/>
      <c r="I314" s="8"/>
      <c r="J314" s="8"/>
      <c r="K314" s="13"/>
      <c r="L314" s="13"/>
      <c r="M314" s="13"/>
      <c r="N314" s="13"/>
      <c r="O314" s="13"/>
      <c r="P314" s="13"/>
      <c r="Q314" s="13"/>
      <c r="R314" s="13"/>
      <c r="S314" s="13"/>
      <c r="T314" s="13"/>
      <c r="U314" s="13"/>
      <c r="V314" s="13"/>
      <c r="W314" s="13"/>
      <c r="X314" s="13"/>
      <c r="Y314" s="13"/>
      <c r="Z314" s="13"/>
      <c r="AA314" s="13"/>
      <c r="AB314" s="13"/>
    </row>
    <row r="315" spans="1:28" ht="22.5" customHeight="1">
      <c r="A315" s="16" t="s">
        <v>496</v>
      </c>
      <c r="B315" s="8"/>
      <c r="C315" s="8"/>
      <c r="D315" s="8"/>
      <c r="E315" s="8"/>
      <c r="F315" s="16"/>
      <c r="G315" s="8"/>
      <c r="H315" s="8"/>
      <c r="I315" s="8"/>
      <c r="J315" s="8"/>
      <c r="K315" s="13"/>
      <c r="L315" s="13"/>
      <c r="M315" s="13"/>
      <c r="N315" s="13"/>
      <c r="O315" s="13"/>
      <c r="P315" s="13"/>
      <c r="Q315" s="13"/>
      <c r="R315" s="13"/>
      <c r="S315" s="13"/>
      <c r="T315" s="13"/>
      <c r="U315" s="13"/>
      <c r="V315" s="13"/>
      <c r="W315" s="13"/>
      <c r="X315" s="13"/>
      <c r="Y315" s="13"/>
      <c r="Z315" s="13"/>
      <c r="AA315" s="13"/>
      <c r="AB315" s="13"/>
    </row>
    <row r="316" spans="1:28" ht="22.5" customHeight="1">
      <c r="A316" s="16" t="s">
        <v>497</v>
      </c>
      <c r="B316" s="8"/>
      <c r="C316" s="8"/>
      <c r="D316" s="8"/>
      <c r="E316" s="8"/>
      <c r="F316" s="16"/>
      <c r="G316" s="8"/>
      <c r="H316" s="8"/>
      <c r="I316" s="8"/>
      <c r="J316" s="8"/>
      <c r="K316" s="13"/>
      <c r="L316" s="13"/>
      <c r="M316" s="13"/>
      <c r="N316" s="13"/>
      <c r="O316" s="13"/>
      <c r="P316" s="13"/>
      <c r="Q316" s="13"/>
      <c r="R316" s="13"/>
      <c r="S316" s="13"/>
      <c r="T316" s="13"/>
      <c r="U316" s="13"/>
      <c r="V316" s="13"/>
      <c r="W316" s="13"/>
      <c r="X316" s="13"/>
      <c r="Y316" s="13"/>
      <c r="Z316" s="13"/>
      <c r="AA316" s="13"/>
      <c r="AB316" s="13"/>
    </row>
    <row r="317" spans="1:28" ht="22.5" customHeight="1">
      <c r="A317" s="16" t="s">
        <v>498</v>
      </c>
      <c r="B317" s="8"/>
      <c r="C317" s="8"/>
      <c r="D317" s="8"/>
      <c r="E317" s="8"/>
      <c r="F317" s="16"/>
      <c r="G317" s="8"/>
      <c r="H317" s="8"/>
      <c r="I317" s="8"/>
      <c r="J317" s="8"/>
      <c r="K317" s="13"/>
      <c r="L317" s="13"/>
      <c r="M317" s="13"/>
      <c r="N317" s="13"/>
      <c r="O317" s="13"/>
      <c r="P317" s="13"/>
      <c r="Q317" s="13"/>
      <c r="R317" s="13"/>
      <c r="S317" s="13"/>
      <c r="T317" s="13"/>
      <c r="U317" s="13"/>
      <c r="V317" s="13"/>
      <c r="W317" s="13"/>
      <c r="X317" s="13"/>
      <c r="Y317" s="13"/>
      <c r="Z317" s="13"/>
      <c r="AA317" s="13"/>
      <c r="AB317" s="13"/>
    </row>
    <row r="318" spans="1:28" ht="22.5" customHeight="1">
      <c r="A318" s="16" t="s">
        <v>499</v>
      </c>
      <c r="B318" s="8"/>
      <c r="C318" s="8"/>
      <c r="D318" s="8"/>
      <c r="E318" s="8"/>
      <c r="F318" s="16"/>
      <c r="G318" s="8"/>
      <c r="H318" s="8"/>
      <c r="I318" s="8"/>
      <c r="J318" s="8"/>
      <c r="K318" s="13"/>
      <c r="L318" s="13"/>
      <c r="M318" s="13"/>
      <c r="N318" s="13"/>
      <c r="O318" s="13"/>
      <c r="P318" s="13"/>
      <c r="Q318" s="13"/>
      <c r="R318" s="13"/>
      <c r="S318" s="13"/>
      <c r="T318" s="13"/>
      <c r="U318" s="13"/>
      <c r="V318" s="13"/>
      <c r="W318" s="13"/>
      <c r="X318" s="13"/>
      <c r="Y318" s="13"/>
      <c r="Z318" s="13"/>
      <c r="AA318" s="13"/>
      <c r="AB318" s="13"/>
    </row>
    <row r="319" spans="1:28" ht="22.5" customHeight="1">
      <c r="A319" s="16" t="s">
        <v>500</v>
      </c>
      <c r="B319" s="8"/>
      <c r="C319" s="8"/>
      <c r="D319" s="8"/>
      <c r="E319" s="8"/>
      <c r="F319" s="16"/>
      <c r="G319" s="8"/>
      <c r="H319" s="8"/>
      <c r="I319" s="8"/>
      <c r="J319" s="8"/>
      <c r="K319" s="13"/>
      <c r="L319" s="13"/>
      <c r="M319" s="13"/>
      <c r="N319" s="13"/>
      <c r="O319" s="13"/>
      <c r="P319" s="13"/>
      <c r="Q319" s="13"/>
      <c r="R319" s="13"/>
      <c r="S319" s="13"/>
      <c r="T319" s="13"/>
      <c r="U319" s="13"/>
      <c r="V319" s="13"/>
      <c r="W319" s="13"/>
      <c r="X319" s="13"/>
      <c r="Y319" s="13"/>
      <c r="Z319" s="13"/>
      <c r="AA319" s="13"/>
      <c r="AB319" s="13"/>
    </row>
    <row r="320" spans="1:28" ht="22.5" customHeight="1">
      <c r="A320" s="16" t="s">
        <v>501</v>
      </c>
      <c r="B320" s="8"/>
      <c r="C320" s="8"/>
      <c r="D320" s="8"/>
      <c r="E320" s="8"/>
      <c r="F320" s="16"/>
      <c r="G320" s="8"/>
      <c r="H320" s="8"/>
      <c r="I320" s="8"/>
      <c r="J320" s="8"/>
      <c r="K320" s="13"/>
      <c r="L320" s="13"/>
      <c r="M320" s="13"/>
      <c r="N320" s="13"/>
      <c r="O320" s="13"/>
      <c r="P320" s="13"/>
      <c r="Q320" s="13"/>
      <c r="R320" s="13"/>
      <c r="S320" s="13"/>
      <c r="T320" s="13"/>
      <c r="U320" s="13"/>
      <c r="V320" s="13"/>
      <c r="W320" s="13"/>
      <c r="X320" s="13"/>
      <c r="Y320" s="13"/>
      <c r="Z320" s="13"/>
      <c r="AA320" s="13"/>
      <c r="AB320" s="13"/>
    </row>
    <row r="321" spans="1:28" ht="22.5" customHeight="1">
      <c r="A321" s="16" t="s">
        <v>502</v>
      </c>
      <c r="B321" s="8"/>
      <c r="C321" s="8"/>
      <c r="D321" s="8"/>
      <c r="E321" s="8"/>
      <c r="F321" s="16"/>
      <c r="G321" s="8"/>
      <c r="H321" s="8"/>
      <c r="I321" s="8"/>
      <c r="J321" s="8"/>
      <c r="K321" s="13"/>
      <c r="L321" s="13"/>
      <c r="M321" s="13"/>
      <c r="N321" s="13"/>
      <c r="O321" s="13"/>
      <c r="P321" s="13"/>
      <c r="Q321" s="13"/>
      <c r="R321" s="13"/>
      <c r="S321" s="13"/>
      <c r="T321" s="13"/>
      <c r="U321" s="13"/>
      <c r="V321" s="13"/>
      <c r="W321" s="13"/>
      <c r="X321" s="13"/>
      <c r="Y321" s="13"/>
      <c r="Z321" s="13"/>
      <c r="AA321" s="13"/>
      <c r="AB321" s="13"/>
    </row>
    <row r="322" spans="1:28" ht="22.5" customHeight="1">
      <c r="A322" s="16" t="s">
        <v>503</v>
      </c>
      <c r="B322" s="8"/>
      <c r="C322" s="8"/>
      <c r="D322" s="8"/>
      <c r="E322" s="8"/>
      <c r="F322" s="16"/>
      <c r="G322" s="8"/>
      <c r="H322" s="8"/>
      <c r="I322" s="8"/>
      <c r="J322" s="8"/>
      <c r="K322" s="13"/>
      <c r="L322" s="13"/>
      <c r="M322" s="13"/>
      <c r="N322" s="13"/>
      <c r="O322" s="13"/>
      <c r="P322" s="13"/>
      <c r="Q322" s="13"/>
      <c r="R322" s="13"/>
      <c r="S322" s="13"/>
      <c r="T322" s="13"/>
      <c r="U322" s="13"/>
      <c r="V322" s="13"/>
      <c r="W322" s="13"/>
      <c r="X322" s="13"/>
      <c r="Y322" s="13"/>
      <c r="Z322" s="13"/>
      <c r="AA322" s="13"/>
      <c r="AB322" s="13"/>
    </row>
    <row r="323" spans="1:28" ht="22.5" customHeight="1">
      <c r="A323" s="16" t="s">
        <v>504</v>
      </c>
      <c r="B323" s="8"/>
      <c r="C323" s="8"/>
      <c r="D323" s="8"/>
      <c r="E323" s="8"/>
      <c r="F323" s="16"/>
      <c r="G323" s="8"/>
      <c r="H323" s="8"/>
      <c r="I323" s="8"/>
      <c r="J323" s="8"/>
      <c r="K323" s="13"/>
      <c r="L323" s="13"/>
      <c r="M323" s="13"/>
      <c r="N323" s="13"/>
      <c r="O323" s="13"/>
      <c r="P323" s="13"/>
      <c r="Q323" s="13"/>
      <c r="R323" s="13"/>
      <c r="S323" s="13"/>
      <c r="T323" s="13"/>
      <c r="U323" s="13"/>
      <c r="V323" s="13"/>
      <c r="W323" s="13"/>
      <c r="X323" s="13"/>
      <c r="Y323" s="13"/>
      <c r="Z323" s="13"/>
      <c r="AA323" s="13"/>
      <c r="AB323" s="13"/>
    </row>
    <row r="324" spans="1:28" ht="22.5" customHeight="1">
      <c r="A324" s="16" t="s">
        <v>505</v>
      </c>
      <c r="B324" s="8"/>
      <c r="C324" s="8"/>
      <c r="D324" s="8"/>
      <c r="E324" s="8"/>
      <c r="F324" s="16"/>
      <c r="G324" s="8"/>
      <c r="H324" s="8"/>
      <c r="I324" s="8"/>
      <c r="J324" s="8"/>
      <c r="K324" s="13"/>
      <c r="L324" s="13"/>
      <c r="M324" s="13"/>
      <c r="N324" s="13"/>
      <c r="O324" s="13"/>
      <c r="P324" s="13"/>
      <c r="Q324" s="13"/>
      <c r="R324" s="13"/>
      <c r="S324" s="13"/>
      <c r="T324" s="13"/>
      <c r="U324" s="13"/>
      <c r="V324" s="13"/>
      <c r="W324" s="13"/>
      <c r="X324" s="13"/>
      <c r="Y324" s="13"/>
      <c r="Z324" s="13"/>
      <c r="AA324" s="13"/>
      <c r="AB324" s="13"/>
    </row>
    <row r="325" spans="1:28" ht="22.5" customHeight="1">
      <c r="A325" s="16" t="s">
        <v>506</v>
      </c>
      <c r="B325" s="8"/>
      <c r="C325" s="8"/>
      <c r="D325" s="8"/>
      <c r="E325" s="8"/>
      <c r="F325" s="16"/>
      <c r="G325" s="8"/>
      <c r="H325" s="8"/>
      <c r="I325" s="8"/>
      <c r="J325" s="8"/>
      <c r="K325" s="13"/>
      <c r="L325" s="13"/>
      <c r="M325" s="13"/>
      <c r="N325" s="13"/>
      <c r="O325" s="13"/>
      <c r="P325" s="13"/>
      <c r="Q325" s="13"/>
      <c r="R325" s="13"/>
      <c r="S325" s="13"/>
      <c r="T325" s="13"/>
      <c r="U325" s="13"/>
      <c r="V325" s="13"/>
      <c r="W325" s="13"/>
      <c r="X325" s="13"/>
      <c r="Y325" s="13"/>
      <c r="Z325" s="13"/>
      <c r="AA325" s="13"/>
      <c r="AB325" s="13"/>
    </row>
    <row r="326" spans="1:28" ht="22.5" customHeight="1">
      <c r="A326" s="16" t="s">
        <v>507</v>
      </c>
      <c r="B326" s="8"/>
      <c r="C326" s="8"/>
      <c r="D326" s="8"/>
      <c r="E326" s="8"/>
      <c r="F326" s="16"/>
      <c r="G326" s="8"/>
      <c r="H326" s="8"/>
      <c r="I326" s="8"/>
      <c r="J326" s="8"/>
      <c r="K326" s="13"/>
      <c r="L326" s="13"/>
      <c r="M326" s="13"/>
      <c r="N326" s="13"/>
      <c r="O326" s="13"/>
      <c r="P326" s="13"/>
      <c r="Q326" s="13"/>
      <c r="R326" s="13"/>
      <c r="S326" s="13"/>
      <c r="T326" s="13"/>
      <c r="U326" s="13"/>
      <c r="V326" s="13"/>
      <c r="W326" s="13"/>
      <c r="X326" s="13"/>
      <c r="Y326" s="13"/>
      <c r="Z326" s="13"/>
      <c r="AA326" s="13"/>
      <c r="AB326" s="13"/>
    </row>
    <row r="327" spans="1:28" ht="22.5" customHeight="1">
      <c r="A327" s="16" t="s">
        <v>508</v>
      </c>
      <c r="B327" s="8"/>
      <c r="C327" s="8"/>
      <c r="D327" s="8"/>
      <c r="E327" s="8"/>
      <c r="F327" s="16"/>
      <c r="G327" s="8"/>
      <c r="H327" s="8"/>
      <c r="I327" s="8"/>
      <c r="J327" s="8"/>
      <c r="K327" s="13"/>
      <c r="L327" s="13"/>
      <c r="M327" s="13"/>
      <c r="N327" s="13"/>
      <c r="O327" s="13"/>
      <c r="P327" s="13"/>
      <c r="Q327" s="13"/>
      <c r="R327" s="13"/>
      <c r="S327" s="13"/>
      <c r="T327" s="13"/>
      <c r="U327" s="13"/>
      <c r="V327" s="13"/>
      <c r="W327" s="13"/>
      <c r="X327" s="13"/>
      <c r="Y327" s="13"/>
      <c r="Z327" s="13"/>
      <c r="AA327" s="13"/>
      <c r="AB327" s="13"/>
    </row>
    <row r="328" spans="1:28" ht="22.5" customHeight="1">
      <c r="A328" s="16" t="s">
        <v>509</v>
      </c>
      <c r="B328" s="8"/>
      <c r="C328" s="8"/>
      <c r="D328" s="8"/>
      <c r="E328" s="8"/>
      <c r="F328" s="16"/>
      <c r="G328" s="8"/>
      <c r="H328" s="8"/>
      <c r="I328" s="8"/>
      <c r="J328" s="8"/>
      <c r="K328" s="13"/>
      <c r="L328" s="13"/>
      <c r="M328" s="13"/>
      <c r="N328" s="13"/>
      <c r="O328" s="13"/>
      <c r="P328" s="13"/>
      <c r="Q328" s="13"/>
      <c r="R328" s="13"/>
      <c r="S328" s="13"/>
      <c r="T328" s="13"/>
      <c r="U328" s="13"/>
      <c r="V328" s="13"/>
      <c r="W328" s="13"/>
      <c r="X328" s="13"/>
      <c r="Y328" s="13"/>
      <c r="Z328" s="13"/>
      <c r="AA328" s="13"/>
      <c r="AB328" s="13"/>
    </row>
    <row r="329" spans="1:28" ht="22.5" customHeight="1">
      <c r="A329" s="16" t="s">
        <v>510</v>
      </c>
      <c r="B329" s="8"/>
      <c r="C329" s="8"/>
      <c r="D329" s="8"/>
      <c r="E329" s="8"/>
      <c r="F329" s="16"/>
      <c r="G329" s="8"/>
      <c r="H329" s="8"/>
      <c r="I329" s="8"/>
      <c r="J329" s="8"/>
      <c r="K329" s="13"/>
      <c r="L329" s="13"/>
      <c r="M329" s="13"/>
      <c r="N329" s="13"/>
      <c r="O329" s="13"/>
      <c r="P329" s="13"/>
      <c r="Q329" s="13"/>
      <c r="R329" s="13"/>
      <c r="S329" s="13"/>
      <c r="T329" s="13"/>
      <c r="U329" s="13"/>
      <c r="V329" s="13"/>
      <c r="W329" s="13"/>
      <c r="X329" s="13"/>
      <c r="Y329" s="13"/>
      <c r="Z329" s="13"/>
      <c r="AA329" s="13"/>
      <c r="AB329" s="13"/>
    </row>
    <row r="330" spans="1:28" ht="22.5" customHeight="1">
      <c r="A330" s="16" t="s">
        <v>511</v>
      </c>
      <c r="B330" s="8"/>
      <c r="C330" s="8"/>
      <c r="D330" s="8"/>
      <c r="E330" s="8"/>
      <c r="F330" s="16"/>
      <c r="G330" s="8"/>
      <c r="H330" s="8"/>
      <c r="I330" s="8"/>
      <c r="J330" s="8"/>
      <c r="K330" s="13"/>
      <c r="L330" s="13"/>
      <c r="M330" s="13"/>
      <c r="N330" s="13"/>
      <c r="O330" s="13"/>
      <c r="P330" s="13"/>
      <c r="Q330" s="13"/>
      <c r="R330" s="13"/>
      <c r="S330" s="13"/>
      <c r="T330" s="13"/>
      <c r="U330" s="13"/>
      <c r="V330" s="13"/>
      <c r="W330" s="13"/>
      <c r="X330" s="13"/>
      <c r="Y330" s="13"/>
      <c r="Z330" s="13"/>
      <c r="AA330" s="13"/>
      <c r="AB330" s="13"/>
    </row>
    <row r="331" spans="1:28" ht="22.5" customHeight="1">
      <c r="A331" s="16" t="s">
        <v>512</v>
      </c>
      <c r="B331" s="8"/>
      <c r="C331" s="8"/>
      <c r="D331" s="8"/>
      <c r="E331" s="8"/>
      <c r="F331" s="16"/>
      <c r="G331" s="8"/>
      <c r="H331" s="8"/>
      <c r="I331" s="8"/>
      <c r="J331" s="8"/>
      <c r="K331" s="13"/>
      <c r="L331" s="13"/>
      <c r="M331" s="13"/>
      <c r="N331" s="13"/>
      <c r="O331" s="13"/>
      <c r="P331" s="13"/>
      <c r="Q331" s="13"/>
      <c r="R331" s="13"/>
      <c r="S331" s="13"/>
      <c r="T331" s="13"/>
      <c r="U331" s="13"/>
      <c r="V331" s="13"/>
      <c r="W331" s="13"/>
      <c r="X331" s="13"/>
      <c r="Y331" s="13"/>
      <c r="Z331" s="13"/>
      <c r="AA331" s="13"/>
      <c r="AB331" s="13"/>
    </row>
    <row r="332" spans="1:28" ht="22.5" customHeight="1">
      <c r="A332" s="16" t="s">
        <v>513</v>
      </c>
      <c r="B332" s="8"/>
      <c r="C332" s="8"/>
      <c r="D332" s="8"/>
      <c r="E332" s="8"/>
      <c r="F332" s="16"/>
      <c r="G332" s="8"/>
      <c r="H332" s="8"/>
      <c r="I332" s="8"/>
      <c r="J332" s="8"/>
      <c r="K332" s="13"/>
      <c r="L332" s="13"/>
      <c r="M332" s="13"/>
      <c r="N332" s="13"/>
      <c r="O332" s="13"/>
      <c r="P332" s="13"/>
      <c r="Q332" s="13"/>
      <c r="R332" s="13"/>
      <c r="S332" s="13"/>
      <c r="T332" s="13"/>
      <c r="U332" s="13"/>
      <c r="V332" s="13"/>
      <c r="W332" s="13"/>
      <c r="X332" s="13"/>
      <c r="Y332" s="13"/>
      <c r="Z332" s="13"/>
      <c r="AA332" s="13"/>
      <c r="AB332" s="13"/>
    </row>
    <row r="333" spans="1:28" ht="22.5" customHeight="1">
      <c r="A333" s="16" t="s">
        <v>514</v>
      </c>
      <c r="B333" s="8"/>
      <c r="C333" s="8"/>
      <c r="D333" s="8"/>
      <c r="E333" s="8"/>
      <c r="F333" s="16"/>
      <c r="G333" s="8"/>
      <c r="H333" s="8"/>
      <c r="I333" s="8"/>
      <c r="J333" s="8"/>
      <c r="K333" s="13"/>
      <c r="L333" s="13"/>
      <c r="M333" s="13"/>
      <c r="N333" s="13"/>
      <c r="O333" s="13"/>
      <c r="P333" s="13"/>
      <c r="Q333" s="13"/>
      <c r="R333" s="13"/>
      <c r="S333" s="13"/>
      <c r="T333" s="13"/>
      <c r="U333" s="13"/>
      <c r="V333" s="13"/>
      <c r="W333" s="13"/>
      <c r="X333" s="13"/>
      <c r="Y333" s="13"/>
      <c r="Z333" s="13"/>
      <c r="AA333" s="13"/>
      <c r="AB333" s="13"/>
    </row>
    <row r="334" spans="1:28" ht="22.5" customHeight="1">
      <c r="A334" s="16" t="s">
        <v>515</v>
      </c>
      <c r="B334" s="8"/>
      <c r="C334" s="8"/>
      <c r="D334" s="8"/>
      <c r="E334" s="8"/>
      <c r="F334" s="16"/>
      <c r="G334" s="8"/>
      <c r="H334" s="8"/>
      <c r="I334" s="8"/>
      <c r="J334" s="8"/>
      <c r="K334" s="13"/>
      <c r="L334" s="13"/>
      <c r="M334" s="13"/>
      <c r="N334" s="13"/>
      <c r="O334" s="13"/>
      <c r="P334" s="13"/>
      <c r="Q334" s="13"/>
      <c r="R334" s="13"/>
      <c r="S334" s="13"/>
      <c r="T334" s="13"/>
      <c r="U334" s="13"/>
      <c r="V334" s="13"/>
      <c r="W334" s="13"/>
      <c r="X334" s="13"/>
      <c r="Y334" s="13"/>
      <c r="Z334" s="13"/>
      <c r="AA334" s="13"/>
      <c r="AB334" s="13"/>
    </row>
    <row r="335" spans="1:28" ht="22.5" customHeight="1">
      <c r="A335" s="16" t="s">
        <v>516</v>
      </c>
      <c r="B335" s="8"/>
      <c r="C335" s="8"/>
      <c r="D335" s="8"/>
      <c r="E335" s="8"/>
      <c r="F335" s="16"/>
      <c r="G335" s="8"/>
      <c r="H335" s="8"/>
      <c r="I335" s="8"/>
      <c r="J335" s="8"/>
      <c r="K335" s="13"/>
      <c r="L335" s="13"/>
      <c r="M335" s="13"/>
      <c r="N335" s="13"/>
      <c r="O335" s="13"/>
      <c r="P335" s="13"/>
      <c r="Q335" s="13"/>
      <c r="R335" s="13"/>
      <c r="S335" s="13"/>
      <c r="T335" s="13"/>
      <c r="U335" s="13"/>
      <c r="V335" s="13"/>
      <c r="W335" s="13"/>
      <c r="X335" s="13"/>
      <c r="Y335" s="13"/>
      <c r="Z335" s="13"/>
      <c r="AA335" s="13"/>
      <c r="AB335" s="13"/>
    </row>
    <row r="336" spans="1:28" ht="22.5" customHeight="1">
      <c r="A336" s="16" t="s">
        <v>517</v>
      </c>
      <c r="B336" s="8"/>
      <c r="C336" s="8"/>
      <c r="D336" s="8"/>
      <c r="E336" s="8"/>
      <c r="F336" s="16"/>
      <c r="G336" s="8"/>
      <c r="H336" s="8"/>
      <c r="I336" s="8"/>
      <c r="J336" s="8"/>
      <c r="K336" s="13"/>
      <c r="L336" s="13"/>
      <c r="M336" s="13"/>
      <c r="N336" s="13"/>
      <c r="O336" s="13"/>
      <c r="P336" s="13"/>
      <c r="Q336" s="13"/>
      <c r="R336" s="13"/>
      <c r="S336" s="13"/>
      <c r="T336" s="13"/>
      <c r="U336" s="13"/>
      <c r="V336" s="13"/>
      <c r="W336" s="13"/>
      <c r="X336" s="13"/>
      <c r="Y336" s="13"/>
      <c r="Z336" s="13"/>
      <c r="AA336" s="13"/>
      <c r="AB336" s="13"/>
    </row>
    <row r="337" spans="1:28" ht="22.5" customHeight="1">
      <c r="A337" s="16" t="s">
        <v>518</v>
      </c>
      <c r="B337" s="8"/>
      <c r="C337" s="8"/>
      <c r="D337" s="8"/>
      <c r="E337" s="8"/>
      <c r="F337" s="16"/>
      <c r="G337" s="8"/>
      <c r="H337" s="8"/>
      <c r="I337" s="8"/>
      <c r="J337" s="8"/>
      <c r="K337" s="13"/>
      <c r="L337" s="13"/>
      <c r="M337" s="13"/>
      <c r="N337" s="13"/>
      <c r="O337" s="13"/>
      <c r="P337" s="13"/>
      <c r="Q337" s="13"/>
      <c r="R337" s="13"/>
      <c r="S337" s="13"/>
      <c r="T337" s="13"/>
      <c r="U337" s="13"/>
      <c r="V337" s="13"/>
      <c r="W337" s="13"/>
      <c r="X337" s="13"/>
      <c r="Y337" s="13"/>
      <c r="Z337" s="13"/>
      <c r="AA337" s="13"/>
      <c r="AB337" s="13"/>
    </row>
    <row r="338" spans="1:28" ht="22.5" customHeight="1">
      <c r="A338" s="16" t="s">
        <v>519</v>
      </c>
      <c r="B338" s="8"/>
      <c r="C338" s="8"/>
      <c r="D338" s="8"/>
      <c r="E338" s="8"/>
      <c r="F338" s="16"/>
      <c r="G338" s="8"/>
      <c r="H338" s="8"/>
      <c r="I338" s="8"/>
      <c r="J338" s="8"/>
      <c r="K338" s="13"/>
      <c r="L338" s="13"/>
      <c r="M338" s="13"/>
      <c r="N338" s="13"/>
      <c r="O338" s="13"/>
      <c r="P338" s="13"/>
      <c r="Q338" s="13"/>
      <c r="R338" s="13"/>
      <c r="S338" s="13"/>
      <c r="T338" s="13"/>
      <c r="U338" s="13"/>
      <c r="V338" s="13"/>
      <c r="W338" s="13"/>
      <c r="X338" s="13"/>
      <c r="Y338" s="13"/>
      <c r="Z338" s="13"/>
      <c r="AA338" s="13"/>
      <c r="AB338" s="13"/>
    </row>
    <row r="339" spans="1:28" ht="22.5" customHeight="1">
      <c r="A339" s="16" t="s">
        <v>520</v>
      </c>
      <c r="B339" s="8"/>
      <c r="C339" s="8"/>
      <c r="D339" s="8"/>
      <c r="E339" s="8"/>
      <c r="F339" s="16"/>
      <c r="G339" s="8"/>
      <c r="H339" s="8"/>
      <c r="I339" s="8"/>
      <c r="J339" s="8"/>
      <c r="K339" s="13"/>
      <c r="L339" s="13"/>
      <c r="M339" s="13"/>
      <c r="N339" s="13"/>
      <c r="O339" s="13"/>
      <c r="P339" s="13"/>
      <c r="Q339" s="13"/>
      <c r="R339" s="13"/>
      <c r="S339" s="13"/>
      <c r="T339" s="13"/>
      <c r="U339" s="13"/>
      <c r="V339" s="13"/>
      <c r="W339" s="13"/>
      <c r="X339" s="13"/>
      <c r="Y339" s="13"/>
      <c r="Z339" s="13"/>
      <c r="AA339" s="13"/>
      <c r="AB339" s="13"/>
    </row>
    <row r="340" spans="1:28" ht="22.5" customHeight="1">
      <c r="A340" s="16" t="s">
        <v>521</v>
      </c>
      <c r="B340" s="8"/>
      <c r="C340" s="8"/>
      <c r="D340" s="8"/>
      <c r="E340" s="8"/>
      <c r="F340" s="16"/>
      <c r="G340" s="8"/>
      <c r="H340" s="8"/>
      <c r="I340" s="8"/>
      <c r="J340" s="8"/>
      <c r="K340" s="13"/>
      <c r="L340" s="13"/>
      <c r="M340" s="13"/>
      <c r="N340" s="13"/>
      <c r="O340" s="13"/>
      <c r="P340" s="13"/>
      <c r="Q340" s="13"/>
      <c r="R340" s="13"/>
      <c r="S340" s="13"/>
      <c r="T340" s="13"/>
      <c r="U340" s="13"/>
      <c r="V340" s="13"/>
      <c r="W340" s="13"/>
      <c r="X340" s="13"/>
      <c r="Y340" s="13"/>
      <c r="Z340" s="13"/>
      <c r="AA340" s="13"/>
      <c r="AB340" s="13"/>
    </row>
    <row r="341" spans="1:28" ht="22.5" customHeight="1">
      <c r="A341" s="16" t="s">
        <v>522</v>
      </c>
      <c r="B341" s="8"/>
      <c r="C341" s="8"/>
      <c r="D341" s="8"/>
      <c r="E341" s="8"/>
      <c r="F341" s="16"/>
      <c r="G341" s="8"/>
      <c r="H341" s="8"/>
      <c r="I341" s="8"/>
      <c r="J341" s="8"/>
      <c r="K341" s="13"/>
      <c r="L341" s="13"/>
      <c r="M341" s="13"/>
      <c r="N341" s="13"/>
      <c r="O341" s="13"/>
      <c r="P341" s="13"/>
      <c r="Q341" s="13"/>
      <c r="R341" s="13"/>
      <c r="S341" s="13"/>
      <c r="T341" s="13"/>
      <c r="U341" s="13"/>
      <c r="V341" s="13"/>
      <c r="W341" s="13"/>
      <c r="X341" s="13"/>
      <c r="Y341" s="13"/>
      <c r="Z341" s="13"/>
      <c r="AA341" s="13"/>
      <c r="AB341" s="13"/>
    </row>
    <row r="342" spans="1:28" ht="22.5" customHeight="1">
      <c r="A342" s="16" t="s">
        <v>523</v>
      </c>
      <c r="B342" s="8"/>
      <c r="C342" s="8"/>
      <c r="D342" s="8"/>
      <c r="E342" s="8"/>
      <c r="F342" s="16"/>
      <c r="G342" s="8"/>
      <c r="H342" s="8"/>
      <c r="I342" s="8"/>
      <c r="J342" s="8"/>
      <c r="K342" s="13"/>
      <c r="L342" s="13"/>
      <c r="M342" s="13"/>
      <c r="N342" s="13"/>
      <c r="O342" s="13"/>
      <c r="P342" s="13"/>
      <c r="Q342" s="13"/>
      <c r="R342" s="13"/>
      <c r="S342" s="13"/>
      <c r="T342" s="13"/>
      <c r="U342" s="13"/>
      <c r="V342" s="13"/>
      <c r="W342" s="13"/>
      <c r="X342" s="13"/>
      <c r="Y342" s="13"/>
      <c r="Z342" s="13"/>
      <c r="AA342" s="13"/>
      <c r="AB342" s="13"/>
    </row>
    <row r="343" spans="1:28" ht="22.5" customHeight="1">
      <c r="A343" s="16" t="s">
        <v>524</v>
      </c>
      <c r="B343" s="8"/>
      <c r="C343" s="8"/>
      <c r="D343" s="8"/>
      <c r="E343" s="8"/>
      <c r="F343" s="16"/>
      <c r="G343" s="8"/>
      <c r="H343" s="8"/>
      <c r="I343" s="8"/>
      <c r="J343" s="8"/>
      <c r="K343" s="13"/>
      <c r="L343" s="13"/>
      <c r="M343" s="13"/>
      <c r="N343" s="13"/>
      <c r="O343" s="13"/>
      <c r="P343" s="13"/>
      <c r="Q343" s="13"/>
      <c r="R343" s="13"/>
      <c r="S343" s="13"/>
      <c r="T343" s="13"/>
      <c r="U343" s="13"/>
      <c r="V343" s="13"/>
      <c r="W343" s="13"/>
      <c r="X343" s="13"/>
      <c r="Y343" s="13"/>
      <c r="Z343" s="13"/>
      <c r="AA343" s="13"/>
      <c r="AB343" s="13"/>
    </row>
    <row r="344" spans="1:28" ht="22.5" customHeight="1">
      <c r="A344" s="16" t="s">
        <v>525</v>
      </c>
      <c r="B344" s="8"/>
      <c r="C344" s="8"/>
      <c r="D344" s="8"/>
      <c r="E344" s="8"/>
      <c r="F344" s="16"/>
      <c r="G344" s="8"/>
      <c r="H344" s="8"/>
      <c r="I344" s="8"/>
      <c r="J344" s="8"/>
      <c r="K344" s="13"/>
      <c r="L344" s="13"/>
      <c r="M344" s="13"/>
      <c r="N344" s="13"/>
      <c r="O344" s="13"/>
      <c r="P344" s="13"/>
      <c r="Q344" s="13"/>
      <c r="R344" s="13"/>
      <c r="S344" s="13"/>
      <c r="T344" s="13"/>
      <c r="U344" s="13"/>
      <c r="V344" s="13"/>
      <c r="W344" s="13"/>
      <c r="X344" s="13"/>
      <c r="Y344" s="13"/>
      <c r="Z344" s="13"/>
      <c r="AA344" s="13"/>
      <c r="AB344" s="13"/>
    </row>
    <row r="345" spans="1:28" ht="22.5" customHeight="1">
      <c r="A345" s="16" t="s">
        <v>526</v>
      </c>
      <c r="B345" s="8"/>
      <c r="C345" s="8"/>
      <c r="D345" s="8"/>
      <c r="E345" s="8"/>
      <c r="F345" s="16"/>
      <c r="G345" s="8"/>
      <c r="H345" s="8"/>
      <c r="I345" s="8"/>
      <c r="J345" s="8"/>
      <c r="K345" s="13"/>
      <c r="L345" s="13"/>
      <c r="M345" s="13"/>
      <c r="N345" s="13"/>
      <c r="O345" s="13"/>
      <c r="P345" s="13"/>
      <c r="Q345" s="13"/>
      <c r="R345" s="13"/>
      <c r="S345" s="13"/>
      <c r="T345" s="13"/>
      <c r="U345" s="13"/>
      <c r="V345" s="13"/>
      <c r="W345" s="13"/>
      <c r="X345" s="13"/>
      <c r="Y345" s="13"/>
      <c r="Z345" s="13"/>
      <c r="AA345" s="13"/>
      <c r="AB345" s="13"/>
    </row>
    <row r="346" spans="1:28" ht="22.5" customHeight="1">
      <c r="A346" s="16" t="s">
        <v>527</v>
      </c>
      <c r="B346" s="8"/>
      <c r="C346" s="8"/>
      <c r="D346" s="8"/>
      <c r="E346" s="8"/>
      <c r="F346" s="16"/>
      <c r="G346" s="8"/>
      <c r="H346" s="8"/>
      <c r="I346" s="8"/>
      <c r="J346" s="8"/>
      <c r="K346" s="13"/>
      <c r="L346" s="13"/>
      <c r="M346" s="13"/>
      <c r="N346" s="13"/>
      <c r="O346" s="13"/>
      <c r="P346" s="13"/>
      <c r="Q346" s="13"/>
      <c r="R346" s="13"/>
      <c r="S346" s="13"/>
      <c r="T346" s="13"/>
      <c r="U346" s="13"/>
      <c r="V346" s="13"/>
      <c r="W346" s="13"/>
      <c r="X346" s="13"/>
      <c r="Y346" s="13"/>
      <c r="Z346" s="13"/>
      <c r="AA346" s="13"/>
      <c r="AB346" s="13"/>
    </row>
    <row r="347" spans="1:28" ht="22.5" customHeight="1">
      <c r="A347" s="16" t="s">
        <v>528</v>
      </c>
      <c r="B347" s="8"/>
      <c r="C347" s="8"/>
      <c r="D347" s="8"/>
      <c r="E347" s="8"/>
      <c r="F347" s="16"/>
      <c r="G347" s="8"/>
      <c r="H347" s="8"/>
      <c r="I347" s="8"/>
      <c r="J347" s="8"/>
      <c r="K347" s="13"/>
      <c r="L347" s="13"/>
      <c r="M347" s="13"/>
      <c r="N347" s="13"/>
      <c r="O347" s="13"/>
      <c r="P347" s="13"/>
      <c r="Q347" s="13"/>
      <c r="R347" s="13"/>
      <c r="S347" s="13"/>
      <c r="T347" s="13"/>
      <c r="U347" s="13"/>
      <c r="V347" s="13"/>
      <c r="W347" s="13"/>
      <c r="X347" s="13"/>
      <c r="Y347" s="13"/>
      <c r="Z347" s="13"/>
      <c r="AA347" s="13"/>
      <c r="AB347" s="13"/>
    </row>
    <row r="348" spans="1:28" ht="22.5" customHeight="1">
      <c r="A348" s="16" t="s">
        <v>529</v>
      </c>
      <c r="B348" s="8"/>
      <c r="C348" s="8"/>
      <c r="D348" s="8"/>
      <c r="E348" s="8"/>
      <c r="F348" s="16"/>
      <c r="G348" s="8"/>
      <c r="H348" s="8"/>
      <c r="I348" s="8"/>
      <c r="J348" s="8"/>
      <c r="K348" s="13"/>
      <c r="L348" s="13"/>
      <c r="M348" s="13"/>
      <c r="N348" s="13"/>
      <c r="O348" s="13"/>
      <c r="P348" s="13"/>
      <c r="Q348" s="13"/>
      <c r="R348" s="13"/>
      <c r="S348" s="13"/>
      <c r="T348" s="13"/>
      <c r="U348" s="13"/>
      <c r="V348" s="13"/>
      <c r="W348" s="13"/>
      <c r="X348" s="13"/>
      <c r="Y348" s="13"/>
      <c r="Z348" s="13"/>
      <c r="AA348" s="13"/>
      <c r="AB348" s="13"/>
    </row>
    <row r="349" spans="1:28" ht="22.5" customHeight="1">
      <c r="A349" s="16" t="s">
        <v>530</v>
      </c>
      <c r="B349" s="8"/>
      <c r="C349" s="8"/>
      <c r="D349" s="8"/>
      <c r="E349" s="8"/>
      <c r="F349" s="16"/>
      <c r="G349" s="8"/>
      <c r="H349" s="8"/>
      <c r="I349" s="8"/>
      <c r="J349" s="8"/>
      <c r="K349" s="13"/>
      <c r="L349" s="13"/>
      <c r="M349" s="13"/>
      <c r="N349" s="13"/>
      <c r="O349" s="13"/>
      <c r="P349" s="13"/>
      <c r="Q349" s="13"/>
      <c r="R349" s="13"/>
      <c r="S349" s="13"/>
      <c r="T349" s="13"/>
      <c r="U349" s="13"/>
      <c r="V349" s="13"/>
      <c r="W349" s="13"/>
      <c r="X349" s="13"/>
      <c r="Y349" s="13"/>
      <c r="Z349" s="13"/>
      <c r="AA349" s="13"/>
      <c r="AB349" s="13"/>
    </row>
    <row r="350" spans="1:28" ht="22.5" customHeight="1">
      <c r="A350" s="16" t="s">
        <v>531</v>
      </c>
      <c r="B350" s="8"/>
      <c r="C350" s="8"/>
      <c r="D350" s="8"/>
      <c r="E350" s="8"/>
      <c r="F350" s="16"/>
      <c r="G350" s="8"/>
      <c r="H350" s="8"/>
      <c r="I350" s="8"/>
      <c r="J350" s="8"/>
      <c r="K350" s="13"/>
      <c r="L350" s="13"/>
      <c r="M350" s="13"/>
      <c r="N350" s="13"/>
      <c r="O350" s="13"/>
      <c r="P350" s="13"/>
      <c r="Q350" s="13"/>
      <c r="R350" s="13"/>
      <c r="S350" s="13"/>
      <c r="T350" s="13"/>
      <c r="U350" s="13"/>
      <c r="V350" s="13"/>
      <c r="W350" s="13"/>
      <c r="X350" s="13"/>
      <c r="Y350" s="13"/>
      <c r="Z350" s="13"/>
      <c r="AA350" s="13"/>
      <c r="AB350" s="13"/>
    </row>
    <row r="351" spans="1:28" ht="22.5" customHeight="1">
      <c r="A351" s="16" t="s">
        <v>532</v>
      </c>
      <c r="B351" s="8"/>
      <c r="C351" s="8"/>
      <c r="D351" s="8"/>
      <c r="E351" s="8"/>
      <c r="F351" s="16"/>
      <c r="G351" s="8"/>
      <c r="H351" s="8"/>
      <c r="I351" s="8"/>
      <c r="J351" s="8"/>
      <c r="K351" s="13"/>
      <c r="L351" s="13"/>
      <c r="M351" s="13"/>
      <c r="N351" s="13"/>
      <c r="O351" s="13"/>
      <c r="P351" s="13"/>
      <c r="Q351" s="13"/>
      <c r="R351" s="13"/>
      <c r="S351" s="13"/>
      <c r="T351" s="13"/>
      <c r="U351" s="13"/>
      <c r="V351" s="13"/>
      <c r="W351" s="13"/>
      <c r="X351" s="13"/>
      <c r="Y351" s="13"/>
      <c r="Z351" s="13"/>
      <c r="AA351" s="13"/>
      <c r="AB351" s="13"/>
    </row>
    <row r="352" spans="1:28" ht="22.5" customHeight="1">
      <c r="A352" s="16" t="s">
        <v>533</v>
      </c>
      <c r="B352" s="8"/>
      <c r="C352" s="8"/>
      <c r="D352" s="8"/>
      <c r="E352" s="8"/>
      <c r="F352" s="16"/>
      <c r="G352" s="8"/>
      <c r="H352" s="8"/>
      <c r="I352" s="8"/>
      <c r="J352" s="8"/>
      <c r="K352" s="13"/>
      <c r="L352" s="13"/>
      <c r="M352" s="13"/>
      <c r="N352" s="13"/>
      <c r="O352" s="13"/>
      <c r="P352" s="13"/>
      <c r="Q352" s="13"/>
      <c r="R352" s="13"/>
      <c r="S352" s="13"/>
      <c r="T352" s="13"/>
      <c r="U352" s="13"/>
      <c r="V352" s="13"/>
      <c r="W352" s="13"/>
      <c r="X352" s="13"/>
      <c r="Y352" s="13"/>
      <c r="Z352" s="13"/>
      <c r="AA352" s="13"/>
      <c r="AB352" s="13"/>
    </row>
    <row r="353" spans="1:28" ht="22.5" customHeight="1">
      <c r="A353" s="16" t="s">
        <v>534</v>
      </c>
      <c r="B353" s="8"/>
      <c r="C353" s="8"/>
      <c r="D353" s="8"/>
      <c r="E353" s="8"/>
      <c r="F353" s="16"/>
      <c r="G353" s="8"/>
      <c r="H353" s="8"/>
      <c r="I353" s="8"/>
      <c r="J353" s="8"/>
      <c r="K353" s="13"/>
      <c r="L353" s="13"/>
      <c r="M353" s="13"/>
      <c r="N353" s="13"/>
      <c r="O353" s="13"/>
      <c r="P353" s="13"/>
      <c r="Q353" s="13"/>
      <c r="R353" s="13"/>
      <c r="S353" s="13"/>
      <c r="T353" s="13"/>
      <c r="U353" s="13"/>
      <c r="V353" s="13"/>
      <c r="W353" s="13"/>
      <c r="X353" s="13"/>
      <c r="Y353" s="13"/>
      <c r="Z353" s="13"/>
      <c r="AA353" s="13"/>
      <c r="AB353" s="13"/>
    </row>
    <row r="354" spans="1:28" ht="22.5" customHeight="1">
      <c r="A354" s="16" t="s">
        <v>535</v>
      </c>
      <c r="B354" s="8"/>
      <c r="C354" s="8"/>
      <c r="D354" s="8"/>
      <c r="E354" s="8"/>
      <c r="F354" s="16"/>
      <c r="G354" s="8"/>
      <c r="H354" s="8"/>
      <c r="I354" s="8"/>
      <c r="J354" s="8"/>
      <c r="K354" s="13"/>
      <c r="L354" s="13"/>
      <c r="M354" s="13"/>
      <c r="N354" s="13"/>
      <c r="O354" s="13"/>
      <c r="P354" s="13"/>
      <c r="Q354" s="13"/>
      <c r="R354" s="13"/>
      <c r="S354" s="13"/>
      <c r="T354" s="13"/>
      <c r="U354" s="13"/>
      <c r="V354" s="13"/>
      <c r="W354" s="13"/>
      <c r="X354" s="13"/>
      <c r="Y354" s="13"/>
      <c r="Z354" s="13"/>
      <c r="AA354" s="13"/>
      <c r="AB354" s="13"/>
    </row>
    <row r="355" spans="1:28" ht="22.5" customHeight="1">
      <c r="A355" s="16" t="s">
        <v>536</v>
      </c>
      <c r="B355" s="8"/>
      <c r="C355" s="8"/>
      <c r="D355" s="8"/>
      <c r="E355" s="8"/>
      <c r="F355" s="16"/>
      <c r="G355" s="8"/>
      <c r="H355" s="8"/>
      <c r="I355" s="8"/>
      <c r="J355" s="8"/>
      <c r="K355" s="13"/>
      <c r="L355" s="13"/>
      <c r="M355" s="13"/>
      <c r="N355" s="13"/>
      <c r="O355" s="13"/>
      <c r="P355" s="13"/>
      <c r="Q355" s="13"/>
      <c r="R355" s="13"/>
      <c r="S355" s="13"/>
      <c r="T355" s="13"/>
      <c r="U355" s="13"/>
      <c r="V355" s="13"/>
      <c r="W355" s="13"/>
      <c r="X355" s="13"/>
      <c r="Y355" s="13"/>
      <c r="Z355" s="13"/>
      <c r="AA355" s="13"/>
      <c r="AB355" s="13"/>
    </row>
    <row r="356" spans="1:28" ht="22.5" customHeight="1">
      <c r="A356" s="16" t="s">
        <v>537</v>
      </c>
      <c r="B356" s="8"/>
      <c r="C356" s="8"/>
      <c r="D356" s="8"/>
      <c r="E356" s="8"/>
      <c r="F356" s="16"/>
      <c r="G356" s="8"/>
      <c r="H356" s="8"/>
      <c r="I356" s="8"/>
      <c r="J356" s="8"/>
      <c r="K356" s="13"/>
      <c r="L356" s="13"/>
      <c r="M356" s="13"/>
      <c r="N356" s="13"/>
      <c r="O356" s="13"/>
      <c r="P356" s="13"/>
      <c r="Q356" s="13"/>
      <c r="R356" s="13"/>
      <c r="S356" s="13"/>
      <c r="T356" s="13"/>
      <c r="U356" s="13"/>
      <c r="V356" s="13"/>
      <c r="W356" s="13"/>
      <c r="X356" s="13"/>
      <c r="Y356" s="13"/>
      <c r="Z356" s="13"/>
      <c r="AA356" s="13"/>
      <c r="AB356" s="13"/>
    </row>
    <row r="357" spans="1:28" ht="22.5" customHeight="1">
      <c r="A357" s="16" t="s">
        <v>538</v>
      </c>
      <c r="B357" s="8"/>
      <c r="C357" s="8"/>
      <c r="D357" s="8"/>
      <c r="E357" s="8"/>
      <c r="F357" s="16"/>
      <c r="G357" s="8"/>
      <c r="H357" s="8"/>
      <c r="I357" s="8"/>
      <c r="J357" s="8"/>
      <c r="K357" s="13"/>
      <c r="L357" s="13"/>
      <c r="M357" s="13"/>
      <c r="N357" s="13"/>
      <c r="O357" s="13"/>
      <c r="P357" s="13"/>
      <c r="Q357" s="13"/>
      <c r="R357" s="13"/>
      <c r="S357" s="13"/>
      <c r="T357" s="13"/>
      <c r="U357" s="13"/>
      <c r="V357" s="13"/>
      <c r="W357" s="13"/>
      <c r="X357" s="13"/>
      <c r="Y357" s="13"/>
      <c r="Z357" s="13"/>
      <c r="AA357" s="13"/>
      <c r="AB357" s="13"/>
    </row>
    <row r="358" spans="1:28" ht="22.5" customHeight="1">
      <c r="A358" s="16" t="s">
        <v>539</v>
      </c>
      <c r="B358" s="8"/>
      <c r="C358" s="8"/>
      <c r="D358" s="8"/>
      <c r="E358" s="8"/>
      <c r="F358" s="16"/>
      <c r="G358" s="8"/>
      <c r="H358" s="8"/>
      <c r="I358" s="8"/>
      <c r="J358" s="8"/>
      <c r="K358" s="13"/>
      <c r="L358" s="13"/>
      <c r="M358" s="13"/>
      <c r="N358" s="13"/>
      <c r="O358" s="13"/>
      <c r="P358" s="13"/>
      <c r="Q358" s="13"/>
      <c r="R358" s="13"/>
      <c r="S358" s="13"/>
      <c r="T358" s="13"/>
      <c r="U358" s="13"/>
      <c r="V358" s="13"/>
      <c r="W358" s="13"/>
      <c r="X358" s="13"/>
      <c r="Y358" s="13"/>
      <c r="Z358" s="13"/>
      <c r="AA358" s="13"/>
      <c r="AB358" s="13"/>
    </row>
    <row r="359" spans="1:28" ht="22.5" customHeight="1">
      <c r="A359" s="16" t="s">
        <v>540</v>
      </c>
      <c r="B359" s="8"/>
      <c r="C359" s="8"/>
      <c r="D359" s="8"/>
      <c r="E359" s="8"/>
      <c r="F359" s="16"/>
      <c r="G359" s="8"/>
      <c r="H359" s="8"/>
      <c r="I359" s="8"/>
      <c r="J359" s="8"/>
      <c r="K359" s="13"/>
      <c r="L359" s="13"/>
      <c r="M359" s="13"/>
      <c r="N359" s="13"/>
      <c r="O359" s="13"/>
      <c r="P359" s="13"/>
      <c r="Q359" s="13"/>
      <c r="R359" s="13"/>
      <c r="S359" s="13"/>
      <c r="T359" s="13"/>
      <c r="U359" s="13"/>
      <c r="V359" s="13"/>
      <c r="W359" s="13"/>
      <c r="X359" s="13"/>
      <c r="Y359" s="13"/>
      <c r="Z359" s="13"/>
      <c r="AA359" s="13"/>
      <c r="AB359" s="13"/>
    </row>
    <row r="360" spans="1:28" ht="22.5" customHeight="1">
      <c r="A360" s="16" t="s">
        <v>541</v>
      </c>
      <c r="B360" s="8"/>
      <c r="C360" s="8"/>
      <c r="D360" s="8"/>
      <c r="E360" s="8"/>
      <c r="F360" s="16"/>
      <c r="G360" s="8"/>
      <c r="H360" s="8"/>
      <c r="I360" s="8"/>
      <c r="J360" s="8"/>
      <c r="K360" s="13"/>
      <c r="L360" s="13"/>
      <c r="M360" s="13"/>
      <c r="N360" s="13"/>
      <c r="O360" s="13"/>
      <c r="P360" s="13"/>
      <c r="Q360" s="13"/>
      <c r="R360" s="13"/>
      <c r="S360" s="13"/>
      <c r="T360" s="13"/>
      <c r="U360" s="13"/>
      <c r="V360" s="13"/>
      <c r="W360" s="13"/>
      <c r="X360" s="13"/>
      <c r="Y360" s="13"/>
      <c r="Z360" s="13"/>
      <c r="AA360" s="13"/>
      <c r="AB360" s="13"/>
    </row>
    <row r="361" spans="1:28" ht="22.5" customHeight="1">
      <c r="A361" s="16" t="s">
        <v>542</v>
      </c>
      <c r="B361" s="8"/>
      <c r="C361" s="8"/>
      <c r="D361" s="8"/>
      <c r="E361" s="8"/>
      <c r="F361" s="16"/>
      <c r="G361" s="8"/>
      <c r="H361" s="8"/>
      <c r="I361" s="8"/>
      <c r="J361" s="8"/>
      <c r="K361" s="13"/>
      <c r="L361" s="13"/>
      <c r="M361" s="13"/>
      <c r="N361" s="13"/>
      <c r="O361" s="13"/>
      <c r="P361" s="13"/>
      <c r="Q361" s="13"/>
      <c r="R361" s="13"/>
      <c r="S361" s="13"/>
      <c r="T361" s="13"/>
      <c r="U361" s="13"/>
      <c r="V361" s="13"/>
      <c r="W361" s="13"/>
      <c r="X361" s="13"/>
      <c r="Y361" s="13"/>
      <c r="Z361" s="13"/>
      <c r="AA361" s="13"/>
      <c r="AB361" s="13"/>
    </row>
    <row r="362" spans="1:28" ht="22.5" customHeight="1">
      <c r="A362" s="16" t="s">
        <v>543</v>
      </c>
      <c r="B362" s="8"/>
      <c r="C362" s="8"/>
      <c r="D362" s="8"/>
      <c r="E362" s="8"/>
      <c r="F362" s="16"/>
      <c r="G362" s="8"/>
      <c r="H362" s="8"/>
      <c r="I362" s="8"/>
      <c r="J362" s="8"/>
      <c r="K362" s="13"/>
      <c r="L362" s="13"/>
      <c r="M362" s="13"/>
      <c r="N362" s="13"/>
      <c r="O362" s="13"/>
      <c r="P362" s="13"/>
      <c r="Q362" s="13"/>
      <c r="R362" s="13"/>
      <c r="S362" s="13"/>
      <c r="T362" s="13"/>
      <c r="U362" s="13"/>
      <c r="V362" s="13"/>
      <c r="W362" s="13"/>
      <c r="X362" s="13"/>
      <c r="Y362" s="13"/>
      <c r="Z362" s="13"/>
      <c r="AA362" s="13"/>
      <c r="AB362" s="13"/>
    </row>
    <row r="363" spans="1:28" ht="22.5" customHeight="1">
      <c r="A363" s="16" t="s">
        <v>544</v>
      </c>
      <c r="B363" s="8"/>
      <c r="C363" s="8"/>
      <c r="D363" s="8"/>
      <c r="E363" s="8"/>
      <c r="F363" s="16"/>
      <c r="G363" s="8"/>
      <c r="H363" s="8"/>
      <c r="I363" s="8"/>
      <c r="J363" s="8"/>
      <c r="K363" s="13"/>
      <c r="L363" s="13"/>
      <c r="M363" s="13"/>
      <c r="N363" s="13"/>
      <c r="O363" s="13"/>
      <c r="P363" s="13"/>
      <c r="Q363" s="13"/>
      <c r="R363" s="13"/>
      <c r="S363" s="13"/>
      <c r="T363" s="13"/>
      <c r="U363" s="13"/>
      <c r="V363" s="13"/>
      <c r="W363" s="13"/>
      <c r="X363" s="13"/>
      <c r="Y363" s="13"/>
      <c r="Z363" s="13"/>
      <c r="AA363" s="13"/>
      <c r="AB363" s="13"/>
    </row>
    <row r="364" spans="1:28" ht="22.5" customHeight="1">
      <c r="A364" s="16" t="s">
        <v>545</v>
      </c>
      <c r="B364" s="8"/>
      <c r="C364" s="8"/>
      <c r="D364" s="8"/>
      <c r="E364" s="8"/>
      <c r="F364" s="16"/>
      <c r="G364" s="8"/>
      <c r="H364" s="8"/>
      <c r="I364" s="8"/>
      <c r="J364" s="8"/>
      <c r="K364" s="13"/>
      <c r="L364" s="13"/>
      <c r="M364" s="13"/>
      <c r="N364" s="13"/>
      <c r="O364" s="13"/>
      <c r="P364" s="13"/>
      <c r="Q364" s="13"/>
      <c r="R364" s="13"/>
      <c r="S364" s="13"/>
      <c r="T364" s="13"/>
      <c r="U364" s="13"/>
      <c r="V364" s="13"/>
      <c r="W364" s="13"/>
      <c r="X364" s="13"/>
      <c r="Y364" s="13"/>
      <c r="Z364" s="13"/>
      <c r="AA364" s="13"/>
      <c r="AB364" s="13"/>
    </row>
    <row r="365" spans="1:28" ht="22.5" customHeight="1">
      <c r="A365" s="16" t="s">
        <v>546</v>
      </c>
      <c r="B365" s="8"/>
      <c r="C365" s="8"/>
      <c r="D365" s="8"/>
      <c r="E365" s="8"/>
      <c r="F365" s="16"/>
      <c r="G365" s="8"/>
      <c r="H365" s="8"/>
      <c r="I365" s="8"/>
      <c r="J365" s="8"/>
      <c r="K365" s="13"/>
      <c r="L365" s="13"/>
      <c r="M365" s="13"/>
      <c r="N365" s="13"/>
      <c r="O365" s="13"/>
      <c r="P365" s="13"/>
      <c r="Q365" s="13"/>
      <c r="R365" s="13"/>
      <c r="S365" s="13"/>
      <c r="T365" s="13"/>
      <c r="U365" s="13"/>
      <c r="V365" s="13"/>
      <c r="W365" s="13"/>
      <c r="X365" s="13"/>
      <c r="Y365" s="13"/>
      <c r="Z365" s="13"/>
      <c r="AA365" s="13"/>
      <c r="AB365" s="13"/>
    </row>
    <row r="366" spans="1:28" ht="22.5" customHeight="1">
      <c r="A366" s="16" t="s">
        <v>547</v>
      </c>
      <c r="B366" s="8"/>
      <c r="C366" s="8"/>
      <c r="D366" s="8"/>
      <c r="E366" s="8"/>
      <c r="F366" s="16"/>
      <c r="G366" s="8"/>
      <c r="H366" s="8"/>
      <c r="I366" s="8"/>
      <c r="J366" s="8"/>
      <c r="K366" s="13"/>
      <c r="L366" s="13"/>
      <c r="M366" s="13"/>
      <c r="N366" s="13"/>
      <c r="O366" s="13"/>
      <c r="P366" s="13"/>
      <c r="Q366" s="13"/>
      <c r="R366" s="13"/>
      <c r="S366" s="13"/>
      <c r="T366" s="13"/>
      <c r="U366" s="13"/>
      <c r="V366" s="13"/>
      <c r="W366" s="13"/>
      <c r="X366" s="13"/>
      <c r="Y366" s="13"/>
      <c r="Z366" s="13"/>
      <c r="AA366" s="13"/>
      <c r="AB366" s="13"/>
    </row>
    <row r="367" spans="1:28" ht="22.5" customHeight="1">
      <c r="A367" s="16" t="s">
        <v>548</v>
      </c>
      <c r="B367" s="8"/>
      <c r="C367" s="8"/>
      <c r="D367" s="8"/>
      <c r="E367" s="8"/>
      <c r="F367" s="16"/>
      <c r="G367" s="8"/>
      <c r="H367" s="8"/>
      <c r="I367" s="8"/>
      <c r="J367" s="8"/>
      <c r="K367" s="13"/>
      <c r="L367" s="13"/>
      <c r="M367" s="13"/>
      <c r="N367" s="13"/>
      <c r="O367" s="13"/>
      <c r="P367" s="13"/>
      <c r="Q367" s="13"/>
      <c r="R367" s="13"/>
      <c r="S367" s="13"/>
      <c r="T367" s="13"/>
      <c r="U367" s="13"/>
      <c r="V367" s="13"/>
      <c r="W367" s="13"/>
      <c r="X367" s="13"/>
      <c r="Y367" s="13"/>
      <c r="Z367" s="13"/>
      <c r="AA367" s="13"/>
      <c r="AB367" s="13"/>
    </row>
    <row r="368" spans="1:28" ht="22.5" customHeight="1">
      <c r="A368" s="16" t="s">
        <v>549</v>
      </c>
      <c r="B368" s="8"/>
      <c r="C368" s="8"/>
      <c r="D368" s="8"/>
      <c r="E368" s="8"/>
      <c r="F368" s="16"/>
      <c r="G368" s="8"/>
      <c r="H368" s="8"/>
      <c r="I368" s="8"/>
      <c r="J368" s="8"/>
      <c r="K368" s="13"/>
      <c r="L368" s="13"/>
      <c r="M368" s="13"/>
      <c r="N368" s="13"/>
      <c r="O368" s="13"/>
      <c r="P368" s="13"/>
      <c r="Q368" s="13"/>
      <c r="R368" s="13"/>
      <c r="S368" s="13"/>
      <c r="T368" s="13"/>
      <c r="U368" s="13"/>
      <c r="V368" s="13"/>
      <c r="W368" s="13"/>
      <c r="X368" s="13"/>
      <c r="Y368" s="13"/>
      <c r="Z368" s="13"/>
      <c r="AA368" s="13"/>
      <c r="AB368" s="13"/>
    </row>
    <row r="369" spans="1:28" ht="22.5" customHeight="1">
      <c r="A369" s="16" t="s">
        <v>550</v>
      </c>
      <c r="B369" s="8"/>
      <c r="C369" s="8"/>
      <c r="D369" s="8"/>
      <c r="E369" s="8"/>
      <c r="F369" s="16"/>
      <c r="G369" s="8"/>
      <c r="H369" s="8"/>
      <c r="I369" s="8"/>
      <c r="J369" s="8"/>
      <c r="K369" s="13"/>
      <c r="L369" s="13"/>
      <c r="M369" s="13"/>
      <c r="N369" s="13"/>
      <c r="O369" s="13"/>
      <c r="P369" s="13"/>
      <c r="Q369" s="13"/>
      <c r="R369" s="13"/>
      <c r="S369" s="13"/>
      <c r="T369" s="13"/>
      <c r="U369" s="13"/>
      <c r="V369" s="13"/>
      <c r="W369" s="13"/>
      <c r="X369" s="13"/>
      <c r="Y369" s="13"/>
      <c r="Z369" s="13"/>
      <c r="AA369" s="13"/>
      <c r="AB369" s="13"/>
    </row>
    <row r="370" spans="1:28" ht="22.5" customHeight="1">
      <c r="A370" s="16" t="s">
        <v>551</v>
      </c>
      <c r="B370" s="8"/>
      <c r="C370" s="8"/>
      <c r="D370" s="8"/>
      <c r="E370" s="8"/>
      <c r="F370" s="16"/>
      <c r="G370" s="8"/>
      <c r="H370" s="8"/>
      <c r="I370" s="8"/>
      <c r="J370" s="8"/>
      <c r="K370" s="13"/>
      <c r="L370" s="13"/>
      <c r="M370" s="13"/>
      <c r="N370" s="13"/>
      <c r="O370" s="13"/>
      <c r="P370" s="13"/>
      <c r="Q370" s="13"/>
      <c r="R370" s="13"/>
      <c r="S370" s="13"/>
      <c r="T370" s="13"/>
      <c r="U370" s="13"/>
      <c r="V370" s="13"/>
      <c r="W370" s="13"/>
      <c r="X370" s="13"/>
      <c r="Y370" s="13"/>
      <c r="Z370" s="13"/>
      <c r="AA370" s="13"/>
      <c r="AB370" s="13"/>
    </row>
    <row r="371" spans="1:28" ht="22.5" customHeight="1">
      <c r="A371" s="16" t="s">
        <v>552</v>
      </c>
      <c r="B371" s="8"/>
      <c r="C371" s="8"/>
      <c r="D371" s="8"/>
      <c r="E371" s="8"/>
      <c r="F371" s="16"/>
      <c r="G371" s="8"/>
      <c r="H371" s="8"/>
      <c r="I371" s="8"/>
      <c r="J371" s="8"/>
      <c r="K371" s="13"/>
      <c r="L371" s="13"/>
      <c r="M371" s="13"/>
      <c r="N371" s="13"/>
      <c r="O371" s="13"/>
      <c r="P371" s="13"/>
      <c r="Q371" s="13"/>
      <c r="R371" s="13"/>
      <c r="S371" s="13"/>
      <c r="T371" s="13"/>
      <c r="U371" s="13"/>
      <c r="V371" s="13"/>
      <c r="W371" s="13"/>
      <c r="X371" s="13"/>
      <c r="Y371" s="13"/>
      <c r="Z371" s="13"/>
      <c r="AA371" s="13"/>
      <c r="AB371" s="13"/>
    </row>
    <row r="372" spans="1:28" ht="22.5" customHeight="1">
      <c r="A372" s="16" t="s">
        <v>553</v>
      </c>
      <c r="B372" s="8"/>
      <c r="C372" s="8"/>
      <c r="D372" s="8"/>
      <c r="E372" s="8"/>
      <c r="F372" s="16"/>
      <c r="G372" s="8"/>
      <c r="H372" s="8"/>
      <c r="I372" s="8"/>
      <c r="J372" s="8"/>
      <c r="K372" s="13"/>
      <c r="L372" s="13"/>
      <c r="M372" s="13"/>
      <c r="N372" s="13"/>
      <c r="O372" s="13"/>
      <c r="P372" s="13"/>
      <c r="Q372" s="13"/>
      <c r="R372" s="13"/>
      <c r="S372" s="13"/>
      <c r="T372" s="13"/>
      <c r="U372" s="13"/>
      <c r="V372" s="13"/>
      <c r="W372" s="13"/>
      <c r="X372" s="13"/>
      <c r="Y372" s="13"/>
      <c r="Z372" s="13"/>
      <c r="AA372" s="13"/>
      <c r="AB372" s="13"/>
    </row>
    <row r="373" spans="1:28" ht="22.5" customHeight="1">
      <c r="A373" s="16" t="s">
        <v>554</v>
      </c>
      <c r="B373" s="8"/>
      <c r="C373" s="8"/>
      <c r="D373" s="8"/>
      <c r="E373" s="8"/>
      <c r="F373" s="16"/>
      <c r="G373" s="8"/>
      <c r="H373" s="8"/>
      <c r="I373" s="8"/>
      <c r="J373" s="8"/>
      <c r="K373" s="13"/>
      <c r="L373" s="13"/>
      <c r="M373" s="13"/>
      <c r="N373" s="13"/>
      <c r="O373" s="13"/>
      <c r="P373" s="13"/>
      <c r="Q373" s="13"/>
      <c r="R373" s="13"/>
      <c r="S373" s="13"/>
      <c r="T373" s="13"/>
      <c r="U373" s="13"/>
      <c r="V373" s="13"/>
      <c r="W373" s="13"/>
      <c r="X373" s="13"/>
      <c r="Y373" s="13"/>
      <c r="Z373" s="13"/>
      <c r="AA373" s="13"/>
      <c r="AB373" s="13"/>
    </row>
    <row r="374" spans="1:28" ht="22.5" customHeight="1">
      <c r="A374" s="16" t="s">
        <v>555</v>
      </c>
      <c r="B374" s="8"/>
      <c r="C374" s="8"/>
      <c r="D374" s="8"/>
      <c r="E374" s="8"/>
      <c r="F374" s="16"/>
      <c r="G374" s="8"/>
      <c r="H374" s="8"/>
      <c r="I374" s="8"/>
      <c r="J374" s="8"/>
      <c r="K374" s="13"/>
      <c r="L374" s="13"/>
      <c r="M374" s="13"/>
      <c r="N374" s="13"/>
      <c r="O374" s="13"/>
      <c r="P374" s="13"/>
      <c r="Q374" s="13"/>
      <c r="R374" s="13"/>
      <c r="S374" s="13"/>
      <c r="T374" s="13"/>
      <c r="U374" s="13"/>
      <c r="V374" s="13"/>
      <c r="W374" s="13"/>
      <c r="X374" s="13"/>
      <c r="Y374" s="13"/>
      <c r="Z374" s="13"/>
      <c r="AA374" s="13"/>
      <c r="AB374" s="13"/>
    </row>
    <row r="375" spans="1:28" ht="22.5" customHeight="1">
      <c r="A375" s="16" t="s">
        <v>556</v>
      </c>
      <c r="B375" s="8"/>
      <c r="C375" s="8"/>
      <c r="D375" s="8"/>
      <c r="E375" s="8"/>
      <c r="F375" s="16"/>
      <c r="G375" s="8"/>
      <c r="H375" s="8"/>
      <c r="I375" s="8"/>
      <c r="J375" s="8"/>
      <c r="K375" s="13"/>
      <c r="L375" s="13"/>
      <c r="M375" s="13"/>
      <c r="N375" s="13"/>
      <c r="O375" s="13"/>
      <c r="P375" s="13"/>
      <c r="Q375" s="13"/>
      <c r="R375" s="13"/>
      <c r="S375" s="13"/>
      <c r="T375" s="13"/>
      <c r="U375" s="13"/>
      <c r="V375" s="13"/>
      <c r="W375" s="13"/>
      <c r="X375" s="13"/>
      <c r="Y375" s="13"/>
      <c r="Z375" s="13"/>
      <c r="AA375" s="13"/>
      <c r="AB375" s="13"/>
    </row>
    <row r="376" spans="1:28" ht="22.5" customHeight="1">
      <c r="A376" s="16" t="s">
        <v>557</v>
      </c>
      <c r="B376" s="8"/>
      <c r="C376" s="8"/>
      <c r="D376" s="8"/>
      <c r="E376" s="8"/>
      <c r="F376" s="16"/>
      <c r="G376" s="8"/>
      <c r="H376" s="8"/>
      <c r="I376" s="8"/>
      <c r="J376" s="8"/>
      <c r="K376" s="13"/>
      <c r="L376" s="13"/>
      <c r="M376" s="13"/>
      <c r="N376" s="13"/>
      <c r="O376" s="13"/>
      <c r="P376" s="13"/>
      <c r="Q376" s="13"/>
      <c r="R376" s="13"/>
      <c r="S376" s="13"/>
      <c r="T376" s="13"/>
      <c r="U376" s="13"/>
      <c r="V376" s="13"/>
      <c r="W376" s="13"/>
      <c r="X376" s="13"/>
      <c r="Y376" s="13"/>
      <c r="Z376" s="13"/>
      <c r="AA376" s="13"/>
      <c r="AB376" s="13"/>
    </row>
    <row r="377" spans="1:28" ht="22.5" customHeight="1">
      <c r="A377" s="16" t="s">
        <v>558</v>
      </c>
      <c r="B377" s="8"/>
      <c r="C377" s="8"/>
      <c r="D377" s="8"/>
      <c r="E377" s="8"/>
      <c r="F377" s="16"/>
      <c r="G377" s="8"/>
      <c r="H377" s="8"/>
      <c r="I377" s="8"/>
      <c r="J377" s="8"/>
      <c r="K377" s="13"/>
      <c r="L377" s="13"/>
      <c r="M377" s="13"/>
      <c r="N377" s="13"/>
      <c r="O377" s="13"/>
      <c r="P377" s="13"/>
      <c r="Q377" s="13"/>
      <c r="R377" s="13"/>
      <c r="S377" s="13"/>
      <c r="T377" s="13"/>
      <c r="U377" s="13"/>
      <c r="V377" s="13"/>
      <c r="W377" s="13"/>
      <c r="X377" s="13"/>
      <c r="Y377" s="13"/>
      <c r="Z377" s="13"/>
      <c r="AA377" s="13"/>
      <c r="AB377" s="13"/>
    </row>
    <row r="378" spans="1:28" ht="22.5" customHeight="1">
      <c r="A378" s="16" t="s">
        <v>559</v>
      </c>
      <c r="B378" s="8"/>
      <c r="C378" s="8"/>
      <c r="D378" s="8"/>
      <c r="E378" s="8"/>
      <c r="F378" s="16"/>
      <c r="G378" s="8"/>
      <c r="H378" s="8"/>
      <c r="I378" s="8"/>
      <c r="J378" s="8"/>
      <c r="K378" s="13"/>
      <c r="L378" s="13"/>
      <c r="M378" s="13"/>
      <c r="N378" s="13"/>
      <c r="O378" s="13"/>
      <c r="P378" s="13"/>
      <c r="Q378" s="13"/>
      <c r="R378" s="13"/>
      <c r="S378" s="13"/>
      <c r="T378" s="13"/>
      <c r="U378" s="13"/>
      <c r="V378" s="13"/>
      <c r="W378" s="13"/>
      <c r="X378" s="13"/>
      <c r="Y378" s="13"/>
      <c r="Z378" s="13"/>
      <c r="AA378" s="13"/>
      <c r="AB378" s="13"/>
    </row>
    <row r="379" spans="1:28" ht="22.5" customHeight="1">
      <c r="A379" s="16" t="s">
        <v>560</v>
      </c>
      <c r="B379" s="8"/>
      <c r="C379" s="8"/>
      <c r="D379" s="8"/>
      <c r="E379" s="8"/>
      <c r="F379" s="16"/>
      <c r="G379" s="8"/>
      <c r="H379" s="8"/>
      <c r="I379" s="8"/>
      <c r="J379" s="8"/>
      <c r="K379" s="13"/>
      <c r="L379" s="13"/>
      <c r="M379" s="13"/>
      <c r="N379" s="13"/>
      <c r="O379" s="13"/>
      <c r="P379" s="13"/>
      <c r="Q379" s="13"/>
      <c r="R379" s="13"/>
      <c r="S379" s="13"/>
      <c r="T379" s="13"/>
      <c r="U379" s="13"/>
      <c r="V379" s="13"/>
      <c r="W379" s="13"/>
      <c r="X379" s="13"/>
      <c r="Y379" s="13"/>
      <c r="Z379" s="13"/>
      <c r="AA379" s="13"/>
      <c r="AB379" s="13"/>
    </row>
    <row r="380" spans="1:28" ht="22.5" customHeight="1">
      <c r="A380" s="16" t="s">
        <v>561</v>
      </c>
      <c r="B380" s="8"/>
      <c r="C380" s="8"/>
      <c r="D380" s="8"/>
      <c r="E380" s="8"/>
      <c r="F380" s="16"/>
      <c r="G380" s="8"/>
      <c r="H380" s="8"/>
      <c r="I380" s="8"/>
      <c r="J380" s="8"/>
      <c r="K380" s="13"/>
      <c r="L380" s="13"/>
      <c r="M380" s="13"/>
      <c r="N380" s="13"/>
      <c r="O380" s="13"/>
      <c r="P380" s="13"/>
      <c r="Q380" s="13"/>
      <c r="R380" s="13"/>
      <c r="S380" s="13"/>
      <c r="T380" s="13"/>
      <c r="U380" s="13"/>
      <c r="V380" s="13"/>
      <c r="W380" s="13"/>
      <c r="X380" s="13"/>
      <c r="Y380" s="13"/>
      <c r="Z380" s="13"/>
      <c r="AA380" s="13"/>
      <c r="AB380" s="13"/>
    </row>
    <row r="381" spans="1:28" ht="22.5" customHeight="1">
      <c r="A381" s="16" t="s">
        <v>562</v>
      </c>
      <c r="B381" s="8"/>
      <c r="C381" s="8"/>
      <c r="D381" s="8"/>
      <c r="E381" s="8"/>
      <c r="F381" s="16"/>
      <c r="G381" s="8"/>
      <c r="H381" s="8"/>
      <c r="I381" s="8"/>
      <c r="J381" s="8"/>
      <c r="K381" s="13"/>
      <c r="L381" s="13"/>
      <c r="M381" s="13"/>
      <c r="N381" s="13"/>
      <c r="O381" s="13"/>
      <c r="P381" s="13"/>
      <c r="Q381" s="13"/>
      <c r="R381" s="13"/>
      <c r="S381" s="13"/>
      <c r="T381" s="13"/>
      <c r="U381" s="13"/>
      <c r="V381" s="13"/>
      <c r="W381" s="13"/>
      <c r="X381" s="13"/>
      <c r="Y381" s="13"/>
      <c r="Z381" s="13"/>
      <c r="AA381" s="13"/>
      <c r="AB381" s="13"/>
    </row>
    <row r="382" spans="1:28" ht="22.5" customHeight="1">
      <c r="A382" s="16" t="s">
        <v>563</v>
      </c>
      <c r="B382" s="8"/>
      <c r="C382" s="8"/>
      <c r="D382" s="8"/>
      <c r="E382" s="8"/>
      <c r="F382" s="16"/>
      <c r="G382" s="8"/>
      <c r="H382" s="8"/>
      <c r="I382" s="8"/>
      <c r="J382" s="8"/>
      <c r="K382" s="13"/>
      <c r="L382" s="13"/>
      <c r="M382" s="13"/>
      <c r="N382" s="13"/>
      <c r="O382" s="13"/>
      <c r="P382" s="13"/>
      <c r="Q382" s="13"/>
      <c r="R382" s="13"/>
      <c r="S382" s="13"/>
      <c r="T382" s="13"/>
      <c r="U382" s="13"/>
      <c r="V382" s="13"/>
      <c r="W382" s="13"/>
      <c r="X382" s="13"/>
      <c r="Y382" s="13"/>
      <c r="Z382" s="13"/>
      <c r="AA382" s="13"/>
      <c r="AB382" s="13"/>
    </row>
    <row r="383" spans="1:28" ht="22.5" customHeight="1">
      <c r="A383" s="16" t="s">
        <v>564</v>
      </c>
      <c r="B383" s="8"/>
      <c r="C383" s="8"/>
      <c r="D383" s="8"/>
      <c r="E383" s="8"/>
      <c r="F383" s="16"/>
      <c r="G383" s="8"/>
      <c r="H383" s="8"/>
      <c r="I383" s="8"/>
      <c r="J383" s="8"/>
      <c r="K383" s="13"/>
      <c r="L383" s="13"/>
      <c r="M383" s="13"/>
      <c r="N383" s="13"/>
      <c r="O383" s="13"/>
      <c r="P383" s="13"/>
      <c r="Q383" s="13"/>
      <c r="R383" s="13"/>
      <c r="S383" s="13"/>
      <c r="T383" s="13"/>
      <c r="U383" s="13"/>
      <c r="V383" s="13"/>
      <c r="W383" s="13"/>
      <c r="X383" s="13"/>
      <c r="Y383" s="13"/>
      <c r="Z383" s="13"/>
      <c r="AA383" s="13"/>
      <c r="AB383" s="13"/>
    </row>
    <row r="384" spans="1:28" ht="22.5" customHeight="1">
      <c r="A384" s="16" t="s">
        <v>565</v>
      </c>
      <c r="B384" s="8"/>
      <c r="C384" s="8"/>
      <c r="D384" s="8"/>
      <c r="E384" s="8"/>
      <c r="F384" s="16"/>
      <c r="G384" s="8"/>
      <c r="H384" s="8"/>
      <c r="I384" s="8"/>
      <c r="J384" s="8"/>
      <c r="K384" s="13"/>
      <c r="L384" s="13"/>
      <c r="M384" s="13"/>
      <c r="N384" s="13"/>
      <c r="O384" s="13"/>
      <c r="P384" s="13"/>
      <c r="Q384" s="13"/>
      <c r="R384" s="13"/>
      <c r="S384" s="13"/>
      <c r="T384" s="13"/>
      <c r="U384" s="13"/>
      <c r="V384" s="13"/>
      <c r="W384" s="13"/>
      <c r="X384" s="13"/>
      <c r="Y384" s="13"/>
      <c r="Z384" s="13"/>
      <c r="AA384" s="13"/>
      <c r="AB384" s="13"/>
    </row>
    <row r="385" spans="1:28" ht="22.5" customHeight="1">
      <c r="A385" s="16" t="s">
        <v>566</v>
      </c>
      <c r="B385" s="8"/>
      <c r="C385" s="8"/>
      <c r="D385" s="8"/>
      <c r="E385" s="8"/>
      <c r="F385" s="16"/>
      <c r="G385" s="8"/>
      <c r="H385" s="8"/>
      <c r="I385" s="8"/>
      <c r="J385" s="8"/>
      <c r="K385" s="13"/>
      <c r="L385" s="13"/>
      <c r="M385" s="13"/>
      <c r="N385" s="13"/>
      <c r="O385" s="13"/>
      <c r="P385" s="13"/>
      <c r="Q385" s="13"/>
      <c r="R385" s="13"/>
      <c r="S385" s="13"/>
      <c r="T385" s="13"/>
      <c r="U385" s="13"/>
      <c r="V385" s="13"/>
      <c r="W385" s="13"/>
      <c r="X385" s="13"/>
      <c r="Y385" s="13"/>
      <c r="Z385" s="13"/>
      <c r="AA385" s="13"/>
      <c r="AB385" s="13"/>
    </row>
    <row r="386" spans="1:28" ht="22.5" customHeight="1">
      <c r="A386" s="16" t="s">
        <v>567</v>
      </c>
      <c r="B386" s="8"/>
      <c r="C386" s="8"/>
      <c r="D386" s="8"/>
      <c r="E386" s="8"/>
      <c r="F386" s="16"/>
      <c r="G386" s="8"/>
      <c r="H386" s="8"/>
      <c r="I386" s="8"/>
      <c r="J386" s="8"/>
      <c r="K386" s="13"/>
      <c r="L386" s="13"/>
      <c r="M386" s="13"/>
      <c r="N386" s="13"/>
      <c r="O386" s="13"/>
      <c r="P386" s="13"/>
      <c r="Q386" s="13"/>
      <c r="R386" s="13"/>
      <c r="S386" s="13"/>
      <c r="T386" s="13"/>
      <c r="U386" s="13"/>
      <c r="V386" s="13"/>
      <c r="W386" s="13"/>
      <c r="X386" s="13"/>
      <c r="Y386" s="13"/>
      <c r="Z386" s="13"/>
      <c r="AA386" s="13"/>
      <c r="AB386" s="13"/>
    </row>
    <row r="387" spans="1:28" ht="22.5" customHeight="1">
      <c r="A387" s="16" t="s">
        <v>568</v>
      </c>
      <c r="B387" s="8"/>
      <c r="C387" s="8"/>
      <c r="D387" s="8"/>
      <c r="E387" s="8"/>
      <c r="F387" s="16"/>
      <c r="G387" s="8"/>
      <c r="H387" s="8"/>
      <c r="I387" s="8"/>
      <c r="J387" s="8"/>
      <c r="K387" s="13"/>
      <c r="L387" s="13"/>
      <c r="M387" s="13"/>
      <c r="N387" s="13"/>
      <c r="O387" s="13"/>
      <c r="P387" s="13"/>
      <c r="Q387" s="13"/>
      <c r="R387" s="13"/>
      <c r="S387" s="13"/>
      <c r="T387" s="13"/>
      <c r="U387" s="13"/>
      <c r="V387" s="13"/>
      <c r="W387" s="13"/>
      <c r="X387" s="13"/>
      <c r="Y387" s="13"/>
      <c r="Z387" s="13"/>
      <c r="AA387" s="13"/>
      <c r="AB387" s="13"/>
    </row>
    <row r="388" spans="1:28" ht="22.5" customHeight="1">
      <c r="A388" s="16" t="s">
        <v>569</v>
      </c>
      <c r="B388" s="8"/>
      <c r="C388" s="8"/>
      <c r="D388" s="8"/>
      <c r="E388" s="8"/>
      <c r="F388" s="16"/>
      <c r="G388" s="8"/>
      <c r="H388" s="8"/>
      <c r="I388" s="8"/>
      <c r="J388" s="8"/>
      <c r="K388" s="13"/>
      <c r="L388" s="13"/>
      <c r="M388" s="13"/>
      <c r="N388" s="13"/>
      <c r="O388" s="13"/>
      <c r="P388" s="13"/>
      <c r="Q388" s="13"/>
      <c r="R388" s="13"/>
      <c r="S388" s="13"/>
      <c r="T388" s="13"/>
      <c r="U388" s="13"/>
      <c r="V388" s="13"/>
      <c r="W388" s="13"/>
      <c r="X388" s="13"/>
      <c r="Y388" s="13"/>
      <c r="Z388" s="13"/>
      <c r="AA388" s="13"/>
      <c r="AB388" s="13"/>
    </row>
    <row r="389" spans="1:28" ht="22.5" customHeight="1">
      <c r="A389" s="16" t="s">
        <v>570</v>
      </c>
      <c r="B389" s="8"/>
      <c r="C389" s="8"/>
      <c r="D389" s="8"/>
      <c r="E389" s="8"/>
      <c r="F389" s="16"/>
      <c r="G389" s="8"/>
      <c r="H389" s="8"/>
      <c r="I389" s="8"/>
      <c r="J389" s="8"/>
      <c r="K389" s="13"/>
      <c r="L389" s="13"/>
      <c r="M389" s="13"/>
      <c r="N389" s="13"/>
      <c r="O389" s="13"/>
      <c r="P389" s="13"/>
      <c r="Q389" s="13"/>
      <c r="R389" s="13"/>
      <c r="S389" s="13"/>
      <c r="T389" s="13"/>
      <c r="U389" s="13"/>
      <c r="V389" s="13"/>
      <c r="W389" s="13"/>
      <c r="X389" s="13"/>
      <c r="Y389" s="13"/>
      <c r="Z389" s="13"/>
      <c r="AA389" s="13"/>
      <c r="AB389" s="13"/>
    </row>
    <row r="390" spans="1:28" ht="22.5" customHeight="1">
      <c r="A390" s="16" t="s">
        <v>571</v>
      </c>
      <c r="B390" s="8"/>
      <c r="C390" s="8"/>
      <c r="D390" s="8"/>
      <c r="E390" s="8"/>
      <c r="F390" s="16"/>
      <c r="G390" s="8"/>
      <c r="H390" s="8"/>
      <c r="I390" s="8"/>
      <c r="J390" s="8"/>
      <c r="K390" s="13"/>
      <c r="L390" s="13"/>
      <c r="M390" s="13"/>
      <c r="N390" s="13"/>
      <c r="O390" s="13"/>
      <c r="P390" s="13"/>
      <c r="Q390" s="13"/>
      <c r="R390" s="13"/>
      <c r="S390" s="13"/>
      <c r="T390" s="13"/>
      <c r="U390" s="13"/>
      <c r="V390" s="13"/>
      <c r="W390" s="13"/>
      <c r="X390" s="13"/>
      <c r="Y390" s="13"/>
      <c r="Z390" s="13"/>
      <c r="AA390" s="13"/>
      <c r="AB390" s="13"/>
    </row>
    <row r="391" spans="1:28" ht="22.5" customHeight="1">
      <c r="A391" s="16" t="s">
        <v>572</v>
      </c>
      <c r="B391" s="8"/>
      <c r="C391" s="8"/>
      <c r="D391" s="8"/>
      <c r="E391" s="8"/>
      <c r="F391" s="16"/>
      <c r="G391" s="8"/>
      <c r="H391" s="8"/>
      <c r="I391" s="8"/>
      <c r="J391" s="8"/>
      <c r="K391" s="13"/>
      <c r="L391" s="13"/>
      <c r="M391" s="13"/>
      <c r="N391" s="13"/>
      <c r="O391" s="13"/>
      <c r="P391" s="13"/>
      <c r="Q391" s="13"/>
      <c r="R391" s="13"/>
      <c r="S391" s="13"/>
      <c r="T391" s="13"/>
      <c r="U391" s="13"/>
      <c r="V391" s="13"/>
      <c r="W391" s="13"/>
      <c r="X391" s="13"/>
      <c r="Y391" s="13"/>
      <c r="Z391" s="13"/>
      <c r="AA391" s="13"/>
      <c r="AB391" s="13"/>
    </row>
    <row r="392" spans="1:28" ht="22.5" customHeight="1">
      <c r="A392" s="16" t="s">
        <v>573</v>
      </c>
      <c r="B392" s="8"/>
      <c r="C392" s="8"/>
      <c r="D392" s="8"/>
      <c r="E392" s="8"/>
      <c r="F392" s="16"/>
      <c r="G392" s="8"/>
      <c r="H392" s="8"/>
      <c r="I392" s="8"/>
      <c r="J392" s="8"/>
      <c r="K392" s="13"/>
      <c r="L392" s="13"/>
      <c r="M392" s="13"/>
      <c r="N392" s="13"/>
      <c r="O392" s="13"/>
      <c r="P392" s="13"/>
      <c r="Q392" s="13"/>
      <c r="R392" s="13"/>
      <c r="S392" s="13"/>
      <c r="T392" s="13"/>
      <c r="U392" s="13"/>
      <c r="V392" s="13"/>
      <c r="W392" s="13"/>
      <c r="X392" s="13"/>
      <c r="Y392" s="13"/>
      <c r="Z392" s="13"/>
      <c r="AA392" s="13"/>
      <c r="AB392" s="13"/>
    </row>
    <row r="393" spans="1:28" ht="22.5" customHeight="1">
      <c r="A393" s="16" t="s">
        <v>574</v>
      </c>
      <c r="B393" s="8"/>
      <c r="C393" s="8"/>
      <c r="D393" s="8"/>
      <c r="E393" s="8"/>
      <c r="F393" s="16"/>
      <c r="G393" s="8"/>
      <c r="H393" s="8"/>
      <c r="I393" s="8"/>
      <c r="J393" s="8"/>
      <c r="K393" s="13"/>
      <c r="L393" s="13"/>
      <c r="M393" s="13"/>
      <c r="N393" s="13"/>
      <c r="O393" s="13"/>
      <c r="P393" s="13"/>
      <c r="Q393" s="13"/>
      <c r="R393" s="13"/>
      <c r="S393" s="13"/>
      <c r="T393" s="13"/>
      <c r="U393" s="13"/>
      <c r="V393" s="13"/>
      <c r="W393" s="13"/>
      <c r="X393" s="13"/>
      <c r="Y393" s="13"/>
      <c r="Z393" s="13"/>
      <c r="AA393" s="13"/>
      <c r="AB393" s="13"/>
    </row>
    <row r="394" spans="1:28" ht="22.5" customHeight="1">
      <c r="A394" s="16" t="s">
        <v>575</v>
      </c>
      <c r="B394" s="8"/>
      <c r="C394" s="8"/>
      <c r="D394" s="8"/>
      <c r="E394" s="8"/>
      <c r="F394" s="16"/>
      <c r="G394" s="8"/>
      <c r="H394" s="8"/>
      <c r="I394" s="8"/>
      <c r="J394" s="8"/>
      <c r="K394" s="13"/>
      <c r="L394" s="13"/>
      <c r="M394" s="13"/>
      <c r="N394" s="13"/>
      <c r="O394" s="13"/>
      <c r="P394" s="13"/>
      <c r="Q394" s="13"/>
      <c r="R394" s="13"/>
      <c r="S394" s="13"/>
      <c r="T394" s="13"/>
      <c r="U394" s="13"/>
      <c r="V394" s="13"/>
      <c r="W394" s="13"/>
      <c r="X394" s="13"/>
      <c r="Y394" s="13"/>
      <c r="Z394" s="13"/>
      <c r="AA394" s="13"/>
      <c r="AB394" s="13"/>
    </row>
    <row r="395" spans="1:28" ht="22.5" customHeight="1">
      <c r="A395" s="16" t="s">
        <v>576</v>
      </c>
      <c r="B395" s="8"/>
      <c r="C395" s="8"/>
      <c r="D395" s="8"/>
      <c r="E395" s="8"/>
      <c r="F395" s="16"/>
      <c r="G395" s="8"/>
      <c r="H395" s="8"/>
      <c r="I395" s="8"/>
      <c r="J395" s="8"/>
      <c r="K395" s="13"/>
      <c r="L395" s="13"/>
      <c r="M395" s="13"/>
      <c r="N395" s="13"/>
      <c r="O395" s="13"/>
      <c r="P395" s="13"/>
      <c r="Q395" s="13"/>
      <c r="R395" s="13"/>
      <c r="S395" s="13"/>
      <c r="T395" s="13"/>
      <c r="U395" s="13"/>
      <c r="V395" s="13"/>
      <c r="W395" s="13"/>
      <c r="X395" s="13"/>
      <c r="Y395" s="13"/>
      <c r="Z395" s="13"/>
      <c r="AA395" s="13"/>
      <c r="AB395" s="13"/>
    </row>
    <row r="396" spans="1:28" ht="22.5" customHeight="1">
      <c r="A396" s="16" t="s">
        <v>577</v>
      </c>
      <c r="B396" s="8"/>
      <c r="C396" s="8"/>
      <c r="D396" s="8"/>
      <c r="E396" s="8"/>
      <c r="F396" s="16"/>
      <c r="G396" s="8"/>
      <c r="H396" s="8"/>
      <c r="I396" s="8"/>
      <c r="J396" s="8"/>
      <c r="K396" s="13"/>
      <c r="L396" s="13"/>
      <c r="M396" s="13"/>
      <c r="N396" s="13"/>
      <c r="O396" s="13"/>
      <c r="P396" s="13"/>
      <c r="Q396" s="13"/>
      <c r="R396" s="13"/>
      <c r="S396" s="13"/>
      <c r="T396" s="13"/>
      <c r="U396" s="13"/>
      <c r="V396" s="13"/>
      <c r="W396" s="13"/>
      <c r="X396" s="13"/>
      <c r="Y396" s="13"/>
      <c r="Z396" s="13"/>
      <c r="AA396" s="13"/>
      <c r="AB396" s="13"/>
    </row>
    <row r="397" spans="1:28" ht="22.5" customHeight="1">
      <c r="A397" s="16" t="s">
        <v>578</v>
      </c>
      <c r="B397" s="8"/>
      <c r="C397" s="8"/>
      <c r="D397" s="8"/>
      <c r="E397" s="8"/>
      <c r="F397" s="16"/>
      <c r="G397" s="8"/>
      <c r="H397" s="8"/>
      <c r="I397" s="8"/>
      <c r="J397" s="8"/>
      <c r="K397" s="13"/>
      <c r="L397" s="13"/>
      <c r="M397" s="13"/>
      <c r="N397" s="13"/>
      <c r="O397" s="13"/>
      <c r="P397" s="13"/>
      <c r="Q397" s="13"/>
      <c r="R397" s="13"/>
      <c r="S397" s="13"/>
      <c r="T397" s="13"/>
      <c r="U397" s="13"/>
      <c r="V397" s="13"/>
      <c r="W397" s="13"/>
      <c r="X397" s="13"/>
      <c r="Y397" s="13"/>
      <c r="Z397" s="13"/>
      <c r="AA397" s="13"/>
      <c r="AB397" s="13"/>
    </row>
    <row r="398" spans="1:28" ht="22.5" customHeight="1">
      <c r="A398" s="16" t="s">
        <v>579</v>
      </c>
      <c r="B398" s="8"/>
      <c r="C398" s="8"/>
      <c r="D398" s="8"/>
      <c r="E398" s="8"/>
      <c r="F398" s="16"/>
      <c r="G398" s="8"/>
      <c r="H398" s="8"/>
      <c r="I398" s="8"/>
      <c r="J398" s="8"/>
      <c r="K398" s="13"/>
      <c r="L398" s="13"/>
      <c r="M398" s="13"/>
      <c r="N398" s="13"/>
      <c r="O398" s="13"/>
      <c r="P398" s="13"/>
      <c r="Q398" s="13"/>
      <c r="R398" s="13"/>
      <c r="S398" s="13"/>
      <c r="T398" s="13"/>
      <c r="U398" s="13"/>
      <c r="V398" s="13"/>
      <c r="W398" s="13"/>
      <c r="X398" s="13"/>
      <c r="Y398" s="13"/>
      <c r="Z398" s="13"/>
      <c r="AA398" s="13"/>
      <c r="AB398" s="13"/>
    </row>
    <row r="399" spans="1:28" ht="22.5" customHeight="1">
      <c r="A399" s="16" t="s">
        <v>580</v>
      </c>
      <c r="B399" s="8"/>
      <c r="C399" s="8"/>
      <c r="D399" s="8"/>
      <c r="E399" s="8"/>
      <c r="F399" s="16"/>
      <c r="G399" s="8"/>
      <c r="H399" s="8"/>
      <c r="I399" s="8"/>
      <c r="J399" s="8"/>
      <c r="K399" s="13"/>
      <c r="L399" s="13"/>
      <c r="M399" s="13"/>
      <c r="N399" s="13"/>
      <c r="O399" s="13"/>
      <c r="P399" s="13"/>
      <c r="Q399" s="13"/>
      <c r="R399" s="13"/>
      <c r="S399" s="13"/>
      <c r="T399" s="13"/>
      <c r="U399" s="13"/>
      <c r="V399" s="13"/>
      <c r="W399" s="13"/>
      <c r="X399" s="13"/>
      <c r="Y399" s="13"/>
      <c r="Z399" s="13"/>
      <c r="AA399" s="13"/>
      <c r="AB399" s="13"/>
    </row>
    <row r="400" spans="1:28" ht="22.5" customHeight="1">
      <c r="A400" s="16" t="s">
        <v>581</v>
      </c>
      <c r="B400" s="8"/>
      <c r="C400" s="8"/>
      <c r="D400" s="8"/>
      <c r="E400" s="8"/>
      <c r="F400" s="16"/>
      <c r="G400" s="8"/>
      <c r="H400" s="8"/>
      <c r="I400" s="8"/>
      <c r="J400" s="8"/>
      <c r="K400" s="13"/>
      <c r="L400" s="13"/>
      <c r="M400" s="13"/>
      <c r="N400" s="13"/>
      <c r="O400" s="13"/>
      <c r="P400" s="13"/>
      <c r="Q400" s="13"/>
      <c r="R400" s="13"/>
      <c r="S400" s="13"/>
      <c r="T400" s="13"/>
      <c r="U400" s="13"/>
      <c r="V400" s="13"/>
      <c r="W400" s="13"/>
      <c r="X400" s="13"/>
      <c r="Y400" s="13"/>
      <c r="Z400" s="13"/>
      <c r="AA400" s="13"/>
      <c r="AB400" s="13"/>
    </row>
    <row r="401" spans="1:28" ht="22.5" customHeight="1">
      <c r="A401" s="16" t="s">
        <v>582</v>
      </c>
      <c r="B401" s="8"/>
      <c r="C401" s="8"/>
      <c r="D401" s="8"/>
      <c r="E401" s="8"/>
      <c r="F401" s="16"/>
      <c r="G401" s="8"/>
      <c r="H401" s="8"/>
      <c r="I401" s="8"/>
      <c r="J401" s="8"/>
      <c r="K401" s="13"/>
      <c r="L401" s="13"/>
      <c r="M401" s="13"/>
      <c r="N401" s="13"/>
      <c r="O401" s="13"/>
      <c r="P401" s="13"/>
      <c r="Q401" s="13"/>
      <c r="R401" s="13"/>
      <c r="S401" s="13"/>
      <c r="T401" s="13"/>
      <c r="U401" s="13"/>
      <c r="V401" s="13"/>
      <c r="W401" s="13"/>
      <c r="X401" s="13"/>
      <c r="Y401" s="13"/>
      <c r="Z401" s="13"/>
      <c r="AA401" s="13"/>
      <c r="AB401" s="13"/>
    </row>
    <row r="402" spans="1:28" ht="22.5" customHeight="1">
      <c r="A402" s="16" t="s">
        <v>583</v>
      </c>
      <c r="B402" s="8"/>
      <c r="C402" s="8"/>
      <c r="D402" s="8"/>
      <c r="E402" s="8"/>
      <c r="F402" s="16"/>
      <c r="G402" s="8"/>
      <c r="H402" s="8"/>
      <c r="I402" s="8"/>
      <c r="J402" s="8"/>
      <c r="K402" s="13"/>
      <c r="L402" s="13"/>
      <c r="M402" s="13"/>
      <c r="N402" s="13"/>
      <c r="O402" s="13"/>
      <c r="P402" s="13"/>
      <c r="Q402" s="13"/>
      <c r="R402" s="13"/>
      <c r="S402" s="13"/>
      <c r="T402" s="13"/>
      <c r="U402" s="13"/>
      <c r="V402" s="13"/>
      <c r="W402" s="13"/>
      <c r="X402" s="13"/>
      <c r="Y402" s="13"/>
      <c r="Z402" s="13"/>
      <c r="AA402" s="13"/>
      <c r="AB402" s="13"/>
    </row>
    <row r="403" spans="1:28" ht="22.5" customHeight="1">
      <c r="A403" s="16" t="s">
        <v>584</v>
      </c>
      <c r="B403" s="8"/>
      <c r="C403" s="8"/>
      <c r="D403" s="8"/>
      <c r="E403" s="8"/>
      <c r="F403" s="16"/>
      <c r="G403" s="8"/>
      <c r="H403" s="8"/>
      <c r="I403" s="8"/>
      <c r="J403" s="8"/>
      <c r="K403" s="13"/>
      <c r="L403" s="13"/>
      <c r="M403" s="13"/>
      <c r="N403" s="13"/>
      <c r="O403" s="13"/>
      <c r="P403" s="13"/>
      <c r="Q403" s="13"/>
      <c r="R403" s="13"/>
      <c r="S403" s="13"/>
      <c r="T403" s="13"/>
      <c r="U403" s="13"/>
      <c r="V403" s="13"/>
      <c r="W403" s="13"/>
      <c r="X403" s="13"/>
      <c r="Y403" s="13"/>
      <c r="Z403" s="13"/>
      <c r="AA403" s="13"/>
      <c r="AB403" s="13"/>
    </row>
    <row r="404" spans="1:28" ht="22.5" customHeight="1">
      <c r="A404" s="16" t="s">
        <v>585</v>
      </c>
      <c r="B404" s="8"/>
      <c r="C404" s="8"/>
      <c r="D404" s="8"/>
      <c r="E404" s="8"/>
      <c r="F404" s="16"/>
      <c r="G404" s="8"/>
      <c r="H404" s="8"/>
      <c r="I404" s="8"/>
      <c r="J404" s="8"/>
      <c r="K404" s="13"/>
      <c r="L404" s="13"/>
      <c r="M404" s="13"/>
      <c r="N404" s="13"/>
      <c r="O404" s="13"/>
      <c r="P404" s="13"/>
      <c r="Q404" s="13"/>
      <c r="R404" s="13"/>
      <c r="S404" s="13"/>
      <c r="T404" s="13"/>
      <c r="U404" s="13"/>
      <c r="V404" s="13"/>
      <c r="W404" s="13"/>
      <c r="X404" s="13"/>
      <c r="Y404" s="13"/>
      <c r="Z404" s="13"/>
      <c r="AA404" s="13"/>
      <c r="AB404" s="13"/>
    </row>
    <row r="405" spans="1:28" ht="22.5" customHeight="1">
      <c r="A405" s="16" t="s">
        <v>586</v>
      </c>
      <c r="B405" s="8"/>
      <c r="C405" s="8"/>
      <c r="D405" s="8"/>
      <c r="E405" s="8"/>
      <c r="F405" s="16"/>
      <c r="G405" s="8"/>
      <c r="H405" s="8"/>
      <c r="I405" s="8"/>
      <c r="J405" s="8"/>
      <c r="K405" s="13"/>
      <c r="L405" s="13"/>
      <c r="M405" s="13"/>
      <c r="N405" s="13"/>
      <c r="O405" s="13"/>
      <c r="P405" s="13"/>
      <c r="Q405" s="13"/>
      <c r="R405" s="13"/>
      <c r="S405" s="13"/>
      <c r="T405" s="13"/>
      <c r="U405" s="13"/>
      <c r="V405" s="13"/>
      <c r="W405" s="13"/>
      <c r="X405" s="13"/>
      <c r="Y405" s="13"/>
      <c r="Z405" s="13"/>
      <c r="AA405" s="13"/>
      <c r="AB405" s="13"/>
    </row>
    <row r="406" spans="1:28" ht="22.5" customHeight="1">
      <c r="A406" s="16" t="s">
        <v>587</v>
      </c>
      <c r="B406" s="8"/>
      <c r="C406" s="8"/>
      <c r="D406" s="8"/>
      <c r="E406" s="8"/>
      <c r="F406" s="16"/>
      <c r="G406" s="8"/>
      <c r="H406" s="8"/>
      <c r="I406" s="8"/>
      <c r="J406" s="8"/>
      <c r="K406" s="13"/>
      <c r="L406" s="13"/>
      <c r="M406" s="13"/>
      <c r="N406" s="13"/>
      <c r="O406" s="13"/>
      <c r="P406" s="13"/>
      <c r="Q406" s="13"/>
      <c r="R406" s="13"/>
      <c r="S406" s="13"/>
      <c r="T406" s="13"/>
      <c r="U406" s="13"/>
      <c r="V406" s="13"/>
      <c r="W406" s="13"/>
      <c r="X406" s="13"/>
      <c r="Y406" s="13"/>
      <c r="Z406" s="13"/>
      <c r="AA406" s="13"/>
      <c r="AB406" s="13"/>
    </row>
    <row r="407" spans="1:28" ht="22.5" customHeight="1">
      <c r="A407" s="34"/>
      <c r="B407" s="35"/>
      <c r="C407" s="35"/>
      <c r="D407" s="35"/>
      <c r="E407" s="35"/>
      <c r="F407" s="16"/>
      <c r="G407" s="35"/>
      <c r="H407" s="35"/>
      <c r="I407" s="35"/>
      <c r="J407" s="35"/>
      <c r="K407" s="13"/>
      <c r="L407" s="13"/>
      <c r="M407" s="13"/>
      <c r="N407" s="13"/>
      <c r="O407" s="13"/>
      <c r="P407" s="13"/>
      <c r="Q407" s="13"/>
      <c r="R407" s="13"/>
      <c r="S407" s="13"/>
      <c r="T407" s="13"/>
      <c r="U407" s="13"/>
      <c r="V407" s="13"/>
      <c r="W407" s="13"/>
      <c r="X407" s="13"/>
      <c r="Y407" s="13"/>
      <c r="Z407" s="13"/>
      <c r="AA407" s="13"/>
      <c r="AB407" s="13"/>
    </row>
    <row r="408" spans="1:28" ht="22.5" customHeight="1">
      <c r="A408" s="34"/>
      <c r="B408" s="35"/>
      <c r="C408" s="35"/>
      <c r="D408" s="35"/>
      <c r="E408" s="35"/>
      <c r="F408" s="16"/>
      <c r="G408" s="35"/>
      <c r="H408" s="35"/>
      <c r="I408" s="35"/>
      <c r="J408" s="35"/>
      <c r="K408" s="13"/>
      <c r="L408" s="13"/>
      <c r="M408" s="13"/>
      <c r="N408" s="13"/>
      <c r="O408" s="13"/>
      <c r="P408" s="13"/>
      <c r="Q408" s="13"/>
      <c r="R408" s="13"/>
      <c r="S408" s="13"/>
      <c r="T408" s="13"/>
      <c r="U408" s="13"/>
      <c r="V408" s="13"/>
      <c r="W408" s="13"/>
      <c r="X408" s="13"/>
      <c r="Y408" s="13"/>
      <c r="Z408" s="13"/>
      <c r="AA408" s="13"/>
      <c r="AB408" s="13"/>
    </row>
    <row r="409" spans="1:28" ht="22.5" customHeight="1">
      <c r="A409" s="34"/>
      <c r="B409" s="35"/>
      <c r="C409" s="35"/>
      <c r="D409" s="35"/>
      <c r="E409" s="35"/>
      <c r="F409" s="16"/>
      <c r="G409" s="35"/>
      <c r="H409" s="35"/>
      <c r="I409" s="35"/>
      <c r="J409" s="35"/>
      <c r="K409" s="13"/>
      <c r="L409" s="13"/>
      <c r="M409" s="13"/>
      <c r="N409" s="13"/>
      <c r="O409" s="13"/>
      <c r="P409" s="13"/>
      <c r="Q409" s="13"/>
      <c r="R409" s="13"/>
      <c r="S409" s="13"/>
      <c r="T409" s="13"/>
      <c r="U409" s="13"/>
      <c r="V409" s="13"/>
      <c r="W409" s="13"/>
      <c r="X409" s="13"/>
      <c r="Y409" s="13"/>
      <c r="Z409" s="13"/>
      <c r="AA409" s="13"/>
      <c r="AB409" s="13"/>
    </row>
    <row r="410" spans="1:28" ht="22.5" customHeight="1">
      <c r="A410" s="34"/>
      <c r="B410" s="35"/>
      <c r="C410" s="35"/>
      <c r="D410" s="35"/>
      <c r="E410" s="35"/>
      <c r="F410" s="16"/>
      <c r="G410" s="35"/>
      <c r="H410" s="35"/>
      <c r="I410" s="35"/>
      <c r="J410" s="35"/>
      <c r="K410" s="13"/>
      <c r="L410" s="13"/>
      <c r="M410" s="13"/>
      <c r="N410" s="13"/>
      <c r="O410" s="13"/>
      <c r="P410" s="13"/>
      <c r="Q410" s="13"/>
      <c r="R410" s="13"/>
      <c r="S410" s="13"/>
      <c r="T410" s="13"/>
      <c r="U410" s="13"/>
      <c r="V410" s="13"/>
      <c r="W410" s="13"/>
      <c r="X410" s="13"/>
      <c r="Y410" s="13"/>
      <c r="Z410" s="13"/>
      <c r="AA410" s="13"/>
      <c r="AB410" s="13"/>
    </row>
    <row r="411" spans="1:28" ht="22.5" customHeight="1">
      <c r="A411" s="34"/>
      <c r="B411" s="35"/>
      <c r="C411" s="35"/>
      <c r="D411" s="35"/>
      <c r="E411" s="35"/>
      <c r="F411" s="16"/>
      <c r="G411" s="35"/>
      <c r="H411" s="35"/>
      <c r="I411" s="35"/>
      <c r="J411" s="35"/>
      <c r="K411" s="13"/>
      <c r="L411" s="13"/>
      <c r="M411" s="13"/>
      <c r="N411" s="13"/>
      <c r="O411" s="13"/>
      <c r="P411" s="13"/>
      <c r="Q411" s="13"/>
      <c r="R411" s="13"/>
      <c r="S411" s="13"/>
      <c r="T411" s="13"/>
      <c r="U411" s="13"/>
      <c r="V411" s="13"/>
      <c r="W411" s="13"/>
      <c r="X411" s="13"/>
      <c r="Y411" s="13"/>
      <c r="Z411" s="13"/>
      <c r="AA411" s="13"/>
      <c r="AB411" s="13"/>
    </row>
    <row r="412" spans="1:28" ht="22.5" customHeight="1">
      <c r="A412" s="34"/>
      <c r="B412" s="35"/>
      <c r="C412" s="35"/>
      <c r="D412" s="35"/>
      <c r="E412" s="35"/>
      <c r="F412" s="16"/>
      <c r="G412" s="35"/>
      <c r="H412" s="35"/>
      <c r="I412" s="35"/>
      <c r="J412" s="35"/>
      <c r="K412" s="13"/>
      <c r="L412" s="13"/>
      <c r="M412" s="13"/>
      <c r="N412" s="13"/>
      <c r="O412" s="13"/>
      <c r="P412" s="13"/>
      <c r="Q412" s="13"/>
      <c r="R412" s="13"/>
      <c r="S412" s="13"/>
      <c r="T412" s="13"/>
      <c r="U412" s="13"/>
      <c r="V412" s="13"/>
      <c r="W412" s="13"/>
      <c r="X412" s="13"/>
      <c r="Y412" s="13"/>
      <c r="Z412" s="13"/>
      <c r="AA412" s="13"/>
      <c r="AB412" s="13"/>
    </row>
    <row r="413" spans="1:28" ht="22.5" customHeight="1">
      <c r="A413" s="34"/>
      <c r="B413" s="35"/>
      <c r="C413" s="35"/>
      <c r="D413" s="35"/>
      <c r="E413" s="35"/>
      <c r="F413" s="16"/>
      <c r="G413" s="35"/>
      <c r="H413" s="35"/>
      <c r="I413" s="35"/>
      <c r="J413" s="35"/>
    </row>
    <row r="414" spans="1:28" ht="22.5" customHeight="1">
      <c r="A414" s="34"/>
      <c r="B414" s="35"/>
      <c r="C414" s="35"/>
      <c r="D414" s="35"/>
      <c r="E414" s="35"/>
      <c r="F414" s="16"/>
      <c r="G414" s="35"/>
      <c r="H414" s="35"/>
      <c r="I414" s="35"/>
      <c r="J414" s="35"/>
    </row>
    <row r="415" spans="1:28" ht="22.5" customHeight="1">
      <c r="A415" s="34"/>
      <c r="B415" s="35"/>
      <c r="C415" s="35"/>
      <c r="D415" s="35"/>
      <c r="E415" s="35"/>
      <c r="F415" s="16"/>
      <c r="G415" s="35"/>
      <c r="H415" s="35"/>
      <c r="I415" s="35"/>
      <c r="J415" s="35"/>
    </row>
    <row r="416" spans="1:28" ht="22.5" customHeight="1">
      <c r="A416" s="34"/>
      <c r="B416" s="35"/>
      <c r="C416" s="35"/>
      <c r="D416" s="35"/>
      <c r="E416" s="35"/>
      <c r="F416" s="16"/>
      <c r="G416" s="35"/>
      <c r="H416" s="35"/>
      <c r="I416" s="35"/>
      <c r="J416" s="35"/>
    </row>
    <row r="417" spans="1:10" ht="22.5" customHeight="1">
      <c r="A417" s="34"/>
      <c r="B417" s="35"/>
      <c r="C417" s="35"/>
      <c r="D417" s="35"/>
      <c r="E417" s="35"/>
      <c r="F417" s="16"/>
      <c r="G417" s="35"/>
      <c r="H417" s="35"/>
      <c r="I417" s="35"/>
      <c r="J417" s="35"/>
    </row>
    <row r="418" spans="1:10" ht="22.5" customHeight="1">
      <c r="A418" s="34"/>
      <c r="B418" s="35"/>
      <c r="C418" s="35"/>
      <c r="D418" s="35"/>
      <c r="E418" s="35"/>
      <c r="F418" s="16"/>
      <c r="G418" s="35"/>
      <c r="H418" s="35"/>
      <c r="I418" s="35"/>
      <c r="J418" s="35"/>
    </row>
    <row r="419" spans="1:10" ht="22.5" customHeight="1">
      <c r="A419" s="34"/>
      <c r="B419" s="35"/>
      <c r="C419" s="35"/>
      <c r="D419" s="35"/>
      <c r="E419" s="35"/>
      <c r="F419" s="16"/>
      <c r="G419" s="35"/>
      <c r="H419" s="35"/>
      <c r="I419" s="35"/>
      <c r="J419" s="35"/>
    </row>
    <row r="420" spans="1:10" ht="22.5" customHeight="1">
      <c r="A420" s="34"/>
      <c r="B420" s="35"/>
      <c r="C420" s="35"/>
      <c r="D420" s="35"/>
      <c r="E420" s="35"/>
      <c r="F420" s="16"/>
      <c r="G420" s="35"/>
      <c r="H420" s="35"/>
      <c r="I420" s="35"/>
      <c r="J420" s="35"/>
    </row>
    <row r="421" spans="1:10" ht="22.5" customHeight="1">
      <c r="A421" s="34"/>
      <c r="B421" s="35"/>
      <c r="C421" s="35"/>
      <c r="D421" s="35"/>
      <c r="E421" s="35"/>
      <c r="F421" s="16"/>
      <c r="G421" s="35"/>
      <c r="H421" s="35"/>
      <c r="I421" s="35"/>
      <c r="J421" s="35"/>
    </row>
    <row r="422" spans="1:10" ht="22.5" customHeight="1">
      <c r="A422" s="34"/>
      <c r="B422" s="35"/>
      <c r="C422" s="35"/>
      <c r="D422" s="35"/>
      <c r="E422" s="35"/>
      <c r="F422" s="16"/>
      <c r="G422" s="35"/>
      <c r="H422" s="35"/>
      <c r="I422" s="35"/>
      <c r="J422" s="35"/>
    </row>
    <row r="423" spans="1:10" ht="22.5" customHeight="1">
      <c r="A423" s="34"/>
      <c r="B423" s="35"/>
      <c r="C423" s="35"/>
      <c r="D423" s="35"/>
      <c r="E423" s="35"/>
      <c r="F423" s="16"/>
      <c r="G423" s="35"/>
      <c r="H423" s="35"/>
      <c r="I423" s="35"/>
      <c r="J423" s="35"/>
    </row>
    <row r="424" spans="1:10" ht="22.5" customHeight="1">
      <c r="A424" s="34"/>
      <c r="B424" s="35"/>
      <c r="C424" s="35"/>
      <c r="D424" s="35"/>
      <c r="E424" s="35"/>
      <c r="F424" s="16"/>
      <c r="G424" s="35"/>
      <c r="H424" s="35"/>
      <c r="I424" s="35"/>
      <c r="J424" s="35"/>
    </row>
    <row r="425" spans="1:10" ht="22.5" customHeight="1">
      <c r="A425" s="34"/>
      <c r="B425" s="35"/>
      <c r="C425" s="35"/>
      <c r="D425" s="35"/>
      <c r="E425" s="35"/>
      <c r="F425" s="16"/>
      <c r="G425" s="35"/>
      <c r="H425" s="35"/>
      <c r="I425" s="35"/>
      <c r="J425" s="35"/>
    </row>
    <row r="426" spans="1:10" ht="22.5" customHeight="1">
      <c r="A426" s="34"/>
      <c r="B426" s="35"/>
      <c r="C426" s="35"/>
      <c r="D426" s="35"/>
      <c r="E426" s="35"/>
      <c r="F426" s="16"/>
      <c r="G426" s="35"/>
      <c r="H426" s="35"/>
      <c r="I426" s="35"/>
      <c r="J426" s="35"/>
    </row>
    <row r="427" spans="1:10" ht="22.5" customHeight="1">
      <c r="A427" s="34"/>
      <c r="B427" s="35"/>
      <c r="C427" s="35"/>
      <c r="D427" s="35"/>
      <c r="E427" s="35"/>
      <c r="F427" s="16"/>
      <c r="G427" s="35"/>
      <c r="H427" s="35"/>
      <c r="I427" s="35"/>
      <c r="J427" s="35"/>
    </row>
    <row r="428" spans="1:10" ht="22.5" customHeight="1">
      <c r="A428" s="34"/>
      <c r="B428" s="35"/>
      <c r="C428" s="35"/>
      <c r="D428" s="35"/>
      <c r="E428" s="35"/>
      <c r="F428" s="16"/>
      <c r="G428" s="35"/>
      <c r="H428" s="35"/>
      <c r="I428" s="35"/>
      <c r="J428" s="35"/>
    </row>
    <row r="429" spans="1:10" ht="22.5" customHeight="1">
      <c r="A429" s="34"/>
      <c r="B429" s="35"/>
      <c r="C429" s="35"/>
      <c r="D429" s="35"/>
      <c r="E429" s="35"/>
      <c r="F429" s="16"/>
      <c r="G429" s="35"/>
      <c r="H429" s="35"/>
      <c r="I429" s="35"/>
      <c r="J429" s="35"/>
    </row>
    <row r="430" spans="1:10" ht="22.5" customHeight="1">
      <c r="A430" s="34"/>
      <c r="B430" s="35"/>
      <c r="C430" s="35"/>
      <c r="D430" s="35"/>
      <c r="E430" s="35"/>
      <c r="F430" s="16"/>
      <c r="G430" s="35"/>
      <c r="H430" s="35"/>
      <c r="I430" s="35"/>
      <c r="J430" s="35"/>
    </row>
    <row r="431" spans="1:10" ht="22.5" customHeight="1">
      <c r="A431" s="34"/>
      <c r="B431" s="35"/>
      <c r="C431" s="35"/>
      <c r="D431" s="35"/>
      <c r="E431" s="35"/>
      <c r="F431" s="16"/>
      <c r="G431" s="35"/>
      <c r="H431" s="35"/>
      <c r="I431" s="35"/>
      <c r="J431" s="35"/>
    </row>
    <row r="432" spans="1:10" ht="22.5" customHeight="1">
      <c r="A432" s="34"/>
      <c r="B432" s="35"/>
      <c r="C432" s="35"/>
      <c r="D432" s="35"/>
      <c r="E432" s="35"/>
      <c r="F432" s="16"/>
      <c r="G432" s="35"/>
      <c r="H432" s="35"/>
      <c r="I432" s="35"/>
      <c r="J432" s="35"/>
    </row>
    <row r="433" spans="1:10" ht="22.5" customHeight="1">
      <c r="A433" s="34"/>
      <c r="B433" s="35"/>
      <c r="C433" s="35"/>
      <c r="D433" s="35"/>
      <c r="E433" s="35"/>
      <c r="F433" s="16"/>
      <c r="G433" s="35"/>
      <c r="H433" s="35"/>
      <c r="I433" s="35"/>
      <c r="J433" s="35"/>
    </row>
    <row r="434" spans="1:10" ht="22.5" customHeight="1">
      <c r="A434" s="34"/>
      <c r="B434" s="35"/>
      <c r="C434" s="35"/>
      <c r="D434" s="35"/>
      <c r="E434" s="35"/>
      <c r="F434" s="16"/>
      <c r="G434" s="35"/>
      <c r="H434" s="35"/>
      <c r="I434" s="35"/>
      <c r="J434" s="35"/>
    </row>
    <row r="435" spans="1:10" ht="22.5" customHeight="1">
      <c r="A435" s="34"/>
      <c r="B435" s="35"/>
      <c r="C435" s="35"/>
      <c r="D435" s="35"/>
      <c r="E435" s="35"/>
      <c r="F435" s="16"/>
      <c r="G435" s="35"/>
      <c r="H435" s="35"/>
      <c r="I435" s="35"/>
      <c r="J435" s="35"/>
    </row>
    <row r="436" spans="1:10" ht="22.5" customHeight="1">
      <c r="A436" s="34"/>
      <c r="B436" s="35"/>
      <c r="C436" s="35"/>
      <c r="D436" s="35"/>
      <c r="E436" s="35"/>
      <c r="F436" s="16"/>
      <c r="G436" s="35"/>
      <c r="H436" s="35"/>
      <c r="I436" s="35"/>
      <c r="J436" s="35"/>
    </row>
    <row r="437" spans="1:10" ht="22.5" customHeight="1">
      <c r="A437" s="34"/>
      <c r="B437" s="35"/>
      <c r="C437" s="35"/>
      <c r="D437" s="35"/>
      <c r="E437" s="35"/>
      <c r="F437" s="16"/>
      <c r="G437" s="35"/>
      <c r="H437" s="35"/>
      <c r="I437" s="35"/>
      <c r="J437" s="35"/>
    </row>
    <row r="438" spans="1:10" ht="22.5" customHeight="1">
      <c r="A438" s="34"/>
      <c r="B438" s="35"/>
      <c r="C438" s="35"/>
      <c r="D438" s="35"/>
      <c r="E438" s="35"/>
      <c r="F438" s="16"/>
      <c r="G438" s="35"/>
      <c r="H438" s="35"/>
      <c r="I438" s="35"/>
      <c r="J438" s="35"/>
    </row>
    <row r="439" spans="1:10" ht="22.5" customHeight="1">
      <c r="A439" s="34"/>
      <c r="B439" s="35"/>
      <c r="C439" s="35"/>
      <c r="D439" s="35"/>
      <c r="E439" s="35"/>
      <c r="F439" s="16"/>
      <c r="G439" s="35"/>
      <c r="H439" s="35"/>
      <c r="I439" s="35"/>
      <c r="J439" s="35"/>
    </row>
    <row r="440" spans="1:10" ht="22.5" customHeight="1">
      <c r="A440" s="34"/>
      <c r="B440" s="35"/>
      <c r="C440" s="35"/>
      <c r="D440" s="35"/>
      <c r="E440" s="35"/>
      <c r="F440" s="16"/>
      <c r="G440" s="35"/>
      <c r="H440" s="35"/>
      <c r="I440" s="35"/>
      <c r="J440" s="35"/>
    </row>
    <row r="441" spans="1:10" ht="22.5" customHeight="1">
      <c r="A441" s="34"/>
      <c r="B441" s="35"/>
      <c r="C441" s="35"/>
      <c r="D441" s="35"/>
      <c r="E441" s="35"/>
      <c r="F441" s="16"/>
      <c r="G441" s="35"/>
      <c r="H441" s="35"/>
      <c r="I441" s="35"/>
      <c r="J441" s="35"/>
    </row>
    <row r="442" spans="1:10" ht="22.5" customHeight="1">
      <c r="A442" s="34"/>
      <c r="B442" s="35"/>
      <c r="C442" s="35"/>
      <c r="D442" s="35"/>
      <c r="E442" s="35"/>
      <c r="F442" s="16"/>
      <c r="G442" s="35"/>
      <c r="H442" s="35"/>
      <c r="I442" s="35"/>
      <c r="J442" s="35"/>
    </row>
    <row r="443" spans="1:10" ht="22.5" customHeight="1">
      <c r="A443" s="34"/>
      <c r="B443" s="35"/>
      <c r="C443" s="35"/>
      <c r="D443" s="35"/>
      <c r="E443" s="35"/>
      <c r="F443" s="16"/>
      <c r="G443" s="35"/>
      <c r="H443" s="35"/>
      <c r="I443" s="35"/>
      <c r="J443" s="35"/>
    </row>
    <row r="444" spans="1:10" ht="22.5" customHeight="1">
      <c r="A444" s="34"/>
      <c r="B444" s="35"/>
      <c r="C444" s="35"/>
      <c r="D444" s="35"/>
      <c r="E444" s="35"/>
      <c r="F444" s="16"/>
      <c r="G444" s="35"/>
      <c r="H444" s="35"/>
      <c r="I444" s="35"/>
      <c r="J444" s="35"/>
    </row>
    <row r="445" spans="1:10" ht="22.5" customHeight="1">
      <c r="A445" s="34"/>
      <c r="B445" s="35"/>
      <c r="C445" s="35"/>
      <c r="D445" s="35"/>
      <c r="E445" s="35"/>
      <c r="F445" s="16"/>
      <c r="G445" s="35"/>
      <c r="H445" s="35"/>
      <c r="I445" s="35"/>
      <c r="J445" s="35"/>
    </row>
    <row r="446" spans="1:10" ht="22.5" customHeight="1">
      <c r="A446" s="34"/>
      <c r="B446" s="35"/>
      <c r="C446" s="35"/>
      <c r="D446" s="35"/>
      <c r="E446" s="35"/>
      <c r="F446" s="16"/>
      <c r="G446" s="35"/>
      <c r="H446" s="35"/>
      <c r="I446" s="35"/>
      <c r="J446" s="35"/>
    </row>
    <row r="447" spans="1:10" ht="22.5" customHeight="1">
      <c r="A447" s="34"/>
      <c r="B447" s="35"/>
      <c r="C447" s="35"/>
      <c r="D447" s="35"/>
      <c r="E447" s="35"/>
      <c r="F447" s="16"/>
      <c r="G447" s="35"/>
      <c r="H447" s="35"/>
      <c r="I447" s="35"/>
      <c r="J447" s="35"/>
    </row>
    <row r="448" spans="1:10" ht="22.5" customHeight="1">
      <c r="A448" s="34"/>
      <c r="B448" s="35"/>
      <c r="C448" s="35"/>
      <c r="D448" s="35"/>
      <c r="E448" s="35"/>
      <c r="F448" s="16"/>
      <c r="G448" s="35"/>
      <c r="H448" s="35"/>
      <c r="I448" s="35"/>
      <c r="J448" s="35"/>
    </row>
    <row r="449" spans="1:10" ht="22.5" customHeight="1">
      <c r="A449" s="34"/>
      <c r="B449" s="35"/>
      <c r="C449" s="35"/>
      <c r="D449" s="35"/>
      <c r="E449" s="35"/>
      <c r="F449" s="16"/>
      <c r="G449" s="35"/>
      <c r="H449" s="35"/>
      <c r="I449" s="35"/>
      <c r="J449" s="35"/>
    </row>
    <row r="450" spans="1:10" ht="22.5" customHeight="1">
      <c r="A450" s="34"/>
      <c r="B450" s="35"/>
      <c r="C450" s="35"/>
      <c r="D450" s="35"/>
      <c r="E450" s="35"/>
      <c r="F450" s="16"/>
      <c r="G450" s="35"/>
      <c r="H450" s="35"/>
      <c r="I450" s="35"/>
      <c r="J450" s="35"/>
    </row>
    <row r="451" spans="1:10" ht="22.5" customHeight="1">
      <c r="A451" s="34"/>
      <c r="B451" s="35"/>
      <c r="C451" s="35"/>
      <c r="D451" s="35"/>
      <c r="E451" s="35"/>
      <c r="F451" s="16"/>
      <c r="G451" s="35"/>
      <c r="H451" s="35"/>
      <c r="I451" s="35"/>
      <c r="J451" s="35"/>
    </row>
    <row r="452" spans="1:10" ht="22.5" customHeight="1">
      <c r="A452" s="34"/>
      <c r="B452" s="35"/>
      <c r="C452" s="35"/>
      <c r="D452" s="35"/>
      <c r="E452" s="35"/>
      <c r="F452" s="16"/>
      <c r="G452" s="35"/>
      <c r="H452" s="35"/>
      <c r="I452" s="35"/>
      <c r="J452" s="35"/>
    </row>
    <row r="453" spans="1:10" ht="22.5" customHeight="1">
      <c r="A453" s="34"/>
      <c r="B453" s="35"/>
      <c r="C453" s="35"/>
      <c r="D453" s="35"/>
      <c r="E453" s="35"/>
      <c r="F453" s="16"/>
      <c r="G453" s="35"/>
      <c r="H453" s="35"/>
      <c r="I453" s="35"/>
      <c r="J453" s="35"/>
    </row>
    <row r="454" spans="1:10" ht="22.5" customHeight="1">
      <c r="A454" s="34"/>
      <c r="B454" s="35"/>
      <c r="C454" s="35"/>
      <c r="D454" s="35"/>
      <c r="E454" s="35"/>
      <c r="F454" s="16"/>
      <c r="G454" s="35"/>
      <c r="H454" s="35"/>
      <c r="I454" s="35"/>
      <c r="J454" s="35"/>
    </row>
    <row r="455" spans="1:10" ht="22.5" customHeight="1">
      <c r="A455" s="34"/>
      <c r="B455" s="35"/>
      <c r="C455" s="35"/>
      <c r="D455" s="35"/>
      <c r="E455" s="35"/>
      <c r="F455" s="16"/>
      <c r="G455" s="35"/>
      <c r="H455" s="35"/>
      <c r="I455" s="35"/>
      <c r="J455" s="35"/>
    </row>
    <row r="456" spans="1:10" ht="22.5" customHeight="1">
      <c r="A456" s="34"/>
      <c r="B456" s="35"/>
      <c r="C456" s="35"/>
      <c r="D456" s="35"/>
      <c r="E456" s="35"/>
      <c r="F456" s="16"/>
      <c r="G456" s="35"/>
      <c r="H456" s="35"/>
      <c r="I456" s="35"/>
      <c r="J456" s="35"/>
    </row>
    <row r="457" spans="1:10" ht="22.5" customHeight="1">
      <c r="A457" s="34"/>
      <c r="B457" s="35"/>
      <c r="C457" s="35"/>
      <c r="D457" s="35"/>
      <c r="E457" s="35"/>
      <c r="F457" s="16"/>
      <c r="G457" s="35"/>
      <c r="H457" s="35"/>
      <c r="I457" s="35"/>
      <c r="J457" s="35"/>
    </row>
    <row r="458" spans="1:10" ht="22.5" customHeight="1">
      <c r="A458" s="34"/>
      <c r="B458" s="35"/>
      <c r="C458" s="35"/>
      <c r="D458" s="35"/>
      <c r="E458" s="35"/>
      <c r="F458" s="16"/>
      <c r="G458" s="35"/>
      <c r="H458" s="35"/>
      <c r="I458" s="35"/>
      <c r="J458" s="35"/>
    </row>
    <row r="459" spans="1:10" ht="22.5" customHeight="1">
      <c r="A459" s="34"/>
      <c r="B459" s="35"/>
      <c r="C459" s="35"/>
      <c r="D459" s="35"/>
      <c r="E459" s="35"/>
      <c r="F459" s="16"/>
      <c r="G459" s="35"/>
      <c r="H459" s="35"/>
      <c r="I459" s="35"/>
      <c r="J459" s="35"/>
    </row>
    <row r="460" spans="1:10" ht="22.5" customHeight="1">
      <c r="A460" s="34"/>
      <c r="B460" s="35"/>
      <c r="C460" s="35"/>
      <c r="D460" s="35"/>
      <c r="E460" s="35"/>
      <c r="F460" s="16"/>
      <c r="G460" s="35"/>
      <c r="H460" s="35"/>
      <c r="I460" s="35"/>
      <c r="J460" s="35"/>
    </row>
    <row r="461" spans="1:10" ht="22.5" customHeight="1">
      <c r="A461" s="34"/>
      <c r="B461" s="35"/>
      <c r="C461" s="35"/>
      <c r="D461" s="35"/>
      <c r="E461" s="35"/>
      <c r="F461" s="16"/>
      <c r="G461" s="35"/>
      <c r="H461" s="35"/>
      <c r="I461" s="35"/>
      <c r="J461" s="35"/>
    </row>
    <row r="462" spans="1:10" ht="22.5" customHeight="1">
      <c r="A462" s="34"/>
      <c r="B462" s="35"/>
      <c r="C462" s="35"/>
      <c r="D462" s="35"/>
      <c r="E462" s="35"/>
      <c r="F462" s="16"/>
      <c r="G462" s="35"/>
      <c r="H462" s="35"/>
      <c r="I462" s="35"/>
      <c r="J462" s="35"/>
    </row>
    <row r="463" spans="1:10" ht="22.5" customHeight="1">
      <c r="A463" s="34"/>
      <c r="B463" s="35"/>
      <c r="C463" s="35"/>
      <c r="D463" s="35"/>
      <c r="E463" s="35"/>
      <c r="F463" s="16"/>
      <c r="G463" s="35"/>
      <c r="H463" s="35"/>
      <c r="I463" s="35"/>
      <c r="J463" s="35"/>
    </row>
    <row r="464" spans="1:10" ht="22.5" customHeight="1">
      <c r="A464" s="34"/>
      <c r="B464" s="35"/>
      <c r="C464" s="35"/>
      <c r="D464" s="35"/>
      <c r="E464" s="35"/>
      <c r="F464" s="16"/>
      <c r="G464" s="35"/>
      <c r="H464" s="35"/>
      <c r="I464" s="35"/>
      <c r="J464" s="35"/>
    </row>
    <row r="465" spans="1:10" ht="22.5" customHeight="1">
      <c r="A465" s="34"/>
      <c r="B465" s="35"/>
      <c r="C465" s="35"/>
      <c r="D465" s="35"/>
      <c r="E465" s="35"/>
      <c r="F465" s="16"/>
      <c r="G465" s="35"/>
      <c r="H465" s="35"/>
      <c r="I465" s="35"/>
      <c r="J465" s="35"/>
    </row>
    <row r="466" spans="1:10" ht="22.5" customHeight="1">
      <c r="A466" s="34"/>
      <c r="B466" s="35"/>
      <c r="C466" s="35"/>
      <c r="D466" s="35"/>
      <c r="E466" s="35"/>
      <c r="F466" s="16"/>
      <c r="G466" s="35"/>
      <c r="H466" s="35"/>
      <c r="I466" s="35"/>
      <c r="J466" s="35"/>
    </row>
  </sheetData>
  <phoneticPr fontId="36"/>
  <dataValidations count="3">
    <dataValidation type="list" allowBlank="1" sqref="H2:H466" xr:uid="{00000000-0002-0000-1F00-000000000000}">
      <formula1>"リード,失注,提案,獲得,進行中,課題確認,アクション待ち,協業先"</formula1>
    </dataValidation>
    <dataValidation type="list" allowBlank="1" sqref="I2:I466" xr:uid="{00000000-0002-0000-1F00-000001000000}">
      <formula1>"底,高,中"</formula1>
    </dataValidation>
    <dataValidation allowBlank="1" showDropDown="1" sqref="A2:A466" xr:uid="{00000000-0002-0000-1F00-000002000000}"/>
  </dataValidations>
  <pageMargins left="0.75" right="0.75" top="1" bottom="1" header="0.5" footer="0.5"/>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10"/>
      <c r="C2" s="10"/>
      <c r="D2" s="10"/>
      <c r="E2" s="9"/>
      <c r="F2" s="10"/>
      <c r="G2" s="10"/>
      <c r="H2" s="10"/>
      <c r="I2" s="11"/>
      <c r="J2" s="12"/>
      <c r="K2" s="13"/>
      <c r="L2" s="13"/>
      <c r="M2" s="13"/>
      <c r="N2" s="13"/>
      <c r="O2" s="13"/>
      <c r="P2" s="13"/>
      <c r="Q2" s="13"/>
      <c r="R2" s="13"/>
      <c r="S2" s="13"/>
      <c r="T2" s="13"/>
      <c r="U2" s="13"/>
      <c r="V2" s="13"/>
      <c r="W2" s="13"/>
      <c r="X2" s="13"/>
      <c r="Y2" s="13"/>
      <c r="Z2" s="13"/>
      <c r="AA2" s="13"/>
    </row>
    <row r="3" spans="1:27" ht="22.5" customHeight="1">
      <c r="A3" s="14" t="s">
        <v>184</v>
      </c>
      <c r="B3" s="8"/>
      <c r="C3" s="8"/>
      <c r="D3" s="8"/>
      <c r="E3" s="16"/>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8"/>
      <c r="C4" s="8"/>
      <c r="D4" s="8"/>
      <c r="E4" s="16"/>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8"/>
      <c r="C5" s="8"/>
      <c r="D5" s="8"/>
      <c r="E5" s="16"/>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8"/>
      <c r="C6" s="8"/>
      <c r="D6" s="8"/>
      <c r="E6" s="16"/>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8"/>
      <c r="C7" s="8"/>
      <c r="D7" s="8"/>
      <c r="E7" s="16"/>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8"/>
      <c r="C8" s="8"/>
      <c r="D8" s="8"/>
      <c r="E8" s="16"/>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8"/>
      <c r="C9" s="8"/>
      <c r="D9" s="8"/>
      <c r="E9" s="16"/>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8"/>
      <c r="C10" s="8"/>
      <c r="D10" s="8"/>
      <c r="E10" s="16"/>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8"/>
      <c r="C11" s="8"/>
      <c r="D11" s="8"/>
      <c r="E11" s="16"/>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8"/>
      <c r="C12" s="8"/>
      <c r="D12" s="8"/>
      <c r="E12" s="16"/>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8"/>
      <c r="C13" s="8"/>
      <c r="D13" s="8"/>
      <c r="E13" s="16"/>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8"/>
      <c r="C14" s="8"/>
      <c r="D14" s="8"/>
      <c r="E14" s="16"/>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8"/>
      <c r="C15" s="8"/>
      <c r="D15" s="8"/>
      <c r="E15" s="16"/>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8"/>
      <c r="C16" s="8"/>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8"/>
      <c r="C17" s="8"/>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8"/>
      <c r="C18" s="8"/>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8"/>
      <c r="C19" s="8"/>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8"/>
      <c r="C20" s="8"/>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8"/>
      <c r="C21" s="8"/>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8"/>
      <c r="C22" s="8"/>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8"/>
      <c r="C23" s="8"/>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8"/>
      <c r="C24" s="8"/>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8"/>
      <c r="C25" s="8"/>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8"/>
      <c r="C26" s="8"/>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8"/>
      <c r="C27" s="8"/>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8"/>
      <c r="C28" s="8"/>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8"/>
      <c r="C29" s="8"/>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8"/>
      <c r="C30" s="8"/>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8"/>
      <c r="C31" s="8"/>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8"/>
      <c r="C32" s="8"/>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8"/>
      <c r="C33" s="8"/>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8"/>
      <c r="C34" s="8"/>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8"/>
      <c r="C35" s="8"/>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8"/>
      <c r="C36" s="8"/>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8"/>
      <c r="C37" s="8"/>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8"/>
      <c r="C38" s="8"/>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8"/>
      <c r="C39" s="8"/>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8"/>
      <c r="C40" s="8"/>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3"/>
      <c r="C41" s="23"/>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9"/>
      <c r="C42" s="29"/>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8"/>
      <c r="C43" s="8"/>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8"/>
      <c r="C44" s="8"/>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8"/>
      <c r="C45" s="8"/>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8"/>
      <c r="C46" s="8"/>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8"/>
      <c r="C47" s="8"/>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8"/>
      <c r="C48" s="8"/>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8"/>
      <c r="C49" s="8"/>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8"/>
      <c r="C50" s="8"/>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8"/>
      <c r="C51" s="8"/>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8"/>
      <c r="C52" s="8"/>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8"/>
      <c r="C53" s="8"/>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8"/>
      <c r="C54" s="8"/>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8"/>
      <c r="C55" s="8"/>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8"/>
      <c r="C56" s="8"/>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8"/>
      <c r="C57" s="8"/>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8"/>
      <c r="C58" s="8"/>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8"/>
      <c r="C59" s="8"/>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8"/>
      <c r="C60" s="8"/>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8"/>
      <c r="C61" s="8"/>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8"/>
      <c r="C62" s="8"/>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8"/>
      <c r="C63" s="8"/>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8"/>
      <c r="C64" s="8"/>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8"/>
      <c r="C65" s="8"/>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8"/>
      <c r="C66" s="8"/>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8"/>
      <c r="C67" s="8"/>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8"/>
      <c r="C68" s="8"/>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8"/>
      <c r="C69" s="8"/>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8"/>
      <c r="C70" s="8"/>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8"/>
      <c r="C71" s="8"/>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8"/>
      <c r="C72" s="8"/>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8"/>
      <c r="C73" s="8"/>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8"/>
      <c r="C74" s="8"/>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8"/>
      <c r="C75" s="8"/>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8"/>
      <c r="C76" s="8"/>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8"/>
      <c r="C77" s="8"/>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8"/>
      <c r="C78" s="8"/>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8"/>
      <c r="C79" s="8"/>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8"/>
      <c r="C80" s="8"/>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8"/>
      <c r="C81" s="8"/>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8"/>
      <c r="C82" s="8"/>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2000-000000000000}">
      <formula1>"リード,失注,提案,獲得,進行中,課題確認,アクション待ち,協業先"</formula1>
    </dataValidation>
    <dataValidation type="list" allowBlank="1" sqref="H2:H466" xr:uid="{00000000-0002-0000-2000-000001000000}">
      <formula1>"底,高,中"</formula1>
    </dataValidation>
    <dataValidation allowBlank="1" showDropDown="1" sqref="A2:A466" xr:uid="{00000000-0002-0000-2000-000002000000}"/>
  </dataValidations>
  <pageMargins left="0.75" right="0.75" top="1" bottom="1" header="0.5" footer="0.5"/>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10" t="s">
        <v>2169</v>
      </c>
      <c r="C2" s="10" t="s">
        <v>1223</v>
      </c>
      <c r="D2" s="10" t="s">
        <v>2170</v>
      </c>
      <c r="E2" s="9" t="s">
        <v>2171</v>
      </c>
      <c r="F2" s="10"/>
      <c r="G2" s="10"/>
      <c r="H2" s="10"/>
      <c r="I2" s="11"/>
      <c r="J2" s="12"/>
      <c r="K2" s="13"/>
      <c r="L2" s="13"/>
      <c r="M2" s="13"/>
      <c r="N2" s="13"/>
      <c r="O2" s="13"/>
      <c r="P2" s="13"/>
      <c r="Q2" s="13"/>
      <c r="R2" s="13"/>
      <c r="S2" s="13"/>
      <c r="T2" s="13"/>
      <c r="U2" s="13"/>
      <c r="V2" s="13"/>
      <c r="W2" s="13"/>
      <c r="X2" s="13"/>
      <c r="Y2" s="13"/>
      <c r="Z2" s="13"/>
      <c r="AA2" s="13"/>
    </row>
    <row r="3" spans="1:27" ht="22.5" customHeight="1">
      <c r="A3" s="14" t="s">
        <v>184</v>
      </c>
      <c r="B3" s="8" t="s">
        <v>2172</v>
      </c>
      <c r="C3" s="8" t="s">
        <v>1959</v>
      </c>
      <c r="D3" s="8" t="s">
        <v>2173</v>
      </c>
      <c r="E3" s="16" t="s">
        <v>2171</v>
      </c>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8" t="s">
        <v>2174</v>
      </c>
      <c r="C4" s="8" t="s">
        <v>2175</v>
      </c>
      <c r="D4" s="8"/>
      <c r="E4" s="16" t="s">
        <v>2171</v>
      </c>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8" t="s">
        <v>2176</v>
      </c>
      <c r="C5" s="8" t="s">
        <v>2177</v>
      </c>
      <c r="D5" s="8"/>
      <c r="E5" s="16"/>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8" t="s">
        <v>861</v>
      </c>
      <c r="C6" s="8" t="s">
        <v>2178</v>
      </c>
      <c r="D6" s="8"/>
      <c r="E6" s="16"/>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8" t="s">
        <v>2179</v>
      </c>
      <c r="C7" s="8" t="s">
        <v>2180</v>
      </c>
      <c r="D7" s="8"/>
      <c r="E7" s="16"/>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8" t="s">
        <v>2181</v>
      </c>
      <c r="C8" s="8" t="s">
        <v>2182</v>
      </c>
      <c r="D8" s="8"/>
      <c r="E8" s="16"/>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8" t="s">
        <v>1655</v>
      </c>
      <c r="C9" s="8" t="s">
        <v>2183</v>
      </c>
      <c r="D9" s="8"/>
      <c r="E9" s="16"/>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8" t="s">
        <v>2184</v>
      </c>
      <c r="C10" s="8" t="s">
        <v>2185</v>
      </c>
      <c r="D10" s="8"/>
      <c r="E10" s="16"/>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8" t="s">
        <v>1226</v>
      </c>
      <c r="C11" s="8" t="s">
        <v>2186</v>
      </c>
      <c r="D11" s="8"/>
      <c r="E11" s="16"/>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8" t="s">
        <v>848</v>
      </c>
      <c r="C12" s="8" t="s">
        <v>2185</v>
      </c>
      <c r="D12" s="8"/>
      <c r="E12" s="16"/>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8" t="s">
        <v>1264</v>
      </c>
      <c r="C13" s="8" t="s">
        <v>2187</v>
      </c>
      <c r="D13" s="8"/>
      <c r="E13" s="16"/>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8" t="s">
        <v>2188</v>
      </c>
      <c r="C14" s="8" t="s">
        <v>1694</v>
      </c>
      <c r="D14" s="8"/>
      <c r="E14" s="16"/>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8" t="s">
        <v>1247</v>
      </c>
      <c r="C15" s="8" t="s">
        <v>2189</v>
      </c>
      <c r="D15" s="8"/>
      <c r="E15" s="16"/>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8" t="s">
        <v>1446</v>
      </c>
      <c r="C16" s="8" t="s">
        <v>2190</v>
      </c>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8" t="s">
        <v>612</v>
      </c>
      <c r="C17" s="8" t="s">
        <v>2191</v>
      </c>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8" t="s">
        <v>831</v>
      </c>
      <c r="C18" s="8" t="s">
        <v>2192</v>
      </c>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8" t="s">
        <v>2193</v>
      </c>
      <c r="C19" s="8" t="s">
        <v>2194</v>
      </c>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8" t="s">
        <v>2195</v>
      </c>
      <c r="C20" s="8" t="s">
        <v>2196</v>
      </c>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8" t="s">
        <v>2113</v>
      </c>
      <c r="C21" s="8" t="s">
        <v>2197</v>
      </c>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8" t="s">
        <v>2198</v>
      </c>
      <c r="C22" s="8" t="s">
        <v>2199</v>
      </c>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8" t="s">
        <v>2200</v>
      </c>
      <c r="C23" s="8" t="s">
        <v>2201</v>
      </c>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8" t="s">
        <v>1220</v>
      </c>
      <c r="C24" s="8" t="s">
        <v>2202</v>
      </c>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8" t="s">
        <v>2203</v>
      </c>
      <c r="C25" s="8" t="s">
        <v>2204</v>
      </c>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8" t="s">
        <v>1133</v>
      </c>
      <c r="C26" s="8" t="s">
        <v>671</v>
      </c>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8" t="s">
        <v>2205</v>
      </c>
      <c r="C27" s="8" t="s">
        <v>873</v>
      </c>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8" t="s">
        <v>2181</v>
      </c>
      <c r="C28" s="8" t="s">
        <v>2206</v>
      </c>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8" t="s">
        <v>1264</v>
      </c>
      <c r="C29" s="8" t="s">
        <v>1254</v>
      </c>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8" t="s">
        <v>2207</v>
      </c>
      <c r="C30" s="8" t="s">
        <v>1103</v>
      </c>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8" t="s">
        <v>1731</v>
      </c>
      <c r="C31" s="8" t="s">
        <v>1254</v>
      </c>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8" t="s">
        <v>2208</v>
      </c>
      <c r="C32" s="8" t="s">
        <v>2209</v>
      </c>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8" t="s">
        <v>2210</v>
      </c>
      <c r="C33" s="8" t="s">
        <v>2211</v>
      </c>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8" t="s">
        <v>2212</v>
      </c>
      <c r="C34" s="8" t="s">
        <v>2213</v>
      </c>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8" t="s">
        <v>2214</v>
      </c>
      <c r="C35" s="8" t="s">
        <v>2215</v>
      </c>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8" t="s">
        <v>594</v>
      </c>
      <c r="C36" s="8" t="s">
        <v>2216</v>
      </c>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8" t="s">
        <v>2217</v>
      </c>
      <c r="C37" s="8" t="s">
        <v>1120</v>
      </c>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8" t="s">
        <v>1993</v>
      </c>
      <c r="C38" s="8" t="s">
        <v>2218</v>
      </c>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8" t="s">
        <v>2219</v>
      </c>
      <c r="C39" s="8" t="s">
        <v>2220</v>
      </c>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8" t="s">
        <v>2221</v>
      </c>
      <c r="C40" s="8" t="s">
        <v>2222</v>
      </c>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3" t="s">
        <v>2223</v>
      </c>
      <c r="C41" s="23" t="s">
        <v>2224</v>
      </c>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9" t="s">
        <v>2225</v>
      </c>
      <c r="C42" s="29" t="s">
        <v>2226</v>
      </c>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8" t="s">
        <v>2227</v>
      </c>
      <c r="C43" s="8" t="s">
        <v>2226</v>
      </c>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8"/>
      <c r="C44" s="8"/>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8"/>
      <c r="C45" s="8"/>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8"/>
      <c r="C46" s="8"/>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8"/>
      <c r="C47" s="8"/>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8"/>
      <c r="C48" s="8"/>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8"/>
      <c r="C49" s="8"/>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8"/>
      <c r="C50" s="8"/>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8"/>
      <c r="C51" s="8"/>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8"/>
      <c r="C52" s="8"/>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8"/>
      <c r="C53" s="8"/>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8"/>
      <c r="C54" s="8"/>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8"/>
      <c r="C55" s="8"/>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8"/>
      <c r="C56" s="8"/>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8"/>
      <c r="C57" s="8"/>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8"/>
      <c r="C58" s="8"/>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8"/>
      <c r="C59" s="8"/>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8"/>
      <c r="C60" s="8"/>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8"/>
      <c r="C61" s="8"/>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8"/>
      <c r="C62" s="8"/>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8"/>
      <c r="C63" s="8"/>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8"/>
      <c r="C64" s="8"/>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8"/>
      <c r="C65" s="8"/>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8"/>
      <c r="C66" s="8"/>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8"/>
      <c r="C67" s="8"/>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8"/>
      <c r="C68" s="8"/>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8"/>
      <c r="C69" s="8"/>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8"/>
      <c r="C70" s="8"/>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8"/>
      <c r="C71" s="8"/>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8"/>
      <c r="C72" s="8"/>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8"/>
      <c r="C73" s="8"/>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8"/>
      <c r="C74" s="8"/>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8"/>
      <c r="C75" s="8"/>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8"/>
      <c r="C76" s="8"/>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8"/>
      <c r="C77" s="8"/>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8"/>
      <c r="C78" s="8"/>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8"/>
      <c r="C79" s="8"/>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8"/>
      <c r="C80" s="8"/>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8"/>
      <c r="C81" s="8"/>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8"/>
      <c r="C82" s="8"/>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2100-000000000000}">
      <formula1>"リード,失注,提案,獲得,進行中,課題確認,アクション待ち,協業先"</formula1>
    </dataValidation>
    <dataValidation type="list" allowBlank="1" sqref="H2:H466" xr:uid="{00000000-0002-0000-2100-000001000000}">
      <formula1>"底,高,中"</formula1>
    </dataValidation>
    <dataValidation allowBlank="1" showDropDown="1" sqref="A2:A466" xr:uid="{00000000-0002-0000-2100-000002000000}"/>
  </dataValidations>
  <pageMargins left="0.75" right="0.75" top="1" bottom="1" header="0.5" footer="0.5"/>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10" t="s">
        <v>2228</v>
      </c>
      <c r="C2" s="10" t="s">
        <v>2229</v>
      </c>
      <c r="D2" s="10" t="s">
        <v>2230</v>
      </c>
      <c r="E2" s="9" t="s">
        <v>2171</v>
      </c>
      <c r="F2" s="10"/>
      <c r="G2" s="10"/>
      <c r="H2" s="10"/>
      <c r="I2" s="11"/>
      <c r="J2" s="12"/>
      <c r="K2" s="13"/>
      <c r="L2" s="13"/>
      <c r="M2" s="13"/>
      <c r="N2" s="13"/>
      <c r="O2" s="13"/>
      <c r="P2" s="13"/>
      <c r="Q2" s="13"/>
      <c r="R2" s="13"/>
      <c r="S2" s="13"/>
      <c r="T2" s="13"/>
      <c r="U2" s="13"/>
      <c r="V2" s="13"/>
      <c r="W2" s="13"/>
      <c r="X2" s="13"/>
      <c r="Y2" s="13"/>
      <c r="Z2" s="13"/>
      <c r="AA2" s="13"/>
    </row>
    <row r="3" spans="1:27" ht="22.5" customHeight="1">
      <c r="A3" s="14" t="s">
        <v>184</v>
      </c>
      <c r="B3" s="8" t="s">
        <v>2231</v>
      </c>
      <c r="C3" s="8" t="s">
        <v>2232</v>
      </c>
      <c r="D3" s="8" t="s">
        <v>2233</v>
      </c>
      <c r="E3" s="16" t="s">
        <v>2234</v>
      </c>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8" t="s">
        <v>2235</v>
      </c>
      <c r="C4" s="8" t="s">
        <v>1070</v>
      </c>
      <c r="D4" s="8" t="s">
        <v>2236</v>
      </c>
      <c r="E4" s="16" t="s">
        <v>2234</v>
      </c>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8" t="s">
        <v>2237</v>
      </c>
      <c r="C5" s="8" t="s">
        <v>2238</v>
      </c>
      <c r="D5" s="8" t="s">
        <v>2239</v>
      </c>
      <c r="E5" s="16" t="s">
        <v>2234</v>
      </c>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8" t="s">
        <v>2240</v>
      </c>
      <c r="C6" s="8" t="s">
        <v>2241</v>
      </c>
      <c r="D6" s="8" t="s">
        <v>2242</v>
      </c>
      <c r="E6" s="16" t="s">
        <v>2243</v>
      </c>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8" t="s">
        <v>2244</v>
      </c>
      <c r="C7" s="8" t="s">
        <v>2245</v>
      </c>
      <c r="D7" s="8"/>
      <c r="E7" s="16" t="s">
        <v>2246</v>
      </c>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8" t="s">
        <v>2247</v>
      </c>
      <c r="C8" s="8" t="s">
        <v>2248</v>
      </c>
      <c r="D8" s="8" t="s">
        <v>2249</v>
      </c>
      <c r="E8" s="16" t="s">
        <v>2171</v>
      </c>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8" t="s">
        <v>2250</v>
      </c>
      <c r="C9" s="8" t="s">
        <v>2251</v>
      </c>
      <c r="D9" s="8"/>
      <c r="E9" s="16" t="s">
        <v>2252</v>
      </c>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8" t="s">
        <v>2253</v>
      </c>
      <c r="C10" s="8" t="s">
        <v>2254</v>
      </c>
      <c r="D10" s="8"/>
      <c r="E10" s="16" t="s">
        <v>2252</v>
      </c>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8" t="s">
        <v>2255</v>
      </c>
      <c r="C11" s="8" t="s">
        <v>2256</v>
      </c>
      <c r="D11" s="8"/>
      <c r="E11" s="16" t="s">
        <v>2252</v>
      </c>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8" t="s">
        <v>2257</v>
      </c>
      <c r="C12" s="8" t="s">
        <v>1409</v>
      </c>
      <c r="D12" s="8"/>
      <c r="E12" s="16" t="s">
        <v>2046</v>
      </c>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8" t="s">
        <v>1999</v>
      </c>
      <c r="C13" s="8" t="s">
        <v>2258</v>
      </c>
      <c r="D13" s="8"/>
      <c r="E13" s="16" t="s">
        <v>2171</v>
      </c>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8" t="s">
        <v>2259</v>
      </c>
      <c r="C14" s="8" t="s">
        <v>2260</v>
      </c>
      <c r="D14" s="8"/>
      <c r="E14" s="16" t="s">
        <v>2261</v>
      </c>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8" t="s">
        <v>2262</v>
      </c>
      <c r="C15" s="8" t="s">
        <v>2263</v>
      </c>
      <c r="D15" s="8"/>
      <c r="E15" s="16" t="s">
        <v>2264</v>
      </c>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8" t="s">
        <v>2265</v>
      </c>
      <c r="C16" s="8" t="s">
        <v>2266</v>
      </c>
      <c r="D16" s="8"/>
      <c r="E16" s="16" t="s">
        <v>1303</v>
      </c>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8" t="s">
        <v>861</v>
      </c>
      <c r="C17" s="8" t="s">
        <v>2267</v>
      </c>
      <c r="D17" s="8"/>
      <c r="E17" s="16" t="s">
        <v>1303</v>
      </c>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95" t="s">
        <v>2268</v>
      </c>
      <c r="C18" s="95" t="s">
        <v>1959</v>
      </c>
      <c r="D18" s="8"/>
      <c r="E18" s="16" t="s">
        <v>2269</v>
      </c>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8" t="s">
        <v>2270</v>
      </c>
      <c r="C19" s="8" t="s">
        <v>2271</v>
      </c>
      <c r="D19" s="8"/>
      <c r="E19" s="16" t="s">
        <v>2243</v>
      </c>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8" t="s">
        <v>2272</v>
      </c>
      <c r="C20" s="8" t="s">
        <v>1254</v>
      </c>
      <c r="D20" s="8"/>
      <c r="E20" s="16" t="s">
        <v>2171</v>
      </c>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8" t="s">
        <v>2273</v>
      </c>
      <c r="C21" s="8" t="s">
        <v>2274</v>
      </c>
      <c r="D21" s="8"/>
      <c r="E21" s="16" t="s">
        <v>2171</v>
      </c>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95" t="s">
        <v>2275</v>
      </c>
      <c r="C22" s="95" t="s">
        <v>1678</v>
      </c>
      <c r="D22" s="8"/>
      <c r="E22" s="16" t="s">
        <v>2171</v>
      </c>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8" t="s">
        <v>2276</v>
      </c>
      <c r="C23" s="8" t="s">
        <v>2277</v>
      </c>
      <c r="D23" s="8"/>
      <c r="E23" s="16" t="s">
        <v>1303</v>
      </c>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8" t="s">
        <v>2278</v>
      </c>
      <c r="C24" s="8" t="s">
        <v>2279</v>
      </c>
      <c r="D24" s="8"/>
      <c r="E24" s="16" t="s">
        <v>2280</v>
      </c>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8" t="s">
        <v>2281</v>
      </c>
      <c r="C25" s="8" t="s">
        <v>2282</v>
      </c>
      <c r="D25" s="8"/>
      <c r="E25" s="16" t="s">
        <v>2171</v>
      </c>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8" t="s">
        <v>2283</v>
      </c>
      <c r="C26" s="8" t="s">
        <v>2284</v>
      </c>
      <c r="D26" s="8"/>
      <c r="E26" s="16" t="s">
        <v>2243</v>
      </c>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95" t="s">
        <v>2285</v>
      </c>
      <c r="C27" s="95" t="s">
        <v>2286</v>
      </c>
      <c r="D27" s="8"/>
      <c r="E27" s="16" t="s">
        <v>2171</v>
      </c>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8" t="s">
        <v>2287</v>
      </c>
      <c r="C28" s="8" t="s">
        <v>2288</v>
      </c>
      <c r="D28" s="8"/>
      <c r="E28" s="16" t="s">
        <v>2171</v>
      </c>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8" t="s">
        <v>2289</v>
      </c>
      <c r="C29" s="8" t="s">
        <v>2290</v>
      </c>
      <c r="D29" s="8"/>
      <c r="E29" s="16" t="s">
        <v>2171</v>
      </c>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8" t="s">
        <v>806</v>
      </c>
      <c r="C30" s="8" t="s">
        <v>2291</v>
      </c>
      <c r="D30" s="8"/>
      <c r="E30" s="16" t="s">
        <v>2243</v>
      </c>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8" t="s">
        <v>2292</v>
      </c>
      <c r="C31" s="8" t="s">
        <v>2293</v>
      </c>
      <c r="D31" s="8"/>
      <c r="E31" s="16" t="s">
        <v>2294</v>
      </c>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8" t="s">
        <v>2295</v>
      </c>
      <c r="C32" s="8" t="s">
        <v>1409</v>
      </c>
      <c r="D32" s="8"/>
      <c r="E32" s="16" t="s">
        <v>2171</v>
      </c>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8" t="s">
        <v>2296</v>
      </c>
      <c r="C33" s="8" t="s">
        <v>2297</v>
      </c>
      <c r="D33" s="8"/>
      <c r="E33" s="16" t="s">
        <v>2171</v>
      </c>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8" t="s">
        <v>2298</v>
      </c>
      <c r="C34" s="8" t="s">
        <v>2299</v>
      </c>
      <c r="D34" s="8"/>
      <c r="E34" s="16" t="s">
        <v>2243</v>
      </c>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8" t="s">
        <v>2300</v>
      </c>
      <c r="C35" s="8" t="s">
        <v>2256</v>
      </c>
      <c r="D35" s="8"/>
      <c r="E35" s="16" t="s">
        <v>2243</v>
      </c>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8" t="s">
        <v>2301</v>
      </c>
      <c r="C36" s="8" t="s">
        <v>2293</v>
      </c>
      <c r="D36" s="8"/>
      <c r="E36" s="16" t="s">
        <v>2280</v>
      </c>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8" t="s">
        <v>2302</v>
      </c>
      <c r="C37" s="8" t="s">
        <v>2303</v>
      </c>
      <c r="D37" s="8"/>
      <c r="E37" s="16" t="s">
        <v>2171</v>
      </c>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95" t="s">
        <v>2304</v>
      </c>
      <c r="C38" s="95" t="s">
        <v>2305</v>
      </c>
      <c r="D38" s="8"/>
      <c r="E38" s="16" t="s">
        <v>2171</v>
      </c>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8" t="s">
        <v>845</v>
      </c>
      <c r="C39" s="8" t="s">
        <v>1758</v>
      </c>
      <c r="D39" s="8"/>
      <c r="E39" s="16" t="s">
        <v>2171</v>
      </c>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8" t="s">
        <v>2306</v>
      </c>
      <c r="C40" s="8" t="s">
        <v>2307</v>
      </c>
      <c r="D40" s="8"/>
      <c r="E40" s="16" t="s">
        <v>2046</v>
      </c>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3" t="s">
        <v>826</v>
      </c>
      <c r="C41" s="23" t="s">
        <v>2308</v>
      </c>
      <c r="D41" s="23"/>
      <c r="E41" s="24" t="s">
        <v>2243</v>
      </c>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9" t="s">
        <v>2309</v>
      </c>
      <c r="C42" s="29" t="s">
        <v>2310</v>
      </c>
      <c r="D42" s="29"/>
      <c r="E42" s="26" t="s">
        <v>2243</v>
      </c>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8" t="s">
        <v>2311</v>
      </c>
      <c r="C43" s="8" t="s">
        <v>2312</v>
      </c>
      <c r="D43" s="8"/>
      <c r="E43" s="16" t="s">
        <v>2243</v>
      </c>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8" t="s">
        <v>2313</v>
      </c>
      <c r="C44" s="8" t="s">
        <v>2314</v>
      </c>
      <c r="D44" s="8"/>
      <c r="E44" s="16" t="s">
        <v>2315</v>
      </c>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8" t="s">
        <v>1655</v>
      </c>
      <c r="C45" s="8" t="s">
        <v>2316</v>
      </c>
      <c r="D45" s="8"/>
      <c r="E45" s="16" t="s">
        <v>2317</v>
      </c>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8"/>
      <c r="C46" s="8"/>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8"/>
      <c r="C47" s="8"/>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8"/>
      <c r="C48" s="8"/>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8"/>
      <c r="C49" s="8"/>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8"/>
      <c r="C50" s="8"/>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8"/>
      <c r="C51" s="8"/>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8"/>
      <c r="C52" s="8"/>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8"/>
      <c r="C53" s="8"/>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8"/>
      <c r="C54" s="8"/>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8"/>
      <c r="C55" s="8"/>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8"/>
      <c r="C56" s="8"/>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8"/>
      <c r="C57" s="8"/>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8"/>
      <c r="C58" s="8"/>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8"/>
      <c r="C59" s="8"/>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8"/>
      <c r="C60" s="8"/>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8"/>
      <c r="C61" s="8"/>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8"/>
      <c r="C62" s="8"/>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8"/>
      <c r="C63" s="8"/>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8"/>
      <c r="C64" s="8"/>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8"/>
      <c r="C65" s="8"/>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8"/>
      <c r="C66" s="8"/>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8"/>
      <c r="C67" s="8"/>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8"/>
      <c r="C68" s="8"/>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8"/>
      <c r="C69" s="8"/>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8"/>
      <c r="C70" s="8"/>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8"/>
      <c r="C71" s="8"/>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8"/>
      <c r="C72" s="8"/>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8"/>
      <c r="C73" s="8"/>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8"/>
      <c r="C74" s="8"/>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8"/>
      <c r="C75" s="8"/>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8"/>
      <c r="C76" s="8"/>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8"/>
      <c r="C77" s="8"/>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8"/>
      <c r="C78" s="8"/>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8"/>
      <c r="C79" s="8"/>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8"/>
      <c r="C80" s="8"/>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8"/>
      <c r="C81" s="8"/>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8"/>
      <c r="C82" s="8"/>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2200-000000000000}">
      <formula1>"リード,失注,提案,獲得,進行中,課題確認,アクション待ち,協業先"</formula1>
    </dataValidation>
    <dataValidation type="list" allowBlank="1" sqref="H2:H466" xr:uid="{00000000-0002-0000-2200-000001000000}">
      <formula1>"底,高,中"</formula1>
    </dataValidation>
    <dataValidation allowBlank="1" showDropDown="1" sqref="A2:A466" xr:uid="{00000000-0002-0000-2200-000002000000}"/>
  </dataValidations>
  <pageMargins left="0.75" right="0.75" top="1" bottom="1" header="0.5" footer="0.5"/>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96" t="s">
        <v>2318</v>
      </c>
      <c r="C2" s="96" t="s">
        <v>2319</v>
      </c>
      <c r="D2" s="10"/>
      <c r="E2" s="97"/>
      <c r="F2" s="10"/>
      <c r="G2" s="10"/>
      <c r="H2" s="10"/>
      <c r="I2" s="11"/>
      <c r="J2" s="12"/>
      <c r="K2" s="13"/>
      <c r="L2" s="13"/>
      <c r="M2" s="13"/>
      <c r="N2" s="13"/>
      <c r="O2" s="13"/>
      <c r="P2" s="13"/>
      <c r="Q2" s="13"/>
      <c r="R2" s="13"/>
      <c r="S2" s="13"/>
      <c r="T2" s="13"/>
      <c r="U2" s="13"/>
      <c r="V2" s="13"/>
      <c r="W2" s="13"/>
      <c r="X2" s="13"/>
      <c r="Y2" s="13"/>
      <c r="Z2" s="13"/>
      <c r="AA2" s="13"/>
    </row>
    <row r="3" spans="1:27" ht="22.5" customHeight="1">
      <c r="A3" s="14" t="s">
        <v>184</v>
      </c>
      <c r="B3" s="96" t="s">
        <v>2320</v>
      </c>
      <c r="C3" s="96" t="s">
        <v>2321</v>
      </c>
      <c r="D3" s="8"/>
      <c r="E3" s="97"/>
      <c r="F3" s="8"/>
      <c r="G3" s="10"/>
      <c r="H3" s="8"/>
      <c r="I3" s="17"/>
      <c r="J3" s="12"/>
      <c r="K3" s="13"/>
      <c r="L3" s="13"/>
      <c r="M3" s="13"/>
      <c r="N3" s="13"/>
      <c r="O3" s="13"/>
      <c r="P3" s="13"/>
      <c r="Q3" s="13"/>
      <c r="R3" s="13"/>
      <c r="S3" s="13"/>
      <c r="T3" s="13"/>
      <c r="U3" s="13"/>
      <c r="V3" s="13"/>
      <c r="W3" s="13"/>
      <c r="X3" s="13"/>
      <c r="Y3" s="13"/>
      <c r="Z3" s="13"/>
      <c r="AA3" s="13"/>
    </row>
    <row r="4" spans="1:27" ht="22.5" customHeight="1">
      <c r="A4" s="14" t="s">
        <v>185</v>
      </c>
      <c r="B4" s="96" t="s">
        <v>2322</v>
      </c>
      <c r="C4" s="96" t="s">
        <v>2323</v>
      </c>
      <c r="D4" s="8"/>
      <c r="E4" s="97"/>
      <c r="F4" s="8"/>
      <c r="G4" s="10"/>
      <c r="H4" s="8"/>
      <c r="I4" s="17"/>
      <c r="J4" s="12"/>
      <c r="K4" s="13"/>
      <c r="L4" s="13"/>
      <c r="M4" s="13"/>
      <c r="N4" s="13"/>
      <c r="O4" s="13"/>
      <c r="P4" s="13"/>
      <c r="Q4" s="13"/>
      <c r="R4" s="13"/>
      <c r="S4" s="13"/>
      <c r="T4" s="13"/>
      <c r="U4" s="13"/>
      <c r="V4" s="13"/>
      <c r="W4" s="13"/>
      <c r="X4" s="13"/>
      <c r="Y4" s="13"/>
      <c r="Z4" s="13"/>
      <c r="AA4" s="13"/>
    </row>
    <row r="5" spans="1:27" ht="22.5" customHeight="1">
      <c r="A5" s="14" t="s">
        <v>186</v>
      </c>
      <c r="B5" s="96" t="s">
        <v>2324</v>
      </c>
      <c r="C5" s="96" t="s">
        <v>2323</v>
      </c>
      <c r="D5" s="8"/>
      <c r="E5" s="97"/>
      <c r="F5" s="8"/>
      <c r="G5" s="10"/>
      <c r="H5" s="8"/>
      <c r="I5" s="17"/>
      <c r="J5" s="12"/>
      <c r="K5" s="13"/>
      <c r="L5" s="13"/>
      <c r="M5" s="13"/>
      <c r="N5" s="13"/>
      <c r="O5" s="13"/>
      <c r="P5" s="13"/>
      <c r="Q5" s="13"/>
      <c r="R5" s="13"/>
      <c r="S5" s="13"/>
      <c r="T5" s="13"/>
      <c r="U5" s="13"/>
      <c r="V5" s="13"/>
      <c r="W5" s="13"/>
      <c r="X5" s="13"/>
      <c r="Y5" s="13"/>
      <c r="Z5" s="13"/>
      <c r="AA5" s="13"/>
    </row>
    <row r="6" spans="1:27" ht="22.5" customHeight="1">
      <c r="A6" s="14" t="s">
        <v>187</v>
      </c>
      <c r="B6" s="96" t="s">
        <v>2325</v>
      </c>
      <c r="C6" s="96" t="s">
        <v>2326</v>
      </c>
      <c r="D6" s="8"/>
      <c r="E6" s="97"/>
      <c r="F6" s="8"/>
      <c r="G6" s="10"/>
      <c r="H6" s="8"/>
      <c r="I6" s="17"/>
      <c r="J6" s="12"/>
      <c r="K6" s="13"/>
      <c r="L6" s="13"/>
      <c r="M6" s="13"/>
      <c r="N6" s="13"/>
      <c r="O6" s="13"/>
      <c r="P6" s="13"/>
      <c r="Q6" s="13"/>
      <c r="R6" s="13"/>
      <c r="S6" s="13"/>
      <c r="T6" s="13"/>
      <c r="U6" s="13"/>
      <c r="V6" s="13"/>
      <c r="W6" s="13"/>
      <c r="X6" s="13"/>
      <c r="Y6" s="13"/>
      <c r="Z6" s="13"/>
      <c r="AA6" s="13"/>
    </row>
    <row r="7" spans="1:27" ht="22.5" customHeight="1">
      <c r="A7" s="14" t="s">
        <v>188</v>
      </c>
      <c r="B7" s="96" t="s">
        <v>843</v>
      </c>
      <c r="C7" s="96" t="s">
        <v>2327</v>
      </c>
      <c r="D7" s="8"/>
      <c r="E7" s="97"/>
      <c r="F7" s="8"/>
      <c r="G7" s="10"/>
      <c r="H7" s="8"/>
      <c r="I7" s="17"/>
      <c r="J7" s="12"/>
      <c r="K7" s="13"/>
      <c r="L7" s="13"/>
      <c r="M7" s="13"/>
      <c r="N7" s="13"/>
      <c r="O7" s="13"/>
      <c r="P7" s="13"/>
      <c r="Q7" s="13"/>
      <c r="R7" s="13"/>
      <c r="S7" s="13"/>
      <c r="T7" s="13"/>
      <c r="U7" s="13"/>
      <c r="V7" s="13"/>
      <c r="W7" s="13"/>
      <c r="X7" s="13"/>
      <c r="Y7" s="13"/>
      <c r="Z7" s="13"/>
      <c r="AA7" s="13"/>
    </row>
    <row r="8" spans="1:27" ht="22.5" customHeight="1">
      <c r="A8" s="14" t="s">
        <v>189</v>
      </c>
      <c r="B8" s="96" t="s">
        <v>2328</v>
      </c>
      <c r="C8" s="96" t="s">
        <v>2329</v>
      </c>
      <c r="D8" s="8"/>
      <c r="E8" s="97"/>
      <c r="F8" s="8"/>
      <c r="G8" s="10"/>
      <c r="H8" s="8"/>
      <c r="I8" s="17"/>
      <c r="J8" s="12"/>
      <c r="K8" s="13"/>
      <c r="L8" s="13"/>
      <c r="M8" s="13"/>
      <c r="N8" s="13"/>
      <c r="O8" s="13"/>
      <c r="P8" s="13"/>
      <c r="Q8" s="13"/>
      <c r="R8" s="13"/>
      <c r="S8" s="13"/>
      <c r="T8" s="13"/>
      <c r="U8" s="13"/>
      <c r="V8" s="13"/>
      <c r="W8" s="13"/>
      <c r="X8" s="13"/>
      <c r="Y8" s="13"/>
      <c r="Z8" s="13"/>
      <c r="AA8" s="13"/>
    </row>
    <row r="9" spans="1:27" ht="22.5" customHeight="1">
      <c r="A9" s="14" t="s">
        <v>190</v>
      </c>
      <c r="B9" s="96" t="s">
        <v>2330</v>
      </c>
      <c r="C9" s="96" t="s">
        <v>708</v>
      </c>
      <c r="D9" s="8"/>
      <c r="E9" s="97"/>
      <c r="F9" s="8"/>
      <c r="G9" s="10"/>
      <c r="H9" s="8"/>
      <c r="I9" s="17"/>
      <c r="J9" s="12"/>
      <c r="K9" s="13"/>
      <c r="L9" s="13"/>
      <c r="M9" s="13"/>
      <c r="N9" s="13"/>
      <c r="O9" s="13"/>
      <c r="P9" s="13"/>
      <c r="Q9" s="13"/>
      <c r="R9" s="13"/>
      <c r="S9" s="13"/>
      <c r="T9" s="13"/>
      <c r="U9" s="13"/>
      <c r="V9" s="13"/>
      <c r="W9" s="13"/>
      <c r="X9" s="13"/>
      <c r="Y9" s="13"/>
      <c r="Z9" s="13"/>
      <c r="AA9" s="13"/>
    </row>
    <row r="10" spans="1:27" ht="22.5" customHeight="1">
      <c r="A10" s="14" t="s">
        <v>191</v>
      </c>
      <c r="B10" s="96" t="s">
        <v>2331</v>
      </c>
      <c r="C10" s="96" t="s">
        <v>2332</v>
      </c>
      <c r="D10" s="8"/>
      <c r="E10" s="97"/>
      <c r="F10" s="8"/>
      <c r="G10" s="10"/>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96" t="s">
        <v>612</v>
      </c>
      <c r="C11" s="96" t="s">
        <v>2333</v>
      </c>
      <c r="D11" s="8"/>
      <c r="E11" s="97"/>
      <c r="F11" s="8"/>
      <c r="G11" s="10"/>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96" t="s">
        <v>2334</v>
      </c>
      <c r="C12" s="96" t="s">
        <v>2335</v>
      </c>
      <c r="D12" s="8"/>
      <c r="E12" s="97"/>
      <c r="F12" s="8"/>
      <c r="G12" s="10"/>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96" t="s">
        <v>808</v>
      </c>
      <c r="C13" s="96" t="s">
        <v>809</v>
      </c>
      <c r="D13" s="8"/>
      <c r="E13" s="97"/>
      <c r="F13" s="8"/>
      <c r="G13" s="10"/>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98" t="s">
        <v>2336</v>
      </c>
      <c r="C14" s="99" t="s">
        <v>2337</v>
      </c>
      <c r="D14" s="8"/>
      <c r="E14" s="100"/>
      <c r="F14" s="8"/>
      <c r="G14" s="10"/>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98" t="s">
        <v>2338</v>
      </c>
      <c r="C15" s="99" t="s">
        <v>2339</v>
      </c>
      <c r="D15" s="8"/>
      <c r="E15" s="100"/>
      <c r="F15" s="8"/>
      <c r="G15" s="10"/>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98" t="s">
        <v>2340</v>
      </c>
      <c r="C16" s="99" t="s">
        <v>2341</v>
      </c>
      <c r="D16" s="8"/>
      <c r="E16" s="100"/>
      <c r="F16" s="8"/>
      <c r="G16" s="10"/>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98" t="s">
        <v>2342</v>
      </c>
      <c r="C17" s="99" t="s">
        <v>2343</v>
      </c>
      <c r="D17" s="8"/>
      <c r="E17" s="97"/>
      <c r="F17" s="8"/>
      <c r="G17" s="10"/>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98" t="s">
        <v>2344</v>
      </c>
      <c r="C18" s="99" t="s">
        <v>755</v>
      </c>
      <c r="D18" s="8"/>
      <c r="E18" s="97"/>
      <c r="F18" s="8"/>
      <c r="G18" s="10"/>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98" t="s">
        <v>2345</v>
      </c>
      <c r="C19" s="99" t="s">
        <v>2346</v>
      </c>
      <c r="D19" s="8"/>
      <c r="E19" s="97"/>
      <c r="F19" s="8"/>
      <c r="G19" s="10"/>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98" t="s">
        <v>2347</v>
      </c>
      <c r="C20" s="99" t="s">
        <v>2348</v>
      </c>
      <c r="D20" s="8"/>
      <c r="E20" s="97"/>
      <c r="F20" s="8"/>
      <c r="G20" s="10"/>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98" t="s">
        <v>831</v>
      </c>
      <c r="C21" s="99" t="s">
        <v>755</v>
      </c>
      <c r="D21" s="8"/>
      <c r="E21" s="97"/>
      <c r="F21" s="8"/>
      <c r="G21" s="10"/>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98" t="s">
        <v>2349</v>
      </c>
      <c r="C22" s="99" t="s">
        <v>2350</v>
      </c>
      <c r="D22" s="8"/>
      <c r="E22" s="97"/>
      <c r="F22" s="8"/>
      <c r="G22" s="10"/>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98" t="s">
        <v>2351</v>
      </c>
      <c r="C23" s="99" t="s">
        <v>1246</v>
      </c>
      <c r="D23" s="8"/>
      <c r="E23" s="97"/>
      <c r="F23" s="8"/>
      <c r="G23" s="10"/>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98" t="s">
        <v>2352</v>
      </c>
      <c r="C24" s="99" t="s">
        <v>2353</v>
      </c>
      <c r="D24" s="8"/>
      <c r="E24" s="97"/>
      <c r="F24" s="8"/>
      <c r="G24" s="10"/>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98" t="s">
        <v>2354</v>
      </c>
      <c r="C25" s="99" t="s">
        <v>2355</v>
      </c>
      <c r="D25" s="8"/>
      <c r="E25" s="97"/>
      <c r="F25" s="8"/>
      <c r="G25" s="10"/>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98" t="s">
        <v>2356</v>
      </c>
      <c r="C26" s="99" t="s">
        <v>2357</v>
      </c>
      <c r="D26" s="8"/>
      <c r="E26" s="97"/>
      <c r="F26" s="8"/>
      <c r="G26" s="10"/>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98" t="s">
        <v>2358</v>
      </c>
      <c r="C27" s="99" t="s">
        <v>708</v>
      </c>
      <c r="D27" s="8"/>
      <c r="E27" s="100"/>
      <c r="F27" s="8"/>
      <c r="G27" s="10"/>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98" t="s">
        <v>2359</v>
      </c>
      <c r="C28" s="99" t="s">
        <v>2360</v>
      </c>
      <c r="D28" s="8"/>
      <c r="E28" s="97"/>
      <c r="F28" s="8"/>
      <c r="G28" s="10"/>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98" t="s">
        <v>2361</v>
      </c>
      <c r="C29" s="99" t="s">
        <v>2362</v>
      </c>
      <c r="D29" s="8"/>
      <c r="E29" s="97"/>
      <c r="F29" s="8"/>
      <c r="G29" s="10"/>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98" t="s">
        <v>2363</v>
      </c>
      <c r="C30" s="99" t="s">
        <v>2364</v>
      </c>
      <c r="D30" s="8"/>
      <c r="E30" s="97"/>
      <c r="F30" s="8"/>
      <c r="G30" s="10"/>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98" t="s">
        <v>2365</v>
      </c>
      <c r="C31" s="99" t="s">
        <v>2366</v>
      </c>
      <c r="D31" s="8"/>
      <c r="E31" s="97"/>
      <c r="F31" s="8"/>
      <c r="G31" s="10"/>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98" t="s">
        <v>2367</v>
      </c>
      <c r="C32" s="99" t="s">
        <v>2368</v>
      </c>
      <c r="D32" s="8"/>
      <c r="E32" s="97"/>
      <c r="F32" s="8"/>
      <c r="G32" s="10"/>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98" t="s">
        <v>2369</v>
      </c>
      <c r="C33" s="99" t="s">
        <v>1503</v>
      </c>
      <c r="D33" s="8"/>
      <c r="E33" s="100"/>
      <c r="F33" s="8"/>
      <c r="G33" s="10"/>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98" t="s">
        <v>1673</v>
      </c>
      <c r="C34" s="99" t="s">
        <v>2370</v>
      </c>
      <c r="D34" s="8"/>
      <c r="E34" s="97"/>
      <c r="F34" s="8"/>
      <c r="G34" s="10"/>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98" t="s">
        <v>2285</v>
      </c>
      <c r="C35" s="98" t="s">
        <v>2371</v>
      </c>
      <c r="D35" s="8"/>
      <c r="E35" s="97"/>
      <c r="F35" s="8"/>
      <c r="G35" s="10"/>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98" t="s">
        <v>2257</v>
      </c>
      <c r="C36" s="98" t="s">
        <v>2372</v>
      </c>
      <c r="D36" s="8"/>
      <c r="E36" s="101"/>
      <c r="F36" s="8"/>
      <c r="G36" s="10"/>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98" t="s">
        <v>831</v>
      </c>
      <c r="C37" s="98" t="s">
        <v>2373</v>
      </c>
      <c r="D37" s="8"/>
      <c r="E37" s="97"/>
      <c r="F37" s="8"/>
      <c r="G37" s="10"/>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102" t="s">
        <v>2374</v>
      </c>
      <c r="C38" s="102" t="s">
        <v>2375</v>
      </c>
      <c r="D38" s="102"/>
      <c r="E38" s="103"/>
      <c r="F38" s="8"/>
      <c r="G38" s="10"/>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102" t="s">
        <v>2376</v>
      </c>
      <c r="C39" s="102" t="s">
        <v>1392</v>
      </c>
      <c r="D39" s="102"/>
      <c r="E39" s="103"/>
      <c r="F39" s="8"/>
      <c r="G39" s="10"/>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102" t="s">
        <v>2377</v>
      </c>
      <c r="C40" s="102" t="s">
        <v>2378</v>
      </c>
      <c r="D40" s="102"/>
      <c r="E40" s="103"/>
      <c r="F40" s="8"/>
      <c r="G40" s="10"/>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71" t="s">
        <v>2379</v>
      </c>
      <c r="C41" s="71" t="s">
        <v>820</v>
      </c>
      <c r="D41" s="71"/>
      <c r="E41" s="104"/>
      <c r="F41" s="23"/>
      <c r="G41" s="10"/>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9"/>
      <c r="C42" s="29"/>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8"/>
      <c r="C43" s="8"/>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8"/>
      <c r="C44" s="8"/>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8"/>
      <c r="C45" s="8"/>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8"/>
      <c r="C46" s="8"/>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8"/>
      <c r="C47" s="8"/>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8"/>
      <c r="C48" s="8"/>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8"/>
      <c r="C49" s="8"/>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8"/>
      <c r="C50" s="8"/>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8"/>
      <c r="C51" s="8"/>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8"/>
      <c r="C52" s="8"/>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8"/>
      <c r="C53" s="8"/>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8"/>
      <c r="C54" s="8"/>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8"/>
      <c r="C55" s="8"/>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8"/>
      <c r="C56" s="8"/>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8"/>
      <c r="C57" s="8"/>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8"/>
      <c r="C58" s="8"/>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8"/>
      <c r="C59" s="8"/>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8"/>
      <c r="C60" s="8"/>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8"/>
      <c r="C61" s="8"/>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8"/>
      <c r="C62" s="8"/>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8"/>
      <c r="C63" s="8"/>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8"/>
      <c r="C64" s="8"/>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8"/>
      <c r="C65" s="8"/>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8"/>
      <c r="C66" s="8"/>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8"/>
      <c r="C67" s="8"/>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8"/>
      <c r="C68" s="8"/>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8"/>
      <c r="C69" s="8"/>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8"/>
      <c r="C70" s="8"/>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8"/>
      <c r="C71" s="8"/>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8"/>
      <c r="C72" s="8"/>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8"/>
      <c r="C73" s="8"/>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8"/>
      <c r="C74" s="8"/>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8"/>
      <c r="C75" s="8"/>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8"/>
      <c r="C76" s="8"/>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8"/>
      <c r="C77" s="8"/>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8"/>
      <c r="C78" s="8"/>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8"/>
      <c r="C79" s="8"/>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8"/>
      <c r="C80" s="8"/>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8"/>
      <c r="C81" s="8"/>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8"/>
      <c r="C82" s="8"/>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H2:H466" xr:uid="{00000000-0002-0000-2300-000000000000}">
      <formula1>"低,高,中"</formula1>
    </dataValidation>
    <dataValidation type="list" allowBlank="1" sqref="G2:G466" xr:uid="{00000000-0002-0000-2300-000001000000}">
      <formula1>"リード,失注,提案,獲得,進行中,課題確認,アクション待ち,協業先"</formula1>
    </dataValidation>
    <dataValidation allowBlank="1" showDropDown="1" sqref="A2:A466" xr:uid="{00000000-0002-0000-2300-000002000000}"/>
  </dataValidations>
  <pageMargins left="0.75" right="0.75" top="1" bottom="1" header="0.5" footer="0.5"/>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80" t="s">
        <v>2380</v>
      </c>
      <c r="C2" s="80" t="s">
        <v>917</v>
      </c>
      <c r="D2" s="105"/>
      <c r="E2" s="106" t="s">
        <v>2381</v>
      </c>
      <c r="F2" s="10"/>
      <c r="G2" s="10"/>
      <c r="H2" s="10"/>
      <c r="I2" s="11"/>
      <c r="J2" s="12"/>
      <c r="K2" s="13"/>
      <c r="L2" s="13"/>
      <c r="M2" s="13"/>
      <c r="N2" s="13"/>
      <c r="O2" s="13"/>
      <c r="P2" s="13"/>
      <c r="Q2" s="13"/>
      <c r="R2" s="13"/>
      <c r="S2" s="13"/>
      <c r="T2" s="13"/>
      <c r="U2" s="13"/>
      <c r="V2" s="13"/>
      <c r="W2" s="13"/>
      <c r="X2" s="13"/>
      <c r="Y2" s="13"/>
      <c r="Z2" s="13"/>
      <c r="AA2" s="13"/>
    </row>
    <row r="3" spans="1:27" ht="22.5" customHeight="1">
      <c r="A3" s="14" t="s">
        <v>184</v>
      </c>
      <c r="B3" s="107" t="s">
        <v>2382</v>
      </c>
      <c r="C3" s="108" t="s">
        <v>2383</v>
      </c>
      <c r="D3" s="109"/>
      <c r="E3" s="110" t="s">
        <v>2381</v>
      </c>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111" t="s">
        <v>2384</v>
      </c>
      <c r="C4" s="112" t="s">
        <v>2385</v>
      </c>
      <c r="D4" s="109"/>
      <c r="E4" s="113" t="s">
        <v>2381</v>
      </c>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107" t="s">
        <v>2386</v>
      </c>
      <c r="C5" s="108" t="s">
        <v>2387</v>
      </c>
      <c r="D5" s="109"/>
      <c r="E5" s="114" t="s">
        <v>2381</v>
      </c>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111" t="s">
        <v>2388</v>
      </c>
      <c r="C6" s="112" t="s">
        <v>2389</v>
      </c>
      <c r="D6" s="109"/>
      <c r="E6" s="113" t="s">
        <v>2381</v>
      </c>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107" t="s">
        <v>2390</v>
      </c>
      <c r="C7" s="108" t="s">
        <v>2391</v>
      </c>
      <c r="D7" s="109"/>
      <c r="E7" s="114" t="s">
        <v>2381</v>
      </c>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111" t="s">
        <v>2392</v>
      </c>
      <c r="C8" s="112" t="s">
        <v>2393</v>
      </c>
      <c r="D8" s="109"/>
      <c r="E8" s="113" t="s">
        <v>2381</v>
      </c>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107" t="s">
        <v>2394</v>
      </c>
      <c r="C9" s="108" t="s">
        <v>2395</v>
      </c>
      <c r="D9" s="109"/>
      <c r="E9" s="114" t="s">
        <v>2381</v>
      </c>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111" t="s">
        <v>2396</v>
      </c>
      <c r="C10" s="112" t="s">
        <v>2397</v>
      </c>
      <c r="D10" s="109"/>
      <c r="E10" s="113" t="s">
        <v>2381</v>
      </c>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107" t="s">
        <v>2398</v>
      </c>
      <c r="C11" s="108" t="s">
        <v>1716</v>
      </c>
      <c r="D11" s="109"/>
      <c r="E11" s="114" t="s">
        <v>2381</v>
      </c>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111" t="s">
        <v>2399</v>
      </c>
      <c r="C12" s="112" t="s">
        <v>2400</v>
      </c>
      <c r="D12" s="109"/>
      <c r="E12" s="113" t="s">
        <v>2381</v>
      </c>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107" t="s">
        <v>2401</v>
      </c>
      <c r="C13" s="115" t="s">
        <v>671</v>
      </c>
      <c r="D13" s="116"/>
      <c r="E13" s="114" t="s">
        <v>2381</v>
      </c>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111" t="s">
        <v>2402</v>
      </c>
      <c r="C14" s="112" t="s">
        <v>2403</v>
      </c>
      <c r="D14" s="109"/>
      <c r="E14" s="113" t="s">
        <v>2381</v>
      </c>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107" t="s">
        <v>2404</v>
      </c>
      <c r="C15" s="108" t="s">
        <v>1254</v>
      </c>
      <c r="D15" s="109"/>
      <c r="E15" s="114" t="s">
        <v>2381</v>
      </c>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111" t="s">
        <v>2405</v>
      </c>
      <c r="C16" s="112" t="s">
        <v>1254</v>
      </c>
      <c r="D16" s="109"/>
      <c r="E16" s="113" t="s">
        <v>2381</v>
      </c>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107" t="s">
        <v>2406</v>
      </c>
      <c r="C17" s="108" t="s">
        <v>917</v>
      </c>
      <c r="D17" s="109"/>
      <c r="E17" s="114" t="s">
        <v>2381</v>
      </c>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111" t="s">
        <v>2407</v>
      </c>
      <c r="C18" s="112" t="s">
        <v>2408</v>
      </c>
      <c r="D18" s="109"/>
      <c r="E18" s="113" t="s">
        <v>2381</v>
      </c>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107" t="s">
        <v>2409</v>
      </c>
      <c r="C19" s="108" t="s">
        <v>2410</v>
      </c>
      <c r="D19" s="109"/>
      <c r="E19" s="114" t="s">
        <v>2381</v>
      </c>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111" t="s">
        <v>2411</v>
      </c>
      <c r="C20" s="112" t="s">
        <v>1254</v>
      </c>
      <c r="D20" s="109"/>
      <c r="E20" s="113" t="s">
        <v>2381</v>
      </c>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107" t="s">
        <v>2412</v>
      </c>
      <c r="C21" s="108" t="s">
        <v>2413</v>
      </c>
      <c r="D21" s="109"/>
      <c r="E21" s="114" t="s">
        <v>2381</v>
      </c>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111" t="s">
        <v>2414</v>
      </c>
      <c r="C22" s="112" t="s">
        <v>789</v>
      </c>
      <c r="D22" s="109"/>
      <c r="E22" s="113" t="s">
        <v>2381</v>
      </c>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107" t="s">
        <v>2415</v>
      </c>
      <c r="C23" s="108" t="s">
        <v>789</v>
      </c>
      <c r="D23" s="109"/>
      <c r="E23" s="114" t="s">
        <v>2381</v>
      </c>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111" t="s">
        <v>2416</v>
      </c>
      <c r="C24" s="112" t="s">
        <v>2417</v>
      </c>
      <c r="D24" s="109"/>
      <c r="E24" s="113" t="s">
        <v>2381</v>
      </c>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107" t="s">
        <v>2418</v>
      </c>
      <c r="C25" s="108" t="s">
        <v>890</v>
      </c>
      <c r="D25" s="109"/>
      <c r="E25" s="114" t="s">
        <v>2381</v>
      </c>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111" t="s">
        <v>2419</v>
      </c>
      <c r="C26" s="112" t="s">
        <v>2420</v>
      </c>
      <c r="D26" s="109"/>
      <c r="E26" s="113" t="s">
        <v>2381</v>
      </c>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107" t="s">
        <v>2421</v>
      </c>
      <c r="C27" s="108" t="s">
        <v>2422</v>
      </c>
      <c r="D27" s="109"/>
      <c r="E27" s="114" t="s">
        <v>2381</v>
      </c>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111" t="s">
        <v>2423</v>
      </c>
      <c r="C28" s="112" t="s">
        <v>2424</v>
      </c>
      <c r="D28" s="109"/>
      <c r="E28" s="113" t="s">
        <v>2381</v>
      </c>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107" t="s">
        <v>2425</v>
      </c>
      <c r="C29" s="108" t="s">
        <v>2426</v>
      </c>
      <c r="D29" s="109"/>
      <c r="E29" s="114" t="s">
        <v>2381</v>
      </c>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111" t="s">
        <v>2427</v>
      </c>
      <c r="C30" s="112" t="s">
        <v>2428</v>
      </c>
      <c r="D30" s="109"/>
      <c r="E30" s="113" t="s">
        <v>2381</v>
      </c>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107" t="s">
        <v>2429</v>
      </c>
      <c r="C31" s="108" t="s">
        <v>2430</v>
      </c>
      <c r="D31" s="109"/>
      <c r="E31" s="114" t="s">
        <v>2381</v>
      </c>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111" t="s">
        <v>2431</v>
      </c>
      <c r="C32" s="112" t="s">
        <v>605</v>
      </c>
      <c r="D32" s="109"/>
      <c r="E32" s="113" t="s">
        <v>2381</v>
      </c>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107" t="s">
        <v>2432</v>
      </c>
      <c r="C33" s="108" t="s">
        <v>2433</v>
      </c>
      <c r="D33" s="109"/>
      <c r="E33" s="114" t="s">
        <v>2381</v>
      </c>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111" t="s">
        <v>2434</v>
      </c>
      <c r="C34" s="112" t="s">
        <v>2435</v>
      </c>
      <c r="D34" s="109"/>
      <c r="E34" s="113" t="s">
        <v>2381</v>
      </c>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107" t="s">
        <v>2436</v>
      </c>
      <c r="C35" s="108" t="s">
        <v>2437</v>
      </c>
      <c r="D35" s="109"/>
      <c r="E35" s="114" t="s">
        <v>2381</v>
      </c>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111" t="s">
        <v>2438</v>
      </c>
      <c r="C36" s="112" t="s">
        <v>2439</v>
      </c>
      <c r="D36" s="109"/>
      <c r="E36" s="113" t="s">
        <v>2381</v>
      </c>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107" t="s">
        <v>2440</v>
      </c>
      <c r="C37" s="108" t="s">
        <v>2441</v>
      </c>
      <c r="D37" s="109"/>
      <c r="E37" s="114" t="s">
        <v>2381</v>
      </c>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111" t="s">
        <v>2442</v>
      </c>
      <c r="C38" s="112" t="s">
        <v>2443</v>
      </c>
      <c r="D38" s="109"/>
      <c r="E38" s="113" t="s">
        <v>2381</v>
      </c>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107" t="s">
        <v>2444</v>
      </c>
      <c r="C39" s="108" t="s">
        <v>2445</v>
      </c>
      <c r="D39" s="109"/>
      <c r="E39" s="114" t="s">
        <v>2381</v>
      </c>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111" t="s">
        <v>2446</v>
      </c>
      <c r="C40" s="112" t="s">
        <v>636</v>
      </c>
      <c r="D40" s="109"/>
      <c r="E40" s="113" t="s">
        <v>2381</v>
      </c>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107" t="s">
        <v>2447</v>
      </c>
      <c r="C41" s="108" t="s">
        <v>2448</v>
      </c>
      <c r="D41" s="109"/>
      <c r="E41" s="114" t="s">
        <v>2381</v>
      </c>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111" t="s">
        <v>2449</v>
      </c>
      <c r="C42" s="112" t="s">
        <v>2450</v>
      </c>
      <c r="D42" s="109"/>
      <c r="E42" s="113" t="s">
        <v>2381</v>
      </c>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107" t="s">
        <v>2451</v>
      </c>
      <c r="C43" s="108" t="s">
        <v>2452</v>
      </c>
      <c r="D43" s="109"/>
      <c r="E43" s="114" t="s">
        <v>2381</v>
      </c>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111" t="s">
        <v>2453</v>
      </c>
      <c r="C44" s="112" t="s">
        <v>2454</v>
      </c>
      <c r="D44" s="109"/>
      <c r="E44" s="113" t="s">
        <v>2381</v>
      </c>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107" t="s">
        <v>2455</v>
      </c>
      <c r="C45" s="108" t="s">
        <v>2456</v>
      </c>
      <c r="D45" s="109"/>
      <c r="E45" s="114" t="s">
        <v>2381</v>
      </c>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111" t="s">
        <v>2457</v>
      </c>
      <c r="C46" s="112" t="s">
        <v>2458</v>
      </c>
      <c r="D46" s="109"/>
      <c r="E46" s="113" t="s">
        <v>2381</v>
      </c>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107" t="s">
        <v>2459</v>
      </c>
      <c r="C47" s="117" t="s">
        <v>2460</v>
      </c>
      <c r="D47" s="118"/>
      <c r="E47" s="114" t="s">
        <v>2381</v>
      </c>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119" t="s">
        <v>2461</v>
      </c>
      <c r="C48" s="119" t="s">
        <v>2462</v>
      </c>
      <c r="D48" s="8"/>
      <c r="E48" s="120" t="s">
        <v>2381</v>
      </c>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8"/>
      <c r="C49" s="8"/>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8"/>
      <c r="C50" s="8"/>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8"/>
      <c r="C51" s="8"/>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8"/>
      <c r="C52" s="8"/>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8"/>
      <c r="C53" s="8"/>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8"/>
      <c r="C54" s="8"/>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8"/>
      <c r="C55" s="8"/>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8"/>
      <c r="C56" s="8"/>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8"/>
      <c r="C57" s="8"/>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8"/>
      <c r="C58" s="8"/>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8"/>
      <c r="C59" s="8"/>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8"/>
      <c r="C60" s="8"/>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8"/>
      <c r="C61" s="8"/>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8"/>
      <c r="C62" s="8"/>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8"/>
      <c r="C63" s="8"/>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8"/>
      <c r="C64" s="8"/>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8"/>
      <c r="C65" s="8"/>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8"/>
      <c r="C66" s="8"/>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8"/>
      <c r="C67" s="8"/>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8"/>
      <c r="C68" s="8"/>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8"/>
      <c r="C69" s="8"/>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8"/>
      <c r="C70" s="8"/>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8"/>
      <c r="C71" s="8"/>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8"/>
      <c r="C72" s="8"/>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8"/>
      <c r="C73" s="8"/>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8"/>
      <c r="C74" s="8"/>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8"/>
      <c r="C75" s="8"/>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8"/>
      <c r="C76" s="8"/>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8"/>
      <c r="C77" s="8"/>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8"/>
      <c r="C78" s="8"/>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8"/>
      <c r="C79" s="8"/>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8"/>
      <c r="C80" s="8"/>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8"/>
      <c r="C81" s="8"/>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8"/>
      <c r="C82" s="8"/>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2400-000000000000}">
      <formula1>"リード,失注,提案,獲得,進行中,課題確認,アクション待ち,協業先"</formula1>
    </dataValidation>
    <dataValidation type="list" allowBlank="1" sqref="H2:H466" xr:uid="{00000000-0002-0000-2400-000001000000}">
      <formula1>"底,高,中"</formula1>
    </dataValidation>
    <dataValidation allowBlank="1" showDropDown="1" sqref="A2:A466" xr:uid="{00000000-0002-0000-2400-000002000000}"/>
  </dataValidations>
  <pageMargins left="0.75" right="0.75" top="1" bottom="1" header="0.5" footer="0.5"/>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10"/>
      <c r="C2" s="10"/>
      <c r="D2" s="8"/>
      <c r="E2" s="9"/>
      <c r="F2" s="10"/>
      <c r="G2" s="10"/>
      <c r="H2" s="10"/>
      <c r="I2" s="11"/>
      <c r="J2" s="12"/>
      <c r="K2" s="13"/>
      <c r="L2" s="13"/>
      <c r="M2" s="13"/>
      <c r="N2" s="13"/>
      <c r="O2" s="13"/>
      <c r="P2" s="13"/>
      <c r="Q2" s="13"/>
      <c r="R2" s="13"/>
      <c r="S2" s="13"/>
      <c r="T2" s="13"/>
      <c r="U2" s="13"/>
      <c r="V2" s="13"/>
      <c r="W2" s="13"/>
      <c r="X2" s="13"/>
      <c r="Y2" s="13"/>
      <c r="Z2" s="13"/>
      <c r="AA2" s="13"/>
    </row>
    <row r="3" spans="1:27" ht="22.5" customHeight="1">
      <c r="A3" s="14" t="s">
        <v>184</v>
      </c>
      <c r="B3" s="121"/>
      <c r="C3" s="122"/>
      <c r="D3" s="8"/>
      <c r="E3" s="16"/>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85"/>
      <c r="C4" s="122"/>
      <c r="D4" s="8"/>
      <c r="E4" s="16"/>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85"/>
      <c r="C5" s="122"/>
      <c r="D5" s="8"/>
      <c r="E5" s="16"/>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85"/>
      <c r="C6" s="122"/>
      <c r="D6" s="8"/>
      <c r="E6" s="16"/>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85"/>
      <c r="C7" s="122"/>
      <c r="D7" s="8"/>
      <c r="E7" s="16"/>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85"/>
      <c r="C8" s="122"/>
      <c r="D8" s="8"/>
      <c r="E8" s="16"/>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85"/>
      <c r="C9" s="122"/>
      <c r="D9" s="8"/>
      <c r="E9" s="16"/>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123"/>
      <c r="C10" s="122"/>
      <c r="D10" s="8"/>
      <c r="E10" s="16"/>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123"/>
      <c r="C11" s="85"/>
      <c r="D11" s="8"/>
      <c r="E11" s="16"/>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85"/>
      <c r="C12" s="85"/>
      <c r="D12" s="8"/>
      <c r="E12" s="16"/>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85"/>
      <c r="C13" s="85"/>
      <c r="D13" s="8"/>
      <c r="E13" s="16"/>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85"/>
      <c r="C14" s="85"/>
      <c r="D14" s="8"/>
      <c r="E14" s="16"/>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85"/>
      <c r="C15" s="85"/>
      <c r="D15" s="8"/>
      <c r="E15" s="16"/>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85"/>
      <c r="C16" s="85"/>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123"/>
      <c r="C17" s="85"/>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123"/>
      <c r="C18" s="85"/>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123"/>
      <c r="C19" s="85"/>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123"/>
      <c r="C20" s="85"/>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123"/>
      <c r="C21" s="85"/>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123"/>
      <c r="C22" s="85"/>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123"/>
      <c r="C23" s="85"/>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123"/>
      <c r="C24" s="85"/>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123"/>
      <c r="C25" s="85"/>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123"/>
      <c r="C26" s="85"/>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123"/>
      <c r="C27" s="85"/>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123"/>
      <c r="C28" s="85"/>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123"/>
      <c r="C29" s="85"/>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123"/>
      <c r="C30" s="85"/>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123"/>
      <c r="C31" s="85"/>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123"/>
      <c r="C32" s="85"/>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123"/>
      <c r="C33" s="85"/>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123"/>
      <c r="C34" s="85"/>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123"/>
      <c r="C35" s="85"/>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123"/>
      <c r="C36" s="85"/>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123"/>
      <c r="C37" s="85"/>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123"/>
      <c r="C38" s="85"/>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123"/>
      <c r="C39" s="85"/>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123"/>
      <c r="C40" s="85"/>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3"/>
      <c r="C41" s="23"/>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123"/>
      <c r="C42" s="85"/>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123"/>
      <c r="C43" s="85"/>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123"/>
      <c r="C44" s="85"/>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123"/>
      <c r="C45" s="85"/>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123"/>
      <c r="C46" s="85"/>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123"/>
      <c r="C47" s="85"/>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123"/>
      <c r="C48" s="85"/>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123"/>
      <c r="C49" s="85"/>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8"/>
      <c r="C50" s="8"/>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8"/>
      <c r="C51" s="8"/>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8"/>
      <c r="C52" s="8"/>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8"/>
      <c r="C53" s="8"/>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8"/>
      <c r="C54" s="8"/>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8"/>
      <c r="C55" s="8"/>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8"/>
      <c r="C56" s="8"/>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8"/>
      <c r="C57" s="8"/>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8"/>
      <c r="C58" s="8"/>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8"/>
      <c r="C59" s="8"/>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8"/>
      <c r="C60" s="8"/>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8"/>
      <c r="C61" s="8"/>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8"/>
      <c r="C62" s="8"/>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8"/>
      <c r="C63" s="8"/>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8"/>
      <c r="C64" s="8"/>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8"/>
      <c r="C65" s="8"/>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8"/>
      <c r="C66" s="8"/>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8"/>
      <c r="C67" s="8"/>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8"/>
      <c r="C68" s="8"/>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8"/>
      <c r="C69" s="8"/>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8"/>
      <c r="C70" s="8"/>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8"/>
      <c r="C71" s="8"/>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8"/>
      <c r="C72" s="8"/>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8"/>
      <c r="C73" s="8"/>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8"/>
      <c r="C74" s="8"/>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8"/>
      <c r="C75" s="8"/>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8"/>
      <c r="C76" s="8"/>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8"/>
      <c r="C77" s="8"/>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8"/>
      <c r="C78" s="8"/>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8"/>
      <c r="C79" s="8"/>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8"/>
      <c r="C80" s="8"/>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8"/>
      <c r="C81" s="8"/>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8"/>
      <c r="C82" s="8"/>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2500-000000000000}">
      <formula1>"リード,失注,提案,獲得,進行中,課題確認,アクション待ち,協業先"</formula1>
    </dataValidation>
    <dataValidation type="list" allowBlank="1" sqref="H2:H466" xr:uid="{00000000-0002-0000-2500-000001000000}">
      <formula1>"底,高,中"</formula1>
    </dataValidation>
    <dataValidation allowBlank="1" showDropDown="1" sqref="A2:A466" xr:uid="{00000000-0002-0000-2500-000002000000}"/>
  </dataValidations>
  <pageMargins left="0.75" right="0.75" top="1" bottom="1" header="0.5" footer="0.5"/>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ummaryRight="0"/>
  </sheetPr>
  <dimension ref="A1:AA441"/>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8" t="s">
        <v>2463</v>
      </c>
      <c r="C2" s="124" t="s">
        <v>2464</v>
      </c>
      <c r="D2" s="8"/>
      <c r="E2" s="16"/>
      <c r="F2" s="8"/>
      <c r="G2" s="8"/>
      <c r="H2" s="8"/>
      <c r="I2" s="125"/>
      <c r="J2" s="12"/>
      <c r="K2" s="13"/>
      <c r="L2" s="13"/>
      <c r="M2" s="13"/>
      <c r="N2" s="13"/>
      <c r="O2" s="13"/>
      <c r="P2" s="13"/>
      <c r="Q2" s="13"/>
      <c r="R2" s="13"/>
      <c r="S2" s="13"/>
      <c r="T2" s="13"/>
      <c r="U2" s="13"/>
      <c r="V2" s="13"/>
      <c r="W2" s="13"/>
      <c r="X2" s="13"/>
      <c r="Y2" s="13"/>
      <c r="Z2" s="13"/>
      <c r="AA2" s="13"/>
    </row>
    <row r="3" spans="1:27" ht="22.5" customHeight="1">
      <c r="A3" s="14" t="s">
        <v>184</v>
      </c>
      <c r="B3" s="126" t="s">
        <v>2465</v>
      </c>
      <c r="C3" s="126" t="s">
        <v>2466</v>
      </c>
      <c r="D3" s="29"/>
      <c r="E3" s="16"/>
      <c r="F3" s="8"/>
      <c r="G3" s="29"/>
      <c r="H3" s="29"/>
      <c r="I3" s="125"/>
      <c r="J3" s="12"/>
      <c r="K3" s="13"/>
      <c r="L3" s="13"/>
      <c r="M3" s="13"/>
      <c r="N3" s="13"/>
      <c r="O3" s="13"/>
      <c r="P3" s="13"/>
      <c r="Q3" s="13"/>
      <c r="R3" s="13"/>
      <c r="S3" s="13"/>
      <c r="T3" s="13"/>
      <c r="U3" s="13"/>
      <c r="V3" s="13"/>
      <c r="W3" s="13"/>
      <c r="X3" s="13"/>
      <c r="Y3" s="13"/>
      <c r="Z3" s="13"/>
      <c r="AA3" s="13"/>
    </row>
    <row r="4" spans="1:27" ht="22.5" customHeight="1">
      <c r="A4" s="14" t="s">
        <v>185</v>
      </c>
      <c r="B4" s="127" t="s">
        <v>2467</v>
      </c>
      <c r="C4" s="127" t="s">
        <v>2468</v>
      </c>
      <c r="D4" s="128"/>
      <c r="E4" s="129"/>
      <c r="F4" s="130"/>
      <c r="G4" s="130"/>
      <c r="H4" s="131"/>
      <c r="I4" s="132"/>
      <c r="J4" s="12"/>
      <c r="K4" s="13"/>
      <c r="L4" s="13"/>
      <c r="M4" s="13"/>
      <c r="N4" s="13"/>
      <c r="O4" s="13"/>
      <c r="P4" s="13"/>
      <c r="Q4" s="13"/>
      <c r="R4" s="13"/>
      <c r="S4" s="13"/>
      <c r="T4" s="13"/>
      <c r="U4" s="13"/>
      <c r="V4" s="13"/>
      <c r="W4" s="13"/>
      <c r="X4" s="13"/>
      <c r="Y4" s="13"/>
      <c r="Z4" s="13"/>
      <c r="AA4" s="13"/>
    </row>
    <row r="5" spans="1:27" ht="22.5" customHeight="1">
      <c r="A5" s="14" t="s">
        <v>186</v>
      </c>
      <c r="B5" s="133" t="s">
        <v>2228</v>
      </c>
      <c r="C5" s="133" t="s">
        <v>2469</v>
      </c>
      <c r="D5" s="119"/>
      <c r="E5" s="134"/>
      <c r="F5" s="119"/>
      <c r="G5" s="135"/>
      <c r="H5" s="136"/>
      <c r="I5" s="137"/>
      <c r="J5" s="12"/>
      <c r="K5" s="13"/>
      <c r="L5" s="13"/>
      <c r="M5" s="13"/>
      <c r="N5" s="13"/>
      <c r="O5" s="13"/>
      <c r="P5" s="13"/>
      <c r="Q5" s="13"/>
      <c r="R5" s="13"/>
      <c r="S5" s="13"/>
      <c r="T5" s="13"/>
      <c r="U5" s="13"/>
      <c r="V5" s="13"/>
      <c r="W5" s="13"/>
      <c r="X5" s="13"/>
      <c r="Y5" s="13"/>
      <c r="Z5" s="13"/>
      <c r="AA5" s="13"/>
    </row>
    <row r="6" spans="1:27" ht="22.5" customHeight="1">
      <c r="A6" s="14" t="s">
        <v>187</v>
      </c>
      <c r="B6" s="138" t="s">
        <v>2470</v>
      </c>
      <c r="C6" s="138" t="s">
        <v>2471</v>
      </c>
      <c r="D6" s="8"/>
      <c r="E6" s="16"/>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138" t="s">
        <v>2472</v>
      </c>
      <c r="C7" s="138" t="s">
        <v>2473</v>
      </c>
      <c r="D7" s="8"/>
      <c r="E7" s="16"/>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139" t="s">
        <v>2474</v>
      </c>
      <c r="C8" s="139" t="s">
        <v>2475</v>
      </c>
      <c r="D8" s="119"/>
      <c r="E8" s="140"/>
      <c r="F8" s="141"/>
      <c r="G8" s="142"/>
      <c r="H8" s="119"/>
      <c r="I8" s="137"/>
      <c r="J8" s="12"/>
      <c r="K8" s="13"/>
      <c r="L8" s="13"/>
      <c r="M8" s="13"/>
      <c r="N8" s="13"/>
      <c r="O8" s="13"/>
      <c r="P8" s="13"/>
      <c r="Q8" s="13"/>
      <c r="R8" s="13"/>
      <c r="S8" s="13"/>
      <c r="T8" s="13"/>
      <c r="U8" s="13"/>
      <c r="V8" s="13"/>
      <c r="W8" s="13"/>
      <c r="X8" s="13"/>
      <c r="Y8" s="13"/>
      <c r="Z8" s="13"/>
      <c r="AA8" s="13"/>
    </row>
    <row r="9" spans="1:27" ht="22.5" customHeight="1">
      <c r="A9" s="14" t="s">
        <v>190</v>
      </c>
      <c r="B9" s="143" t="s">
        <v>2476</v>
      </c>
      <c r="C9" s="143" t="s">
        <v>2477</v>
      </c>
      <c r="D9" s="128"/>
      <c r="E9" s="144"/>
      <c r="F9" s="128"/>
      <c r="G9" s="145"/>
      <c r="H9" s="128"/>
      <c r="I9" s="132"/>
      <c r="J9" s="12"/>
      <c r="K9" s="13"/>
      <c r="L9" s="13"/>
      <c r="M9" s="13"/>
      <c r="N9" s="13"/>
      <c r="O9" s="13"/>
      <c r="P9" s="13"/>
      <c r="Q9" s="13"/>
      <c r="R9" s="13"/>
      <c r="S9" s="13"/>
      <c r="T9" s="13"/>
      <c r="U9" s="13"/>
      <c r="V9" s="13"/>
      <c r="W9" s="13"/>
      <c r="X9" s="13"/>
      <c r="Y9" s="13"/>
      <c r="Z9" s="13"/>
      <c r="AA9" s="13"/>
    </row>
    <row r="10" spans="1:27" ht="22.5" customHeight="1">
      <c r="A10" s="14" t="s">
        <v>191</v>
      </c>
      <c r="B10" s="143" t="s">
        <v>2478</v>
      </c>
      <c r="C10" s="143" t="s">
        <v>2479</v>
      </c>
      <c r="D10" s="128"/>
      <c r="E10" s="144"/>
      <c r="F10" s="146"/>
      <c r="G10" s="147"/>
      <c r="H10" s="128"/>
      <c r="I10" s="148"/>
      <c r="J10" s="12"/>
      <c r="K10" s="13"/>
      <c r="L10" s="13"/>
      <c r="M10" s="13"/>
      <c r="N10" s="13"/>
      <c r="O10" s="13"/>
      <c r="P10" s="13"/>
      <c r="Q10" s="13"/>
      <c r="R10" s="13"/>
      <c r="S10" s="13"/>
      <c r="T10" s="13"/>
      <c r="U10" s="13"/>
      <c r="V10" s="13"/>
      <c r="W10" s="13"/>
      <c r="X10" s="13"/>
      <c r="Y10" s="13"/>
      <c r="Z10" s="13"/>
      <c r="AA10" s="13"/>
    </row>
    <row r="11" spans="1:27" ht="22.5" customHeight="1">
      <c r="A11" s="14" t="s">
        <v>192</v>
      </c>
      <c r="B11" s="138" t="s">
        <v>2480</v>
      </c>
      <c r="C11" s="138" t="s">
        <v>2481</v>
      </c>
      <c r="D11" s="8"/>
      <c r="E11" s="16"/>
      <c r="F11" s="8"/>
      <c r="G11" s="8"/>
      <c r="H11" s="8"/>
      <c r="I11" s="125"/>
      <c r="J11" s="12"/>
      <c r="K11" s="13"/>
      <c r="L11" s="13"/>
      <c r="M11" s="13"/>
      <c r="N11" s="13"/>
      <c r="O11" s="13"/>
      <c r="P11" s="13"/>
      <c r="Q11" s="13"/>
      <c r="R11" s="13"/>
      <c r="S11" s="13"/>
      <c r="T11" s="13"/>
      <c r="U11" s="13"/>
      <c r="V11" s="13"/>
      <c r="W11" s="13"/>
      <c r="X11" s="13"/>
      <c r="Y11" s="13"/>
      <c r="Z11" s="13"/>
      <c r="AA11" s="13"/>
    </row>
    <row r="12" spans="1:27" ht="22.5" customHeight="1">
      <c r="A12" s="14" t="s">
        <v>193</v>
      </c>
      <c r="B12" s="138" t="s">
        <v>2482</v>
      </c>
      <c r="C12" s="138" t="s">
        <v>2483</v>
      </c>
      <c r="D12" s="8"/>
      <c r="E12" s="16"/>
      <c r="F12" s="149"/>
      <c r="G12" s="8"/>
      <c r="H12" s="8"/>
      <c r="I12" s="125"/>
      <c r="J12" s="12"/>
      <c r="K12" s="13"/>
      <c r="L12" s="13"/>
      <c r="M12" s="13"/>
      <c r="N12" s="13"/>
      <c r="O12" s="13"/>
      <c r="P12" s="13"/>
      <c r="Q12" s="13"/>
      <c r="R12" s="13"/>
      <c r="S12" s="13"/>
      <c r="T12" s="13"/>
      <c r="U12" s="13"/>
      <c r="V12" s="13"/>
      <c r="W12" s="13"/>
      <c r="X12" s="13"/>
      <c r="Y12" s="13"/>
      <c r="Z12" s="13"/>
      <c r="AA12" s="13"/>
    </row>
    <row r="13" spans="1:27" ht="22.5" customHeight="1">
      <c r="A13" s="14" t="s">
        <v>194</v>
      </c>
      <c r="B13" s="126" t="s">
        <v>2484</v>
      </c>
      <c r="C13" s="126" t="s">
        <v>2485</v>
      </c>
      <c r="D13" s="8"/>
      <c r="E13" s="16"/>
      <c r="F13" s="8"/>
      <c r="G13" s="8"/>
      <c r="H13" s="8"/>
      <c r="I13" s="125"/>
      <c r="J13" s="12"/>
      <c r="K13" s="13"/>
      <c r="L13" s="13"/>
      <c r="M13" s="13"/>
      <c r="N13" s="13"/>
      <c r="O13" s="13"/>
      <c r="P13" s="13"/>
      <c r="Q13" s="13"/>
      <c r="R13" s="13"/>
      <c r="S13" s="13"/>
      <c r="T13" s="13"/>
      <c r="U13" s="13"/>
      <c r="V13" s="13"/>
      <c r="W13" s="13"/>
      <c r="X13" s="13"/>
      <c r="Y13" s="13"/>
      <c r="Z13" s="13"/>
      <c r="AA13" s="13"/>
    </row>
    <row r="14" spans="1:27" ht="22.5" customHeight="1">
      <c r="A14" s="14" t="s">
        <v>195</v>
      </c>
      <c r="B14" s="133" t="s">
        <v>2486</v>
      </c>
      <c r="C14" s="133" t="s">
        <v>2487</v>
      </c>
      <c r="D14" s="8"/>
      <c r="E14" s="16"/>
      <c r="F14" s="8"/>
      <c r="G14" s="8"/>
      <c r="H14" s="8"/>
      <c r="I14" s="125"/>
      <c r="J14" s="12"/>
      <c r="K14" s="13"/>
      <c r="L14" s="13"/>
      <c r="M14" s="13"/>
      <c r="N14" s="13"/>
      <c r="O14" s="13"/>
      <c r="P14" s="13"/>
      <c r="Q14" s="13"/>
      <c r="R14" s="13"/>
      <c r="S14" s="13"/>
      <c r="T14" s="13"/>
      <c r="U14" s="13"/>
      <c r="V14" s="13"/>
      <c r="W14" s="13"/>
      <c r="X14" s="13"/>
      <c r="Y14" s="13"/>
      <c r="Z14" s="13"/>
      <c r="AA14" s="13"/>
    </row>
    <row r="15" spans="1:27" ht="22.5" customHeight="1">
      <c r="A15" s="14" t="s">
        <v>196</v>
      </c>
      <c r="B15" s="127" t="s">
        <v>2488</v>
      </c>
      <c r="C15" s="127" t="s">
        <v>2489</v>
      </c>
      <c r="D15" s="128"/>
      <c r="E15" s="129"/>
      <c r="F15" s="128"/>
      <c r="G15" s="145"/>
      <c r="H15" s="150"/>
      <c r="I15" s="151"/>
      <c r="J15" s="12"/>
      <c r="K15" s="13"/>
      <c r="L15" s="13"/>
      <c r="M15" s="13"/>
      <c r="N15" s="13"/>
      <c r="O15" s="13"/>
      <c r="P15" s="13"/>
      <c r="Q15" s="13"/>
      <c r="R15" s="13"/>
      <c r="S15" s="13"/>
      <c r="T15" s="13"/>
      <c r="U15" s="13"/>
      <c r="V15" s="13"/>
      <c r="W15" s="13"/>
      <c r="X15" s="13"/>
      <c r="Y15" s="13"/>
      <c r="Z15" s="13"/>
      <c r="AA15" s="13"/>
    </row>
    <row r="16" spans="1:27" ht="22.5" customHeight="1">
      <c r="A16" s="14" t="s">
        <v>197</v>
      </c>
      <c r="B16" s="126" t="s">
        <v>2490</v>
      </c>
      <c r="C16" s="126" t="s">
        <v>1878</v>
      </c>
      <c r="D16" s="8"/>
      <c r="E16" s="16"/>
      <c r="F16" s="149"/>
      <c r="G16" s="8"/>
      <c r="H16" s="8"/>
      <c r="I16" s="125"/>
      <c r="J16" s="12"/>
      <c r="K16" s="13"/>
      <c r="L16" s="13"/>
      <c r="M16" s="13"/>
      <c r="N16" s="13"/>
      <c r="O16" s="13"/>
      <c r="P16" s="13"/>
      <c r="Q16" s="13"/>
      <c r="R16" s="13"/>
      <c r="S16" s="13"/>
      <c r="T16" s="13"/>
      <c r="U16" s="13"/>
      <c r="V16" s="13"/>
      <c r="W16" s="13"/>
      <c r="X16" s="13"/>
      <c r="Y16" s="13"/>
      <c r="Z16" s="13"/>
      <c r="AA16" s="13"/>
    </row>
    <row r="17" spans="1:27" ht="22.5" customHeight="1">
      <c r="A17" s="14" t="s">
        <v>198</v>
      </c>
      <c r="B17" s="138" t="s">
        <v>2491</v>
      </c>
      <c r="C17" s="138" t="s">
        <v>2492</v>
      </c>
      <c r="D17" s="8"/>
      <c r="E17" s="16"/>
      <c r="F17" s="149"/>
      <c r="G17" s="8"/>
      <c r="H17" s="8"/>
      <c r="I17" s="125"/>
      <c r="J17" s="12"/>
      <c r="K17" s="13"/>
      <c r="L17" s="13"/>
      <c r="M17" s="13"/>
      <c r="N17" s="13"/>
      <c r="O17" s="13"/>
      <c r="P17" s="13"/>
      <c r="Q17" s="13"/>
      <c r="R17" s="13"/>
      <c r="S17" s="13"/>
      <c r="T17" s="13"/>
      <c r="U17" s="13"/>
      <c r="V17" s="13"/>
      <c r="W17" s="13"/>
      <c r="X17" s="13"/>
      <c r="Y17" s="13"/>
      <c r="Z17" s="13"/>
      <c r="AA17" s="13"/>
    </row>
    <row r="18" spans="1:27" ht="22.5" customHeight="1">
      <c r="A18" s="14" t="s">
        <v>199</v>
      </c>
      <c r="B18" s="133" t="s">
        <v>2493</v>
      </c>
      <c r="C18" s="133" t="s">
        <v>2494</v>
      </c>
      <c r="D18" s="119"/>
      <c r="E18" s="134"/>
      <c r="F18" s="152"/>
      <c r="G18" s="142"/>
      <c r="H18" s="153"/>
      <c r="I18" s="137"/>
      <c r="J18" s="12"/>
      <c r="K18" s="13"/>
      <c r="L18" s="13"/>
      <c r="M18" s="13"/>
      <c r="N18" s="13"/>
      <c r="O18" s="13"/>
      <c r="P18" s="13"/>
      <c r="Q18" s="13"/>
      <c r="R18" s="13"/>
      <c r="S18" s="13"/>
      <c r="T18" s="13"/>
      <c r="U18" s="13"/>
      <c r="V18" s="13"/>
      <c r="W18" s="13"/>
      <c r="X18" s="13"/>
      <c r="Y18" s="13"/>
      <c r="Z18" s="13"/>
      <c r="AA18" s="13"/>
    </row>
    <row r="19" spans="1:27" ht="22.5" customHeight="1">
      <c r="A19" s="14" t="s">
        <v>200</v>
      </c>
      <c r="B19" s="138" t="s">
        <v>2495</v>
      </c>
      <c r="C19" s="138" t="s">
        <v>665</v>
      </c>
      <c r="D19" s="8"/>
      <c r="E19" s="16"/>
      <c r="F19" s="149"/>
      <c r="G19" s="8"/>
      <c r="H19" s="8"/>
      <c r="I19" s="125"/>
      <c r="J19" s="12"/>
      <c r="K19" s="13"/>
      <c r="L19" s="13"/>
      <c r="M19" s="13"/>
      <c r="N19" s="13"/>
      <c r="O19" s="13"/>
      <c r="P19" s="13"/>
      <c r="Q19" s="13"/>
      <c r="R19" s="13"/>
      <c r="S19" s="13"/>
      <c r="T19" s="13"/>
      <c r="U19" s="13"/>
      <c r="V19" s="13"/>
      <c r="W19" s="13"/>
      <c r="X19" s="13"/>
      <c r="Y19" s="13"/>
      <c r="Z19" s="13"/>
      <c r="AA19" s="13"/>
    </row>
    <row r="20" spans="1:27" ht="22.5" customHeight="1">
      <c r="A20" s="14" t="s">
        <v>201</v>
      </c>
      <c r="B20" s="138" t="s">
        <v>2496</v>
      </c>
      <c r="C20" s="138" t="s">
        <v>2497</v>
      </c>
      <c r="D20" s="8"/>
      <c r="E20" s="16"/>
      <c r="F20" s="8"/>
      <c r="G20" s="8"/>
      <c r="H20" s="8"/>
      <c r="I20" s="125"/>
      <c r="J20" s="12"/>
      <c r="K20" s="13"/>
      <c r="L20" s="13"/>
      <c r="M20" s="13"/>
      <c r="N20" s="13"/>
      <c r="O20" s="13"/>
      <c r="P20" s="13"/>
      <c r="Q20" s="13"/>
      <c r="R20" s="13"/>
      <c r="S20" s="13"/>
      <c r="T20" s="13"/>
      <c r="U20" s="13"/>
      <c r="V20" s="13"/>
      <c r="W20" s="13"/>
      <c r="X20" s="13"/>
      <c r="Y20" s="13"/>
      <c r="Z20" s="13"/>
      <c r="AA20" s="13"/>
    </row>
    <row r="21" spans="1:27" ht="22.5" customHeight="1">
      <c r="A21" s="14" t="s">
        <v>202</v>
      </c>
      <c r="B21" s="126" t="s">
        <v>2498</v>
      </c>
      <c r="C21" s="126" t="s">
        <v>2499</v>
      </c>
      <c r="D21" s="8"/>
      <c r="E21" s="16"/>
      <c r="F21" s="149"/>
      <c r="G21" s="8"/>
      <c r="H21" s="8"/>
      <c r="I21" s="125"/>
      <c r="J21" s="12"/>
      <c r="K21" s="13"/>
      <c r="L21" s="13"/>
      <c r="M21" s="13"/>
      <c r="N21" s="13"/>
      <c r="O21" s="13"/>
      <c r="P21" s="13"/>
      <c r="Q21" s="13"/>
      <c r="R21" s="13"/>
      <c r="S21" s="13"/>
      <c r="T21" s="13"/>
      <c r="U21" s="13"/>
      <c r="V21" s="13"/>
      <c r="W21" s="13"/>
      <c r="X21" s="13"/>
      <c r="Y21" s="13"/>
      <c r="Z21" s="13"/>
      <c r="AA21" s="13"/>
    </row>
    <row r="22" spans="1:27" ht="22.5" customHeight="1">
      <c r="A22" s="14" t="s">
        <v>203</v>
      </c>
      <c r="B22" s="138" t="s">
        <v>2500</v>
      </c>
      <c r="C22" s="138" t="s">
        <v>2501</v>
      </c>
      <c r="D22" s="8"/>
      <c r="E22" s="16"/>
      <c r="F22" s="8"/>
      <c r="G22" s="8"/>
      <c r="H22" s="8"/>
      <c r="I22" s="125"/>
      <c r="J22" s="12"/>
      <c r="K22" s="13"/>
      <c r="L22" s="13"/>
      <c r="M22" s="13"/>
      <c r="N22" s="13"/>
      <c r="O22" s="13"/>
      <c r="P22" s="13"/>
      <c r="Q22" s="13"/>
      <c r="R22" s="13"/>
      <c r="S22" s="13"/>
      <c r="T22" s="13"/>
      <c r="U22" s="13"/>
      <c r="V22" s="13"/>
      <c r="W22" s="13"/>
      <c r="X22" s="13"/>
      <c r="Y22" s="13"/>
      <c r="Z22" s="13"/>
      <c r="AA22" s="13"/>
    </row>
    <row r="23" spans="1:27" ht="22.5" customHeight="1">
      <c r="A23" s="14" t="s">
        <v>204</v>
      </c>
      <c r="B23" s="138" t="s">
        <v>2502</v>
      </c>
      <c r="C23" s="138" t="s">
        <v>2503</v>
      </c>
      <c r="D23" s="29"/>
      <c r="E23" s="26"/>
      <c r="F23" s="29"/>
      <c r="G23" s="29"/>
      <c r="H23" s="29"/>
      <c r="I23" s="29"/>
      <c r="J23" s="13"/>
      <c r="K23" s="13"/>
      <c r="L23" s="13"/>
      <c r="M23" s="13"/>
      <c r="N23" s="13"/>
      <c r="O23" s="13"/>
      <c r="P23" s="13"/>
      <c r="Q23" s="13"/>
      <c r="R23" s="13"/>
      <c r="S23" s="13"/>
      <c r="T23" s="13"/>
      <c r="U23" s="13"/>
      <c r="V23" s="13"/>
      <c r="W23" s="13"/>
      <c r="X23" s="13"/>
      <c r="Y23" s="13"/>
      <c r="Z23" s="13"/>
      <c r="AA23" s="13"/>
    </row>
    <row r="24" spans="1:27" ht="22.5" customHeight="1">
      <c r="A24" s="14" t="s">
        <v>205</v>
      </c>
      <c r="B24" s="138" t="s">
        <v>2504</v>
      </c>
      <c r="C24" s="138" t="s">
        <v>2505</v>
      </c>
      <c r="D24" s="8"/>
      <c r="E24" s="16"/>
      <c r="F24" s="8"/>
      <c r="G24" s="8"/>
      <c r="H24" s="8"/>
      <c r="I24" s="8"/>
      <c r="J24" s="13"/>
      <c r="K24" s="13"/>
      <c r="L24" s="13"/>
      <c r="M24" s="13"/>
      <c r="N24" s="13"/>
      <c r="O24" s="13"/>
      <c r="P24" s="13"/>
      <c r="Q24" s="13"/>
      <c r="R24" s="13"/>
      <c r="S24" s="13"/>
      <c r="T24" s="13"/>
      <c r="U24" s="13"/>
      <c r="V24" s="13"/>
      <c r="W24" s="13"/>
      <c r="X24" s="13"/>
      <c r="Y24" s="13"/>
      <c r="Z24" s="13"/>
      <c r="AA24" s="13"/>
    </row>
    <row r="25" spans="1:27" ht="22.5" customHeight="1">
      <c r="A25" s="14" t="s">
        <v>206</v>
      </c>
      <c r="B25" s="126" t="s">
        <v>2506</v>
      </c>
      <c r="C25" s="126" t="s">
        <v>2507</v>
      </c>
      <c r="D25" s="8"/>
      <c r="E25" s="26"/>
      <c r="F25" s="8"/>
      <c r="G25" s="8"/>
      <c r="H25" s="8"/>
      <c r="I25" s="8"/>
      <c r="J25" s="13"/>
      <c r="K25" s="13"/>
      <c r="L25" s="13"/>
      <c r="M25" s="13"/>
      <c r="N25" s="13"/>
      <c r="O25" s="13"/>
      <c r="P25" s="13"/>
      <c r="Q25" s="13"/>
      <c r="R25" s="13"/>
      <c r="S25" s="13"/>
      <c r="T25" s="13"/>
      <c r="U25" s="13"/>
      <c r="V25" s="13"/>
      <c r="W25" s="13"/>
      <c r="X25" s="13"/>
      <c r="Y25" s="13"/>
      <c r="Z25" s="13"/>
      <c r="AA25" s="13"/>
    </row>
    <row r="26" spans="1:27" ht="22.5" customHeight="1">
      <c r="A26" s="14" t="s">
        <v>207</v>
      </c>
      <c r="B26" s="138" t="s">
        <v>2508</v>
      </c>
      <c r="C26" s="138" t="s">
        <v>2509</v>
      </c>
      <c r="D26" s="8"/>
      <c r="E26" s="16"/>
      <c r="F26" s="8"/>
      <c r="G26" s="8"/>
      <c r="H26" s="8"/>
      <c r="I26" s="8"/>
      <c r="J26" s="13"/>
      <c r="K26" s="13"/>
      <c r="L26" s="13"/>
      <c r="M26" s="13"/>
      <c r="N26" s="13"/>
      <c r="O26" s="13"/>
      <c r="P26" s="13"/>
      <c r="Q26" s="13"/>
      <c r="R26" s="13"/>
      <c r="S26" s="13"/>
      <c r="T26" s="13"/>
      <c r="U26" s="13"/>
      <c r="V26" s="13"/>
      <c r="W26" s="13"/>
      <c r="X26" s="13"/>
      <c r="Y26" s="13"/>
      <c r="Z26" s="13"/>
      <c r="AA26" s="13"/>
    </row>
    <row r="27" spans="1:27" ht="22.5" customHeight="1">
      <c r="A27" s="14" t="s">
        <v>208</v>
      </c>
      <c r="B27" s="138" t="s">
        <v>2510</v>
      </c>
      <c r="C27" s="138" t="s">
        <v>2511</v>
      </c>
      <c r="D27" s="8"/>
      <c r="E27" s="26"/>
      <c r="F27" s="8"/>
      <c r="G27" s="8"/>
      <c r="H27" s="8"/>
      <c r="I27" s="8"/>
      <c r="J27" s="13"/>
      <c r="K27" s="13"/>
      <c r="L27" s="13"/>
      <c r="M27" s="13"/>
      <c r="N27" s="13"/>
      <c r="O27" s="13"/>
      <c r="P27" s="13"/>
      <c r="Q27" s="13"/>
      <c r="R27" s="13"/>
      <c r="S27" s="13"/>
      <c r="T27" s="13"/>
      <c r="U27" s="13"/>
      <c r="V27" s="13"/>
      <c r="W27" s="13"/>
      <c r="X27" s="13"/>
      <c r="Y27" s="13"/>
      <c r="Z27" s="13"/>
      <c r="AA27" s="13"/>
    </row>
    <row r="28" spans="1:27" ht="22.5" customHeight="1">
      <c r="A28" s="14" t="s">
        <v>209</v>
      </c>
      <c r="B28" s="138" t="s">
        <v>2512</v>
      </c>
      <c r="C28" s="138" t="s">
        <v>2513</v>
      </c>
      <c r="D28" s="8"/>
      <c r="E28" s="26"/>
      <c r="F28" s="8"/>
      <c r="G28" s="8"/>
      <c r="H28" s="8"/>
      <c r="I28" s="8"/>
      <c r="J28" s="13"/>
      <c r="K28" s="13"/>
      <c r="L28" s="13"/>
      <c r="M28" s="13"/>
      <c r="N28" s="13"/>
      <c r="O28" s="13"/>
      <c r="P28" s="13"/>
      <c r="Q28" s="13"/>
      <c r="R28" s="13"/>
      <c r="S28" s="13"/>
      <c r="T28" s="13"/>
      <c r="U28" s="13"/>
      <c r="V28" s="13"/>
      <c r="W28" s="13"/>
      <c r="X28" s="13"/>
      <c r="Y28" s="13"/>
      <c r="Z28" s="13"/>
      <c r="AA28" s="13"/>
    </row>
    <row r="29" spans="1:27" ht="22.5" customHeight="1">
      <c r="A29" s="14" t="s">
        <v>210</v>
      </c>
      <c r="B29" s="138" t="s">
        <v>2514</v>
      </c>
      <c r="C29" s="138" t="s">
        <v>2515</v>
      </c>
      <c r="D29" s="8"/>
      <c r="E29" s="16"/>
      <c r="F29" s="8"/>
      <c r="G29" s="8"/>
      <c r="H29" s="8"/>
      <c r="I29" s="8"/>
      <c r="J29" s="13"/>
      <c r="K29" s="13"/>
      <c r="L29" s="13"/>
      <c r="M29" s="13"/>
      <c r="N29" s="13"/>
      <c r="O29" s="13"/>
      <c r="P29" s="13"/>
      <c r="Q29" s="13"/>
      <c r="R29" s="13"/>
      <c r="S29" s="13"/>
      <c r="T29" s="13"/>
      <c r="U29" s="13"/>
      <c r="V29" s="13"/>
      <c r="W29" s="13"/>
      <c r="X29" s="13"/>
      <c r="Y29" s="13"/>
      <c r="Z29" s="13"/>
      <c r="AA29" s="13"/>
    </row>
    <row r="30" spans="1:27" ht="22.5" customHeight="1">
      <c r="A30" s="14" t="s">
        <v>211</v>
      </c>
      <c r="B30" s="138" t="s">
        <v>2516</v>
      </c>
      <c r="C30" s="138" t="s">
        <v>2517</v>
      </c>
      <c r="D30" s="8"/>
      <c r="E30" s="16"/>
      <c r="F30" s="8"/>
      <c r="G30" s="8"/>
      <c r="H30" s="8"/>
      <c r="I30" s="8"/>
      <c r="J30" s="13"/>
      <c r="K30" s="13"/>
      <c r="L30" s="13"/>
      <c r="M30" s="13"/>
      <c r="N30" s="13"/>
      <c r="O30" s="13"/>
      <c r="P30" s="13"/>
      <c r="Q30" s="13"/>
      <c r="R30" s="13"/>
      <c r="S30" s="13"/>
      <c r="T30" s="13"/>
      <c r="U30" s="13"/>
      <c r="V30" s="13"/>
      <c r="W30" s="13"/>
      <c r="X30" s="13"/>
      <c r="Y30" s="13"/>
      <c r="Z30" s="13"/>
      <c r="AA30" s="13"/>
    </row>
    <row r="31" spans="1:27" ht="22.5" customHeight="1">
      <c r="A31" s="14" t="s">
        <v>212</v>
      </c>
      <c r="B31" s="126" t="s">
        <v>2518</v>
      </c>
      <c r="C31" s="126" t="s">
        <v>2519</v>
      </c>
      <c r="D31" s="8"/>
      <c r="E31" s="16"/>
      <c r="F31" s="8"/>
      <c r="G31" s="8"/>
      <c r="H31" s="8"/>
      <c r="I31" s="8"/>
      <c r="J31" s="13"/>
      <c r="K31" s="13"/>
      <c r="L31" s="13"/>
      <c r="M31" s="13"/>
      <c r="N31" s="13"/>
      <c r="O31" s="13"/>
      <c r="P31" s="13"/>
      <c r="Q31" s="13"/>
      <c r="R31" s="13"/>
      <c r="S31" s="13"/>
      <c r="T31" s="13"/>
      <c r="U31" s="13"/>
      <c r="V31" s="13"/>
      <c r="W31" s="13"/>
      <c r="X31" s="13"/>
      <c r="Y31" s="13"/>
      <c r="Z31" s="13"/>
      <c r="AA31" s="13"/>
    </row>
    <row r="32" spans="1:27" ht="22.5" customHeight="1">
      <c r="A32" s="14" t="s">
        <v>213</v>
      </c>
      <c r="B32" s="138" t="s">
        <v>2520</v>
      </c>
      <c r="C32" s="138" t="s">
        <v>2521</v>
      </c>
      <c r="D32" s="8"/>
      <c r="E32" s="16"/>
      <c r="F32" s="8"/>
      <c r="G32" s="8"/>
      <c r="H32" s="8"/>
      <c r="I32" s="8"/>
      <c r="J32" s="13"/>
      <c r="K32" s="13"/>
      <c r="L32" s="13"/>
      <c r="M32" s="13"/>
      <c r="N32" s="13"/>
      <c r="O32" s="13"/>
      <c r="P32" s="13"/>
      <c r="Q32" s="13"/>
      <c r="R32" s="13"/>
      <c r="S32" s="13"/>
      <c r="T32" s="13"/>
      <c r="U32" s="13"/>
      <c r="V32" s="13"/>
      <c r="W32" s="13"/>
      <c r="X32" s="13"/>
      <c r="Y32" s="13"/>
      <c r="Z32" s="13"/>
      <c r="AA32" s="13"/>
    </row>
    <row r="33" spans="1:27" ht="22.5" customHeight="1">
      <c r="A33" s="14" t="s">
        <v>214</v>
      </c>
      <c r="B33" s="126" t="s">
        <v>2522</v>
      </c>
      <c r="C33" s="126" t="s">
        <v>2487</v>
      </c>
      <c r="D33" s="8"/>
      <c r="E33" s="16"/>
      <c r="F33" s="8"/>
      <c r="G33" s="8"/>
      <c r="H33" s="8"/>
      <c r="I33" s="8"/>
      <c r="J33" s="13"/>
      <c r="K33" s="13"/>
      <c r="L33" s="13"/>
      <c r="M33" s="13"/>
      <c r="N33" s="13"/>
      <c r="O33" s="13"/>
      <c r="P33" s="13"/>
      <c r="Q33" s="13"/>
      <c r="R33" s="13"/>
      <c r="S33" s="13"/>
      <c r="T33" s="13"/>
      <c r="U33" s="13"/>
      <c r="V33" s="13"/>
      <c r="W33" s="13"/>
      <c r="X33" s="13"/>
      <c r="Y33" s="13"/>
      <c r="Z33" s="13"/>
      <c r="AA33" s="13"/>
    </row>
    <row r="34" spans="1:27" ht="22.5" customHeight="1">
      <c r="A34" s="14" t="s">
        <v>215</v>
      </c>
      <c r="B34" s="138" t="s">
        <v>2523</v>
      </c>
      <c r="C34" s="138" t="s">
        <v>2524</v>
      </c>
      <c r="D34" s="8"/>
      <c r="E34" s="16"/>
      <c r="F34" s="8"/>
      <c r="G34" s="8"/>
      <c r="H34" s="8"/>
      <c r="I34" s="8"/>
      <c r="J34" s="13"/>
      <c r="K34" s="13"/>
      <c r="L34" s="13"/>
      <c r="M34" s="13"/>
      <c r="N34" s="13"/>
      <c r="O34" s="13"/>
      <c r="P34" s="13"/>
      <c r="Q34" s="13"/>
      <c r="R34" s="13"/>
      <c r="S34" s="13"/>
      <c r="T34" s="13"/>
      <c r="U34" s="13"/>
      <c r="V34" s="13"/>
      <c r="W34" s="13"/>
      <c r="X34" s="13"/>
      <c r="Y34" s="13"/>
      <c r="Z34" s="13"/>
      <c r="AA34" s="13"/>
    </row>
    <row r="35" spans="1:27" ht="22.5" customHeight="1">
      <c r="A35" s="14" t="s">
        <v>216</v>
      </c>
      <c r="B35" s="138" t="s">
        <v>2525</v>
      </c>
      <c r="C35" s="124" t="s">
        <v>2526</v>
      </c>
      <c r="D35" s="8"/>
      <c r="E35" s="16"/>
      <c r="F35" s="8"/>
      <c r="G35" s="8"/>
      <c r="H35" s="8"/>
      <c r="I35" s="8"/>
      <c r="J35" s="13"/>
      <c r="K35" s="13"/>
      <c r="L35" s="13"/>
      <c r="M35" s="13"/>
      <c r="N35" s="13"/>
      <c r="O35" s="13"/>
      <c r="P35" s="13"/>
      <c r="Q35" s="13"/>
      <c r="R35" s="13"/>
      <c r="S35" s="13"/>
      <c r="T35" s="13"/>
      <c r="U35" s="13"/>
      <c r="V35" s="13"/>
      <c r="W35" s="13"/>
      <c r="X35" s="13"/>
      <c r="Y35" s="13"/>
      <c r="Z35" s="13"/>
      <c r="AA35" s="13"/>
    </row>
    <row r="36" spans="1:27" ht="22.5" customHeight="1">
      <c r="A36" s="14" t="s">
        <v>217</v>
      </c>
      <c r="B36" s="138" t="s">
        <v>2527</v>
      </c>
      <c r="C36" s="138" t="s">
        <v>2528</v>
      </c>
      <c r="D36" s="8"/>
      <c r="E36" s="16"/>
      <c r="F36" s="8"/>
      <c r="G36" s="8"/>
      <c r="H36" s="8"/>
      <c r="I36" s="8"/>
      <c r="J36" s="13"/>
      <c r="K36" s="13"/>
      <c r="L36" s="13"/>
      <c r="M36" s="13"/>
      <c r="N36" s="13"/>
      <c r="O36" s="13"/>
      <c r="P36" s="13"/>
      <c r="Q36" s="13"/>
      <c r="R36" s="13"/>
      <c r="S36" s="13"/>
      <c r="T36" s="13"/>
      <c r="U36" s="13"/>
      <c r="V36" s="13"/>
      <c r="W36" s="13"/>
      <c r="X36" s="13"/>
      <c r="Y36" s="13"/>
      <c r="Z36" s="13"/>
      <c r="AA36" s="13"/>
    </row>
    <row r="37" spans="1:27" ht="22.5" customHeight="1">
      <c r="A37" s="14" t="s">
        <v>218</v>
      </c>
      <c r="B37" s="152" t="s">
        <v>2529</v>
      </c>
      <c r="C37" s="133" t="s">
        <v>2530</v>
      </c>
      <c r="D37" s="119"/>
      <c r="E37" s="134"/>
      <c r="F37" s="119"/>
      <c r="G37" s="135"/>
      <c r="H37" s="136"/>
      <c r="I37" s="154"/>
      <c r="J37" s="13"/>
      <c r="K37" s="13"/>
      <c r="L37" s="13"/>
      <c r="M37" s="13"/>
      <c r="N37" s="13"/>
      <c r="O37" s="13"/>
      <c r="P37" s="13"/>
      <c r="Q37" s="13"/>
      <c r="R37" s="13"/>
      <c r="S37" s="13"/>
      <c r="T37" s="13"/>
      <c r="U37" s="13"/>
      <c r="V37" s="13"/>
      <c r="W37" s="13"/>
      <c r="X37" s="13"/>
      <c r="Y37" s="13"/>
      <c r="Z37" s="13"/>
      <c r="AA37" s="13"/>
    </row>
    <row r="38" spans="1:27" ht="22.5" customHeight="1">
      <c r="A38" s="14" t="s">
        <v>219</v>
      </c>
      <c r="B38" s="138" t="s">
        <v>2531</v>
      </c>
      <c r="C38" s="138" t="s">
        <v>2532</v>
      </c>
      <c r="D38" s="8"/>
      <c r="E38" s="16"/>
      <c r="F38" s="8"/>
      <c r="G38" s="8"/>
      <c r="H38" s="8"/>
      <c r="I38" s="8"/>
      <c r="J38" s="13"/>
      <c r="K38" s="13"/>
      <c r="L38" s="13"/>
      <c r="M38" s="13"/>
      <c r="N38" s="13"/>
      <c r="O38" s="13"/>
      <c r="P38" s="13"/>
      <c r="Q38" s="13"/>
      <c r="R38" s="13"/>
      <c r="S38" s="13"/>
      <c r="T38" s="13"/>
      <c r="U38" s="13"/>
      <c r="V38" s="13"/>
      <c r="W38" s="13"/>
      <c r="X38" s="13"/>
      <c r="Y38" s="13"/>
      <c r="Z38" s="13"/>
      <c r="AA38" s="13"/>
    </row>
    <row r="39" spans="1:27" ht="22.5" customHeight="1">
      <c r="A39" s="14" t="s">
        <v>220</v>
      </c>
      <c r="B39" s="155" t="s">
        <v>2533</v>
      </c>
      <c r="C39" s="155" t="s">
        <v>2534</v>
      </c>
      <c r="D39" s="156"/>
      <c r="E39" s="157"/>
      <c r="F39" s="156"/>
      <c r="G39" s="156"/>
      <c r="H39" s="156"/>
      <c r="I39" s="156"/>
      <c r="J39" s="13"/>
      <c r="K39" s="13"/>
      <c r="L39" s="13"/>
      <c r="M39" s="13"/>
      <c r="N39" s="13"/>
      <c r="O39" s="13"/>
      <c r="P39" s="13"/>
      <c r="Q39" s="13"/>
      <c r="R39" s="13"/>
      <c r="S39" s="13"/>
      <c r="T39" s="13"/>
      <c r="U39" s="13"/>
      <c r="V39" s="13"/>
      <c r="W39" s="13"/>
      <c r="X39" s="13"/>
      <c r="Y39" s="13"/>
      <c r="Z39" s="13"/>
      <c r="AA39" s="13"/>
    </row>
    <row r="40" spans="1:27" ht="22.5" customHeight="1">
      <c r="A40" s="158" t="s">
        <v>221</v>
      </c>
      <c r="B40" s="159" t="s">
        <v>2535</v>
      </c>
      <c r="C40" s="159" t="s">
        <v>665</v>
      </c>
      <c r="D40" s="8"/>
      <c r="E40" s="16"/>
      <c r="F40" s="8"/>
      <c r="G40" s="8"/>
      <c r="H40" s="8"/>
      <c r="I40" s="8"/>
      <c r="J40" s="12"/>
      <c r="K40" s="13"/>
      <c r="L40" s="13"/>
      <c r="M40" s="13"/>
      <c r="N40" s="13"/>
      <c r="O40" s="13"/>
      <c r="P40" s="13"/>
      <c r="Q40" s="13"/>
      <c r="R40" s="13"/>
      <c r="S40" s="13"/>
      <c r="T40" s="13"/>
      <c r="U40" s="13"/>
      <c r="V40" s="13"/>
      <c r="W40" s="13"/>
      <c r="X40" s="13"/>
      <c r="Y40" s="13"/>
      <c r="Z40" s="13"/>
      <c r="AA40" s="13"/>
    </row>
    <row r="41" spans="1:27" ht="22.5" customHeight="1">
      <c r="A41" s="160" t="s">
        <v>222</v>
      </c>
      <c r="B41" s="161" t="s">
        <v>2536</v>
      </c>
      <c r="C41" s="161" t="s">
        <v>787</v>
      </c>
      <c r="D41" s="23"/>
      <c r="E41" s="24"/>
      <c r="F41" s="23"/>
      <c r="G41" s="23"/>
      <c r="H41" s="23"/>
      <c r="I41" s="23"/>
      <c r="J41" s="12"/>
      <c r="K41" s="13"/>
      <c r="L41" s="13"/>
      <c r="M41" s="13"/>
      <c r="N41" s="13"/>
      <c r="O41" s="13"/>
      <c r="P41" s="13"/>
      <c r="Q41" s="13"/>
      <c r="R41" s="13"/>
      <c r="S41" s="13"/>
      <c r="T41" s="13"/>
      <c r="U41" s="13"/>
      <c r="V41" s="13"/>
      <c r="W41" s="13"/>
      <c r="X41" s="13"/>
      <c r="Y41" s="13"/>
      <c r="Z41" s="13"/>
      <c r="AA41" s="13"/>
    </row>
    <row r="42" spans="1:27" ht="22.5" customHeight="1">
      <c r="A42" s="162" t="s">
        <v>223</v>
      </c>
      <c r="B42" s="163" t="s">
        <v>2537</v>
      </c>
      <c r="C42" s="163" t="s">
        <v>2538</v>
      </c>
      <c r="D42" s="29"/>
      <c r="E42" s="26"/>
      <c r="F42" s="29"/>
      <c r="G42" s="29"/>
      <c r="H42" s="29"/>
      <c r="I42" s="29"/>
      <c r="J42" s="12"/>
      <c r="K42" s="13"/>
      <c r="L42" s="13"/>
      <c r="M42" s="13"/>
      <c r="N42" s="13"/>
      <c r="O42" s="13"/>
      <c r="P42" s="13"/>
      <c r="Q42" s="13"/>
      <c r="R42" s="13"/>
      <c r="S42" s="13"/>
      <c r="T42" s="13"/>
      <c r="U42" s="13"/>
      <c r="V42" s="13"/>
      <c r="W42" s="13"/>
      <c r="X42" s="13"/>
      <c r="Y42" s="13"/>
      <c r="Z42" s="13"/>
      <c r="AA42" s="13"/>
    </row>
    <row r="43" spans="1:27" ht="22.5" customHeight="1">
      <c r="A43" s="158" t="s">
        <v>224</v>
      </c>
      <c r="B43" s="164" t="s">
        <v>2539</v>
      </c>
      <c r="C43" s="164" t="s">
        <v>2540</v>
      </c>
      <c r="D43" s="8"/>
      <c r="E43" s="16"/>
      <c r="F43" s="8"/>
      <c r="G43" s="8"/>
      <c r="H43" s="8"/>
      <c r="I43" s="8"/>
      <c r="J43" s="12"/>
      <c r="K43" s="13"/>
      <c r="L43" s="13"/>
      <c r="M43" s="13"/>
      <c r="N43" s="13"/>
      <c r="O43" s="13"/>
      <c r="P43" s="13"/>
      <c r="Q43" s="13"/>
      <c r="R43" s="13"/>
      <c r="S43" s="13"/>
      <c r="T43" s="13"/>
      <c r="U43" s="13"/>
      <c r="V43" s="13"/>
      <c r="W43" s="13"/>
      <c r="X43" s="13"/>
      <c r="Y43" s="13"/>
      <c r="Z43" s="13"/>
      <c r="AA43" s="13"/>
    </row>
    <row r="44" spans="1:27" ht="22.5" customHeight="1">
      <c r="A44" s="158" t="s">
        <v>225</v>
      </c>
      <c r="B44" s="159" t="s">
        <v>2541</v>
      </c>
      <c r="C44" s="159" t="s">
        <v>2041</v>
      </c>
      <c r="D44" s="8"/>
      <c r="E44" s="165"/>
      <c r="F44" s="8"/>
      <c r="G44" s="8"/>
      <c r="H44" s="8"/>
      <c r="I44" s="8"/>
      <c r="J44" s="12"/>
      <c r="K44" s="13"/>
      <c r="L44" s="13"/>
      <c r="M44" s="13"/>
      <c r="N44" s="13"/>
      <c r="O44" s="13"/>
      <c r="P44" s="13"/>
      <c r="Q44" s="13"/>
      <c r="R44" s="13"/>
      <c r="S44" s="13"/>
      <c r="T44" s="13"/>
      <c r="U44" s="13"/>
      <c r="V44" s="13"/>
      <c r="W44" s="13"/>
      <c r="X44" s="13"/>
      <c r="Y44" s="13"/>
      <c r="Z44" s="13"/>
      <c r="AA44" s="13"/>
    </row>
    <row r="45" spans="1:27" ht="22.5" customHeight="1">
      <c r="A45" s="158" t="s">
        <v>226</v>
      </c>
      <c r="B45" s="159" t="s">
        <v>2542</v>
      </c>
      <c r="C45" s="159" t="s">
        <v>2543</v>
      </c>
      <c r="D45" s="8"/>
      <c r="E45" s="16"/>
      <c r="F45" s="8"/>
      <c r="G45" s="8"/>
      <c r="H45" s="8"/>
      <c r="I45" s="8"/>
      <c r="J45" s="12"/>
      <c r="K45" s="13"/>
      <c r="L45" s="13"/>
      <c r="M45" s="13"/>
      <c r="N45" s="13"/>
      <c r="O45" s="13"/>
      <c r="P45" s="13"/>
      <c r="Q45" s="13"/>
      <c r="R45" s="13"/>
      <c r="S45" s="13"/>
      <c r="T45" s="13"/>
      <c r="U45" s="13"/>
      <c r="V45" s="13"/>
      <c r="W45" s="13"/>
      <c r="X45" s="13"/>
      <c r="Y45" s="13"/>
      <c r="Z45" s="13"/>
      <c r="AA45" s="13"/>
    </row>
    <row r="46" spans="1:27" ht="22.5" customHeight="1">
      <c r="A46" s="14" t="s">
        <v>227</v>
      </c>
      <c r="B46" s="126" t="s">
        <v>2544</v>
      </c>
      <c r="C46" s="166" t="s">
        <v>698</v>
      </c>
      <c r="D46" s="29"/>
      <c r="E46" s="26"/>
      <c r="F46" s="29"/>
      <c r="G46" s="29"/>
      <c r="H46" s="29"/>
      <c r="I46" s="29"/>
      <c r="J46" s="13"/>
      <c r="K46" s="13"/>
      <c r="L46" s="13"/>
      <c r="M46" s="13"/>
      <c r="N46" s="13"/>
      <c r="O46" s="13"/>
      <c r="P46" s="13"/>
      <c r="Q46" s="13"/>
      <c r="R46" s="13"/>
      <c r="S46" s="13"/>
      <c r="T46" s="13"/>
      <c r="U46" s="13"/>
      <c r="V46" s="13"/>
      <c r="W46" s="13"/>
      <c r="X46" s="13"/>
      <c r="Y46" s="13"/>
      <c r="Z46" s="13"/>
      <c r="AA46" s="13"/>
    </row>
    <row r="47" spans="1:27" ht="22.5" customHeight="1">
      <c r="A47" s="14" t="s">
        <v>228</v>
      </c>
      <c r="B47" s="138" t="s">
        <v>2545</v>
      </c>
      <c r="C47" s="138" t="s">
        <v>2546</v>
      </c>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4" t="s">
        <v>229</v>
      </c>
      <c r="B48" s="138" t="s">
        <v>2547</v>
      </c>
      <c r="C48" s="138" t="s">
        <v>2548</v>
      </c>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4" t="s">
        <v>230</v>
      </c>
      <c r="B49" s="138" t="s">
        <v>2549</v>
      </c>
      <c r="C49" s="138" t="s">
        <v>2550</v>
      </c>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4" t="s">
        <v>231</v>
      </c>
      <c r="B50" s="138" t="s">
        <v>2551</v>
      </c>
      <c r="C50" s="138" t="s">
        <v>2552</v>
      </c>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4" t="s">
        <v>232</v>
      </c>
      <c r="B51" s="138" t="s">
        <v>2553</v>
      </c>
      <c r="C51" s="138" t="s">
        <v>2554</v>
      </c>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4" t="s">
        <v>233</v>
      </c>
      <c r="B52" s="138" t="s">
        <v>2555</v>
      </c>
      <c r="C52" s="138" t="s">
        <v>2556</v>
      </c>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4" t="s">
        <v>234</v>
      </c>
      <c r="B53" s="138" t="s">
        <v>2557</v>
      </c>
      <c r="C53" s="138" t="s">
        <v>2558</v>
      </c>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4" t="s">
        <v>235</v>
      </c>
      <c r="B54" s="138" t="s">
        <v>2559</v>
      </c>
      <c r="C54" s="138" t="s">
        <v>2560</v>
      </c>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4" t="s">
        <v>236</v>
      </c>
      <c r="B55" s="138" t="s">
        <v>2561</v>
      </c>
      <c r="C55" s="138" t="s">
        <v>2562</v>
      </c>
      <c r="D55" s="8"/>
      <c r="E55" s="167"/>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4" t="s">
        <v>237</v>
      </c>
      <c r="B56" s="138" t="s">
        <v>2563</v>
      </c>
      <c r="C56" s="138" t="s">
        <v>1574</v>
      </c>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4" t="s">
        <v>238</v>
      </c>
      <c r="B57" s="138" t="s">
        <v>2564</v>
      </c>
      <c r="C57" s="138" t="s">
        <v>2565</v>
      </c>
      <c r="D57" s="8"/>
      <c r="E57" s="16"/>
      <c r="F57" s="8"/>
      <c r="G57" s="8"/>
      <c r="H57" s="8"/>
      <c r="I57" s="168"/>
      <c r="J57" s="13"/>
      <c r="K57" s="13"/>
      <c r="L57" s="13"/>
      <c r="M57" s="13"/>
      <c r="N57" s="13"/>
      <c r="O57" s="13"/>
      <c r="P57" s="13"/>
      <c r="Q57" s="13"/>
      <c r="R57" s="13"/>
      <c r="S57" s="13"/>
      <c r="T57" s="13"/>
      <c r="U57" s="13"/>
      <c r="V57" s="13"/>
      <c r="W57" s="13"/>
      <c r="X57" s="13"/>
      <c r="Y57" s="13"/>
      <c r="Z57" s="13"/>
      <c r="AA57" s="13"/>
    </row>
    <row r="58" spans="1:27" ht="22.5" customHeight="1">
      <c r="A58" s="14" t="s">
        <v>239</v>
      </c>
      <c r="B58" s="138" t="s">
        <v>2566</v>
      </c>
      <c r="C58" s="138" t="s">
        <v>2567</v>
      </c>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4" t="s">
        <v>240</v>
      </c>
      <c r="B59" s="126" t="s">
        <v>2568</v>
      </c>
      <c r="C59" s="126" t="s">
        <v>2569</v>
      </c>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4" t="s">
        <v>241</v>
      </c>
      <c r="B60" s="138" t="s">
        <v>2570</v>
      </c>
      <c r="C60" s="138" t="s">
        <v>2571</v>
      </c>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4" t="s">
        <v>242</v>
      </c>
      <c r="B61" s="8" t="s">
        <v>2572</v>
      </c>
      <c r="C61" s="138" t="s">
        <v>2573</v>
      </c>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4" t="s">
        <v>243</v>
      </c>
      <c r="B62" s="8"/>
      <c r="C62" s="138"/>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4" t="s">
        <v>244</v>
      </c>
      <c r="B63" s="8"/>
      <c r="C63" s="138"/>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4" t="s">
        <v>245</v>
      </c>
      <c r="B64" s="8"/>
      <c r="C64" s="138"/>
      <c r="D64" s="8"/>
      <c r="E64" s="167"/>
      <c r="F64" s="8"/>
      <c r="G64" s="8"/>
      <c r="H64" s="8"/>
      <c r="I64" s="168"/>
      <c r="J64" s="13"/>
      <c r="K64" s="13"/>
      <c r="L64" s="13"/>
      <c r="M64" s="13"/>
      <c r="N64" s="13"/>
      <c r="O64" s="13"/>
      <c r="P64" s="13"/>
      <c r="Q64" s="13"/>
      <c r="R64" s="13"/>
      <c r="S64" s="13"/>
      <c r="T64" s="13"/>
      <c r="U64" s="13"/>
      <c r="V64" s="13"/>
      <c r="W64" s="13"/>
      <c r="X64" s="13"/>
      <c r="Y64" s="13"/>
      <c r="Z64" s="13"/>
      <c r="AA64" s="13"/>
    </row>
    <row r="65" spans="1:27" ht="22.5" customHeight="1">
      <c r="A65" s="14" t="s">
        <v>246</v>
      </c>
      <c r="B65" s="8"/>
      <c r="C65" s="138"/>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4" t="s">
        <v>247</v>
      </c>
      <c r="B66" s="8"/>
      <c r="C66" s="124"/>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4" t="s">
        <v>248</v>
      </c>
      <c r="B67" s="8"/>
      <c r="C67" s="124"/>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4" t="s">
        <v>249</v>
      </c>
      <c r="B68" s="8"/>
      <c r="C68" s="124"/>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4" t="s">
        <v>250</v>
      </c>
      <c r="B69" s="138"/>
      <c r="C69" s="138"/>
      <c r="D69" s="8"/>
      <c r="E69" s="16"/>
      <c r="F69" s="8"/>
      <c r="G69" s="8"/>
      <c r="H69" s="8"/>
      <c r="I69" s="17"/>
      <c r="J69" s="12"/>
      <c r="K69" s="13"/>
      <c r="L69" s="13"/>
      <c r="M69" s="13"/>
      <c r="N69" s="13"/>
      <c r="O69" s="13"/>
      <c r="P69" s="13"/>
      <c r="Q69" s="13"/>
      <c r="R69" s="13"/>
      <c r="S69" s="13"/>
      <c r="T69" s="13"/>
      <c r="U69" s="13"/>
      <c r="V69" s="13"/>
      <c r="W69" s="13"/>
      <c r="X69" s="13"/>
      <c r="Y69" s="13"/>
      <c r="Z69" s="13"/>
      <c r="AA69" s="13"/>
    </row>
    <row r="70" spans="1:27" ht="22.5" customHeight="1">
      <c r="A70" s="14" t="s">
        <v>251</v>
      </c>
      <c r="B70" s="138"/>
      <c r="C70" s="138"/>
      <c r="D70" s="8"/>
      <c r="E70" s="16"/>
      <c r="F70" s="8"/>
      <c r="G70" s="8"/>
      <c r="H70" s="8"/>
      <c r="I70" s="17"/>
      <c r="J70" s="12"/>
      <c r="K70" s="13"/>
      <c r="L70" s="13"/>
      <c r="M70" s="13"/>
      <c r="N70" s="13"/>
      <c r="O70" s="13"/>
      <c r="P70" s="13"/>
      <c r="Q70" s="13"/>
      <c r="R70" s="13"/>
      <c r="S70" s="13"/>
      <c r="T70" s="13"/>
      <c r="U70" s="13"/>
      <c r="V70" s="13"/>
      <c r="W70" s="13"/>
      <c r="X70" s="13"/>
      <c r="Y70" s="13"/>
      <c r="Z70" s="13"/>
      <c r="AA70" s="13"/>
    </row>
    <row r="71" spans="1:27" ht="22.5" customHeight="1">
      <c r="A71" s="14" t="s">
        <v>252</v>
      </c>
      <c r="B71" s="124"/>
      <c r="C71" s="138"/>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4" t="s">
        <v>253</v>
      </c>
      <c r="B72" s="138"/>
      <c r="C72" s="138"/>
      <c r="D72" s="8"/>
      <c r="E72" s="167"/>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4" t="s">
        <v>254</v>
      </c>
      <c r="B73" s="138"/>
      <c r="C73" s="138"/>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4" t="s">
        <v>255</v>
      </c>
      <c r="B74" s="138"/>
      <c r="C74" s="138"/>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4" t="s">
        <v>256</v>
      </c>
      <c r="B75" s="138"/>
      <c r="C75" s="138"/>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4" t="s">
        <v>257</v>
      </c>
      <c r="B76" s="124"/>
      <c r="C76" s="124"/>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4" t="s">
        <v>258</v>
      </c>
      <c r="B77" s="138"/>
      <c r="C77" s="138"/>
      <c r="D77" s="8"/>
      <c r="E77" s="140"/>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4" t="s">
        <v>259</v>
      </c>
      <c r="B78" s="138"/>
      <c r="C78" s="138"/>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4" t="s">
        <v>260</v>
      </c>
      <c r="B79" s="138"/>
      <c r="C79" s="138"/>
      <c r="D79" s="8"/>
      <c r="E79" s="140"/>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4" t="s">
        <v>261</v>
      </c>
      <c r="B80" s="138"/>
      <c r="C80" s="138"/>
      <c r="D80" s="8"/>
      <c r="E80" s="140"/>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4" t="s">
        <v>262</v>
      </c>
      <c r="B81" s="133"/>
      <c r="C81" s="133"/>
      <c r="D81" s="8"/>
      <c r="E81" s="140"/>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4" t="s">
        <v>263</v>
      </c>
      <c r="B82" s="127"/>
      <c r="C82" s="127"/>
      <c r="D82" s="8"/>
      <c r="E82" s="140"/>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4" t="s">
        <v>264</v>
      </c>
      <c r="B83" s="127"/>
      <c r="C83" s="127"/>
      <c r="D83" s="128"/>
      <c r="E83" s="129"/>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4" t="s">
        <v>265</v>
      </c>
      <c r="B84" s="133"/>
      <c r="C84" s="133"/>
      <c r="D84" s="119"/>
      <c r="E84" s="140"/>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4" t="s">
        <v>266</v>
      </c>
      <c r="B85" s="169"/>
      <c r="C85" s="169"/>
      <c r="D85" s="8"/>
      <c r="E85" s="140"/>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4"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4"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4"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4"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4"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4"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4"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4"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4"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4"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4"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4"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4"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4"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4"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4"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4"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4"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4"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4"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4"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4"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4"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4"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4"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4"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4"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4"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4"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4"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4"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4"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4"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4"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4"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4"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4"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4"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4"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4"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4"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4"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4"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4"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4"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4"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4"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4"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4"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4"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4"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4"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4"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4"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4"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4"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4"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4" t="s">
        <v>326</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4" t="s">
        <v>327</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4" t="s">
        <v>328</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4" t="s">
        <v>329</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4" t="s">
        <v>330</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4" t="s">
        <v>331</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4" t="s">
        <v>332</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4" t="s">
        <v>333</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4" t="s">
        <v>334</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4" t="s">
        <v>335</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4" t="s">
        <v>336</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4" t="s">
        <v>337</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4" t="s">
        <v>338</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4" t="s">
        <v>339</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4" t="s">
        <v>340</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4" t="s">
        <v>341</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4" t="s">
        <v>342</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4" t="s">
        <v>343</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4" t="s">
        <v>344</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4" t="s">
        <v>345</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4" t="s">
        <v>346</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4" t="s">
        <v>347</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4" t="s">
        <v>348</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4" t="s">
        <v>349</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4" t="s">
        <v>350</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4" t="s">
        <v>351</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4" t="s">
        <v>352</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4" t="s">
        <v>353</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4" t="s">
        <v>354</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4" t="s">
        <v>355</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4" t="s">
        <v>356</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4" t="s">
        <v>357</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4" t="s">
        <v>358</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4" t="s">
        <v>359</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4" t="s">
        <v>360</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4" t="s">
        <v>361</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4" t="s">
        <v>362</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4" t="s">
        <v>363</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4" t="s">
        <v>364</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4" t="s">
        <v>365</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4" t="s">
        <v>366</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4" t="s">
        <v>387</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4" t="s">
        <v>388</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4" t="s">
        <v>389</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4" t="s">
        <v>390</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4" t="s">
        <v>391</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4" t="s">
        <v>392</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4" t="s">
        <v>393</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4" t="s">
        <v>394</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4" t="s">
        <v>395</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4" t="s">
        <v>396</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4" t="s">
        <v>397</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4" t="s">
        <v>398</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4" t="s">
        <v>399</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4" t="s">
        <v>400</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4" t="s">
        <v>401</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4" t="s">
        <v>402</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4" t="s">
        <v>403</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4" t="s">
        <v>404</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4" t="s">
        <v>405</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4" t="s">
        <v>406</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4" t="s">
        <v>407</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4" t="s">
        <v>408</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4" t="s">
        <v>409</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4" t="s">
        <v>410</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4" t="s">
        <v>411</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415</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416</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417</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418</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419</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420</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421</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422</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423</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424</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425</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426</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427</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428</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429</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430</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431</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432</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433</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434</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435</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436</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437</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438</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439</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440</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441</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442</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443</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444</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445</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446</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447</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448</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449</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450</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451</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452</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453</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454</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455</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456</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457</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458</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459</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460</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461</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462</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463</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464</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465</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466</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467</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468</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469</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470</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471</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472</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473</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474</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475</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476</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477</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478</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479</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480</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481</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482</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483</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484</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485</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486</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487</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488</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489</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490</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491</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492</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493</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494</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495</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496</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497</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498</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499</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500</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501</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502</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503</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504</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505</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506</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507</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508</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509</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510</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511</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512</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513</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514</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515</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516</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517</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518</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519</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520</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521</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522</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523</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524</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525</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526</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527</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528</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529</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530</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531</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532</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533</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534</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535</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536</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537</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538</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539</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540</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541</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542</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543</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544</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545</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546</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547</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548</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549</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550</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551</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552</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553</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554</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555</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556</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557</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558</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559</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560</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561</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562</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563</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564</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565</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566</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567</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568</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569</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570</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571</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572</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573</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574</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575</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576</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577</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578</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579</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580</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581</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582</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583</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584</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585</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586</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587</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34"/>
      <c r="B382" s="35"/>
      <c r="C382" s="35"/>
      <c r="D382" s="35"/>
      <c r="E382" s="16"/>
      <c r="F382" s="35"/>
      <c r="G382" s="35"/>
      <c r="H382" s="35"/>
      <c r="I382" s="35"/>
      <c r="J382" s="13"/>
      <c r="K382" s="13"/>
      <c r="L382" s="13"/>
      <c r="M382" s="13"/>
      <c r="N382" s="13"/>
      <c r="O382" s="13"/>
      <c r="P382" s="13"/>
      <c r="Q382" s="13"/>
      <c r="R382" s="13"/>
      <c r="S382" s="13"/>
      <c r="T382" s="13"/>
      <c r="U382" s="13"/>
      <c r="V382" s="13"/>
      <c r="W382" s="13"/>
      <c r="X382" s="13"/>
      <c r="Y382" s="13"/>
      <c r="Z382" s="13"/>
      <c r="AA382" s="13"/>
    </row>
    <row r="383" spans="1:27" ht="22.5" customHeight="1">
      <c r="A383" s="34"/>
      <c r="B383" s="35"/>
      <c r="C383" s="35"/>
      <c r="D383" s="35"/>
      <c r="E383" s="16"/>
      <c r="F383" s="35"/>
      <c r="G383" s="35"/>
      <c r="H383" s="35"/>
      <c r="I383" s="35"/>
      <c r="J383" s="13"/>
      <c r="K383" s="13"/>
      <c r="L383" s="13"/>
      <c r="M383" s="13"/>
      <c r="N383" s="13"/>
      <c r="O383" s="13"/>
      <c r="P383" s="13"/>
      <c r="Q383" s="13"/>
      <c r="R383" s="13"/>
      <c r="S383" s="13"/>
      <c r="T383" s="13"/>
      <c r="U383" s="13"/>
      <c r="V383" s="13"/>
      <c r="W383" s="13"/>
      <c r="X383" s="13"/>
      <c r="Y383" s="13"/>
      <c r="Z383" s="13"/>
      <c r="AA383" s="13"/>
    </row>
    <row r="384" spans="1:27" ht="22.5" customHeight="1">
      <c r="A384" s="34"/>
      <c r="B384" s="35"/>
      <c r="C384" s="35"/>
      <c r="D384" s="35"/>
      <c r="E384" s="16"/>
      <c r="F384" s="35"/>
      <c r="G384" s="35"/>
      <c r="H384" s="35"/>
      <c r="I384" s="35"/>
      <c r="J384" s="13"/>
      <c r="K384" s="13"/>
      <c r="L384" s="13"/>
      <c r="M384" s="13"/>
      <c r="N384" s="13"/>
      <c r="O384" s="13"/>
      <c r="P384" s="13"/>
      <c r="Q384" s="13"/>
      <c r="R384" s="13"/>
      <c r="S384" s="13"/>
      <c r="T384" s="13"/>
      <c r="U384" s="13"/>
      <c r="V384" s="13"/>
      <c r="W384" s="13"/>
      <c r="X384" s="13"/>
      <c r="Y384" s="13"/>
      <c r="Z384" s="13"/>
      <c r="AA384" s="13"/>
    </row>
    <row r="385" spans="1:27" ht="22.5" customHeight="1">
      <c r="A385" s="34"/>
      <c r="B385" s="35"/>
      <c r="C385" s="35"/>
      <c r="D385" s="35"/>
      <c r="E385" s="16"/>
      <c r="F385" s="35"/>
      <c r="G385" s="35"/>
      <c r="H385" s="35"/>
      <c r="I385" s="35"/>
      <c r="J385" s="13"/>
      <c r="K385" s="13"/>
      <c r="L385" s="13"/>
      <c r="M385" s="13"/>
      <c r="N385" s="13"/>
      <c r="O385" s="13"/>
      <c r="P385" s="13"/>
      <c r="Q385" s="13"/>
      <c r="R385" s="13"/>
      <c r="S385" s="13"/>
      <c r="T385" s="13"/>
      <c r="U385" s="13"/>
      <c r="V385" s="13"/>
      <c r="W385" s="13"/>
      <c r="X385" s="13"/>
      <c r="Y385" s="13"/>
      <c r="Z385" s="13"/>
      <c r="AA385" s="13"/>
    </row>
    <row r="386" spans="1:27" ht="22.5" customHeight="1">
      <c r="A386" s="34"/>
      <c r="B386" s="35"/>
      <c r="C386" s="35"/>
      <c r="D386" s="35"/>
      <c r="E386" s="16"/>
      <c r="F386" s="35"/>
      <c r="G386" s="35"/>
      <c r="H386" s="35"/>
      <c r="I386" s="35"/>
      <c r="J386" s="13"/>
      <c r="K386" s="13"/>
      <c r="L386" s="13"/>
      <c r="M386" s="13"/>
      <c r="N386" s="13"/>
      <c r="O386" s="13"/>
      <c r="P386" s="13"/>
      <c r="Q386" s="13"/>
      <c r="R386" s="13"/>
      <c r="S386" s="13"/>
      <c r="T386" s="13"/>
      <c r="U386" s="13"/>
      <c r="V386" s="13"/>
      <c r="W386" s="13"/>
      <c r="X386" s="13"/>
      <c r="Y386" s="13"/>
      <c r="Z386" s="13"/>
      <c r="AA386" s="13"/>
    </row>
    <row r="387" spans="1:27" ht="22.5" customHeight="1">
      <c r="A387" s="34"/>
      <c r="B387" s="35"/>
      <c r="C387" s="35"/>
      <c r="D387" s="35"/>
      <c r="E387" s="16"/>
      <c r="F387" s="35"/>
      <c r="G387" s="35"/>
      <c r="H387" s="35"/>
      <c r="I387" s="35"/>
      <c r="J387" s="13"/>
      <c r="K387" s="13"/>
      <c r="L387" s="13"/>
      <c r="M387" s="13"/>
      <c r="N387" s="13"/>
      <c r="O387" s="13"/>
      <c r="P387" s="13"/>
      <c r="Q387" s="13"/>
      <c r="R387" s="13"/>
      <c r="S387" s="13"/>
      <c r="T387" s="13"/>
      <c r="U387" s="13"/>
      <c r="V387" s="13"/>
      <c r="W387" s="13"/>
      <c r="X387" s="13"/>
      <c r="Y387" s="13"/>
      <c r="Z387" s="13"/>
      <c r="AA387" s="13"/>
    </row>
    <row r="388" spans="1:27" ht="22.5" customHeight="1">
      <c r="A388" s="34"/>
      <c r="B388" s="35"/>
      <c r="C388" s="35"/>
      <c r="D388" s="35"/>
      <c r="E388" s="16"/>
      <c r="F388" s="35"/>
      <c r="G388" s="35"/>
      <c r="H388" s="35"/>
      <c r="I388" s="35"/>
    </row>
    <row r="389" spans="1:27" ht="22.5" customHeight="1">
      <c r="A389" s="34"/>
      <c r="B389" s="35"/>
      <c r="C389" s="35"/>
      <c r="D389" s="35"/>
      <c r="E389" s="16"/>
      <c r="F389" s="35"/>
      <c r="G389" s="35"/>
      <c r="H389" s="35"/>
      <c r="I389" s="35"/>
    </row>
    <row r="390" spans="1:27" ht="22.5" customHeight="1">
      <c r="A390" s="34"/>
      <c r="B390" s="35"/>
      <c r="C390" s="35"/>
      <c r="D390" s="35"/>
      <c r="E390" s="16"/>
      <c r="F390" s="35"/>
      <c r="G390" s="35"/>
      <c r="H390" s="35"/>
      <c r="I390" s="35"/>
    </row>
    <row r="391" spans="1:27" ht="22.5" customHeight="1">
      <c r="A391" s="34"/>
      <c r="B391" s="35"/>
      <c r="C391" s="35"/>
      <c r="D391" s="35"/>
      <c r="E391" s="16"/>
      <c r="F391" s="35"/>
      <c r="G391" s="35"/>
      <c r="H391" s="35"/>
      <c r="I391" s="35"/>
    </row>
    <row r="392" spans="1:27" ht="22.5" customHeight="1">
      <c r="A392" s="34"/>
      <c r="B392" s="35"/>
      <c r="C392" s="35"/>
      <c r="D392" s="35"/>
      <c r="E392" s="16"/>
      <c r="F392" s="35"/>
      <c r="G392" s="35"/>
      <c r="H392" s="35"/>
      <c r="I392" s="35"/>
    </row>
    <row r="393" spans="1:27" ht="22.5" customHeight="1">
      <c r="A393" s="34"/>
      <c r="B393" s="35"/>
      <c r="C393" s="35"/>
      <c r="D393" s="35"/>
      <c r="E393" s="16"/>
      <c r="F393" s="35"/>
      <c r="G393" s="35"/>
      <c r="H393" s="35"/>
      <c r="I393" s="35"/>
    </row>
    <row r="394" spans="1:27" ht="22.5" customHeight="1">
      <c r="A394" s="34"/>
      <c r="B394" s="35"/>
      <c r="C394" s="35"/>
      <c r="D394" s="35"/>
      <c r="E394" s="16"/>
      <c r="F394" s="35"/>
      <c r="G394" s="35"/>
      <c r="H394" s="35"/>
      <c r="I394" s="35"/>
    </row>
    <row r="395" spans="1:27" ht="22.5" customHeight="1">
      <c r="A395" s="34"/>
      <c r="B395" s="35"/>
      <c r="C395" s="35"/>
      <c r="D395" s="35"/>
      <c r="E395" s="16"/>
      <c r="F395" s="35"/>
      <c r="G395" s="35"/>
      <c r="H395" s="35"/>
      <c r="I395" s="35"/>
    </row>
    <row r="396" spans="1:27" ht="22.5" customHeight="1">
      <c r="A396" s="34"/>
      <c r="B396" s="35"/>
      <c r="C396" s="35"/>
      <c r="D396" s="35"/>
      <c r="E396" s="16"/>
      <c r="F396" s="35"/>
      <c r="G396" s="35"/>
      <c r="H396" s="35"/>
      <c r="I396" s="35"/>
    </row>
    <row r="397" spans="1:27" ht="22.5" customHeight="1">
      <c r="A397" s="34"/>
      <c r="B397" s="35"/>
      <c r="C397" s="35"/>
      <c r="D397" s="35"/>
      <c r="E397" s="16"/>
      <c r="F397" s="35"/>
      <c r="G397" s="35"/>
      <c r="H397" s="35"/>
      <c r="I397" s="35"/>
    </row>
    <row r="398" spans="1:27" ht="22.5" customHeight="1">
      <c r="A398" s="34"/>
      <c r="B398" s="35"/>
      <c r="C398" s="35"/>
      <c r="D398" s="35"/>
      <c r="E398" s="16"/>
      <c r="F398" s="35"/>
      <c r="G398" s="35"/>
      <c r="H398" s="35"/>
      <c r="I398" s="35"/>
    </row>
    <row r="399" spans="1:27" ht="22.5" customHeight="1">
      <c r="A399" s="34"/>
      <c r="B399" s="35"/>
      <c r="C399" s="35"/>
      <c r="D399" s="35"/>
      <c r="E399" s="16"/>
      <c r="F399" s="35"/>
      <c r="G399" s="35"/>
      <c r="H399" s="35"/>
      <c r="I399" s="35"/>
    </row>
    <row r="400" spans="1:27" ht="22.5" customHeight="1">
      <c r="A400" s="34"/>
      <c r="B400" s="35"/>
      <c r="C400" s="35"/>
      <c r="D400" s="35"/>
      <c r="E400" s="16"/>
      <c r="F400" s="35"/>
      <c r="G400" s="35"/>
      <c r="H400" s="35"/>
      <c r="I400" s="35"/>
    </row>
    <row r="401" spans="1:9" ht="22.5" customHeight="1">
      <c r="A401" s="34"/>
      <c r="B401" s="35"/>
      <c r="C401" s="35"/>
      <c r="D401" s="35"/>
      <c r="E401" s="16"/>
      <c r="F401" s="35"/>
      <c r="G401" s="35"/>
      <c r="H401" s="35"/>
      <c r="I401" s="35"/>
    </row>
    <row r="402" spans="1:9" ht="22.5" customHeight="1">
      <c r="A402" s="34"/>
      <c r="B402" s="35"/>
      <c r="C402" s="35"/>
      <c r="D402" s="35"/>
      <c r="E402" s="16"/>
      <c r="F402" s="35"/>
      <c r="G402" s="35"/>
      <c r="H402" s="35"/>
      <c r="I402" s="35"/>
    </row>
    <row r="403" spans="1:9" ht="22.5" customHeight="1">
      <c r="A403" s="34"/>
      <c r="B403" s="35"/>
      <c r="C403" s="35"/>
      <c r="D403" s="35"/>
      <c r="E403" s="16"/>
      <c r="F403" s="35"/>
      <c r="G403" s="35"/>
      <c r="H403" s="35"/>
      <c r="I403" s="35"/>
    </row>
    <row r="404" spans="1:9" ht="22.5" customHeight="1">
      <c r="A404" s="34"/>
      <c r="B404" s="35"/>
      <c r="C404" s="35"/>
      <c r="D404" s="35"/>
      <c r="E404" s="16"/>
      <c r="F404" s="35"/>
      <c r="G404" s="35"/>
      <c r="H404" s="35"/>
      <c r="I404" s="35"/>
    </row>
    <row r="405" spans="1:9" ht="22.5" customHeight="1">
      <c r="A405" s="34"/>
      <c r="B405" s="35"/>
      <c r="C405" s="35"/>
      <c r="D405" s="35"/>
      <c r="E405" s="16"/>
      <c r="F405" s="35"/>
      <c r="G405" s="35"/>
      <c r="H405" s="35"/>
      <c r="I405" s="35"/>
    </row>
    <row r="406" spans="1:9" ht="22.5" customHeight="1">
      <c r="A406" s="34"/>
      <c r="B406" s="35"/>
      <c r="C406" s="35"/>
      <c r="D406" s="35"/>
      <c r="E406" s="16"/>
      <c r="F406" s="35"/>
      <c r="G406" s="35"/>
      <c r="H406" s="35"/>
      <c r="I406" s="35"/>
    </row>
    <row r="407" spans="1:9" ht="22.5" customHeight="1">
      <c r="A407" s="34"/>
      <c r="B407" s="35"/>
      <c r="C407" s="35"/>
      <c r="D407" s="35"/>
      <c r="E407" s="16"/>
      <c r="F407" s="35"/>
      <c r="G407" s="35"/>
      <c r="H407" s="35"/>
      <c r="I407" s="35"/>
    </row>
    <row r="408" spans="1:9" ht="22.5" customHeight="1">
      <c r="A408" s="34"/>
      <c r="B408" s="35"/>
      <c r="C408" s="35"/>
      <c r="D408" s="35"/>
      <c r="E408" s="16"/>
      <c r="F408" s="35"/>
      <c r="G408" s="35"/>
      <c r="H408" s="35"/>
      <c r="I408" s="35"/>
    </row>
    <row r="409" spans="1:9" ht="22.5" customHeight="1">
      <c r="A409" s="34"/>
      <c r="B409" s="35"/>
      <c r="C409" s="35"/>
      <c r="D409" s="35"/>
      <c r="E409" s="16"/>
      <c r="F409" s="35"/>
      <c r="G409" s="35"/>
      <c r="H409" s="35"/>
      <c r="I409" s="35"/>
    </row>
    <row r="410" spans="1:9" ht="22.5" customHeight="1">
      <c r="A410" s="34"/>
      <c r="B410" s="35"/>
      <c r="C410" s="35"/>
      <c r="D410" s="35"/>
      <c r="E410" s="16"/>
      <c r="F410" s="35"/>
      <c r="G410" s="35"/>
      <c r="H410" s="35"/>
      <c r="I410" s="35"/>
    </row>
    <row r="411" spans="1:9" ht="22.5" customHeight="1">
      <c r="A411" s="34"/>
      <c r="B411" s="35"/>
      <c r="C411" s="35"/>
      <c r="D411" s="35"/>
      <c r="E411" s="16"/>
      <c r="F411" s="35"/>
      <c r="G411" s="35"/>
      <c r="H411" s="35"/>
      <c r="I411" s="35"/>
    </row>
    <row r="412" spans="1:9" ht="22.5" customHeight="1">
      <c r="A412" s="34"/>
      <c r="B412" s="35"/>
      <c r="C412" s="35"/>
      <c r="D412" s="35"/>
      <c r="E412" s="16"/>
      <c r="F412" s="35"/>
      <c r="G412" s="35"/>
      <c r="H412" s="35"/>
      <c r="I412" s="35"/>
    </row>
    <row r="413" spans="1:9" ht="22.5" customHeight="1">
      <c r="A413" s="34"/>
      <c r="B413" s="35"/>
      <c r="C413" s="35"/>
      <c r="D413" s="35"/>
      <c r="E413" s="16"/>
      <c r="F413" s="35"/>
      <c r="G413" s="35"/>
      <c r="H413" s="35"/>
      <c r="I413" s="35"/>
    </row>
    <row r="414" spans="1:9" ht="22.5" customHeight="1">
      <c r="A414" s="34"/>
      <c r="B414" s="35"/>
      <c r="C414" s="35"/>
      <c r="D414" s="35"/>
      <c r="E414" s="16"/>
      <c r="F414" s="35"/>
      <c r="G414" s="35"/>
      <c r="H414" s="35"/>
      <c r="I414" s="35"/>
    </row>
    <row r="415" spans="1:9" ht="22.5" customHeight="1">
      <c r="A415" s="34"/>
      <c r="B415" s="35"/>
      <c r="C415" s="35"/>
      <c r="D415" s="35"/>
      <c r="E415" s="16"/>
      <c r="F415" s="35"/>
      <c r="G415" s="35"/>
      <c r="H415" s="35"/>
      <c r="I415" s="35"/>
    </row>
    <row r="416" spans="1:9"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sheetData>
  <phoneticPr fontId="36"/>
  <dataValidations count="3">
    <dataValidation type="list" allowBlank="1" sqref="G2:G441" xr:uid="{00000000-0002-0000-2600-000000000000}">
      <formula1>"リード,失注,提案,獲得,進行中,課題確認,アクション待ち,協業先"</formula1>
    </dataValidation>
    <dataValidation type="list" allowBlank="1" sqref="H2:H441" xr:uid="{00000000-0002-0000-2600-000001000000}">
      <formula1>"底,高,中"</formula1>
    </dataValidation>
    <dataValidation allowBlank="1" showDropDown="1" sqref="A2:A441" xr:uid="{00000000-0002-0000-2600-000002000000}"/>
  </dataValidations>
  <pageMargins left="0.75" right="0.75" top="1" bottom="1" header="0.5" footer="0.5"/>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ummaryRight="0"/>
  </sheetPr>
  <dimension ref="A1"/>
  <sheetViews>
    <sheetView workbookViewId="0"/>
  </sheetViews>
  <sheetFormatPr baseColWidth="10" defaultColWidth="12.6640625" defaultRowHeight="15.75" customHeight="1"/>
  <sheetData/>
  <phoneticPr fontId="36"/>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10" t="s">
        <v>2574</v>
      </c>
      <c r="C2" s="10" t="s">
        <v>2575</v>
      </c>
      <c r="D2" s="10"/>
      <c r="E2" s="9"/>
      <c r="F2" s="10"/>
      <c r="G2" s="10"/>
      <c r="H2" s="10"/>
      <c r="I2" s="11"/>
      <c r="J2" s="12"/>
      <c r="K2" s="13"/>
      <c r="L2" s="13"/>
      <c r="M2" s="13"/>
      <c r="N2" s="13"/>
      <c r="O2" s="13"/>
      <c r="P2" s="13"/>
      <c r="Q2" s="13"/>
      <c r="R2" s="13"/>
      <c r="S2" s="13"/>
      <c r="T2" s="13"/>
      <c r="U2" s="13"/>
      <c r="V2" s="13"/>
      <c r="W2" s="13"/>
      <c r="X2" s="13"/>
      <c r="Y2" s="13"/>
      <c r="Z2" s="13"/>
      <c r="AA2" s="13"/>
    </row>
    <row r="3" spans="1:27" ht="22.5" customHeight="1">
      <c r="A3" s="14" t="s">
        <v>184</v>
      </c>
      <c r="B3" s="8" t="s">
        <v>2576</v>
      </c>
      <c r="C3" s="8" t="s">
        <v>2575</v>
      </c>
      <c r="D3" s="8"/>
      <c r="E3" s="16"/>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8" t="s">
        <v>2577</v>
      </c>
      <c r="C4" s="8" t="s">
        <v>1090</v>
      </c>
      <c r="D4" s="8"/>
      <c r="E4" s="16"/>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8" t="s">
        <v>2578</v>
      </c>
      <c r="C5" s="8" t="s">
        <v>610</v>
      </c>
      <c r="D5" s="8"/>
      <c r="E5" s="16"/>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8" t="s">
        <v>2579</v>
      </c>
      <c r="C6" s="8" t="s">
        <v>1290</v>
      </c>
      <c r="D6" s="8"/>
      <c r="E6" s="16"/>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8" t="s">
        <v>2580</v>
      </c>
      <c r="C7" s="8" t="s">
        <v>2581</v>
      </c>
      <c r="D7" s="8"/>
      <c r="E7" s="16"/>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8" t="s">
        <v>2582</v>
      </c>
      <c r="C8" s="8" t="s">
        <v>1290</v>
      </c>
      <c r="D8" s="8"/>
      <c r="E8" s="16"/>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8" t="s">
        <v>2583</v>
      </c>
      <c r="C9" s="8" t="s">
        <v>610</v>
      </c>
      <c r="D9" s="8"/>
      <c r="E9" s="16"/>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8" t="s">
        <v>2584</v>
      </c>
      <c r="C10" s="8" t="s">
        <v>2585</v>
      </c>
      <c r="D10" s="8"/>
      <c r="E10" s="16"/>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8" t="s">
        <v>2586</v>
      </c>
      <c r="C11" s="8" t="s">
        <v>1290</v>
      </c>
      <c r="D11" s="8"/>
      <c r="E11" s="16"/>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8" t="s">
        <v>2587</v>
      </c>
      <c r="C12" s="8" t="s">
        <v>2588</v>
      </c>
      <c r="D12" s="8"/>
      <c r="E12" s="16"/>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8" t="s">
        <v>2589</v>
      </c>
      <c r="C13" s="8" t="s">
        <v>610</v>
      </c>
      <c r="D13" s="8"/>
      <c r="E13" s="16"/>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8" t="s">
        <v>2590</v>
      </c>
      <c r="C14" s="8" t="s">
        <v>1290</v>
      </c>
      <c r="D14" s="8"/>
      <c r="E14" s="16"/>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8" t="s">
        <v>2591</v>
      </c>
      <c r="C15" s="8" t="s">
        <v>1290</v>
      </c>
      <c r="D15" s="8"/>
      <c r="E15" s="16"/>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8" t="s">
        <v>2592</v>
      </c>
      <c r="C16" s="8" t="s">
        <v>2593</v>
      </c>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8" t="s">
        <v>2583</v>
      </c>
      <c r="C17" s="8" t="s">
        <v>1694</v>
      </c>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8" t="s">
        <v>2594</v>
      </c>
      <c r="C18" s="8" t="s">
        <v>2595</v>
      </c>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8" t="s">
        <v>2596</v>
      </c>
      <c r="C19" s="8" t="s">
        <v>2597</v>
      </c>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8" t="s">
        <v>2598</v>
      </c>
      <c r="C20" s="8" t="s">
        <v>1290</v>
      </c>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8" t="s">
        <v>2599</v>
      </c>
      <c r="C21" s="8" t="s">
        <v>2575</v>
      </c>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8" t="s">
        <v>2600</v>
      </c>
      <c r="C22" s="8" t="s">
        <v>2601</v>
      </c>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8" t="s">
        <v>2602</v>
      </c>
      <c r="C23" s="8" t="s">
        <v>2575</v>
      </c>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8" t="s">
        <v>2603</v>
      </c>
      <c r="C24" s="8" t="s">
        <v>2604</v>
      </c>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8" t="s">
        <v>1249</v>
      </c>
      <c r="C25" s="8" t="s">
        <v>710</v>
      </c>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8" t="s">
        <v>2605</v>
      </c>
      <c r="C26" s="8" t="s">
        <v>610</v>
      </c>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8" t="s">
        <v>2606</v>
      </c>
      <c r="C27" s="8" t="s">
        <v>2607</v>
      </c>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8" t="s">
        <v>2141</v>
      </c>
      <c r="C28" s="8" t="s">
        <v>2607</v>
      </c>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8" t="s">
        <v>1673</v>
      </c>
      <c r="C29" s="8" t="s">
        <v>2608</v>
      </c>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8" t="s">
        <v>2609</v>
      </c>
      <c r="C30" s="8" t="s">
        <v>1756</v>
      </c>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8" t="s">
        <v>2610</v>
      </c>
      <c r="C31" s="8" t="s">
        <v>1290</v>
      </c>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8" t="s">
        <v>843</v>
      </c>
      <c r="C32" s="8" t="s">
        <v>610</v>
      </c>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8" t="s">
        <v>2611</v>
      </c>
      <c r="C33" s="8" t="s">
        <v>2612</v>
      </c>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8" t="s">
        <v>2613</v>
      </c>
      <c r="C34" s="8" t="s">
        <v>2614</v>
      </c>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8" t="s">
        <v>2615</v>
      </c>
      <c r="C35" s="8" t="s">
        <v>1290</v>
      </c>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8" t="s">
        <v>2616</v>
      </c>
      <c r="C36" s="8" t="s">
        <v>1290</v>
      </c>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8" t="s">
        <v>2617</v>
      </c>
      <c r="C37" s="8" t="s">
        <v>610</v>
      </c>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8" t="s">
        <v>2589</v>
      </c>
      <c r="C38" s="8" t="s">
        <v>610</v>
      </c>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8" t="s">
        <v>2618</v>
      </c>
      <c r="C39" s="8" t="s">
        <v>2619</v>
      </c>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8" t="s">
        <v>2620</v>
      </c>
      <c r="C40" s="8" t="s">
        <v>1756</v>
      </c>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3" t="s">
        <v>2131</v>
      </c>
      <c r="C41" s="23" t="s">
        <v>2621</v>
      </c>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9"/>
      <c r="C42" s="29"/>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8"/>
      <c r="C43" s="8"/>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8"/>
      <c r="C44" s="8"/>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8"/>
      <c r="C45" s="8"/>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8"/>
      <c r="C46" s="8"/>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8"/>
      <c r="C47" s="8"/>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8"/>
      <c r="C48" s="8"/>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8"/>
      <c r="C49" s="8"/>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8"/>
      <c r="C50" s="8"/>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8"/>
      <c r="C51" s="8"/>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8"/>
      <c r="C52" s="8"/>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8"/>
      <c r="C53" s="8"/>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8"/>
      <c r="C54" s="8"/>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8"/>
      <c r="C55" s="8"/>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8"/>
      <c r="C56" s="8"/>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8"/>
      <c r="C57" s="8"/>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8"/>
      <c r="C58" s="8"/>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8"/>
      <c r="C59" s="8"/>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8"/>
      <c r="C60" s="8"/>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8"/>
      <c r="C61" s="8"/>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8"/>
      <c r="C62" s="8"/>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8"/>
      <c r="C63" s="8"/>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8"/>
      <c r="C64" s="8"/>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8"/>
      <c r="C65" s="8"/>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8"/>
      <c r="C66" s="8"/>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8"/>
      <c r="C67" s="8"/>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8"/>
      <c r="C68" s="8"/>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8"/>
      <c r="C69" s="8"/>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8"/>
      <c r="C70" s="8"/>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8"/>
      <c r="C71" s="8"/>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8"/>
      <c r="C72" s="8"/>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8"/>
      <c r="C73" s="8"/>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8"/>
      <c r="C74" s="8"/>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8"/>
      <c r="C75" s="8"/>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8"/>
      <c r="C76" s="8"/>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8"/>
      <c r="C77" s="8"/>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8"/>
      <c r="C78" s="8"/>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8"/>
      <c r="C79" s="8"/>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8"/>
      <c r="C80" s="8"/>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8"/>
      <c r="C81" s="8"/>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8"/>
      <c r="C82" s="8"/>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2800-000000000000}">
      <formula1>"リード,失注,提案,獲得,進行中,課題確認,アクション待ち,協業先"</formula1>
    </dataValidation>
    <dataValidation type="list" allowBlank="1" sqref="H2:H466" xr:uid="{00000000-0002-0000-2800-000001000000}">
      <formula1>"底,高,中"</formula1>
    </dataValidation>
    <dataValidation allowBlank="1" showDropDown="1" sqref="A2:A466" xr:uid="{00000000-0002-0000-2800-000002000000}"/>
  </dataValidations>
  <pageMargins left="0.75" right="0.75" top="1" bottom="1" header="0.5" footer="0.5"/>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10"/>
      <c r="C2" s="10"/>
      <c r="D2" s="10"/>
      <c r="E2" s="9"/>
      <c r="F2" s="10"/>
      <c r="G2" s="10"/>
      <c r="H2" s="10"/>
      <c r="I2" s="11"/>
      <c r="J2" s="12"/>
      <c r="K2" s="13"/>
      <c r="L2" s="13"/>
      <c r="M2" s="13"/>
      <c r="N2" s="13"/>
      <c r="O2" s="13"/>
      <c r="P2" s="13"/>
      <c r="Q2" s="13"/>
      <c r="R2" s="13"/>
      <c r="S2" s="13"/>
      <c r="T2" s="13"/>
      <c r="U2" s="13"/>
      <c r="V2" s="13"/>
      <c r="W2" s="13"/>
      <c r="X2" s="13"/>
      <c r="Y2" s="13"/>
      <c r="Z2" s="13"/>
      <c r="AA2" s="13"/>
    </row>
    <row r="3" spans="1:27" ht="22.5" customHeight="1">
      <c r="A3" s="14" t="s">
        <v>184</v>
      </c>
      <c r="B3" s="8"/>
      <c r="C3" s="8"/>
      <c r="D3" s="8"/>
      <c r="E3" s="16"/>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8"/>
      <c r="C4" s="8"/>
      <c r="D4" s="8"/>
      <c r="E4" s="16"/>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8"/>
      <c r="C5" s="8"/>
      <c r="D5" s="8"/>
      <c r="E5" s="16"/>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8"/>
      <c r="C6" s="8"/>
      <c r="D6" s="8"/>
      <c r="E6" s="16"/>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8"/>
      <c r="C7" s="8"/>
      <c r="D7" s="8"/>
      <c r="E7" s="16"/>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8"/>
      <c r="C8" s="8"/>
      <c r="D8" s="8"/>
      <c r="E8" s="16"/>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8"/>
      <c r="C9" s="8"/>
      <c r="D9" s="8"/>
      <c r="E9" s="16"/>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8"/>
      <c r="C10" s="8"/>
      <c r="D10" s="8"/>
      <c r="E10" s="16"/>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8"/>
      <c r="C11" s="8"/>
      <c r="D11" s="8"/>
      <c r="E11" s="16"/>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8"/>
      <c r="C12" s="8"/>
      <c r="D12" s="8"/>
      <c r="E12" s="16"/>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8"/>
      <c r="C13" s="8"/>
      <c r="D13" s="8"/>
      <c r="E13" s="16"/>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8"/>
      <c r="C14" s="8"/>
      <c r="D14" s="8"/>
      <c r="E14" s="16"/>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8"/>
      <c r="C15" s="8"/>
      <c r="D15" s="8"/>
      <c r="E15" s="16"/>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8"/>
      <c r="C16" s="8"/>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8"/>
      <c r="C17" s="8"/>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8"/>
      <c r="C18" s="8"/>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8"/>
      <c r="C19" s="8"/>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8"/>
      <c r="C20" s="8"/>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8"/>
      <c r="C21" s="8"/>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8"/>
      <c r="C22" s="8"/>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8"/>
      <c r="C23" s="8"/>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8"/>
      <c r="C24" s="8"/>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8"/>
      <c r="C25" s="8"/>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8"/>
      <c r="C26" s="8"/>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8"/>
      <c r="C27" s="8"/>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8"/>
      <c r="C28" s="8"/>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8"/>
      <c r="C29" s="8"/>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8"/>
      <c r="C30" s="8"/>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8"/>
      <c r="C31" s="8"/>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8"/>
      <c r="C32" s="8"/>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8"/>
      <c r="C33" s="8"/>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8"/>
      <c r="C34" s="8"/>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8"/>
      <c r="C35" s="8"/>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8"/>
      <c r="C36" s="8"/>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8"/>
      <c r="C37" s="8"/>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8"/>
      <c r="C38" s="8"/>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8"/>
      <c r="C39" s="8"/>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8"/>
      <c r="C40" s="8"/>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3"/>
      <c r="C41" s="23"/>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9"/>
      <c r="C42" s="29"/>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8"/>
      <c r="C43" s="8"/>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8"/>
      <c r="C44" s="8"/>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8"/>
      <c r="C45" s="8"/>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8"/>
      <c r="C46" s="8"/>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8"/>
      <c r="C47" s="8"/>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8"/>
      <c r="C48" s="8"/>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8"/>
      <c r="C49" s="8"/>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8"/>
      <c r="C50" s="8"/>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8"/>
      <c r="C51" s="8"/>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8"/>
      <c r="C52" s="8"/>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8"/>
      <c r="C53" s="8"/>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8"/>
      <c r="C54" s="8"/>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8"/>
      <c r="C55" s="8"/>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8"/>
      <c r="C56" s="8"/>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8"/>
      <c r="C57" s="8"/>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8"/>
      <c r="C58" s="8"/>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8"/>
      <c r="C59" s="8"/>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8"/>
      <c r="C60" s="8"/>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8"/>
      <c r="C61" s="8"/>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8"/>
      <c r="C62" s="8"/>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8"/>
      <c r="C63" s="8"/>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8"/>
      <c r="C64" s="8"/>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8"/>
      <c r="C65" s="8"/>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8"/>
      <c r="C66" s="8"/>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8"/>
      <c r="C67" s="8"/>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8"/>
      <c r="C68" s="8"/>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8"/>
      <c r="C69" s="8"/>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8"/>
      <c r="C70" s="8"/>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8"/>
      <c r="C71" s="8"/>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8"/>
      <c r="C72" s="8"/>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8"/>
      <c r="C73" s="8"/>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8"/>
      <c r="C74" s="8"/>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8"/>
      <c r="C75" s="8"/>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8"/>
      <c r="C76" s="8"/>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8"/>
      <c r="C77" s="8"/>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8"/>
      <c r="C78" s="8"/>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8"/>
      <c r="C79" s="8"/>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8"/>
      <c r="C80" s="8"/>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8"/>
      <c r="C81" s="8"/>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8"/>
      <c r="C82" s="8"/>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2900-000000000000}">
      <formula1>"リード,失注,提案,獲得,進行中,課題確認,アクション待ち,協業先"</formula1>
    </dataValidation>
    <dataValidation type="list" allowBlank="1" sqref="H2:H466" xr:uid="{00000000-0002-0000-2900-000001000000}">
      <formula1>"底,高,中"</formula1>
    </dataValidation>
    <dataValidation allowBlank="1" showDropDown="1" sqref="A2:A466" xr:uid="{00000000-0002-0000-2900-000002000000}"/>
  </dataValidations>
  <pageMargins left="0.75" right="0.75" top="1" bottom="1" header="0.5" footer="0.5"/>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FFFF"/>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170" t="s">
        <v>2622</v>
      </c>
      <c r="C2" s="171" t="s">
        <v>2623</v>
      </c>
      <c r="D2" s="10"/>
      <c r="E2" s="9"/>
      <c r="F2" s="10"/>
      <c r="G2" s="10"/>
      <c r="H2" s="10"/>
      <c r="I2" s="11"/>
      <c r="J2" s="12"/>
      <c r="K2" s="13"/>
      <c r="L2" s="13"/>
      <c r="M2" s="13"/>
      <c r="N2" s="13"/>
      <c r="O2" s="13"/>
      <c r="P2" s="13"/>
      <c r="Q2" s="13"/>
      <c r="R2" s="13"/>
      <c r="S2" s="13"/>
      <c r="T2" s="13"/>
      <c r="U2" s="13"/>
      <c r="V2" s="13"/>
      <c r="W2" s="13"/>
      <c r="X2" s="13"/>
      <c r="Y2" s="13"/>
      <c r="Z2" s="13"/>
      <c r="AA2" s="13"/>
    </row>
    <row r="3" spans="1:27" ht="22.5" customHeight="1">
      <c r="A3" s="14" t="s">
        <v>184</v>
      </c>
      <c r="B3" s="172" t="s">
        <v>2624</v>
      </c>
      <c r="C3" s="173" t="s">
        <v>2625</v>
      </c>
      <c r="D3" s="8"/>
      <c r="E3" s="16"/>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170" t="s">
        <v>2626</v>
      </c>
      <c r="C4" s="174" t="s">
        <v>2627</v>
      </c>
      <c r="D4" s="8"/>
      <c r="E4" s="16"/>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175" t="s">
        <v>2628</v>
      </c>
      <c r="C5" s="173" t="s">
        <v>811</v>
      </c>
      <c r="D5" s="8"/>
      <c r="E5" s="16"/>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170" t="s">
        <v>2629</v>
      </c>
      <c r="C6" s="174" t="s">
        <v>1035</v>
      </c>
      <c r="D6" s="8"/>
      <c r="E6" s="16"/>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175" t="s">
        <v>2630</v>
      </c>
      <c r="C7" s="173" t="s">
        <v>2631</v>
      </c>
      <c r="D7" s="8"/>
      <c r="E7" s="16"/>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170" t="s">
        <v>2632</v>
      </c>
      <c r="C8" s="171" t="s">
        <v>2633</v>
      </c>
      <c r="D8" s="8"/>
      <c r="E8" s="16"/>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175" t="s">
        <v>2634</v>
      </c>
      <c r="C9" s="173" t="s">
        <v>2635</v>
      </c>
      <c r="D9" s="8"/>
      <c r="E9" s="16"/>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170" t="s">
        <v>2636</v>
      </c>
      <c r="C10" s="171" t="s">
        <v>2637</v>
      </c>
      <c r="D10" s="8"/>
      <c r="E10" s="16"/>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175" t="s">
        <v>2638</v>
      </c>
      <c r="C11" s="173" t="s">
        <v>2639</v>
      </c>
      <c r="D11" s="8"/>
      <c r="E11" s="16"/>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170" t="s">
        <v>2640</v>
      </c>
      <c r="C12" s="171" t="s">
        <v>2641</v>
      </c>
      <c r="D12" s="8"/>
      <c r="E12" s="16"/>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175" t="s">
        <v>2642</v>
      </c>
      <c r="C13" s="173" t="s">
        <v>2643</v>
      </c>
      <c r="D13" s="8"/>
      <c r="E13" s="16"/>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170" t="s">
        <v>2644</v>
      </c>
      <c r="C14" s="171" t="s">
        <v>2645</v>
      </c>
      <c r="D14" s="8"/>
      <c r="E14" s="16"/>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175" t="s">
        <v>2646</v>
      </c>
      <c r="C15" s="173" t="s">
        <v>2647</v>
      </c>
      <c r="D15" s="8"/>
      <c r="E15" s="16"/>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171" t="s">
        <v>2648</v>
      </c>
      <c r="C16" s="171" t="s">
        <v>2649</v>
      </c>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175" t="s">
        <v>2650</v>
      </c>
      <c r="C17" s="173" t="s">
        <v>1290</v>
      </c>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170" t="s">
        <v>2651</v>
      </c>
      <c r="C18" s="171" t="s">
        <v>1574</v>
      </c>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175" t="s">
        <v>2652</v>
      </c>
      <c r="C19" s="173" t="s">
        <v>2653</v>
      </c>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171" t="s">
        <v>2654</v>
      </c>
      <c r="C20" s="171" t="s">
        <v>1687</v>
      </c>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173" t="s">
        <v>2655</v>
      </c>
      <c r="C21" s="173" t="s">
        <v>2656</v>
      </c>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171" t="s">
        <v>2657</v>
      </c>
      <c r="C22" s="171" t="s">
        <v>1070</v>
      </c>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173" t="s">
        <v>2658</v>
      </c>
      <c r="C23" s="173" t="s">
        <v>2659</v>
      </c>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171" t="s">
        <v>2660</v>
      </c>
      <c r="C24" s="171" t="s">
        <v>1687</v>
      </c>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173" t="s">
        <v>2661</v>
      </c>
      <c r="C25" s="173" t="s">
        <v>2662</v>
      </c>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171" t="s">
        <v>2663</v>
      </c>
      <c r="C26" s="171" t="s">
        <v>1070</v>
      </c>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173" t="s">
        <v>2664</v>
      </c>
      <c r="C27" s="173" t="s">
        <v>2665</v>
      </c>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171" t="s">
        <v>1666</v>
      </c>
      <c r="C28" s="171" t="s">
        <v>2666</v>
      </c>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173" t="s">
        <v>2667</v>
      </c>
      <c r="C29" s="173" t="s">
        <v>2668</v>
      </c>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171"/>
      <c r="C30" s="171"/>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173"/>
      <c r="C31" s="173"/>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171"/>
      <c r="C32" s="171"/>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173"/>
      <c r="C33" s="173"/>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171"/>
      <c r="C34" s="171"/>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173"/>
      <c r="C35" s="173"/>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171"/>
      <c r="C36" s="171"/>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173"/>
      <c r="C37" s="173"/>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171"/>
      <c r="C38" s="171"/>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173"/>
      <c r="C39" s="173"/>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176"/>
      <c r="C40" s="177"/>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178"/>
      <c r="C41" s="179"/>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176"/>
      <c r="C42" s="177"/>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178"/>
      <c r="C43" s="179"/>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176"/>
      <c r="C44" s="177"/>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178"/>
      <c r="C45" s="179"/>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176"/>
      <c r="C46" s="177"/>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178"/>
      <c r="C47" s="179"/>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176"/>
      <c r="C48" s="177"/>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178"/>
      <c r="C49" s="179"/>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176"/>
      <c r="C50" s="177"/>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8"/>
      <c r="C51" s="8"/>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8"/>
      <c r="C52" s="8"/>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8"/>
      <c r="C53" s="8"/>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8"/>
      <c r="C54" s="8"/>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8"/>
      <c r="C55" s="8"/>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8"/>
      <c r="C56" s="8"/>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8"/>
      <c r="C57" s="8"/>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8"/>
      <c r="C58" s="8"/>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8"/>
      <c r="C59" s="8"/>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8"/>
      <c r="C60" s="8"/>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8"/>
      <c r="C61" s="8"/>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8"/>
      <c r="C62" s="8"/>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8"/>
      <c r="C63" s="8"/>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8"/>
      <c r="C64" s="8"/>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8"/>
      <c r="C65" s="8"/>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8"/>
      <c r="C66" s="8"/>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8"/>
      <c r="C67" s="8"/>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8"/>
      <c r="C68" s="8"/>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8"/>
      <c r="C69" s="8"/>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8"/>
      <c r="C70" s="8"/>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8"/>
      <c r="C71" s="8"/>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8"/>
      <c r="C72" s="8"/>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8"/>
      <c r="C73" s="8"/>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8"/>
      <c r="C74" s="8"/>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8"/>
      <c r="C75" s="8"/>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8"/>
      <c r="C76" s="8"/>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8"/>
      <c r="C77" s="8"/>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8"/>
      <c r="C78" s="8"/>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8"/>
      <c r="C79" s="8"/>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8"/>
      <c r="C80" s="8"/>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8"/>
      <c r="C81" s="8"/>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8"/>
      <c r="C82" s="8"/>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2A00-000000000000}">
      <formula1>"リード,失注,提案,獲得,進行中,課題確認,アクション待ち,協業先"</formula1>
    </dataValidation>
    <dataValidation type="list" allowBlank="1" sqref="H2:H466" xr:uid="{00000000-0002-0000-2A00-000001000000}">
      <formula1>"底,高,中"</formula1>
    </dataValidation>
    <dataValidation allowBlank="1" showDropDown="1" sqref="A2:A466" xr:uid="{00000000-0002-0000-2A00-000002000000}"/>
  </dataValidations>
  <pageMargins left="0.75" right="0.75" top="1" bottom="1" header="0.5" footer="0.5"/>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180" t="s">
        <v>2669</v>
      </c>
      <c r="C2" s="180" t="s">
        <v>2670</v>
      </c>
      <c r="D2" s="10"/>
      <c r="E2" s="9"/>
      <c r="F2" s="10"/>
      <c r="G2" s="10"/>
      <c r="H2" s="10"/>
      <c r="I2" s="11"/>
      <c r="J2" s="12"/>
      <c r="K2" s="13"/>
      <c r="L2" s="13"/>
      <c r="M2" s="13"/>
      <c r="N2" s="13"/>
      <c r="O2" s="13"/>
      <c r="P2" s="13"/>
      <c r="Q2" s="13"/>
      <c r="R2" s="13"/>
      <c r="S2" s="13"/>
      <c r="T2" s="13"/>
      <c r="U2" s="13"/>
      <c r="V2" s="13"/>
      <c r="W2" s="13"/>
      <c r="X2" s="13"/>
      <c r="Y2" s="13"/>
      <c r="Z2" s="13"/>
      <c r="AA2" s="13"/>
    </row>
    <row r="3" spans="1:27" ht="22.5" customHeight="1">
      <c r="A3" s="14" t="s">
        <v>184</v>
      </c>
      <c r="B3" s="180" t="s">
        <v>2671</v>
      </c>
      <c r="C3" s="180" t="s">
        <v>2672</v>
      </c>
      <c r="D3" s="8"/>
      <c r="E3" s="16"/>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181" t="s">
        <v>2673</v>
      </c>
      <c r="C4" s="181" t="s">
        <v>2674</v>
      </c>
      <c r="D4" s="8"/>
      <c r="E4" s="16"/>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181" t="s">
        <v>2675</v>
      </c>
      <c r="C5" s="181" t="s">
        <v>2674</v>
      </c>
      <c r="D5" s="8"/>
      <c r="E5" s="16"/>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180" t="s">
        <v>2676</v>
      </c>
      <c r="C6" s="180" t="s">
        <v>2677</v>
      </c>
      <c r="D6" s="8"/>
      <c r="E6" s="16"/>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181" t="s">
        <v>1904</v>
      </c>
      <c r="C7" s="8" t="s">
        <v>636</v>
      </c>
      <c r="D7" s="8"/>
      <c r="E7" s="16"/>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181" t="s">
        <v>2678</v>
      </c>
      <c r="C8" s="8" t="s">
        <v>2679</v>
      </c>
      <c r="D8" s="8"/>
      <c r="E8" s="16"/>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181" t="s">
        <v>2680</v>
      </c>
      <c r="C9" s="8" t="s">
        <v>919</v>
      </c>
      <c r="D9" s="8"/>
      <c r="E9" s="16"/>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181" t="s">
        <v>2681</v>
      </c>
      <c r="C10" s="8" t="s">
        <v>1371</v>
      </c>
      <c r="D10" s="182"/>
      <c r="E10" s="8"/>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181" t="s">
        <v>2682</v>
      </c>
      <c r="C11" s="8" t="s">
        <v>2683</v>
      </c>
      <c r="D11" s="181"/>
      <c r="E11" s="8"/>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183" t="s">
        <v>2684</v>
      </c>
      <c r="C12" s="95" t="s">
        <v>2685</v>
      </c>
      <c r="D12" s="181"/>
      <c r="E12" s="8"/>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183" t="s">
        <v>2686</v>
      </c>
      <c r="C13" s="183" t="s">
        <v>2687</v>
      </c>
      <c r="D13" s="184"/>
      <c r="E13" s="8"/>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181" t="s">
        <v>1915</v>
      </c>
      <c r="C14" s="181" t="s">
        <v>2688</v>
      </c>
      <c r="D14" s="181"/>
      <c r="E14" s="8"/>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181" t="s">
        <v>2689</v>
      </c>
      <c r="C15" s="181" t="s">
        <v>887</v>
      </c>
      <c r="D15" s="181"/>
      <c r="E15" s="8"/>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181" t="s">
        <v>2690</v>
      </c>
      <c r="C16" s="181" t="s">
        <v>2691</v>
      </c>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181" t="s">
        <v>2692</v>
      </c>
      <c r="C17" s="181" t="s">
        <v>2693</v>
      </c>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181" t="s">
        <v>2694</v>
      </c>
      <c r="C18" s="181" t="s">
        <v>2695</v>
      </c>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181" t="s">
        <v>2696</v>
      </c>
      <c r="C19" s="181" t="s">
        <v>2697</v>
      </c>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183" t="s">
        <v>2698</v>
      </c>
      <c r="C20" s="183" t="s">
        <v>853</v>
      </c>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181" t="s">
        <v>2699</v>
      </c>
      <c r="C21" s="181" t="s">
        <v>2700</v>
      </c>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95" t="s">
        <v>2701</v>
      </c>
      <c r="C22" s="95" t="s">
        <v>2702</v>
      </c>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95" t="s">
        <v>2703</v>
      </c>
      <c r="C23" s="95" t="s">
        <v>2704</v>
      </c>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95" t="s">
        <v>2703</v>
      </c>
      <c r="C24" s="95" t="s">
        <v>2041</v>
      </c>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8" t="s">
        <v>2705</v>
      </c>
      <c r="C25" s="8" t="s">
        <v>1445</v>
      </c>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8" t="s">
        <v>2706</v>
      </c>
      <c r="C26" s="8" t="s">
        <v>873</v>
      </c>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8" t="s">
        <v>2707</v>
      </c>
      <c r="C27" s="8" t="s">
        <v>2708</v>
      </c>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95" t="s">
        <v>2709</v>
      </c>
      <c r="C28" s="95" t="s">
        <v>2710</v>
      </c>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95" t="s">
        <v>2711</v>
      </c>
      <c r="C29" s="95" t="s">
        <v>2712</v>
      </c>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95" t="s">
        <v>2713</v>
      </c>
      <c r="C30" s="95" t="s">
        <v>2714</v>
      </c>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8" t="s">
        <v>2715</v>
      </c>
      <c r="C31" s="8" t="s">
        <v>2716</v>
      </c>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8" t="s">
        <v>2717</v>
      </c>
      <c r="C32" s="8" t="s">
        <v>1271</v>
      </c>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8" t="s">
        <v>2718</v>
      </c>
      <c r="C33" s="8" t="s">
        <v>1449</v>
      </c>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8" t="s">
        <v>2719</v>
      </c>
      <c r="C34" s="8" t="s">
        <v>2720</v>
      </c>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8" t="s">
        <v>2721</v>
      </c>
      <c r="C35" s="8" t="s">
        <v>2722</v>
      </c>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95" t="s">
        <v>2723</v>
      </c>
      <c r="C36" s="95" t="s">
        <v>2724</v>
      </c>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8" t="s">
        <v>2725</v>
      </c>
      <c r="C37" s="8" t="s">
        <v>2726</v>
      </c>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8" t="s">
        <v>2727</v>
      </c>
      <c r="C38" s="8" t="s">
        <v>2728</v>
      </c>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95" t="s">
        <v>1883</v>
      </c>
      <c r="C39" s="95" t="s">
        <v>2729</v>
      </c>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95" t="s">
        <v>2730</v>
      </c>
      <c r="C40" s="95" t="s">
        <v>2731</v>
      </c>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3" t="s">
        <v>2732</v>
      </c>
      <c r="C41" s="23" t="s">
        <v>2733</v>
      </c>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9"/>
      <c r="C42" s="29"/>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8"/>
      <c r="C43" s="8"/>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8"/>
      <c r="C44" s="8"/>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8"/>
      <c r="C45" s="8"/>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8"/>
      <c r="C46" s="8"/>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8"/>
      <c r="C47" s="8"/>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8"/>
      <c r="C48" s="8"/>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8"/>
      <c r="C49" s="8"/>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8"/>
      <c r="C50" s="8"/>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8"/>
      <c r="C51" s="8"/>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8"/>
      <c r="C52" s="8"/>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8"/>
      <c r="C53" s="8"/>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8"/>
      <c r="C54" s="8"/>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8"/>
      <c r="C55" s="8"/>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8"/>
      <c r="C56" s="8"/>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8"/>
      <c r="C57" s="8"/>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8"/>
      <c r="C58" s="8"/>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8"/>
      <c r="C59" s="8"/>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8"/>
      <c r="C60" s="8"/>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8"/>
      <c r="C61" s="8"/>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8"/>
      <c r="C62" s="8"/>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8"/>
      <c r="C63" s="8"/>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8"/>
      <c r="C64" s="8"/>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8"/>
      <c r="C65" s="8"/>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8"/>
      <c r="C66" s="8"/>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8"/>
      <c r="C67" s="8"/>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8"/>
      <c r="C68" s="8"/>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8"/>
      <c r="C69" s="8"/>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8"/>
      <c r="C70" s="8"/>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8"/>
      <c r="C71" s="8"/>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8"/>
      <c r="C72" s="8"/>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8"/>
      <c r="C73" s="8"/>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8"/>
      <c r="C74" s="8"/>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8"/>
      <c r="C75" s="8"/>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8"/>
      <c r="C76" s="8"/>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8"/>
      <c r="C77" s="8"/>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8"/>
      <c r="C78" s="8"/>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8"/>
      <c r="C79" s="8"/>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8"/>
      <c r="C80" s="8"/>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8"/>
      <c r="C81" s="8"/>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8"/>
      <c r="C82" s="8"/>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2B00-000000000000}">
      <formula1>"リード,失注,提案,獲得,進行中,課題確認,アクション待ち,協業先"</formula1>
    </dataValidation>
    <dataValidation type="list" allowBlank="1" sqref="H2:H466" xr:uid="{00000000-0002-0000-2B00-000001000000}">
      <formula1>"底,高,中"</formula1>
    </dataValidation>
    <dataValidation allowBlank="1" showDropDown="1" sqref="A2:A466" xr:uid="{00000000-0002-0000-2B00-000002000000}"/>
  </dataValidations>
  <pageMargins left="0.75" right="0.75" top="1" bottom="1" header="0.5" footer="0.5"/>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10"/>
      <c r="C2" s="10"/>
      <c r="D2" s="10"/>
      <c r="E2" s="9"/>
      <c r="F2" s="10"/>
      <c r="G2" s="10"/>
      <c r="H2" s="10"/>
      <c r="I2" s="11"/>
      <c r="J2" s="12"/>
      <c r="K2" s="13"/>
      <c r="L2" s="13"/>
      <c r="M2" s="13"/>
      <c r="N2" s="13"/>
      <c r="O2" s="13"/>
      <c r="P2" s="13"/>
      <c r="Q2" s="13"/>
      <c r="R2" s="13"/>
      <c r="S2" s="13"/>
      <c r="T2" s="13"/>
      <c r="U2" s="13"/>
      <c r="V2" s="13"/>
      <c r="W2" s="13"/>
      <c r="X2" s="13"/>
      <c r="Y2" s="13"/>
      <c r="Z2" s="13"/>
      <c r="AA2" s="13"/>
    </row>
    <row r="3" spans="1:27" ht="22.5" customHeight="1">
      <c r="A3" s="14" t="s">
        <v>184</v>
      </c>
      <c r="B3" s="8"/>
      <c r="C3" s="8"/>
      <c r="D3" s="8"/>
      <c r="E3" s="16"/>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8"/>
      <c r="C4" s="8"/>
      <c r="D4" s="8"/>
      <c r="E4" s="16"/>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8"/>
      <c r="C5" s="8"/>
      <c r="D5" s="8"/>
      <c r="E5" s="16"/>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8"/>
      <c r="C6" s="8"/>
      <c r="D6" s="8"/>
      <c r="E6" s="16"/>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8"/>
      <c r="C7" s="8"/>
      <c r="D7" s="8"/>
      <c r="E7" s="16"/>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8"/>
      <c r="C8" s="8"/>
      <c r="D8" s="8"/>
      <c r="E8" s="16"/>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8"/>
      <c r="C9" s="8"/>
      <c r="D9" s="8"/>
      <c r="E9" s="16"/>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8"/>
      <c r="C10" s="8"/>
      <c r="D10" s="8"/>
      <c r="E10" s="16"/>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8"/>
      <c r="C11" s="8"/>
      <c r="D11" s="8"/>
      <c r="E11" s="16"/>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8"/>
      <c r="C12" s="8"/>
      <c r="D12" s="8"/>
      <c r="E12" s="16"/>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8"/>
      <c r="C13" s="8"/>
      <c r="D13" s="8"/>
      <c r="E13" s="16"/>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8"/>
      <c r="C14" s="8"/>
      <c r="D14" s="8"/>
      <c r="E14" s="16"/>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8"/>
      <c r="C15" s="8"/>
      <c r="D15" s="8"/>
      <c r="E15" s="16"/>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8"/>
      <c r="C16" s="8"/>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8"/>
      <c r="C17" s="8"/>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8"/>
      <c r="C18" s="8"/>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8"/>
      <c r="C19" s="8"/>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8"/>
      <c r="C20" s="8"/>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8"/>
      <c r="C21" s="8"/>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8"/>
      <c r="C22" s="8"/>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8"/>
      <c r="C23" s="8"/>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8"/>
      <c r="C24" s="8"/>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8"/>
      <c r="C25" s="8"/>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8"/>
      <c r="C26" s="8"/>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8"/>
      <c r="C27" s="8"/>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8"/>
      <c r="C28" s="8"/>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8"/>
      <c r="C29" s="8"/>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8"/>
      <c r="C30" s="8"/>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8"/>
      <c r="C31" s="8"/>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8"/>
      <c r="C32" s="8"/>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8"/>
      <c r="C33" s="8"/>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8"/>
      <c r="C34" s="8"/>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8"/>
      <c r="C35" s="8"/>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8"/>
      <c r="C36" s="8"/>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8"/>
      <c r="C37" s="8"/>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8"/>
      <c r="C38" s="8"/>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8"/>
      <c r="C39" s="8"/>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8"/>
      <c r="C40" s="8"/>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3"/>
      <c r="C41" s="23"/>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9"/>
      <c r="C42" s="29"/>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8"/>
      <c r="C43" s="8"/>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8"/>
      <c r="C44" s="8"/>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8"/>
      <c r="C45" s="8"/>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8"/>
      <c r="C46" s="8"/>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8"/>
      <c r="C47" s="8"/>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8"/>
      <c r="C48" s="8"/>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8"/>
      <c r="C49" s="8"/>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8"/>
      <c r="C50" s="8"/>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8"/>
      <c r="C51" s="8"/>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8"/>
      <c r="C52" s="8"/>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8"/>
      <c r="C53" s="8"/>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8"/>
      <c r="C54" s="8"/>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8"/>
      <c r="C55" s="8"/>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8"/>
      <c r="C56" s="8"/>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8"/>
      <c r="C57" s="8"/>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8"/>
      <c r="C58" s="8"/>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8"/>
      <c r="C59" s="8"/>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8"/>
      <c r="C60" s="8"/>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8"/>
      <c r="C61" s="8"/>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8"/>
      <c r="C62" s="8"/>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8"/>
      <c r="C63" s="8"/>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8"/>
      <c r="C64" s="8"/>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8"/>
      <c r="C65" s="8"/>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8"/>
      <c r="C66" s="8"/>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8"/>
      <c r="C67" s="8"/>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8"/>
      <c r="C68" s="8"/>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8"/>
      <c r="C69" s="8"/>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8"/>
      <c r="C70" s="8"/>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8"/>
      <c r="C71" s="8"/>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8"/>
      <c r="C72" s="8"/>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8"/>
      <c r="C73" s="8"/>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8"/>
      <c r="C74" s="8"/>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8"/>
      <c r="C75" s="8"/>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8"/>
      <c r="C76" s="8"/>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8"/>
      <c r="C77" s="8"/>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8"/>
      <c r="C78" s="8"/>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8"/>
      <c r="C79" s="8"/>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8"/>
      <c r="C80" s="8"/>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8"/>
      <c r="C81" s="8"/>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8"/>
      <c r="C82" s="8"/>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2C00-000000000000}">
      <formula1>"リード,失注,提案,獲得,進行中,課題確認,アクション待ち,協業先"</formula1>
    </dataValidation>
    <dataValidation type="list" allowBlank="1" sqref="H2:H466" xr:uid="{00000000-0002-0000-2C00-000001000000}">
      <formula1>"底,高,中"</formula1>
    </dataValidation>
    <dataValidation allowBlank="1" showDropDown="1" sqref="A2:A466" xr:uid="{00000000-0002-0000-2C00-000002000000}"/>
  </dataValidations>
  <pageMargins left="0.75" right="0.75" top="1" bottom="1" header="0.5" footer="0.5"/>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10" t="s">
        <v>2734</v>
      </c>
      <c r="C2" s="10" t="s">
        <v>2735</v>
      </c>
      <c r="D2" s="10"/>
      <c r="E2" s="9"/>
      <c r="F2" s="10" t="s">
        <v>1254</v>
      </c>
      <c r="G2" s="10" t="s">
        <v>9</v>
      </c>
      <c r="H2" s="10" t="s">
        <v>738</v>
      </c>
      <c r="I2" s="11"/>
      <c r="J2" s="12"/>
      <c r="K2" s="13"/>
      <c r="L2" s="13"/>
      <c r="M2" s="13"/>
      <c r="N2" s="13"/>
      <c r="O2" s="13"/>
      <c r="P2" s="13"/>
      <c r="Q2" s="13"/>
      <c r="R2" s="13"/>
      <c r="S2" s="13"/>
      <c r="T2" s="13"/>
      <c r="U2" s="13"/>
      <c r="V2" s="13"/>
      <c r="W2" s="13"/>
      <c r="X2" s="13"/>
      <c r="Y2" s="13"/>
      <c r="Z2" s="13"/>
      <c r="AA2" s="13"/>
    </row>
    <row r="3" spans="1:27" ht="22.5" customHeight="1">
      <c r="A3" s="14" t="s">
        <v>184</v>
      </c>
      <c r="B3" s="8" t="s">
        <v>2736</v>
      </c>
      <c r="C3" s="8" t="s">
        <v>2737</v>
      </c>
      <c r="D3" s="8"/>
      <c r="E3" s="16"/>
      <c r="F3" s="8"/>
      <c r="G3" s="8" t="s">
        <v>9</v>
      </c>
      <c r="H3" s="8" t="s">
        <v>738</v>
      </c>
      <c r="I3" s="17"/>
      <c r="J3" s="12"/>
      <c r="K3" s="13"/>
      <c r="L3" s="13"/>
      <c r="M3" s="13"/>
      <c r="N3" s="13"/>
      <c r="O3" s="13"/>
      <c r="P3" s="13"/>
      <c r="Q3" s="13"/>
      <c r="R3" s="13"/>
      <c r="S3" s="13"/>
      <c r="T3" s="13"/>
      <c r="U3" s="13"/>
      <c r="V3" s="13"/>
      <c r="W3" s="13"/>
      <c r="X3" s="13"/>
      <c r="Y3" s="13"/>
      <c r="Z3" s="13"/>
      <c r="AA3" s="13"/>
    </row>
    <row r="4" spans="1:27" ht="22.5" customHeight="1">
      <c r="A4" s="14" t="s">
        <v>185</v>
      </c>
      <c r="B4" s="8" t="s">
        <v>2738</v>
      </c>
      <c r="C4" s="8" t="s">
        <v>2739</v>
      </c>
      <c r="D4" s="8" t="s">
        <v>2740</v>
      </c>
      <c r="E4" s="16"/>
      <c r="F4" s="8"/>
      <c r="G4" s="8" t="s">
        <v>9</v>
      </c>
      <c r="H4" s="8" t="s">
        <v>738</v>
      </c>
      <c r="I4" s="17"/>
      <c r="J4" s="12"/>
      <c r="K4" s="13"/>
      <c r="L4" s="13"/>
      <c r="M4" s="13"/>
      <c r="N4" s="13"/>
      <c r="O4" s="13"/>
      <c r="P4" s="13"/>
      <c r="Q4" s="13"/>
      <c r="R4" s="13"/>
      <c r="S4" s="13"/>
      <c r="T4" s="13"/>
      <c r="U4" s="13"/>
      <c r="V4" s="13"/>
      <c r="W4" s="13"/>
      <c r="X4" s="13"/>
      <c r="Y4" s="13"/>
      <c r="Z4" s="13"/>
      <c r="AA4" s="13"/>
    </row>
    <row r="5" spans="1:27" ht="22.5" customHeight="1">
      <c r="A5" s="14" t="s">
        <v>186</v>
      </c>
      <c r="B5" s="8" t="s">
        <v>2741</v>
      </c>
      <c r="C5" s="8" t="s">
        <v>2742</v>
      </c>
      <c r="D5" s="8"/>
      <c r="E5" s="16"/>
      <c r="F5" s="8"/>
      <c r="G5" s="8" t="s">
        <v>9</v>
      </c>
      <c r="H5" s="8" t="s">
        <v>738</v>
      </c>
      <c r="I5" s="17"/>
      <c r="J5" s="12"/>
      <c r="K5" s="13"/>
      <c r="L5" s="13"/>
      <c r="M5" s="13"/>
      <c r="N5" s="13"/>
      <c r="O5" s="13"/>
      <c r="P5" s="13"/>
      <c r="Q5" s="13"/>
      <c r="R5" s="13"/>
      <c r="S5" s="13"/>
      <c r="T5" s="13"/>
      <c r="U5" s="13"/>
      <c r="V5" s="13"/>
      <c r="W5" s="13"/>
      <c r="X5" s="13"/>
      <c r="Y5" s="13"/>
      <c r="Z5" s="13"/>
      <c r="AA5" s="13"/>
    </row>
    <row r="6" spans="1:27" ht="22.5" customHeight="1">
      <c r="A6" s="14" t="s">
        <v>187</v>
      </c>
      <c r="B6" s="8" t="s">
        <v>2743</v>
      </c>
      <c r="C6" s="8" t="s">
        <v>2744</v>
      </c>
      <c r="D6" s="8"/>
      <c r="E6" s="16"/>
      <c r="F6" s="8"/>
      <c r="G6" s="8" t="s">
        <v>9</v>
      </c>
      <c r="H6" s="8" t="s">
        <v>738</v>
      </c>
      <c r="I6" s="17"/>
      <c r="J6" s="12"/>
      <c r="K6" s="13"/>
      <c r="L6" s="13"/>
      <c r="M6" s="13"/>
      <c r="N6" s="13"/>
      <c r="O6" s="13"/>
      <c r="P6" s="13"/>
      <c r="Q6" s="13"/>
      <c r="R6" s="13"/>
      <c r="S6" s="13"/>
      <c r="T6" s="13"/>
      <c r="U6" s="13"/>
      <c r="V6" s="13"/>
      <c r="W6" s="13"/>
      <c r="X6" s="13"/>
      <c r="Y6" s="13"/>
      <c r="Z6" s="13"/>
      <c r="AA6" s="13"/>
    </row>
    <row r="7" spans="1:27" ht="22.5" customHeight="1">
      <c r="A7" s="14" t="s">
        <v>188</v>
      </c>
      <c r="B7" s="8" t="s">
        <v>2745</v>
      </c>
      <c r="C7" s="8" t="s">
        <v>2746</v>
      </c>
      <c r="D7" s="8"/>
      <c r="E7" s="16"/>
      <c r="F7" s="8"/>
      <c r="G7" s="8" t="s">
        <v>9</v>
      </c>
      <c r="H7" s="8" t="s">
        <v>738</v>
      </c>
      <c r="I7" s="17"/>
      <c r="J7" s="12"/>
      <c r="K7" s="13"/>
      <c r="L7" s="13"/>
      <c r="M7" s="13"/>
      <c r="N7" s="13"/>
      <c r="O7" s="13"/>
      <c r="P7" s="13"/>
      <c r="Q7" s="13"/>
      <c r="R7" s="13"/>
      <c r="S7" s="13"/>
      <c r="T7" s="13"/>
      <c r="U7" s="13"/>
      <c r="V7" s="13"/>
      <c r="W7" s="13"/>
      <c r="X7" s="13"/>
      <c r="Y7" s="13"/>
      <c r="Z7" s="13"/>
      <c r="AA7" s="13"/>
    </row>
    <row r="8" spans="1:27" ht="22.5" customHeight="1">
      <c r="A8" s="14" t="s">
        <v>189</v>
      </c>
      <c r="B8" s="8" t="s">
        <v>2747</v>
      </c>
      <c r="C8" s="8" t="s">
        <v>2748</v>
      </c>
      <c r="D8" s="8"/>
      <c r="E8" s="16"/>
      <c r="F8" s="8"/>
      <c r="G8" s="8" t="s">
        <v>9</v>
      </c>
      <c r="H8" s="8" t="s">
        <v>738</v>
      </c>
      <c r="I8" s="17"/>
      <c r="J8" s="12"/>
      <c r="K8" s="13"/>
      <c r="L8" s="13"/>
      <c r="M8" s="13"/>
      <c r="N8" s="13"/>
      <c r="O8" s="13"/>
      <c r="P8" s="13"/>
      <c r="Q8" s="13"/>
      <c r="R8" s="13"/>
      <c r="S8" s="13"/>
      <c r="T8" s="13"/>
      <c r="U8" s="13"/>
      <c r="V8" s="13"/>
      <c r="W8" s="13"/>
      <c r="X8" s="13"/>
      <c r="Y8" s="13"/>
      <c r="Z8" s="13"/>
      <c r="AA8" s="13"/>
    </row>
    <row r="9" spans="1:27" ht="22.5" customHeight="1">
      <c r="A9" s="14" t="s">
        <v>190</v>
      </c>
      <c r="B9" s="8" t="s">
        <v>2749</v>
      </c>
      <c r="C9" s="8" t="s">
        <v>2750</v>
      </c>
      <c r="D9" s="8"/>
      <c r="E9" s="16"/>
      <c r="F9" s="8"/>
      <c r="G9" s="8" t="s">
        <v>9</v>
      </c>
      <c r="H9" s="8" t="s">
        <v>616</v>
      </c>
      <c r="I9" s="17"/>
      <c r="J9" s="12"/>
      <c r="K9" s="13"/>
      <c r="L9" s="13"/>
      <c r="M9" s="13"/>
      <c r="N9" s="13"/>
      <c r="O9" s="13"/>
      <c r="P9" s="13"/>
      <c r="Q9" s="13"/>
      <c r="R9" s="13"/>
      <c r="S9" s="13"/>
      <c r="T9" s="13"/>
      <c r="U9" s="13"/>
      <c r="V9" s="13"/>
      <c r="W9" s="13"/>
      <c r="X9" s="13"/>
      <c r="Y9" s="13"/>
      <c r="Z9" s="13"/>
      <c r="AA9" s="13"/>
    </row>
    <row r="10" spans="1:27" ht="22.5" customHeight="1">
      <c r="A10" s="14" t="s">
        <v>191</v>
      </c>
      <c r="B10" s="8" t="s">
        <v>2212</v>
      </c>
      <c r="C10" s="8" t="s">
        <v>2751</v>
      </c>
      <c r="D10" s="8"/>
      <c r="E10" s="16"/>
      <c r="F10" s="8"/>
      <c r="G10" s="8" t="s">
        <v>9</v>
      </c>
      <c r="H10" s="8" t="s">
        <v>738</v>
      </c>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8" t="s">
        <v>2342</v>
      </c>
      <c r="C11" s="8" t="s">
        <v>2752</v>
      </c>
      <c r="D11" s="8"/>
      <c r="E11" s="16"/>
      <c r="F11" s="8"/>
      <c r="G11" s="8" t="s">
        <v>9</v>
      </c>
      <c r="H11" s="8" t="s">
        <v>616</v>
      </c>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8" t="s">
        <v>2753</v>
      </c>
      <c r="C12" s="8" t="s">
        <v>2754</v>
      </c>
      <c r="D12" s="8"/>
      <c r="E12" s="16"/>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8" t="s">
        <v>2755</v>
      </c>
      <c r="C13" s="8" t="s">
        <v>2756</v>
      </c>
      <c r="D13" s="8"/>
      <c r="E13" s="16"/>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8" t="s">
        <v>2757</v>
      </c>
      <c r="C14" s="8" t="s">
        <v>1758</v>
      </c>
      <c r="D14" s="8"/>
      <c r="E14" s="16"/>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8" t="s">
        <v>2758</v>
      </c>
      <c r="C15" s="8" t="s">
        <v>2759</v>
      </c>
      <c r="D15" s="8"/>
      <c r="E15" s="16"/>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8" t="s">
        <v>1222</v>
      </c>
      <c r="C16" s="8" t="s">
        <v>873</v>
      </c>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8" t="s">
        <v>2760</v>
      </c>
      <c r="C17" s="8" t="s">
        <v>2761</v>
      </c>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8" t="s">
        <v>819</v>
      </c>
      <c r="C18" s="8" t="s">
        <v>605</v>
      </c>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8" t="s">
        <v>2762</v>
      </c>
      <c r="C19" s="8" t="s">
        <v>873</v>
      </c>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8" t="s">
        <v>2763</v>
      </c>
      <c r="C20" s="8" t="s">
        <v>1766</v>
      </c>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8" t="s">
        <v>1220</v>
      </c>
      <c r="C21" s="8" t="s">
        <v>605</v>
      </c>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8" t="s">
        <v>2764</v>
      </c>
      <c r="C22" s="8" t="s">
        <v>610</v>
      </c>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8" t="s">
        <v>2765</v>
      </c>
      <c r="C23" s="8" t="s">
        <v>2766</v>
      </c>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8" t="s">
        <v>2131</v>
      </c>
      <c r="C24" s="8" t="s">
        <v>2766</v>
      </c>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8" t="s">
        <v>2767</v>
      </c>
      <c r="C25" s="8" t="s">
        <v>2768</v>
      </c>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8" t="s">
        <v>2020</v>
      </c>
      <c r="C26" s="8" t="s">
        <v>2769</v>
      </c>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8" t="s">
        <v>2770</v>
      </c>
      <c r="C27" s="8" t="s">
        <v>2771</v>
      </c>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8" t="s">
        <v>2772</v>
      </c>
      <c r="C28" s="8" t="s">
        <v>2773</v>
      </c>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8" t="s">
        <v>2774</v>
      </c>
      <c r="C29" s="8" t="s">
        <v>2775</v>
      </c>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8" t="s">
        <v>2776</v>
      </c>
      <c r="C30" s="8" t="s">
        <v>2777</v>
      </c>
      <c r="D30" s="8"/>
      <c r="E30" s="16"/>
      <c r="F30" s="185"/>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8" t="s">
        <v>2778</v>
      </c>
      <c r="C31" s="8" t="s">
        <v>2779</v>
      </c>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8" t="s">
        <v>2780</v>
      </c>
      <c r="C32" s="8" t="s">
        <v>2781</v>
      </c>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8" t="s">
        <v>1264</v>
      </c>
      <c r="C33" s="8" t="s">
        <v>2769</v>
      </c>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8" t="s">
        <v>2782</v>
      </c>
      <c r="C34" s="8" t="s">
        <v>2783</v>
      </c>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8" t="s">
        <v>2784</v>
      </c>
      <c r="C35" s="8" t="s">
        <v>2779</v>
      </c>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8" t="s">
        <v>857</v>
      </c>
      <c r="C36" s="8" t="s">
        <v>2785</v>
      </c>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8" t="s">
        <v>2786</v>
      </c>
      <c r="C37" s="8" t="s">
        <v>2787</v>
      </c>
      <c r="D37" s="8"/>
      <c r="E37" s="8"/>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8" t="s">
        <v>2745</v>
      </c>
      <c r="C38" s="8" t="s">
        <v>2788</v>
      </c>
      <c r="D38" s="8"/>
      <c r="E38" s="8"/>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8" t="s">
        <v>2789</v>
      </c>
      <c r="C39" s="8" t="s">
        <v>2790</v>
      </c>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8" t="s">
        <v>1266</v>
      </c>
      <c r="C40" s="8" t="s">
        <v>2791</v>
      </c>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3" t="s">
        <v>2792</v>
      </c>
      <c r="C41" s="23" t="s">
        <v>873</v>
      </c>
      <c r="D41" s="23"/>
      <c r="E41" s="16"/>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9" t="s">
        <v>2793</v>
      </c>
      <c r="C42" s="29"/>
      <c r="D42" s="29"/>
      <c r="E42" s="1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8" t="s">
        <v>2794</v>
      </c>
      <c r="C43" s="8"/>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8" t="s">
        <v>2795</v>
      </c>
      <c r="C44" s="8"/>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8"/>
      <c r="C45" s="8"/>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8"/>
      <c r="C46" s="8"/>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8"/>
      <c r="C47" s="8"/>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8"/>
      <c r="C48" s="8"/>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8"/>
      <c r="C49" s="8"/>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8"/>
      <c r="C50" s="8"/>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8"/>
      <c r="C51" s="8"/>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8"/>
      <c r="C52" s="8"/>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8"/>
      <c r="C53" s="8"/>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8"/>
      <c r="C54" s="8"/>
      <c r="D54" s="29"/>
      <c r="E54" s="16"/>
      <c r="F54" s="29"/>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8"/>
      <c r="C55" s="8"/>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8"/>
      <c r="C56" s="8"/>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8"/>
      <c r="C57" s="8"/>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8"/>
      <c r="C58" s="8"/>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8"/>
      <c r="C59" s="8"/>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8"/>
      <c r="C60" s="8"/>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8"/>
      <c r="C61" s="8"/>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8"/>
      <c r="C62" s="8"/>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8"/>
      <c r="C63" s="8"/>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8"/>
      <c r="C64" s="8"/>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8"/>
      <c r="C65" s="8"/>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8"/>
      <c r="C66" s="8"/>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8"/>
      <c r="C67" s="8"/>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8"/>
      <c r="C68" s="8"/>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8"/>
      <c r="C69" s="8"/>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8"/>
      <c r="C70" s="8"/>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8"/>
      <c r="C71" s="8"/>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8"/>
      <c r="C72" s="8"/>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8"/>
      <c r="C73" s="8"/>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8"/>
      <c r="C74" s="8"/>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8"/>
      <c r="C75" s="8"/>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8"/>
      <c r="C76" s="8"/>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8"/>
      <c r="C77" s="8"/>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8"/>
      <c r="C78" s="8"/>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8"/>
      <c r="C79" s="8"/>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8"/>
      <c r="C80" s="8"/>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8"/>
      <c r="C81" s="8"/>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8"/>
      <c r="C82" s="8"/>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2D00-000000000000}">
      <formula1>"リード,失注,提案,獲得,進行中,課題確認,アクション待ち,協業先"</formula1>
    </dataValidation>
    <dataValidation type="list" allowBlank="1" sqref="H2:H466" xr:uid="{00000000-0002-0000-2D00-000001000000}">
      <formula1>"底,高,中"</formula1>
    </dataValidation>
    <dataValidation allowBlank="1" showDropDown="1" sqref="A2:A466" xr:uid="{00000000-0002-0000-2D00-000002000000}"/>
  </dataValidations>
  <pageMargins left="0.75" right="0.75" top="1" bottom="1" header="0.5" footer="0.5"/>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10" t="s">
        <v>861</v>
      </c>
      <c r="C2" s="10" t="s">
        <v>2796</v>
      </c>
      <c r="D2" s="10"/>
      <c r="E2" s="9"/>
      <c r="F2" s="10"/>
      <c r="G2" s="10"/>
      <c r="H2" s="10"/>
      <c r="I2" s="11"/>
      <c r="J2" s="12"/>
      <c r="K2" s="13"/>
      <c r="L2" s="13"/>
      <c r="M2" s="13"/>
      <c r="N2" s="13"/>
      <c r="O2" s="13"/>
      <c r="P2" s="13"/>
      <c r="Q2" s="13"/>
      <c r="R2" s="13"/>
      <c r="S2" s="13"/>
      <c r="T2" s="13"/>
      <c r="U2" s="13"/>
      <c r="V2" s="13"/>
      <c r="W2" s="13"/>
      <c r="X2" s="13"/>
      <c r="Y2" s="13"/>
      <c r="Z2" s="13"/>
      <c r="AA2" s="13"/>
    </row>
    <row r="3" spans="1:27" ht="22.5" customHeight="1">
      <c r="A3" s="14" t="s">
        <v>184</v>
      </c>
      <c r="B3" s="8" t="s">
        <v>2797</v>
      </c>
      <c r="C3" s="8" t="s">
        <v>2798</v>
      </c>
      <c r="D3" s="8"/>
      <c r="E3" s="16"/>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8" t="s">
        <v>2799</v>
      </c>
      <c r="C4" s="8" t="s">
        <v>2800</v>
      </c>
      <c r="D4" s="8"/>
      <c r="E4" s="16"/>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8" t="s">
        <v>2801</v>
      </c>
      <c r="C5" s="8" t="s">
        <v>1294</v>
      </c>
      <c r="D5" s="8"/>
      <c r="E5" s="16"/>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8" t="s">
        <v>2285</v>
      </c>
      <c r="C6" s="8" t="s">
        <v>2800</v>
      </c>
      <c r="D6" s="8"/>
      <c r="E6" s="16"/>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8" t="s">
        <v>861</v>
      </c>
      <c r="C7" s="8" t="s">
        <v>610</v>
      </c>
      <c r="D7" s="8"/>
      <c r="E7" s="16"/>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8" t="s">
        <v>2802</v>
      </c>
      <c r="C8" s="8" t="s">
        <v>2803</v>
      </c>
      <c r="D8" s="8"/>
      <c r="E8" s="16"/>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8" t="s">
        <v>2804</v>
      </c>
      <c r="C9" s="8" t="s">
        <v>1434</v>
      </c>
      <c r="D9" s="8"/>
      <c r="E9" s="16"/>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8" t="s">
        <v>2805</v>
      </c>
      <c r="C10" s="8" t="s">
        <v>2806</v>
      </c>
      <c r="D10" s="8"/>
      <c r="E10" s="16"/>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8" t="s">
        <v>2658</v>
      </c>
      <c r="C11" s="8" t="s">
        <v>1756</v>
      </c>
      <c r="D11" s="8"/>
      <c r="E11" s="16"/>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8" t="s">
        <v>2807</v>
      </c>
      <c r="C12" s="8" t="s">
        <v>2808</v>
      </c>
      <c r="D12" s="8"/>
      <c r="E12" s="16"/>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8" t="s">
        <v>2809</v>
      </c>
      <c r="C13" s="8" t="s">
        <v>1756</v>
      </c>
      <c r="D13" s="8"/>
      <c r="E13" s="16"/>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8" t="s">
        <v>2810</v>
      </c>
      <c r="C14" s="8" t="s">
        <v>2811</v>
      </c>
      <c r="D14" s="8"/>
      <c r="E14" s="16"/>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8" t="s">
        <v>1281</v>
      </c>
      <c r="C15" s="8" t="s">
        <v>1756</v>
      </c>
      <c r="D15" s="8"/>
      <c r="E15" s="16"/>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8" t="s">
        <v>2801</v>
      </c>
      <c r="C16" s="8" t="s">
        <v>2812</v>
      </c>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8" t="s">
        <v>2813</v>
      </c>
      <c r="C17" s="8" t="s">
        <v>610</v>
      </c>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8" t="s">
        <v>2814</v>
      </c>
      <c r="C18" s="8" t="s">
        <v>900</v>
      </c>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8" t="s">
        <v>2240</v>
      </c>
      <c r="C19" s="8" t="s">
        <v>2601</v>
      </c>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8" t="s">
        <v>2285</v>
      </c>
      <c r="C20" s="8" t="s">
        <v>1694</v>
      </c>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8" t="s">
        <v>831</v>
      </c>
      <c r="C21" s="8" t="s">
        <v>2815</v>
      </c>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8"/>
      <c r="C22" s="8"/>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8"/>
      <c r="C23" s="8"/>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8"/>
      <c r="C24" s="8"/>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8"/>
      <c r="C25" s="8"/>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8"/>
      <c r="C26" s="8"/>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8"/>
      <c r="C27" s="8"/>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8"/>
      <c r="C28" s="8"/>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8"/>
      <c r="C29" s="8"/>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8"/>
      <c r="C30" s="8"/>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8"/>
      <c r="C31" s="8"/>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8"/>
      <c r="C32" s="8"/>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8"/>
      <c r="C33" s="8"/>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8"/>
      <c r="C34" s="8"/>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8"/>
      <c r="C35" s="8"/>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8"/>
      <c r="C36" s="8"/>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8"/>
      <c r="C37" s="8"/>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8"/>
      <c r="C38" s="8"/>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8"/>
      <c r="C39" s="8"/>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8"/>
      <c r="C40" s="8"/>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3"/>
      <c r="C41" s="23"/>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9"/>
      <c r="C42" s="29"/>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8"/>
      <c r="C43" s="8"/>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8"/>
      <c r="C44" s="8"/>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8"/>
      <c r="C45" s="8"/>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8"/>
      <c r="C46" s="8"/>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8"/>
      <c r="C47" s="8"/>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8"/>
      <c r="C48" s="8"/>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8"/>
      <c r="C49" s="8"/>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8"/>
      <c r="C50" s="8"/>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8"/>
      <c r="C51" s="8"/>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8"/>
      <c r="C52" s="8"/>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8"/>
      <c r="C53" s="8"/>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8"/>
      <c r="C54" s="8"/>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8"/>
      <c r="C55" s="8"/>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8"/>
      <c r="C56" s="8"/>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8"/>
      <c r="C57" s="8"/>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8"/>
      <c r="C58" s="8"/>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8"/>
      <c r="C59" s="8"/>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8"/>
      <c r="C60" s="8"/>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8"/>
      <c r="C61" s="8"/>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8"/>
      <c r="C62" s="8"/>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8"/>
      <c r="C63" s="8"/>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8"/>
      <c r="C64" s="8"/>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8"/>
      <c r="C65" s="8"/>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8"/>
      <c r="C66" s="8"/>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8"/>
      <c r="C67" s="8"/>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8"/>
      <c r="C68" s="8"/>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8"/>
      <c r="C69" s="8"/>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8"/>
      <c r="C70" s="8"/>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8"/>
      <c r="C71" s="8"/>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8"/>
      <c r="C72" s="8"/>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8"/>
      <c r="C73" s="8"/>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8"/>
      <c r="C74" s="8"/>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8"/>
      <c r="C75" s="8"/>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8"/>
      <c r="C76" s="8"/>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8"/>
      <c r="C77" s="8"/>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8"/>
      <c r="C78" s="8"/>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8"/>
      <c r="C79" s="8"/>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8"/>
      <c r="C80" s="8"/>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8"/>
      <c r="C81" s="8"/>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8"/>
      <c r="C82" s="8"/>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2E00-000000000000}">
      <formula1>"リード,失注,提案,獲得,進行中,課題確認,アクション待ち,協業先"</formula1>
    </dataValidation>
    <dataValidation type="list" allowBlank="1" sqref="H2:H466" xr:uid="{00000000-0002-0000-2E00-000001000000}">
      <formula1>"底,高,中"</formula1>
    </dataValidation>
    <dataValidation allowBlank="1" showDropDown="1" sqref="A2:A466" xr:uid="{00000000-0002-0000-2E00-000002000000}"/>
  </dataValidations>
  <pageMargins left="0.75" right="0.75" top="1" bottom="1" header="0.5" footer="0.5"/>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10" t="s">
        <v>1074</v>
      </c>
      <c r="C2" s="10"/>
      <c r="D2" s="10"/>
      <c r="E2" s="9" t="s">
        <v>2171</v>
      </c>
      <c r="F2" s="10"/>
      <c r="G2" s="10"/>
      <c r="H2" s="10"/>
      <c r="I2" s="11"/>
      <c r="J2" s="12"/>
      <c r="K2" s="13"/>
      <c r="L2" s="13"/>
      <c r="M2" s="13"/>
      <c r="N2" s="13"/>
      <c r="O2" s="13"/>
      <c r="P2" s="13"/>
      <c r="Q2" s="13"/>
      <c r="R2" s="13"/>
      <c r="S2" s="13"/>
      <c r="T2" s="13"/>
      <c r="U2" s="13"/>
      <c r="V2" s="13"/>
      <c r="W2" s="13"/>
      <c r="X2" s="13"/>
      <c r="Y2" s="13"/>
      <c r="Z2" s="13"/>
      <c r="AA2" s="13"/>
    </row>
    <row r="3" spans="1:27" ht="22.5" customHeight="1">
      <c r="A3" s="14" t="s">
        <v>184</v>
      </c>
      <c r="B3" s="8" t="s">
        <v>2816</v>
      </c>
      <c r="C3" s="8"/>
      <c r="D3" s="8"/>
      <c r="E3" s="16" t="s">
        <v>2171</v>
      </c>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8" t="s">
        <v>2817</v>
      </c>
      <c r="C4" s="8"/>
      <c r="D4" s="8"/>
      <c r="E4" s="16"/>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8" t="s">
        <v>2818</v>
      </c>
      <c r="C5" s="8"/>
      <c r="D5" s="8"/>
      <c r="E5" s="16"/>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8" t="s">
        <v>2819</v>
      </c>
      <c r="C6" s="8"/>
      <c r="D6" s="8"/>
      <c r="E6" s="16"/>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8"/>
      <c r="C7" s="8"/>
      <c r="D7" s="8"/>
      <c r="E7" s="16"/>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8"/>
      <c r="C8" s="8"/>
      <c r="D8" s="8"/>
      <c r="E8" s="16"/>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8"/>
      <c r="C9" s="8"/>
      <c r="D9" s="8"/>
      <c r="E9" s="16"/>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8"/>
      <c r="C10" s="8"/>
      <c r="D10" s="8"/>
      <c r="E10" s="16"/>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8"/>
      <c r="C11" s="8"/>
      <c r="D11" s="8"/>
      <c r="E11" s="16"/>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8"/>
      <c r="C12" s="8"/>
      <c r="D12" s="8"/>
      <c r="E12" s="16"/>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8"/>
      <c r="C13" s="8"/>
      <c r="D13" s="8"/>
      <c r="E13" s="16"/>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8"/>
      <c r="C14" s="8"/>
      <c r="D14" s="8"/>
      <c r="E14" s="16"/>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8"/>
      <c r="C15" s="8"/>
      <c r="D15" s="8"/>
      <c r="E15" s="16"/>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8"/>
      <c r="C16" s="8"/>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8"/>
      <c r="C17" s="8"/>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8"/>
      <c r="C18" s="8"/>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8"/>
      <c r="C19" s="8"/>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8"/>
      <c r="C20" s="8"/>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8"/>
      <c r="C21" s="8"/>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8"/>
      <c r="C22" s="8"/>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8"/>
      <c r="C23" s="8"/>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8"/>
      <c r="C24" s="8"/>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8"/>
      <c r="C25" s="8"/>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8"/>
      <c r="C26" s="8"/>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8"/>
      <c r="C27" s="8"/>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8"/>
      <c r="C28" s="8"/>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8"/>
      <c r="C29" s="8"/>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8"/>
      <c r="C30" s="8"/>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8"/>
      <c r="C31" s="8"/>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8"/>
      <c r="C32" s="8"/>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8"/>
      <c r="C33" s="8"/>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8"/>
      <c r="C34" s="8"/>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8"/>
      <c r="C35" s="8"/>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8"/>
      <c r="C36" s="8"/>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8"/>
      <c r="C37" s="8"/>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8"/>
      <c r="C38" s="8"/>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8"/>
      <c r="C39" s="8"/>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8"/>
      <c r="C40" s="8"/>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3"/>
      <c r="C41" s="23"/>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9"/>
      <c r="C42" s="29"/>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8"/>
      <c r="C43" s="8"/>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8"/>
      <c r="C44" s="8"/>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8"/>
      <c r="C45" s="8"/>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8"/>
      <c r="C46" s="8"/>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8"/>
      <c r="C47" s="8"/>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8"/>
      <c r="C48" s="8"/>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8"/>
      <c r="C49" s="8"/>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8"/>
      <c r="C50" s="8"/>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8"/>
      <c r="C51" s="8"/>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8"/>
      <c r="C52" s="8"/>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8"/>
      <c r="C53" s="8"/>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8"/>
      <c r="C54" s="8"/>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8"/>
      <c r="C55" s="8"/>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8"/>
      <c r="C56" s="8"/>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8"/>
      <c r="C57" s="8"/>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8"/>
      <c r="C58" s="8"/>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8"/>
      <c r="C59" s="8"/>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8"/>
      <c r="C60" s="8"/>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8"/>
      <c r="C61" s="8"/>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8"/>
      <c r="C62" s="8"/>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8"/>
      <c r="C63" s="8"/>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8"/>
      <c r="C64" s="8"/>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8"/>
      <c r="C65" s="8"/>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8"/>
      <c r="C66" s="8"/>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8"/>
      <c r="C67" s="8"/>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8"/>
      <c r="C68" s="8"/>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8"/>
      <c r="C69" s="8"/>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8"/>
      <c r="C70" s="8"/>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8"/>
      <c r="C71" s="8"/>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8"/>
      <c r="C72" s="8"/>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8"/>
      <c r="C73" s="8"/>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8"/>
      <c r="C74" s="8"/>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8"/>
      <c r="C75" s="8"/>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8"/>
      <c r="C76" s="8"/>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8"/>
      <c r="C77" s="8"/>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8"/>
      <c r="C78" s="8"/>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8"/>
      <c r="C79" s="8"/>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8"/>
      <c r="C80" s="8"/>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8"/>
      <c r="C81" s="8"/>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8"/>
      <c r="C82" s="8"/>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2F00-000000000000}">
      <formula1>"リード,失注,提案,獲得,進行中,課題確認,アクション待ち,協業先"</formula1>
    </dataValidation>
    <dataValidation type="list" allowBlank="1" sqref="H2:H466" xr:uid="{00000000-0002-0000-2F00-000001000000}">
      <formula1>"底,高,中"</formula1>
    </dataValidation>
    <dataValidation allowBlank="1" showDropDown="1" sqref="A2:A466" xr:uid="{00000000-0002-0000-2F00-000002000000}"/>
  </dataValidations>
  <pageMargins left="0.75" right="0.75" top="1" bottom="1" header="0.5" footer="0.5"/>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10" t="s">
        <v>2820</v>
      </c>
      <c r="C2" s="10" t="s">
        <v>2821</v>
      </c>
      <c r="D2" s="10"/>
      <c r="E2" s="9" t="s">
        <v>2171</v>
      </c>
      <c r="F2" s="10" t="s">
        <v>2822</v>
      </c>
      <c r="G2" s="10"/>
      <c r="H2" s="10" t="s">
        <v>738</v>
      </c>
      <c r="I2" s="11" t="s">
        <v>2823</v>
      </c>
      <c r="J2" s="12"/>
      <c r="K2" s="13"/>
      <c r="L2" s="13"/>
      <c r="M2" s="13"/>
      <c r="N2" s="13"/>
      <c r="O2" s="13"/>
      <c r="P2" s="13"/>
      <c r="Q2" s="13"/>
      <c r="R2" s="13"/>
      <c r="S2" s="13"/>
      <c r="T2" s="13"/>
      <c r="U2" s="13"/>
      <c r="V2" s="13"/>
      <c r="W2" s="13"/>
      <c r="X2" s="13"/>
      <c r="Y2" s="13"/>
      <c r="Z2" s="13"/>
      <c r="AA2" s="13"/>
    </row>
    <row r="3" spans="1:27" ht="22.5" customHeight="1">
      <c r="A3" s="14" t="s">
        <v>184</v>
      </c>
      <c r="B3" s="8" t="s">
        <v>2824</v>
      </c>
      <c r="C3" s="8" t="s">
        <v>2825</v>
      </c>
      <c r="D3" s="8"/>
      <c r="E3" s="16" t="s">
        <v>2171</v>
      </c>
      <c r="F3" s="8" t="s">
        <v>2826</v>
      </c>
      <c r="G3" s="8"/>
      <c r="H3" s="8" t="s">
        <v>616</v>
      </c>
      <c r="I3" s="17"/>
      <c r="J3" s="12"/>
      <c r="K3" s="13"/>
      <c r="L3" s="13"/>
      <c r="M3" s="13"/>
      <c r="N3" s="13"/>
      <c r="O3" s="13"/>
      <c r="P3" s="13"/>
      <c r="Q3" s="13"/>
      <c r="R3" s="13"/>
      <c r="S3" s="13"/>
      <c r="T3" s="13"/>
      <c r="U3" s="13"/>
      <c r="V3" s="13"/>
      <c r="W3" s="13"/>
      <c r="X3" s="13"/>
      <c r="Y3" s="13"/>
      <c r="Z3" s="13"/>
      <c r="AA3" s="13"/>
    </row>
    <row r="4" spans="1:27" ht="22.5" customHeight="1">
      <c r="A4" s="14" t="s">
        <v>185</v>
      </c>
      <c r="B4" s="8" t="s">
        <v>2827</v>
      </c>
      <c r="C4" s="8" t="s">
        <v>2828</v>
      </c>
      <c r="D4" s="8"/>
      <c r="E4" s="16" t="s">
        <v>2280</v>
      </c>
      <c r="F4" s="8" t="s">
        <v>2829</v>
      </c>
      <c r="G4" s="8"/>
      <c r="H4" s="8" t="s">
        <v>616</v>
      </c>
      <c r="I4" s="17"/>
      <c r="J4" s="12"/>
      <c r="K4" s="13"/>
      <c r="L4" s="13"/>
      <c r="M4" s="13"/>
      <c r="N4" s="13"/>
      <c r="O4" s="13"/>
      <c r="P4" s="13"/>
      <c r="Q4" s="13"/>
      <c r="R4" s="13"/>
      <c r="S4" s="13"/>
      <c r="T4" s="13"/>
      <c r="U4" s="13"/>
      <c r="V4" s="13"/>
      <c r="W4" s="13"/>
      <c r="X4" s="13"/>
      <c r="Y4" s="13"/>
      <c r="Z4" s="13"/>
      <c r="AA4" s="13"/>
    </row>
    <row r="5" spans="1:27" ht="22.5" customHeight="1">
      <c r="A5" s="14" t="s">
        <v>186</v>
      </c>
      <c r="B5" s="8" t="s">
        <v>2830</v>
      </c>
      <c r="C5" s="8" t="s">
        <v>2831</v>
      </c>
      <c r="D5" s="8"/>
      <c r="E5" s="16" t="s">
        <v>2171</v>
      </c>
      <c r="F5" s="8" t="s">
        <v>2832</v>
      </c>
      <c r="G5" s="8"/>
      <c r="H5" s="8" t="s">
        <v>616</v>
      </c>
      <c r="I5" s="17"/>
      <c r="J5" s="12"/>
      <c r="K5" s="13"/>
      <c r="L5" s="13"/>
      <c r="M5" s="13"/>
      <c r="N5" s="13"/>
      <c r="O5" s="13"/>
      <c r="P5" s="13"/>
      <c r="Q5" s="13"/>
      <c r="R5" s="13"/>
      <c r="S5" s="13"/>
      <c r="T5" s="13"/>
      <c r="U5" s="13"/>
      <c r="V5" s="13"/>
      <c r="W5" s="13"/>
      <c r="X5" s="13"/>
      <c r="Y5" s="13"/>
      <c r="Z5" s="13"/>
      <c r="AA5" s="13"/>
    </row>
    <row r="6" spans="1:27" ht="22.5" customHeight="1">
      <c r="A6" s="14" t="s">
        <v>187</v>
      </c>
      <c r="B6" s="8" t="s">
        <v>2833</v>
      </c>
      <c r="C6" s="8" t="s">
        <v>2834</v>
      </c>
      <c r="D6" s="8"/>
      <c r="E6" s="16" t="s">
        <v>2280</v>
      </c>
      <c r="F6" s="8" t="s">
        <v>2835</v>
      </c>
      <c r="G6" s="8"/>
      <c r="H6" s="8" t="s">
        <v>616</v>
      </c>
      <c r="I6" s="17"/>
      <c r="J6" s="12"/>
      <c r="K6" s="13"/>
      <c r="L6" s="13"/>
      <c r="M6" s="13"/>
      <c r="N6" s="13"/>
      <c r="O6" s="13"/>
      <c r="P6" s="13"/>
      <c r="Q6" s="13"/>
      <c r="R6" s="13"/>
      <c r="S6" s="13"/>
      <c r="T6" s="13"/>
      <c r="U6" s="13"/>
      <c r="V6" s="13"/>
      <c r="W6" s="13"/>
      <c r="X6" s="13"/>
      <c r="Y6" s="13"/>
      <c r="Z6" s="13"/>
      <c r="AA6" s="13"/>
    </row>
    <row r="7" spans="1:27" ht="22.5" customHeight="1">
      <c r="A7" s="14" t="s">
        <v>188</v>
      </c>
      <c r="B7" s="8" t="s">
        <v>2836</v>
      </c>
      <c r="C7" s="8" t="s">
        <v>2702</v>
      </c>
      <c r="D7" s="8"/>
      <c r="E7" s="16" t="s">
        <v>2280</v>
      </c>
      <c r="F7" s="8" t="s">
        <v>2837</v>
      </c>
      <c r="G7" s="8"/>
      <c r="H7" s="8" t="s">
        <v>616</v>
      </c>
      <c r="I7" s="17"/>
      <c r="J7" s="12"/>
      <c r="K7" s="13"/>
      <c r="L7" s="13"/>
      <c r="M7" s="13"/>
      <c r="N7" s="13"/>
      <c r="O7" s="13"/>
      <c r="P7" s="13"/>
      <c r="Q7" s="13"/>
      <c r="R7" s="13"/>
      <c r="S7" s="13"/>
      <c r="T7" s="13"/>
      <c r="U7" s="13"/>
      <c r="V7" s="13"/>
      <c r="W7" s="13"/>
      <c r="X7" s="13"/>
      <c r="Y7" s="13"/>
      <c r="Z7" s="13"/>
      <c r="AA7" s="13"/>
    </row>
    <row r="8" spans="1:27" ht="22.5" customHeight="1">
      <c r="A8" s="14" t="s">
        <v>189</v>
      </c>
      <c r="B8" s="8" t="s">
        <v>2838</v>
      </c>
      <c r="C8" s="8" t="s">
        <v>873</v>
      </c>
      <c r="D8" s="8"/>
      <c r="E8" s="16" t="s">
        <v>2280</v>
      </c>
      <c r="F8" s="8" t="s">
        <v>2839</v>
      </c>
      <c r="G8" s="8"/>
      <c r="H8" s="8" t="s">
        <v>619</v>
      </c>
      <c r="I8" s="17"/>
      <c r="J8" s="12"/>
      <c r="K8" s="13"/>
      <c r="L8" s="13"/>
      <c r="M8" s="13"/>
      <c r="N8" s="13"/>
      <c r="O8" s="13"/>
      <c r="P8" s="13"/>
      <c r="Q8" s="13"/>
      <c r="R8" s="13"/>
      <c r="S8" s="13"/>
      <c r="T8" s="13"/>
      <c r="U8" s="13"/>
      <c r="V8" s="13"/>
      <c r="W8" s="13"/>
      <c r="X8" s="13"/>
      <c r="Y8" s="13"/>
      <c r="Z8" s="13"/>
      <c r="AA8" s="13"/>
    </row>
    <row r="9" spans="1:27" ht="22.5" customHeight="1">
      <c r="A9" s="14" t="s">
        <v>190</v>
      </c>
      <c r="B9" s="8" t="s">
        <v>2840</v>
      </c>
      <c r="C9" s="8" t="s">
        <v>873</v>
      </c>
      <c r="D9" s="8"/>
      <c r="E9" s="16" t="s">
        <v>2171</v>
      </c>
      <c r="F9" s="8" t="s">
        <v>2839</v>
      </c>
      <c r="G9" s="8"/>
      <c r="H9" s="8" t="s">
        <v>619</v>
      </c>
      <c r="I9" s="17"/>
      <c r="J9" s="12"/>
      <c r="K9" s="13"/>
      <c r="L9" s="13"/>
      <c r="M9" s="13"/>
      <c r="N9" s="13"/>
      <c r="O9" s="13"/>
      <c r="P9" s="13"/>
      <c r="Q9" s="13"/>
      <c r="R9" s="13"/>
      <c r="S9" s="13"/>
      <c r="T9" s="13"/>
      <c r="U9" s="13"/>
      <c r="V9" s="13"/>
      <c r="W9" s="13"/>
      <c r="X9" s="13"/>
      <c r="Y9" s="13"/>
      <c r="Z9" s="13"/>
      <c r="AA9" s="13"/>
    </row>
    <row r="10" spans="1:27" ht="22.5" customHeight="1">
      <c r="A10" s="14" t="s">
        <v>191</v>
      </c>
      <c r="B10" s="8" t="s">
        <v>2841</v>
      </c>
      <c r="C10" s="8" t="s">
        <v>2842</v>
      </c>
      <c r="D10" s="8"/>
      <c r="E10" s="16" t="s">
        <v>2171</v>
      </c>
      <c r="F10" s="8" t="s">
        <v>2843</v>
      </c>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8" t="s">
        <v>2844</v>
      </c>
      <c r="C11" s="8" t="s">
        <v>2845</v>
      </c>
      <c r="D11" s="8"/>
      <c r="E11" s="16" t="s">
        <v>2171</v>
      </c>
      <c r="F11" s="8" t="s">
        <v>2846</v>
      </c>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8" t="s">
        <v>2847</v>
      </c>
      <c r="C12" s="8" t="s">
        <v>2848</v>
      </c>
      <c r="D12" s="8"/>
      <c r="E12" s="16" t="s">
        <v>2280</v>
      </c>
      <c r="F12" s="35" t="s">
        <v>2849</v>
      </c>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8" t="s">
        <v>2850</v>
      </c>
      <c r="C13" s="8" t="s">
        <v>2851</v>
      </c>
      <c r="D13" s="8"/>
      <c r="E13" s="16" t="s">
        <v>2280</v>
      </c>
      <c r="F13" s="8" t="s">
        <v>2852</v>
      </c>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8" t="s">
        <v>2853</v>
      </c>
      <c r="C14" s="8" t="s">
        <v>2854</v>
      </c>
      <c r="D14" s="8"/>
      <c r="E14" s="16" t="s">
        <v>2171</v>
      </c>
      <c r="F14" s="8" t="s">
        <v>2855</v>
      </c>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8" t="s">
        <v>2856</v>
      </c>
      <c r="C15" s="8" t="s">
        <v>856</v>
      </c>
      <c r="D15" s="8"/>
      <c r="E15" s="16" t="s">
        <v>2857</v>
      </c>
      <c r="F15" s="8" t="s">
        <v>2858</v>
      </c>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8" t="s">
        <v>2859</v>
      </c>
      <c r="C16" s="8" t="s">
        <v>2860</v>
      </c>
      <c r="D16" s="8"/>
      <c r="E16" s="16" t="s">
        <v>2171</v>
      </c>
      <c r="F16" s="8" t="s">
        <v>2861</v>
      </c>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8" t="s">
        <v>2862</v>
      </c>
      <c r="C17" s="8" t="s">
        <v>2863</v>
      </c>
      <c r="D17" s="8"/>
      <c r="E17" s="16" t="s">
        <v>2857</v>
      </c>
      <c r="F17" s="8" t="s">
        <v>2864</v>
      </c>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8" t="s">
        <v>2865</v>
      </c>
      <c r="C18" s="8" t="s">
        <v>2866</v>
      </c>
      <c r="D18" s="8"/>
      <c r="E18" s="16" t="s">
        <v>2857</v>
      </c>
      <c r="F18" s="8" t="s">
        <v>2867</v>
      </c>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8" t="s">
        <v>2868</v>
      </c>
      <c r="C19" s="8" t="s">
        <v>2869</v>
      </c>
      <c r="D19" s="8"/>
      <c r="E19" s="16" t="s">
        <v>2857</v>
      </c>
      <c r="F19" s="8" t="s">
        <v>2870</v>
      </c>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8" t="s">
        <v>2871</v>
      </c>
      <c r="C20" s="8" t="s">
        <v>2872</v>
      </c>
      <c r="D20" s="8"/>
      <c r="E20" s="16" t="s">
        <v>2171</v>
      </c>
      <c r="F20" s="8" t="s">
        <v>1687</v>
      </c>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8" t="s">
        <v>2873</v>
      </c>
      <c r="C21" s="8" t="s">
        <v>2874</v>
      </c>
      <c r="D21" s="8"/>
      <c r="E21" s="16" t="s">
        <v>2171</v>
      </c>
      <c r="F21" s="8" t="s">
        <v>2875</v>
      </c>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8" t="s">
        <v>2876</v>
      </c>
      <c r="C22" s="8" t="s">
        <v>2877</v>
      </c>
      <c r="D22" s="8"/>
      <c r="E22" s="16" t="s">
        <v>2878</v>
      </c>
      <c r="F22" s="8" t="s">
        <v>2879</v>
      </c>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8" t="s">
        <v>2880</v>
      </c>
      <c r="C23" s="8" t="s">
        <v>2881</v>
      </c>
      <c r="D23" s="8"/>
      <c r="E23" s="16" t="s">
        <v>2171</v>
      </c>
      <c r="F23" s="8" t="s">
        <v>2882</v>
      </c>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8" t="s">
        <v>2883</v>
      </c>
      <c r="C24" s="8" t="s">
        <v>2884</v>
      </c>
      <c r="D24" s="8"/>
      <c r="E24" s="16" t="s">
        <v>2171</v>
      </c>
      <c r="F24" s="8" t="s">
        <v>2885</v>
      </c>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8" t="s">
        <v>2886</v>
      </c>
      <c r="C25" s="8" t="s">
        <v>2887</v>
      </c>
      <c r="D25" s="8"/>
      <c r="E25" s="16" t="s">
        <v>2857</v>
      </c>
      <c r="F25" s="8" t="s">
        <v>2888</v>
      </c>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8" t="s">
        <v>2889</v>
      </c>
      <c r="C26" s="8" t="s">
        <v>2890</v>
      </c>
      <c r="D26" s="8"/>
      <c r="E26" s="16" t="s">
        <v>2171</v>
      </c>
      <c r="F26" s="8" t="s">
        <v>2891</v>
      </c>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8" t="s">
        <v>2892</v>
      </c>
      <c r="C27" s="8" t="s">
        <v>2893</v>
      </c>
      <c r="D27" s="8"/>
      <c r="E27" s="16" t="s">
        <v>2857</v>
      </c>
      <c r="F27" s="8" t="s">
        <v>2894</v>
      </c>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8"/>
      <c r="C28" s="8"/>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8"/>
      <c r="C29" s="8"/>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8"/>
      <c r="C30" s="8"/>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8"/>
      <c r="C31" s="8"/>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8"/>
      <c r="C32" s="8"/>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8"/>
      <c r="C33" s="8"/>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8"/>
      <c r="C34" s="8"/>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8"/>
      <c r="C35" s="8"/>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8"/>
      <c r="C36" s="8"/>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8"/>
      <c r="C37" s="8"/>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8"/>
      <c r="C38" s="8"/>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8"/>
      <c r="C39" s="8"/>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8"/>
      <c r="C40" s="8"/>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3"/>
      <c r="C41" s="23"/>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9"/>
      <c r="C42" s="29"/>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8"/>
      <c r="C43" s="8"/>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8"/>
      <c r="C44" s="8"/>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8"/>
      <c r="C45" s="8"/>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8"/>
      <c r="C46" s="8"/>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8"/>
      <c r="C47" s="8"/>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8"/>
      <c r="C48" s="8"/>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8"/>
      <c r="C49" s="8"/>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8"/>
      <c r="C50" s="8"/>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8"/>
      <c r="C51" s="8"/>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8"/>
      <c r="C52" s="8"/>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8"/>
      <c r="C53" s="8"/>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8"/>
      <c r="C54" s="8"/>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8"/>
      <c r="C55" s="8"/>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8"/>
      <c r="C56" s="8"/>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8"/>
      <c r="C57" s="8"/>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8"/>
      <c r="C58" s="8"/>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8"/>
      <c r="C59" s="8"/>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8"/>
      <c r="C60" s="8"/>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8"/>
      <c r="C61" s="8"/>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8"/>
      <c r="C62" s="8"/>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8"/>
      <c r="C63" s="8"/>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8"/>
      <c r="C64" s="8"/>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8"/>
      <c r="C65" s="8"/>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8"/>
      <c r="C66" s="8"/>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8"/>
      <c r="C67" s="8"/>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8"/>
      <c r="C68" s="8"/>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8"/>
      <c r="C69" s="8"/>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8"/>
      <c r="C70" s="8"/>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8"/>
      <c r="C71" s="8"/>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8"/>
      <c r="C72" s="8"/>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8"/>
      <c r="C73" s="8"/>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8"/>
      <c r="C74" s="8"/>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8"/>
      <c r="C75" s="8"/>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8"/>
      <c r="C76" s="8"/>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8"/>
      <c r="C77" s="8"/>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8"/>
      <c r="C78" s="8"/>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8"/>
      <c r="C79" s="8"/>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8"/>
      <c r="C80" s="8"/>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8"/>
      <c r="C81" s="8"/>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8"/>
      <c r="C82" s="8"/>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3000-000000000000}">
      <formula1>"リード,失注,提案,獲得,進行中,課題確認,アクション待ち,協業先"</formula1>
    </dataValidation>
    <dataValidation type="list" allowBlank="1" sqref="H2:H466" xr:uid="{00000000-0002-0000-3000-000001000000}">
      <formula1>"底,高,中"</formula1>
    </dataValidation>
    <dataValidation allowBlank="1" showDropDown="1" sqref="A2:A466" xr:uid="{00000000-0002-0000-3000-000002000000}"/>
  </dataValidations>
  <pageMargins left="0.75" right="0.75" top="1" bottom="1" header="0.5" footer="0.5"/>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10" t="s">
        <v>2895</v>
      </c>
      <c r="C2" s="10" t="s">
        <v>2896</v>
      </c>
      <c r="D2" s="10" t="s">
        <v>2897</v>
      </c>
      <c r="E2" s="9" t="s">
        <v>1303</v>
      </c>
      <c r="F2" s="10" t="s">
        <v>1290</v>
      </c>
      <c r="G2" s="10"/>
      <c r="H2" s="10" t="s">
        <v>616</v>
      </c>
      <c r="I2" s="186">
        <v>45810</v>
      </c>
      <c r="J2" s="12"/>
      <c r="K2" s="13"/>
      <c r="L2" s="13"/>
      <c r="M2" s="13"/>
      <c r="N2" s="13"/>
      <c r="O2" s="13"/>
      <c r="P2" s="13"/>
      <c r="Q2" s="13"/>
      <c r="R2" s="13"/>
      <c r="S2" s="13"/>
      <c r="T2" s="13"/>
      <c r="U2" s="13"/>
      <c r="V2" s="13"/>
      <c r="W2" s="13"/>
      <c r="X2" s="13"/>
      <c r="Y2" s="13"/>
      <c r="Z2" s="13"/>
      <c r="AA2" s="13"/>
    </row>
    <row r="3" spans="1:27" ht="22.5" customHeight="1">
      <c r="A3" s="14" t="s">
        <v>184</v>
      </c>
      <c r="B3" s="8" t="s">
        <v>2898</v>
      </c>
      <c r="C3" s="8" t="s">
        <v>2899</v>
      </c>
      <c r="D3" s="8" t="s">
        <v>2900</v>
      </c>
      <c r="E3" s="16" t="s">
        <v>1303</v>
      </c>
      <c r="F3" s="8"/>
      <c r="G3" s="8"/>
      <c r="H3" s="8" t="s">
        <v>616</v>
      </c>
      <c r="I3" s="17"/>
      <c r="J3" s="12"/>
      <c r="K3" s="13"/>
      <c r="L3" s="13"/>
      <c r="M3" s="13"/>
      <c r="N3" s="13"/>
      <c r="O3" s="13"/>
      <c r="P3" s="13"/>
      <c r="Q3" s="13"/>
      <c r="R3" s="13"/>
      <c r="S3" s="13"/>
      <c r="T3" s="13"/>
      <c r="U3" s="13"/>
      <c r="V3" s="13"/>
      <c r="W3" s="13"/>
      <c r="X3" s="13"/>
      <c r="Y3" s="13"/>
      <c r="Z3" s="13"/>
      <c r="AA3" s="13"/>
    </row>
    <row r="4" spans="1:27" ht="22.5" customHeight="1">
      <c r="A4" s="14" t="s">
        <v>185</v>
      </c>
      <c r="B4" s="8" t="s">
        <v>2901</v>
      </c>
      <c r="C4" s="8" t="s">
        <v>2902</v>
      </c>
      <c r="D4" s="8"/>
      <c r="E4" s="16" t="s">
        <v>2171</v>
      </c>
      <c r="F4" s="8"/>
      <c r="G4" s="8"/>
      <c r="H4" s="8" t="s">
        <v>738</v>
      </c>
      <c r="I4" s="17"/>
      <c r="J4" s="12"/>
      <c r="K4" s="13"/>
      <c r="L4" s="13"/>
      <c r="M4" s="13"/>
      <c r="N4" s="13"/>
      <c r="O4" s="13"/>
      <c r="P4" s="13"/>
      <c r="Q4" s="13"/>
      <c r="R4" s="13"/>
      <c r="S4" s="13"/>
      <c r="T4" s="13"/>
      <c r="U4" s="13"/>
      <c r="V4" s="13"/>
      <c r="W4" s="13"/>
      <c r="X4" s="13"/>
      <c r="Y4" s="13"/>
      <c r="Z4" s="13"/>
      <c r="AA4" s="13"/>
    </row>
    <row r="5" spans="1:27" ht="22.5" customHeight="1">
      <c r="A5" s="14" t="s">
        <v>186</v>
      </c>
      <c r="B5" s="8" t="s">
        <v>2338</v>
      </c>
      <c r="C5" s="8" t="s">
        <v>2903</v>
      </c>
      <c r="D5" s="8" t="s">
        <v>2904</v>
      </c>
      <c r="E5" s="16" t="s">
        <v>2171</v>
      </c>
      <c r="F5" s="8"/>
      <c r="G5" s="8"/>
      <c r="H5" s="8" t="s">
        <v>738</v>
      </c>
      <c r="I5" s="17"/>
      <c r="J5" s="12"/>
      <c r="K5" s="13"/>
      <c r="L5" s="13"/>
      <c r="M5" s="13"/>
      <c r="N5" s="13"/>
      <c r="O5" s="13"/>
      <c r="P5" s="13"/>
      <c r="Q5" s="13"/>
      <c r="R5" s="13"/>
      <c r="S5" s="13"/>
      <c r="T5" s="13"/>
      <c r="U5" s="13"/>
      <c r="V5" s="13"/>
      <c r="W5" s="13"/>
      <c r="X5" s="13"/>
      <c r="Y5" s="13"/>
      <c r="Z5" s="13"/>
      <c r="AA5" s="13"/>
    </row>
    <row r="6" spans="1:27" ht="22.5" customHeight="1">
      <c r="A6" s="14" t="s">
        <v>187</v>
      </c>
      <c r="B6" s="8" t="s">
        <v>2131</v>
      </c>
      <c r="C6" s="8" t="s">
        <v>2905</v>
      </c>
      <c r="D6" s="10"/>
      <c r="E6" s="16" t="s">
        <v>2171</v>
      </c>
      <c r="F6" s="8"/>
      <c r="G6" s="8"/>
      <c r="H6" s="8" t="s">
        <v>619</v>
      </c>
      <c r="I6" s="17"/>
      <c r="J6" s="12"/>
      <c r="K6" s="13"/>
      <c r="L6" s="13"/>
      <c r="M6" s="13"/>
      <c r="N6" s="13"/>
      <c r="O6" s="13"/>
      <c r="P6" s="13"/>
      <c r="Q6" s="13"/>
      <c r="R6" s="13"/>
      <c r="S6" s="13"/>
      <c r="T6" s="13"/>
      <c r="U6" s="13"/>
      <c r="V6" s="13"/>
      <c r="W6" s="13"/>
      <c r="X6" s="13"/>
      <c r="Y6" s="13"/>
      <c r="Z6" s="13"/>
      <c r="AA6" s="13"/>
    </row>
    <row r="7" spans="1:27" ht="22.5" customHeight="1">
      <c r="A7" s="14" t="s">
        <v>188</v>
      </c>
      <c r="B7" s="8" t="s">
        <v>2285</v>
      </c>
      <c r="C7" s="8" t="s">
        <v>2906</v>
      </c>
      <c r="D7" s="10"/>
      <c r="E7" s="16" t="s">
        <v>2171</v>
      </c>
      <c r="F7" s="8"/>
      <c r="G7" s="8"/>
      <c r="H7" s="8" t="s">
        <v>619</v>
      </c>
      <c r="I7" s="17"/>
      <c r="J7" s="12"/>
      <c r="K7" s="13"/>
      <c r="L7" s="13"/>
      <c r="M7" s="13"/>
      <c r="N7" s="13"/>
      <c r="O7" s="13"/>
      <c r="P7" s="13"/>
      <c r="Q7" s="13"/>
      <c r="R7" s="13"/>
      <c r="S7" s="13"/>
      <c r="T7" s="13"/>
      <c r="U7" s="13"/>
      <c r="V7" s="13"/>
      <c r="W7" s="13"/>
      <c r="X7" s="13"/>
      <c r="Y7" s="13"/>
      <c r="Z7" s="13"/>
      <c r="AA7" s="13"/>
    </row>
    <row r="8" spans="1:27" ht="22.5" customHeight="1">
      <c r="A8" s="14" t="s">
        <v>189</v>
      </c>
      <c r="B8" s="8" t="s">
        <v>1661</v>
      </c>
      <c r="C8" s="8" t="s">
        <v>2733</v>
      </c>
      <c r="D8" s="10"/>
      <c r="E8" s="16" t="s">
        <v>2171</v>
      </c>
      <c r="F8" s="8"/>
      <c r="G8" s="8"/>
      <c r="H8" s="8" t="s">
        <v>619</v>
      </c>
      <c r="I8" s="17"/>
      <c r="J8" s="12"/>
      <c r="K8" s="13"/>
      <c r="L8" s="13"/>
      <c r="M8" s="13"/>
      <c r="N8" s="13"/>
      <c r="O8" s="13"/>
      <c r="P8" s="13"/>
      <c r="Q8" s="13"/>
      <c r="R8" s="13"/>
      <c r="S8" s="13"/>
      <c r="T8" s="13"/>
      <c r="U8" s="13"/>
      <c r="V8" s="13"/>
      <c r="W8" s="13"/>
      <c r="X8" s="13"/>
      <c r="Y8" s="13"/>
      <c r="Z8" s="13"/>
      <c r="AA8" s="13"/>
    </row>
    <row r="9" spans="1:27" ht="22.5" customHeight="1">
      <c r="A9" s="14" t="s">
        <v>190</v>
      </c>
      <c r="B9" s="8" t="s">
        <v>2907</v>
      </c>
      <c r="C9" s="8" t="s">
        <v>2908</v>
      </c>
      <c r="D9" s="10" t="s">
        <v>2909</v>
      </c>
      <c r="E9" s="16" t="s">
        <v>2171</v>
      </c>
      <c r="F9" s="8"/>
      <c r="G9" s="8"/>
      <c r="H9" s="8" t="s">
        <v>619</v>
      </c>
      <c r="I9" s="17"/>
      <c r="J9" s="12"/>
      <c r="K9" s="13"/>
      <c r="L9" s="13"/>
      <c r="M9" s="13"/>
      <c r="N9" s="13"/>
      <c r="O9" s="13"/>
      <c r="P9" s="13"/>
      <c r="Q9" s="13"/>
      <c r="R9" s="13"/>
      <c r="S9" s="13"/>
      <c r="T9" s="13"/>
      <c r="U9" s="13"/>
      <c r="V9" s="13"/>
      <c r="W9" s="13"/>
      <c r="X9" s="13"/>
      <c r="Y9" s="13"/>
      <c r="Z9" s="13"/>
      <c r="AA9" s="13"/>
    </row>
    <row r="10" spans="1:27" ht="22.5" customHeight="1">
      <c r="A10" s="14" t="s">
        <v>191</v>
      </c>
      <c r="B10" s="8" t="s">
        <v>2910</v>
      </c>
      <c r="C10" s="8" t="s">
        <v>2902</v>
      </c>
      <c r="D10" s="10"/>
      <c r="E10" s="16" t="s">
        <v>2171</v>
      </c>
      <c r="F10" s="8"/>
      <c r="G10" s="8"/>
      <c r="H10" s="8" t="s">
        <v>616</v>
      </c>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8" t="s">
        <v>2911</v>
      </c>
      <c r="C11" s="8" t="s">
        <v>2912</v>
      </c>
      <c r="D11" s="10" t="s">
        <v>2913</v>
      </c>
      <c r="E11" s="16" t="s">
        <v>1303</v>
      </c>
      <c r="F11" s="8"/>
      <c r="G11" s="8"/>
      <c r="H11" s="8" t="s">
        <v>616</v>
      </c>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8" t="s">
        <v>2658</v>
      </c>
      <c r="C12" s="8" t="s">
        <v>2914</v>
      </c>
      <c r="D12" s="8" t="s">
        <v>2915</v>
      </c>
      <c r="E12" s="16" t="s">
        <v>1303</v>
      </c>
      <c r="F12" s="8"/>
      <c r="G12" s="8"/>
      <c r="H12" s="8" t="s">
        <v>616</v>
      </c>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8" t="s">
        <v>2916</v>
      </c>
      <c r="C13" s="8" t="s">
        <v>2917</v>
      </c>
      <c r="D13" s="8"/>
      <c r="E13" s="16" t="s">
        <v>2918</v>
      </c>
      <c r="F13" s="8"/>
      <c r="G13" s="8"/>
      <c r="H13" s="8" t="s">
        <v>616</v>
      </c>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8" t="s">
        <v>2919</v>
      </c>
      <c r="C14" s="8" t="s">
        <v>2428</v>
      </c>
      <c r="D14" s="8" t="s">
        <v>2920</v>
      </c>
      <c r="E14" s="16" t="s">
        <v>2171</v>
      </c>
      <c r="F14" s="8"/>
      <c r="G14" s="8"/>
      <c r="H14" s="8" t="s">
        <v>616</v>
      </c>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8" t="s">
        <v>2921</v>
      </c>
      <c r="C15" s="8" t="s">
        <v>2922</v>
      </c>
      <c r="D15" s="8" t="s">
        <v>2923</v>
      </c>
      <c r="E15" s="16" t="s">
        <v>2171</v>
      </c>
      <c r="F15" s="8"/>
      <c r="G15" s="8"/>
      <c r="H15" s="8" t="s">
        <v>619</v>
      </c>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8" t="s">
        <v>2924</v>
      </c>
      <c r="C16" s="8" t="s">
        <v>2925</v>
      </c>
      <c r="D16" s="8"/>
      <c r="E16" s="16" t="s">
        <v>1303</v>
      </c>
      <c r="F16" s="8"/>
      <c r="G16" s="8"/>
      <c r="H16" s="8" t="s">
        <v>619</v>
      </c>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8" t="s">
        <v>2926</v>
      </c>
      <c r="C17" s="8" t="s">
        <v>2927</v>
      </c>
      <c r="D17" s="8"/>
      <c r="E17" s="16" t="s">
        <v>1303</v>
      </c>
      <c r="F17" s="8"/>
      <c r="G17" s="8"/>
      <c r="H17" s="8" t="s">
        <v>619</v>
      </c>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8" t="s">
        <v>2928</v>
      </c>
      <c r="C18" s="8" t="s">
        <v>2929</v>
      </c>
      <c r="D18" s="10" t="s">
        <v>2930</v>
      </c>
      <c r="E18" s="16" t="s">
        <v>1303</v>
      </c>
      <c r="F18" s="8"/>
      <c r="G18" s="8"/>
      <c r="H18" s="8" t="s">
        <v>616</v>
      </c>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8" t="s">
        <v>2931</v>
      </c>
      <c r="C19" s="8" t="s">
        <v>2932</v>
      </c>
      <c r="D19" s="10"/>
      <c r="E19" s="16" t="s">
        <v>2171</v>
      </c>
      <c r="F19" s="8"/>
      <c r="G19" s="8"/>
      <c r="H19" s="8" t="s">
        <v>616</v>
      </c>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8" t="s">
        <v>2933</v>
      </c>
      <c r="C20" s="8" t="s">
        <v>2934</v>
      </c>
      <c r="D20" s="10"/>
      <c r="E20" s="16" t="s">
        <v>2171</v>
      </c>
      <c r="F20" s="8"/>
      <c r="G20" s="8"/>
      <c r="H20" s="8" t="s">
        <v>616</v>
      </c>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8" t="s">
        <v>2285</v>
      </c>
      <c r="C21" s="8" t="s">
        <v>809</v>
      </c>
      <c r="D21" s="8"/>
      <c r="E21" s="16" t="s">
        <v>2171</v>
      </c>
      <c r="F21" s="8"/>
      <c r="G21" s="8"/>
      <c r="H21" s="8" t="s">
        <v>616</v>
      </c>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8" t="s">
        <v>2767</v>
      </c>
      <c r="C22" s="8" t="s">
        <v>2935</v>
      </c>
      <c r="D22" s="10"/>
      <c r="E22" s="16" t="s">
        <v>2171</v>
      </c>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8" t="s">
        <v>2936</v>
      </c>
      <c r="C23" s="8" t="s">
        <v>2937</v>
      </c>
      <c r="D23" s="8"/>
      <c r="E23" s="16" t="s">
        <v>2171</v>
      </c>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8" t="s">
        <v>861</v>
      </c>
      <c r="C24" s="8" t="s">
        <v>2938</v>
      </c>
      <c r="D24" s="10"/>
      <c r="E24" s="16" t="s">
        <v>2171</v>
      </c>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8" t="s">
        <v>871</v>
      </c>
      <c r="C25" s="8" t="s">
        <v>2939</v>
      </c>
      <c r="D25" s="10"/>
      <c r="E25" s="16" t="s">
        <v>2171</v>
      </c>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8" t="s">
        <v>2940</v>
      </c>
      <c r="C26" s="8" t="s">
        <v>2941</v>
      </c>
      <c r="D26" s="10"/>
      <c r="E26" s="16" t="s">
        <v>2171</v>
      </c>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8" t="s">
        <v>1210</v>
      </c>
      <c r="C27" s="8" t="s">
        <v>1290</v>
      </c>
      <c r="D27" s="8"/>
      <c r="E27" s="16" t="s">
        <v>2171</v>
      </c>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8" t="s">
        <v>2942</v>
      </c>
      <c r="C28" s="8" t="s">
        <v>1290</v>
      </c>
      <c r="D28" s="8"/>
      <c r="E28" s="16" t="s">
        <v>2171</v>
      </c>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8" t="s">
        <v>2943</v>
      </c>
      <c r="C29" s="8" t="s">
        <v>2607</v>
      </c>
      <c r="D29" s="8"/>
      <c r="E29" s="16" t="s">
        <v>2171</v>
      </c>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8" t="s">
        <v>2944</v>
      </c>
      <c r="C30" s="8" t="s">
        <v>789</v>
      </c>
      <c r="D30" s="8"/>
      <c r="E30" s="16" t="s">
        <v>2171</v>
      </c>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8" t="s">
        <v>2945</v>
      </c>
      <c r="C31" s="8" t="s">
        <v>1290</v>
      </c>
      <c r="D31" s="8"/>
      <c r="E31" s="16" t="s">
        <v>2171</v>
      </c>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8" t="s">
        <v>607</v>
      </c>
      <c r="C32" s="8" t="s">
        <v>2946</v>
      </c>
      <c r="D32" s="8"/>
      <c r="E32" s="16" t="s">
        <v>2171</v>
      </c>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8" t="s">
        <v>2947</v>
      </c>
      <c r="C33" s="8" t="s">
        <v>2948</v>
      </c>
      <c r="D33" s="8"/>
      <c r="E33" s="16" t="s">
        <v>2171</v>
      </c>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8" t="s">
        <v>2658</v>
      </c>
      <c r="C34" s="8" t="s">
        <v>2949</v>
      </c>
      <c r="D34" s="8"/>
      <c r="E34" s="16" t="s">
        <v>2171</v>
      </c>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8" t="s">
        <v>2950</v>
      </c>
      <c r="C35" s="8" t="s">
        <v>2951</v>
      </c>
      <c r="D35" s="8"/>
      <c r="E35" s="16" t="s">
        <v>2171</v>
      </c>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8" t="s">
        <v>2285</v>
      </c>
      <c r="C36" s="8" t="s">
        <v>2952</v>
      </c>
      <c r="D36" s="8"/>
      <c r="E36" s="16" t="s">
        <v>2171</v>
      </c>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8"/>
      <c r="C37" s="8"/>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8"/>
      <c r="C38" s="8"/>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8"/>
      <c r="C39" s="8"/>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8"/>
      <c r="C40" s="8"/>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3"/>
      <c r="C41" s="23"/>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9"/>
      <c r="C42" s="29"/>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8"/>
      <c r="C43" s="8"/>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8"/>
      <c r="C44" s="8"/>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8"/>
      <c r="C45" s="8"/>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8"/>
      <c r="C46" s="8"/>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8"/>
      <c r="C47" s="8"/>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8"/>
      <c r="C48" s="8"/>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8"/>
      <c r="C49" s="8"/>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8"/>
      <c r="C50" s="8"/>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8"/>
      <c r="C51" s="8"/>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8"/>
      <c r="C52" s="8"/>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8"/>
      <c r="C53" s="8"/>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8"/>
      <c r="C54" s="8"/>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8"/>
      <c r="C55" s="8"/>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8"/>
      <c r="C56" s="8"/>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8"/>
      <c r="C57" s="8"/>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8"/>
      <c r="C58" s="8"/>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8"/>
      <c r="C59" s="8"/>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8"/>
      <c r="C60" s="8"/>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8"/>
      <c r="C61" s="8"/>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8"/>
      <c r="C62" s="8"/>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8"/>
      <c r="C63" s="8"/>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8"/>
      <c r="C64" s="8"/>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8"/>
      <c r="C65" s="8"/>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8"/>
      <c r="C66" s="8"/>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8"/>
      <c r="C67" s="8"/>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8"/>
      <c r="C68" s="8"/>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8"/>
      <c r="C69" s="8"/>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8"/>
      <c r="C70" s="8"/>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8"/>
      <c r="C71" s="8"/>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8"/>
      <c r="C72" s="8"/>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8"/>
      <c r="C73" s="8"/>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8"/>
      <c r="C74" s="8"/>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8"/>
      <c r="C75" s="8"/>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8"/>
      <c r="C76" s="8"/>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8"/>
      <c r="C77" s="8"/>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8"/>
      <c r="C78" s="8"/>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8"/>
      <c r="C79" s="8"/>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8"/>
      <c r="C80" s="8"/>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8"/>
      <c r="C81" s="8"/>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8"/>
      <c r="C82" s="8"/>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3100-000000000000}">
      <formula1>"リード,失注,提案,獲得,進行中,課題確認,アクション待ち,協業先"</formula1>
    </dataValidation>
    <dataValidation type="list" allowBlank="1" sqref="H2:H466" xr:uid="{00000000-0002-0000-3100-000001000000}">
      <formula1>"底,高,中"</formula1>
    </dataValidation>
    <dataValidation allowBlank="1" showDropDown="1" sqref="A2:A466" xr:uid="{00000000-0002-0000-3100-000002000000}"/>
  </dataValidations>
  <pageMargins left="0.75" right="0.75" top="1" bottom="1" header="0.5" footer="0.5"/>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10" t="s">
        <v>2953</v>
      </c>
      <c r="C2" s="10" t="s">
        <v>2954</v>
      </c>
      <c r="D2" s="10"/>
      <c r="E2" s="9" t="s">
        <v>2280</v>
      </c>
      <c r="F2" s="10"/>
      <c r="G2" s="10"/>
      <c r="H2" s="10"/>
      <c r="I2" s="11"/>
      <c r="J2" s="12"/>
      <c r="K2" s="13"/>
      <c r="L2" s="13"/>
      <c r="M2" s="13"/>
      <c r="N2" s="13"/>
      <c r="O2" s="13"/>
      <c r="P2" s="13"/>
      <c r="Q2" s="13"/>
      <c r="R2" s="13"/>
      <c r="S2" s="13"/>
      <c r="T2" s="13"/>
      <c r="U2" s="13"/>
      <c r="V2" s="13"/>
      <c r="W2" s="13"/>
      <c r="X2" s="13"/>
      <c r="Y2" s="13"/>
      <c r="Z2" s="13"/>
      <c r="AA2" s="13"/>
    </row>
    <row r="3" spans="1:27" ht="22.5" customHeight="1">
      <c r="A3" s="14" t="s">
        <v>184</v>
      </c>
      <c r="B3" s="8" t="s">
        <v>2955</v>
      </c>
      <c r="C3" s="8" t="s">
        <v>2956</v>
      </c>
      <c r="D3" s="8"/>
      <c r="E3" s="16" t="s">
        <v>2280</v>
      </c>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8" t="s">
        <v>2957</v>
      </c>
      <c r="C4" s="8" t="s">
        <v>671</v>
      </c>
      <c r="D4" s="8"/>
      <c r="E4" s="16" t="s">
        <v>2280</v>
      </c>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8" t="s">
        <v>2958</v>
      </c>
      <c r="C5" s="8" t="s">
        <v>2959</v>
      </c>
      <c r="D5" s="8"/>
      <c r="E5" s="16" t="s">
        <v>2280</v>
      </c>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8" t="s">
        <v>2960</v>
      </c>
      <c r="C6" s="8" t="s">
        <v>2961</v>
      </c>
      <c r="D6" s="8"/>
      <c r="E6" s="16" t="s">
        <v>2962</v>
      </c>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8" t="s">
        <v>2963</v>
      </c>
      <c r="C7" s="8" t="s">
        <v>2964</v>
      </c>
      <c r="D7" s="8"/>
      <c r="E7" s="16" t="s">
        <v>2965</v>
      </c>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8" t="s">
        <v>2966</v>
      </c>
      <c r="C8" s="8" t="s">
        <v>785</v>
      </c>
      <c r="D8" s="8"/>
      <c r="E8" s="16" t="s">
        <v>2280</v>
      </c>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8" t="s">
        <v>2967</v>
      </c>
      <c r="C9" s="8" t="s">
        <v>832</v>
      </c>
      <c r="D9" s="8"/>
      <c r="E9" s="16" t="s">
        <v>2965</v>
      </c>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8" t="s">
        <v>2968</v>
      </c>
      <c r="C10" s="8" t="s">
        <v>2969</v>
      </c>
      <c r="D10" s="8"/>
      <c r="E10" s="16" t="s">
        <v>2280</v>
      </c>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8" t="s">
        <v>2970</v>
      </c>
      <c r="C11" s="8" t="s">
        <v>2585</v>
      </c>
      <c r="D11" s="8"/>
      <c r="E11" s="16" t="s">
        <v>2280</v>
      </c>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8" t="s">
        <v>2971</v>
      </c>
      <c r="C12" s="8" t="s">
        <v>2961</v>
      </c>
      <c r="D12" s="8"/>
      <c r="E12" s="16" t="s">
        <v>2280</v>
      </c>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8" t="s">
        <v>2972</v>
      </c>
      <c r="C13" s="8" t="s">
        <v>2973</v>
      </c>
      <c r="D13" s="8"/>
      <c r="E13" s="16" t="s">
        <v>2280</v>
      </c>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8" t="s">
        <v>2974</v>
      </c>
      <c r="C14" s="8" t="s">
        <v>2973</v>
      </c>
      <c r="D14" s="8"/>
      <c r="E14" s="16" t="s">
        <v>2280</v>
      </c>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8" t="s">
        <v>2975</v>
      </c>
      <c r="C15" s="8" t="s">
        <v>783</v>
      </c>
      <c r="D15" s="8"/>
      <c r="E15" s="16" t="s">
        <v>2280</v>
      </c>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8" t="s">
        <v>2976</v>
      </c>
      <c r="C16" s="8" t="s">
        <v>1290</v>
      </c>
      <c r="D16" s="8"/>
      <c r="E16" s="16" t="s">
        <v>2280</v>
      </c>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8" t="s">
        <v>2977</v>
      </c>
      <c r="C17" s="8" t="s">
        <v>2956</v>
      </c>
      <c r="D17" s="8"/>
      <c r="E17" s="16" t="s">
        <v>2280</v>
      </c>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8" t="s">
        <v>2978</v>
      </c>
      <c r="C18" s="8" t="s">
        <v>783</v>
      </c>
      <c r="D18" s="8"/>
      <c r="E18" s="16" t="s">
        <v>2280</v>
      </c>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8" t="s">
        <v>2979</v>
      </c>
      <c r="C19" s="8" t="s">
        <v>2428</v>
      </c>
      <c r="D19" s="8"/>
      <c r="E19" s="16" t="s">
        <v>2280</v>
      </c>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8" t="s">
        <v>2980</v>
      </c>
      <c r="C20" s="8" t="s">
        <v>2961</v>
      </c>
      <c r="D20" s="8"/>
      <c r="E20" s="16" t="s">
        <v>2280</v>
      </c>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8" t="s">
        <v>2981</v>
      </c>
      <c r="C21" s="8" t="s">
        <v>1117</v>
      </c>
      <c r="D21" s="8"/>
      <c r="E21" s="16" t="s">
        <v>2280</v>
      </c>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8" t="s">
        <v>2982</v>
      </c>
      <c r="C22" s="8" t="s">
        <v>2983</v>
      </c>
      <c r="D22" s="8"/>
      <c r="E22" s="16" t="s">
        <v>2280</v>
      </c>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8" t="s">
        <v>2984</v>
      </c>
      <c r="C23" s="8" t="s">
        <v>2956</v>
      </c>
      <c r="D23" s="8"/>
      <c r="E23" s="16" t="s">
        <v>2280</v>
      </c>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8" t="s">
        <v>2985</v>
      </c>
      <c r="C24" s="8" t="s">
        <v>2986</v>
      </c>
      <c r="D24" s="8"/>
      <c r="E24" s="16" t="s">
        <v>2280</v>
      </c>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8" t="s">
        <v>2987</v>
      </c>
      <c r="C25" s="8" t="s">
        <v>2988</v>
      </c>
      <c r="D25" s="8"/>
      <c r="E25" s="16" t="s">
        <v>2965</v>
      </c>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8" t="s">
        <v>2989</v>
      </c>
      <c r="C26" s="8" t="s">
        <v>2990</v>
      </c>
      <c r="D26" s="8"/>
      <c r="E26" s="16" t="s">
        <v>2280</v>
      </c>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8" t="s">
        <v>2991</v>
      </c>
      <c r="C27" s="8" t="s">
        <v>832</v>
      </c>
      <c r="D27" s="8"/>
      <c r="E27" s="16" t="s">
        <v>2280</v>
      </c>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8" t="s">
        <v>2992</v>
      </c>
      <c r="C28" s="8" t="s">
        <v>2959</v>
      </c>
      <c r="D28" s="8"/>
      <c r="E28" s="16" t="s">
        <v>2280</v>
      </c>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8" t="s">
        <v>2993</v>
      </c>
      <c r="C29" s="8" t="s">
        <v>2994</v>
      </c>
      <c r="D29" s="8"/>
      <c r="E29" s="16" t="s">
        <v>2280</v>
      </c>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8" t="s">
        <v>2995</v>
      </c>
      <c r="C30" s="8" t="s">
        <v>2585</v>
      </c>
      <c r="D30" s="8"/>
      <c r="E30" s="16" t="s">
        <v>2962</v>
      </c>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8" t="s">
        <v>2996</v>
      </c>
      <c r="C31" s="8" t="s">
        <v>2961</v>
      </c>
      <c r="D31" s="8"/>
      <c r="E31" s="16" t="s">
        <v>2962</v>
      </c>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8" t="s">
        <v>2997</v>
      </c>
      <c r="C32" s="8" t="s">
        <v>2585</v>
      </c>
      <c r="D32" s="8"/>
      <c r="E32" s="16" t="s">
        <v>2280</v>
      </c>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8" t="s">
        <v>2998</v>
      </c>
      <c r="C33" s="8" t="s">
        <v>2999</v>
      </c>
      <c r="D33" s="8"/>
      <c r="E33" s="16" t="s">
        <v>2280</v>
      </c>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8" t="s">
        <v>3000</v>
      </c>
      <c r="C34" s="8" t="s">
        <v>3001</v>
      </c>
      <c r="D34" s="8"/>
      <c r="E34" s="16" t="s">
        <v>2280</v>
      </c>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8" t="s">
        <v>3002</v>
      </c>
      <c r="C35" s="8" t="s">
        <v>2988</v>
      </c>
      <c r="D35" s="8"/>
      <c r="E35" s="16" t="s">
        <v>2280</v>
      </c>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8" t="s">
        <v>3003</v>
      </c>
      <c r="C36" s="8" t="s">
        <v>3004</v>
      </c>
      <c r="D36" s="8"/>
      <c r="E36" s="16" t="s">
        <v>2280</v>
      </c>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8" t="s">
        <v>3005</v>
      </c>
      <c r="C37" s="8" t="s">
        <v>1750</v>
      </c>
      <c r="D37" s="8"/>
      <c r="E37" s="16" t="s">
        <v>2280</v>
      </c>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8" t="s">
        <v>3006</v>
      </c>
      <c r="C38" s="8" t="s">
        <v>2988</v>
      </c>
      <c r="D38" s="8"/>
      <c r="E38" s="16" t="s">
        <v>2280</v>
      </c>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8" t="s">
        <v>3007</v>
      </c>
      <c r="C39" s="8" t="s">
        <v>820</v>
      </c>
      <c r="D39" s="8"/>
      <c r="E39" s="16" t="s">
        <v>2280</v>
      </c>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8" t="s">
        <v>3008</v>
      </c>
      <c r="C40" s="8" t="s">
        <v>2959</v>
      </c>
      <c r="D40" s="8"/>
      <c r="E40" s="16" t="s">
        <v>2280</v>
      </c>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3" t="s">
        <v>3009</v>
      </c>
      <c r="C41" s="23" t="s">
        <v>832</v>
      </c>
      <c r="D41" s="23"/>
      <c r="E41" s="16" t="s">
        <v>2280</v>
      </c>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9"/>
      <c r="C42" s="29"/>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8"/>
      <c r="C43" s="8"/>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8"/>
      <c r="C44" s="8"/>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8"/>
      <c r="C45" s="8"/>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8"/>
      <c r="C46" s="8"/>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8"/>
      <c r="C47" s="8"/>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8"/>
      <c r="C48" s="8"/>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8"/>
      <c r="C49" s="8"/>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8"/>
      <c r="C50" s="8"/>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8"/>
      <c r="C51" s="8"/>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8"/>
      <c r="C52" s="8"/>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8"/>
      <c r="C53" s="8"/>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8"/>
      <c r="C54" s="8"/>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8"/>
      <c r="C55" s="8"/>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8"/>
      <c r="C56" s="8"/>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8"/>
      <c r="C57" s="8"/>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8"/>
      <c r="C58" s="8"/>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8"/>
      <c r="C59" s="8"/>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8"/>
      <c r="C60" s="8"/>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8"/>
      <c r="C61" s="8"/>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8"/>
      <c r="C62" s="8"/>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8"/>
      <c r="C63" s="8"/>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8"/>
      <c r="C64" s="8"/>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8"/>
      <c r="C65" s="8"/>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8"/>
      <c r="C66" s="8"/>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8"/>
      <c r="C67" s="8"/>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8"/>
      <c r="C68" s="8"/>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8"/>
      <c r="C69" s="8"/>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8"/>
      <c r="C70" s="8"/>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8"/>
      <c r="C71" s="8"/>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8"/>
      <c r="C72" s="8"/>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8"/>
      <c r="C73" s="8"/>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8"/>
      <c r="C74" s="8"/>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8"/>
      <c r="C75" s="8"/>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8"/>
      <c r="C76" s="8"/>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8"/>
      <c r="C77" s="8"/>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8"/>
      <c r="C78" s="8"/>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8"/>
      <c r="C79" s="8"/>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8"/>
      <c r="C80" s="8"/>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8"/>
      <c r="C81" s="8"/>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8"/>
      <c r="C82" s="8"/>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3200-000000000000}">
      <formula1>"リード,失注,提案,獲得,進行中,課題確認,アクション待ち,協業先"</formula1>
    </dataValidation>
    <dataValidation type="list" allowBlank="1" sqref="H2:H466" xr:uid="{00000000-0002-0000-3200-000001000000}">
      <formula1>"底,高,中"</formula1>
    </dataValidation>
    <dataValidation allowBlank="1" showDropDown="1" sqref="A2:A466" xr:uid="{00000000-0002-0000-3200-000002000000}"/>
  </dataValidations>
  <pageMargins left="0.75" right="0.75" top="1" bottom="1" header="0.5" footer="0.5"/>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outlinePr summaryBelow="0" summaryRight="0"/>
  </sheetPr>
  <dimension ref="A1:AB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4" width="21.1640625" customWidth="1"/>
    <col min="5" max="5" width="26.5" customWidth="1"/>
    <col min="6" max="6" width="20.33203125" customWidth="1"/>
    <col min="7" max="7" width="25.1640625" customWidth="1"/>
    <col min="8" max="8" width="27.1640625" customWidth="1"/>
    <col min="9" max="9" width="22.33203125" customWidth="1"/>
    <col min="10" max="10" width="22.1640625" customWidth="1"/>
  </cols>
  <sheetData>
    <row r="1" spans="1:28" ht="22.5" customHeight="1">
      <c r="A1" s="2" t="s">
        <v>174</v>
      </c>
      <c r="B1" s="3" t="s">
        <v>175</v>
      </c>
      <c r="C1" s="3" t="s">
        <v>176</v>
      </c>
      <c r="D1" s="4" t="s">
        <v>1101</v>
      </c>
      <c r="E1" s="3" t="s">
        <v>177</v>
      </c>
      <c r="F1" s="3" t="s">
        <v>178</v>
      </c>
      <c r="G1" s="4" t="s">
        <v>179</v>
      </c>
      <c r="H1" s="3" t="s">
        <v>180</v>
      </c>
      <c r="I1" s="3" t="s">
        <v>181</v>
      </c>
      <c r="J1" s="3" t="s">
        <v>182</v>
      </c>
    </row>
    <row r="2" spans="1:28" ht="22.5" customHeight="1">
      <c r="A2" s="5" t="s">
        <v>183</v>
      </c>
      <c r="B2" s="10" t="s">
        <v>3010</v>
      </c>
      <c r="C2" s="10" t="s">
        <v>3011</v>
      </c>
      <c r="D2" s="10"/>
      <c r="E2" s="10"/>
      <c r="F2" s="9"/>
      <c r="G2" s="10"/>
      <c r="H2" s="10"/>
      <c r="I2" s="10"/>
      <c r="J2" s="11"/>
      <c r="K2" s="12"/>
      <c r="L2" s="13"/>
      <c r="M2" s="13"/>
      <c r="N2" s="13"/>
      <c r="O2" s="13"/>
      <c r="P2" s="13"/>
      <c r="Q2" s="13"/>
      <c r="R2" s="13"/>
      <c r="S2" s="13"/>
      <c r="T2" s="13"/>
      <c r="U2" s="13"/>
      <c r="V2" s="13"/>
      <c r="W2" s="13"/>
      <c r="X2" s="13"/>
      <c r="Y2" s="13"/>
      <c r="Z2" s="13"/>
      <c r="AA2" s="13"/>
      <c r="AB2" s="13"/>
    </row>
    <row r="3" spans="1:28" ht="22.5" customHeight="1">
      <c r="A3" s="14" t="s">
        <v>184</v>
      </c>
      <c r="B3" s="8" t="s">
        <v>3012</v>
      </c>
      <c r="C3" s="8" t="s">
        <v>1702</v>
      </c>
      <c r="D3" s="8"/>
      <c r="E3" s="8"/>
      <c r="F3" s="16"/>
      <c r="G3" s="8"/>
      <c r="H3" s="8"/>
      <c r="I3" s="8"/>
      <c r="J3" s="17"/>
      <c r="K3" s="12"/>
      <c r="L3" s="13"/>
      <c r="M3" s="13"/>
      <c r="N3" s="13"/>
      <c r="O3" s="13"/>
      <c r="P3" s="13"/>
      <c r="Q3" s="13"/>
      <c r="R3" s="13"/>
      <c r="S3" s="13"/>
      <c r="T3" s="13"/>
      <c r="U3" s="13"/>
      <c r="V3" s="13"/>
      <c r="W3" s="13"/>
      <c r="X3" s="13"/>
      <c r="Y3" s="13"/>
      <c r="Z3" s="13"/>
      <c r="AA3" s="13"/>
      <c r="AB3" s="13"/>
    </row>
    <row r="4" spans="1:28" ht="22.5" customHeight="1">
      <c r="A4" s="14" t="s">
        <v>185</v>
      </c>
      <c r="B4" s="8" t="s">
        <v>1836</v>
      </c>
      <c r="C4" s="8" t="s">
        <v>3013</v>
      </c>
      <c r="D4" s="8"/>
      <c r="E4" s="8"/>
      <c r="F4" s="16"/>
      <c r="G4" s="8"/>
      <c r="H4" s="8"/>
      <c r="I4" s="8"/>
      <c r="J4" s="17"/>
      <c r="K4" s="12"/>
      <c r="L4" s="13"/>
      <c r="M4" s="13"/>
      <c r="N4" s="13"/>
      <c r="O4" s="13"/>
      <c r="P4" s="13"/>
      <c r="Q4" s="13"/>
      <c r="R4" s="13"/>
      <c r="S4" s="13"/>
      <c r="T4" s="13"/>
      <c r="U4" s="13"/>
      <c r="V4" s="13"/>
      <c r="W4" s="13"/>
      <c r="X4" s="13"/>
      <c r="Y4" s="13"/>
      <c r="Z4" s="13"/>
      <c r="AA4" s="13"/>
      <c r="AB4" s="13"/>
    </row>
    <row r="5" spans="1:28" ht="22.5" customHeight="1">
      <c r="A5" s="14" t="s">
        <v>186</v>
      </c>
      <c r="B5" s="8" t="s">
        <v>1373</v>
      </c>
      <c r="C5" s="8" t="s">
        <v>3014</v>
      </c>
      <c r="D5" s="8"/>
      <c r="E5" s="8"/>
      <c r="F5" s="16"/>
      <c r="G5" s="8"/>
      <c r="H5" s="8"/>
      <c r="I5" s="8"/>
      <c r="J5" s="17"/>
      <c r="K5" s="12"/>
      <c r="L5" s="13"/>
      <c r="M5" s="13"/>
      <c r="N5" s="13"/>
      <c r="O5" s="13"/>
      <c r="P5" s="13"/>
      <c r="Q5" s="13"/>
      <c r="R5" s="13"/>
      <c r="S5" s="13"/>
      <c r="T5" s="13"/>
      <c r="U5" s="13"/>
      <c r="V5" s="13"/>
      <c r="W5" s="13"/>
      <c r="X5" s="13"/>
      <c r="Y5" s="13"/>
      <c r="Z5" s="13"/>
      <c r="AA5" s="13"/>
      <c r="AB5" s="13"/>
    </row>
    <row r="6" spans="1:28" ht="22.5" customHeight="1">
      <c r="A6" s="14" t="s">
        <v>187</v>
      </c>
      <c r="B6" s="8" t="s">
        <v>3015</v>
      </c>
      <c r="C6" s="8" t="s">
        <v>3016</v>
      </c>
      <c r="D6" s="8"/>
      <c r="E6" s="8"/>
      <c r="F6" s="16"/>
      <c r="G6" s="8"/>
      <c r="H6" s="8"/>
      <c r="I6" s="8"/>
      <c r="J6" s="17"/>
      <c r="K6" s="12"/>
      <c r="L6" s="13"/>
      <c r="M6" s="13"/>
      <c r="N6" s="13"/>
      <c r="O6" s="13"/>
      <c r="P6" s="13"/>
      <c r="Q6" s="13"/>
      <c r="R6" s="13"/>
      <c r="S6" s="13"/>
      <c r="T6" s="13"/>
      <c r="U6" s="13"/>
      <c r="V6" s="13"/>
      <c r="W6" s="13"/>
      <c r="X6" s="13"/>
      <c r="Y6" s="13"/>
      <c r="Z6" s="13"/>
      <c r="AA6" s="13"/>
      <c r="AB6" s="13"/>
    </row>
    <row r="7" spans="1:28" ht="22.5" customHeight="1">
      <c r="A7" s="14" t="s">
        <v>188</v>
      </c>
      <c r="B7" s="8" t="s">
        <v>3017</v>
      </c>
      <c r="C7" s="8" t="s">
        <v>1687</v>
      </c>
      <c r="D7" s="8"/>
      <c r="E7" s="8"/>
      <c r="F7" s="16"/>
      <c r="G7" s="8"/>
      <c r="H7" s="8"/>
      <c r="I7" s="8"/>
      <c r="J7" s="17"/>
      <c r="K7" s="12"/>
      <c r="L7" s="13"/>
      <c r="M7" s="13"/>
      <c r="N7" s="13"/>
      <c r="O7" s="13"/>
      <c r="P7" s="13"/>
      <c r="Q7" s="13"/>
      <c r="R7" s="13"/>
      <c r="S7" s="13"/>
      <c r="T7" s="13"/>
      <c r="U7" s="13"/>
      <c r="V7" s="13"/>
      <c r="W7" s="13"/>
      <c r="X7" s="13"/>
      <c r="Y7" s="13"/>
      <c r="Z7" s="13"/>
      <c r="AA7" s="13"/>
      <c r="AB7" s="13"/>
    </row>
    <row r="8" spans="1:28" ht="22.5" customHeight="1">
      <c r="A8" s="14" t="s">
        <v>189</v>
      </c>
      <c r="B8" s="8" t="s">
        <v>3018</v>
      </c>
      <c r="C8" s="8" t="s">
        <v>3019</v>
      </c>
      <c r="D8" s="8"/>
      <c r="E8" s="8"/>
      <c r="F8" s="16"/>
      <c r="G8" s="8"/>
      <c r="H8" s="8"/>
      <c r="I8" s="8"/>
      <c r="J8" s="17"/>
      <c r="K8" s="12"/>
      <c r="L8" s="13"/>
      <c r="M8" s="13"/>
      <c r="N8" s="13"/>
      <c r="O8" s="13"/>
      <c r="P8" s="13"/>
      <c r="Q8" s="13"/>
      <c r="R8" s="13"/>
      <c r="S8" s="13"/>
      <c r="T8" s="13"/>
      <c r="U8" s="13"/>
      <c r="V8" s="13"/>
      <c r="W8" s="13"/>
      <c r="X8" s="13"/>
      <c r="Y8" s="13"/>
      <c r="Z8" s="13"/>
      <c r="AA8" s="13"/>
      <c r="AB8" s="13"/>
    </row>
    <row r="9" spans="1:28" ht="22.5" customHeight="1">
      <c r="A9" s="14" t="s">
        <v>190</v>
      </c>
      <c r="B9" s="8" t="s">
        <v>3020</v>
      </c>
      <c r="C9" s="8" t="s">
        <v>3016</v>
      </c>
      <c r="D9" s="8"/>
      <c r="E9" s="8"/>
      <c r="F9" s="16"/>
      <c r="G9" s="8"/>
      <c r="H9" s="8"/>
      <c r="I9" s="8"/>
      <c r="J9" s="17"/>
      <c r="K9" s="12"/>
      <c r="L9" s="13"/>
      <c r="M9" s="13"/>
      <c r="N9" s="13"/>
      <c r="O9" s="13"/>
      <c r="P9" s="13"/>
      <c r="Q9" s="13"/>
      <c r="R9" s="13"/>
      <c r="S9" s="13"/>
      <c r="T9" s="13"/>
      <c r="U9" s="13"/>
      <c r="V9" s="13"/>
      <c r="W9" s="13"/>
      <c r="X9" s="13"/>
      <c r="Y9" s="13"/>
      <c r="Z9" s="13"/>
      <c r="AA9" s="13"/>
      <c r="AB9" s="13"/>
    </row>
    <row r="10" spans="1:28" ht="22.5" customHeight="1">
      <c r="A10" s="14" t="s">
        <v>191</v>
      </c>
      <c r="B10" s="8" t="s">
        <v>3021</v>
      </c>
      <c r="C10" s="8" t="s">
        <v>3022</v>
      </c>
      <c r="D10" s="8"/>
      <c r="E10" s="8"/>
      <c r="F10" s="16"/>
      <c r="G10" s="8"/>
      <c r="H10" s="8"/>
      <c r="I10" s="8"/>
      <c r="J10" s="17"/>
      <c r="K10" s="12"/>
      <c r="L10" s="13"/>
      <c r="M10" s="13"/>
      <c r="N10" s="13"/>
      <c r="O10" s="13"/>
      <c r="P10" s="13"/>
      <c r="Q10" s="13"/>
      <c r="R10" s="13"/>
      <c r="S10" s="13"/>
      <c r="T10" s="13"/>
      <c r="U10" s="13"/>
      <c r="V10" s="13"/>
      <c r="W10" s="13"/>
      <c r="X10" s="13"/>
      <c r="Y10" s="13"/>
      <c r="Z10" s="13"/>
      <c r="AA10" s="13"/>
      <c r="AB10" s="13"/>
    </row>
    <row r="11" spans="1:28" ht="22.5" customHeight="1">
      <c r="A11" s="14" t="s">
        <v>192</v>
      </c>
      <c r="B11" s="8" t="s">
        <v>3023</v>
      </c>
      <c r="C11" s="8" t="s">
        <v>3024</v>
      </c>
      <c r="D11" s="8"/>
      <c r="E11" s="8"/>
      <c r="F11" s="16"/>
      <c r="G11" s="8"/>
      <c r="H11" s="8"/>
      <c r="I11" s="8"/>
      <c r="J11" s="17"/>
      <c r="K11" s="12"/>
      <c r="L11" s="13"/>
      <c r="M11" s="13"/>
      <c r="N11" s="13"/>
      <c r="O11" s="13"/>
      <c r="P11" s="13"/>
      <c r="Q11" s="13"/>
      <c r="R11" s="13"/>
      <c r="S11" s="13"/>
      <c r="T11" s="13"/>
      <c r="U11" s="13"/>
      <c r="V11" s="13"/>
      <c r="W11" s="13"/>
      <c r="X11" s="13"/>
      <c r="Y11" s="13"/>
      <c r="Z11" s="13"/>
      <c r="AA11" s="13"/>
      <c r="AB11" s="13"/>
    </row>
    <row r="12" spans="1:28" ht="22.5" customHeight="1">
      <c r="A12" s="14" t="s">
        <v>193</v>
      </c>
      <c r="B12" s="8" t="s">
        <v>3025</v>
      </c>
      <c r="C12" s="8" t="s">
        <v>636</v>
      </c>
      <c r="D12" s="8"/>
      <c r="E12" s="8"/>
      <c r="F12" s="16"/>
      <c r="G12" s="8"/>
      <c r="H12" s="8"/>
      <c r="I12" s="8"/>
      <c r="J12" s="17"/>
      <c r="K12" s="12"/>
      <c r="L12" s="13"/>
      <c r="M12" s="13"/>
      <c r="N12" s="13"/>
      <c r="O12" s="13"/>
      <c r="P12" s="13"/>
      <c r="Q12" s="13"/>
      <c r="R12" s="13"/>
      <c r="S12" s="13"/>
      <c r="T12" s="13"/>
      <c r="U12" s="13"/>
      <c r="V12" s="13"/>
      <c r="W12" s="13"/>
      <c r="X12" s="13"/>
      <c r="Y12" s="13"/>
      <c r="Z12" s="13"/>
      <c r="AA12" s="13"/>
      <c r="AB12" s="13"/>
    </row>
    <row r="13" spans="1:28" ht="22.5" customHeight="1">
      <c r="A13" s="14" t="s">
        <v>194</v>
      </c>
      <c r="B13" s="8" t="s">
        <v>3026</v>
      </c>
      <c r="C13" s="8" t="s">
        <v>1259</v>
      </c>
      <c r="D13" s="8"/>
      <c r="E13" s="8"/>
      <c r="F13" s="16"/>
      <c r="G13" s="8"/>
      <c r="H13" s="8"/>
      <c r="I13" s="8"/>
      <c r="J13" s="17"/>
      <c r="K13" s="12"/>
      <c r="L13" s="13"/>
      <c r="M13" s="13"/>
      <c r="N13" s="13"/>
      <c r="O13" s="13"/>
      <c r="P13" s="13"/>
      <c r="Q13" s="13"/>
      <c r="R13" s="13"/>
      <c r="S13" s="13"/>
      <c r="T13" s="13"/>
      <c r="U13" s="13"/>
      <c r="V13" s="13"/>
      <c r="W13" s="13"/>
      <c r="X13" s="13"/>
      <c r="Y13" s="13"/>
      <c r="Z13" s="13"/>
      <c r="AA13" s="13"/>
      <c r="AB13" s="13"/>
    </row>
    <row r="14" spans="1:28" ht="22.5" customHeight="1">
      <c r="A14" s="14" t="s">
        <v>195</v>
      </c>
      <c r="B14" s="8" t="s">
        <v>3027</v>
      </c>
      <c r="C14" s="8" t="s">
        <v>1259</v>
      </c>
      <c r="D14" s="8"/>
      <c r="E14" s="8"/>
      <c r="F14" s="16"/>
      <c r="G14" s="8"/>
      <c r="H14" s="8"/>
      <c r="I14" s="8"/>
      <c r="J14" s="17"/>
      <c r="K14" s="12"/>
      <c r="L14" s="13"/>
      <c r="M14" s="13"/>
      <c r="N14" s="13"/>
      <c r="O14" s="13"/>
      <c r="P14" s="13"/>
      <c r="Q14" s="13"/>
      <c r="R14" s="13"/>
      <c r="S14" s="13"/>
      <c r="T14" s="13"/>
      <c r="U14" s="13"/>
      <c r="V14" s="13"/>
      <c r="W14" s="13"/>
      <c r="X14" s="13"/>
      <c r="Y14" s="13"/>
      <c r="Z14" s="13"/>
      <c r="AA14" s="13"/>
      <c r="AB14" s="13"/>
    </row>
    <row r="15" spans="1:28" ht="22.5" customHeight="1">
      <c r="A15" s="14" t="s">
        <v>196</v>
      </c>
      <c r="B15" s="8" t="s">
        <v>3028</v>
      </c>
      <c r="C15" s="8" t="s">
        <v>1702</v>
      </c>
      <c r="D15" s="8"/>
      <c r="E15" s="8"/>
      <c r="F15" s="16"/>
      <c r="G15" s="8"/>
      <c r="H15" s="8"/>
      <c r="I15" s="8"/>
      <c r="J15" s="17"/>
      <c r="K15" s="12"/>
      <c r="L15" s="13"/>
      <c r="M15" s="13"/>
      <c r="N15" s="13"/>
      <c r="O15" s="13"/>
      <c r="P15" s="13"/>
      <c r="Q15" s="13"/>
      <c r="R15" s="13"/>
      <c r="S15" s="13"/>
      <c r="T15" s="13"/>
      <c r="U15" s="13"/>
      <c r="V15" s="13"/>
      <c r="W15" s="13"/>
      <c r="X15" s="13"/>
      <c r="Y15" s="13"/>
      <c r="Z15" s="13"/>
      <c r="AA15" s="13"/>
      <c r="AB15" s="13"/>
    </row>
    <row r="16" spans="1:28" ht="22.5" customHeight="1">
      <c r="A16" s="14" t="s">
        <v>197</v>
      </c>
      <c r="B16" s="8" t="s">
        <v>3029</v>
      </c>
      <c r="C16" s="8" t="s">
        <v>1702</v>
      </c>
      <c r="D16" s="8"/>
      <c r="E16" s="8"/>
      <c r="F16" s="16"/>
      <c r="G16" s="8"/>
      <c r="H16" s="8"/>
      <c r="I16" s="8"/>
      <c r="J16" s="17"/>
      <c r="K16" s="12"/>
      <c r="L16" s="13"/>
      <c r="M16" s="13"/>
      <c r="N16" s="13"/>
      <c r="O16" s="13"/>
      <c r="P16" s="13"/>
      <c r="Q16" s="13"/>
      <c r="R16" s="13"/>
      <c r="S16" s="13"/>
      <c r="T16" s="13"/>
      <c r="U16" s="13"/>
      <c r="V16" s="13"/>
      <c r="W16" s="13"/>
      <c r="X16" s="13"/>
      <c r="Y16" s="13"/>
      <c r="Z16" s="13"/>
      <c r="AA16" s="13"/>
      <c r="AB16" s="13"/>
    </row>
    <row r="17" spans="1:28" ht="22.5" customHeight="1">
      <c r="A17" s="14" t="s">
        <v>198</v>
      </c>
      <c r="B17" s="8" t="s">
        <v>3030</v>
      </c>
      <c r="C17" s="8" t="s">
        <v>3016</v>
      </c>
      <c r="D17" s="8"/>
      <c r="E17" s="8"/>
      <c r="F17" s="16"/>
      <c r="G17" s="8"/>
      <c r="H17" s="8"/>
      <c r="I17" s="8"/>
      <c r="J17" s="17"/>
      <c r="K17" s="12"/>
      <c r="L17" s="13"/>
      <c r="M17" s="13"/>
      <c r="N17" s="13"/>
      <c r="O17" s="13"/>
      <c r="P17" s="13"/>
      <c r="Q17" s="13"/>
      <c r="R17" s="13"/>
      <c r="S17" s="13"/>
      <c r="T17" s="13"/>
      <c r="U17" s="13"/>
      <c r="V17" s="13"/>
      <c r="W17" s="13"/>
      <c r="X17" s="13"/>
      <c r="Y17" s="13"/>
      <c r="Z17" s="13"/>
      <c r="AA17" s="13"/>
      <c r="AB17" s="13"/>
    </row>
    <row r="18" spans="1:28" ht="22.5" customHeight="1">
      <c r="A18" s="14" t="s">
        <v>199</v>
      </c>
      <c r="B18" s="8" t="s">
        <v>3031</v>
      </c>
      <c r="C18" s="8" t="s">
        <v>3032</v>
      </c>
      <c r="D18" s="8"/>
      <c r="E18" s="8"/>
      <c r="F18" s="16"/>
      <c r="G18" s="8"/>
      <c r="H18" s="8"/>
      <c r="I18" s="8"/>
      <c r="J18" s="17"/>
      <c r="K18" s="12"/>
      <c r="L18" s="13"/>
      <c r="M18" s="13"/>
      <c r="N18" s="13"/>
      <c r="O18" s="13"/>
      <c r="P18" s="13"/>
      <c r="Q18" s="13"/>
      <c r="R18" s="13"/>
      <c r="S18" s="13"/>
      <c r="T18" s="13"/>
      <c r="U18" s="13"/>
      <c r="V18" s="13"/>
      <c r="W18" s="13"/>
      <c r="X18" s="13"/>
      <c r="Y18" s="13"/>
      <c r="Z18" s="13"/>
      <c r="AA18" s="13"/>
      <c r="AB18" s="13"/>
    </row>
    <row r="19" spans="1:28" ht="22.5" customHeight="1">
      <c r="A19" s="14" t="s">
        <v>200</v>
      </c>
      <c r="B19" s="8" t="s">
        <v>3033</v>
      </c>
      <c r="C19" s="8" t="s">
        <v>605</v>
      </c>
      <c r="D19" s="8"/>
      <c r="E19" s="8"/>
      <c r="F19" s="16"/>
      <c r="G19" s="8"/>
      <c r="H19" s="8"/>
      <c r="I19" s="8"/>
      <c r="J19" s="17"/>
      <c r="K19" s="12"/>
      <c r="L19" s="13"/>
      <c r="M19" s="13"/>
      <c r="N19" s="13"/>
      <c r="O19" s="13"/>
      <c r="P19" s="13"/>
      <c r="Q19" s="13"/>
      <c r="R19" s="13"/>
      <c r="S19" s="13"/>
      <c r="T19" s="13"/>
      <c r="U19" s="13"/>
      <c r="V19" s="13"/>
      <c r="W19" s="13"/>
      <c r="X19" s="13"/>
      <c r="Y19" s="13"/>
      <c r="Z19" s="13"/>
      <c r="AA19" s="13"/>
      <c r="AB19" s="13"/>
    </row>
    <row r="20" spans="1:28" ht="22.5" customHeight="1">
      <c r="A20" s="14" t="s">
        <v>201</v>
      </c>
      <c r="B20" s="8" t="s">
        <v>3034</v>
      </c>
      <c r="C20" s="8" t="s">
        <v>3035</v>
      </c>
      <c r="D20" s="8"/>
      <c r="E20" s="8"/>
      <c r="F20" s="16"/>
      <c r="G20" s="8"/>
      <c r="H20" s="8"/>
      <c r="I20" s="8"/>
      <c r="J20" s="17"/>
      <c r="K20" s="12"/>
      <c r="L20" s="13"/>
      <c r="M20" s="13"/>
      <c r="N20" s="13"/>
      <c r="O20" s="13"/>
      <c r="P20" s="13"/>
      <c r="Q20" s="13"/>
      <c r="R20" s="13"/>
      <c r="S20" s="13"/>
      <c r="T20" s="13"/>
      <c r="U20" s="13"/>
      <c r="V20" s="13"/>
      <c r="W20" s="13"/>
      <c r="X20" s="13"/>
      <c r="Y20" s="13"/>
      <c r="Z20" s="13"/>
      <c r="AA20" s="13"/>
      <c r="AB20" s="13"/>
    </row>
    <row r="21" spans="1:28" ht="22.5" customHeight="1">
      <c r="A21" s="14" t="s">
        <v>202</v>
      </c>
      <c r="B21" s="8" t="s">
        <v>3036</v>
      </c>
      <c r="C21" s="8" t="s">
        <v>1929</v>
      </c>
      <c r="D21" s="8"/>
      <c r="E21" s="8"/>
      <c r="F21" s="16"/>
      <c r="G21" s="8"/>
      <c r="H21" s="8"/>
      <c r="I21" s="8"/>
      <c r="J21" s="17"/>
      <c r="K21" s="12"/>
      <c r="L21" s="13"/>
      <c r="M21" s="13"/>
      <c r="N21" s="13"/>
      <c r="O21" s="13"/>
      <c r="P21" s="13"/>
      <c r="Q21" s="13"/>
      <c r="R21" s="13"/>
      <c r="S21" s="13"/>
      <c r="T21" s="13"/>
      <c r="U21" s="13"/>
      <c r="V21" s="13"/>
      <c r="W21" s="13"/>
      <c r="X21" s="13"/>
      <c r="Y21" s="13"/>
      <c r="Z21" s="13"/>
      <c r="AA21" s="13"/>
      <c r="AB21" s="13"/>
    </row>
    <row r="22" spans="1:28" ht="22.5" customHeight="1">
      <c r="A22" s="14" t="s">
        <v>203</v>
      </c>
      <c r="B22" s="8" t="s">
        <v>3037</v>
      </c>
      <c r="C22" s="8" t="s">
        <v>3038</v>
      </c>
      <c r="D22" s="8"/>
      <c r="E22" s="8"/>
      <c r="F22" s="16"/>
      <c r="G22" s="8"/>
      <c r="H22" s="8"/>
      <c r="I22" s="8"/>
      <c r="J22" s="17"/>
      <c r="K22" s="12"/>
      <c r="L22" s="13"/>
      <c r="M22" s="13"/>
      <c r="N22" s="13"/>
      <c r="O22" s="13"/>
      <c r="P22" s="13"/>
      <c r="Q22" s="13"/>
      <c r="R22" s="13"/>
      <c r="S22" s="13"/>
      <c r="T22" s="13"/>
      <c r="U22" s="13"/>
      <c r="V22" s="13"/>
      <c r="W22" s="13"/>
      <c r="X22" s="13"/>
      <c r="Y22" s="13"/>
      <c r="Z22" s="13"/>
      <c r="AA22" s="13"/>
      <c r="AB22" s="13"/>
    </row>
    <row r="23" spans="1:28" ht="22.5" customHeight="1">
      <c r="A23" s="14" t="s">
        <v>204</v>
      </c>
      <c r="B23" s="8" t="s">
        <v>3039</v>
      </c>
      <c r="C23" s="8" t="s">
        <v>3040</v>
      </c>
      <c r="D23" s="8"/>
      <c r="E23" s="8"/>
      <c r="F23" s="16"/>
      <c r="G23" s="8"/>
      <c r="H23" s="8"/>
      <c r="I23" s="8"/>
      <c r="J23" s="17"/>
      <c r="K23" s="12"/>
      <c r="L23" s="13"/>
      <c r="M23" s="13"/>
      <c r="N23" s="13"/>
      <c r="O23" s="13"/>
      <c r="P23" s="13"/>
      <c r="Q23" s="13"/>
      <c r="R23" s="13"/>
      <c r="S23" s="13"/>
      <c r="T23" s="13"/>
      <c r="U23" s="13"/>
      <c r="V23" s="13"/>
      <c r="W23" s="13"/>
      <c r="X23" s="13"/>
      <c r="Y23" s="13"/>
      <c r="Z23" s="13"/>
      <c r="AA23" s="13"/>
      <c r="AB23" s="13"/>
    </row>
    <row r="24" spans="1:28" ht="22.5" customHeight="1">
      <c r="A24" s="14" t="s">
        <v>205</v>
      </c>
      <c r="B24" s="8" t="s">
        <v>3041</v>
      </c>
      <c r="C24" s="8" t="s">
        <v>3042</v>
      </c>
      <c r="D24" s="8"/>
      <c r="E24" s="8"/>
      <c r="F24" s="16"/>
      <c r="G24" s="8"/>
      <c r="H24" s="8"/>
      <c r="I24" s="8"/>
      <c r="J24" s="17"/>
      <c r="K24" s="12"/>
      <c r="L24" s="13"/>
      <c r="M24" s="13"/>
      <c r="N24" s="13"/>
      <c r="O24" s="13"/>
      <c r="P24" s="13"/>
      <c r="Q24" s="13"/>
      <c r="R24" s="13"/>
      <c r="S24" s="13"/>
      <c r="T24" s="13"/>
      <c r="U24" s="13"/>
      <c r="V24" s="13"/>
      <c r="W24" s="13"/>
      <c r="X24" s="13"/>
      <c r="Y24" s="13"/>
      <c r="Z24" s="13"/>
      <c r="AA24" s="13"/>
      <c r="AB24" s="13"/>
    </row>
    <row r="25" spans="1:28" ht="22.5" customHeight="1">
      <c r="A25" s="14" t="s">
        <v>206</v>
      </c>
      <c r="B25" s="8" t="s">
        <v>2709</v>
      </c>
      <c r="C25" s="8" t="s">
        <v>3043</v>
      </c>
      <c r="D25" s="8"/>
      <c r="E25" s="8"/>
      <c r="F25" s="16"/>
      <c r="G25" s="8"/>
      <c r="H25" s="8"/>
      <c r="I25" s="8"/>
      <c r="J25" s="17"/>
      <c r="K25" s="12"/>
      <c r="L25" s="13"/>
      <c r="M25" s="13"/>
      <c r="N25" s="13"/>
      <c r="O25" s="13"/>
      <c r="P25" s="13"/>
      <c r="Q25" s="13"/>
      <c r="R25" s="13"/>
      <c r="S25" s="13"/>
      <c r="T25" s="13"/>
      <c r="U25" s="13"/>
      <c r="V25" s="13"/>
      <c r="W25" s="13"/>
      <c r="X25" s="13"/>
      <c r="Y25" s="13"/>
      <c r="Z25" s="13"/>
      <c r="AA25" s="13"/>
      <c r="AB25" s="13"/>
    </row>
    <row r="26" spans="1:28" ht="22.5" customHeight="1">
      <c r="A26" s="14" t="s">
        <v>207</v>
      </c>
      <c r="B26" s="8" t="s">
        <v>3029</v>
      </c>
      <c r="C26" s="75" t="s">
        <v>3044</v>
      </c>
      <c r="D26" s="75" t="s">
        <v>1132</v>
      </c>
      <c r="E26" s="8"/>
      <c r="F26" s="16"/>
      <c r="G26" s="8"/>
      <c r="H26" s="8"/>
      <c r="I26" s="8"/>
      <c r="J26" s="17"/>
      <c r="K26" s="12"/>
      <c r="L26" s="13"/>
      <c r="M26" s="13"/>
      <c r="N26" s="13"/>
      <c r="O26" s="13"/>
      <c r="P26" s="13"/>
      <c r="Q26" s="13"/>
      <c r="R26" s="13"/>
      <c r="S26" s="13"/>
      <c r="T26" s="13"/>
      <c r="U26" s="13"/>
      <c r="V26" s="13"/>
      <c r="W26" s="13"/>
      <c r="X26" s="13"/>
      <c r="Y26" s="13"/>
      <c r="Z26" s="13"/>
      <c r="AA26" s="13"/>
      <c r="AB26" s="13"/>
    </row>
    <row r="27" spans="1:28" ht="22.5" customHeight="1">
      <c r="A27" s="14" t="s">
        <v>208</v>
      </c>
      <c r="B27" s="8" t="s">
        <v>3045</v>
      </c>
      <c r="C27" s="8" t="s">
        <v>3046</v>
      </c>
      <c r="D27" s="8"/>
      <c r="E27" s="8"/>
      <c r="F27" s="16"/>
      <c r="G27" s="8"/>
      <c r="H27" s="8"/>
      <c r="I27" s="8"/>
      <c r="J27" s="17"/>
      <c r="K27" s="12"/>
      <c r="L27" s="13"/>
      <c r="M27" s="13"/>
      <c r="N27" s="13"/>
      <c r="O27" s="13"/>
      <c r="P27" s="13"/>
      <c r="Q27" s="13"/>
      <c r="R27" s="13"/>
      <c r="S27" s="13"/>
      <c r="T27" s="13"/>
      <c r="U27" s="13"/>
      <c r="V27" s="13"/>
      <c r="W27" s="13"/>
      <c r="X27" s="13"/>
      <c r="Y27" s="13"/>
      <c r="Z27" s="13"/>
      <c r="AA27" s="13"/>
      <c r="AB27" s="13"/>
    </row>
    <row r="28" spans="1:28" ht="22.5" customHeight="1">
      <c r="A28" s="14" t="s">
        <v>209</v>
      </c>
      <c r="B28" s="8" t="s">
        <v>3047</v>
      </c>
      <c r="C28" s="8" t="s">
        <v>3048</v>
      </c>
      <c r="D28" s="8"/>
      <c r="E28" s="8"/>
      <c r="F28" s="16"/>
      <c r="G28" s="8"/>
      <c r="H28" s="8"/>
      <c r="I28" s="8"/>
      <c r="J28" s="17"/>
      <c r="K28" s="12"/>
      <c r="L28" s="13"/>
      <c r="M28" s="13"/>
      <c r="N28" s="13"/>
      <c r="O28" s="13"/>
      <c r="P28" s="13"/>
      <c r="Q28" s="13"/>
      <c r="R28" s="13"/>
      <c r="S28" s="13"/>
      <c r="T28" s="13"/>
      <c r="U28" s="13"/>
      <c r="V28" s="13"/>
      <c r="W28" s="13"/>
      <c r="X28" s="13"/>
      <c r="Y28" s="13"/>
      <c r="Z28" s="13"/>
      <c r="AA28" s="13"/>
      <c r="AB28" s="13"/>
    </row>
    <row r="29" spans="1:28" ht="22.5" customHeight="1">
      <c r="A29" s="14" t="s">
        <v>210</v>
      </c>
      <c r="B29" s="8" t="s">
        <v>1373</v>
      </c>
      <c r="C29" s="8" t="s">
        <v>3049</v>
      </c>
      <c r="D29" s="8"/>
      <c r="E29" s="8"/>
      <c r="F29" s="16"/>
      <c r="G29" s="8"/>
      <c r="H29" s="8"/>
      <c r="I29" s="8"/>
      <c r="J29" s="17"/>
      <c r="K29" s="12"/>
      <c r="L29" s="13"/>
      <c r="M29" s="13"/>
      <c r="N29" s="13"/>
      <c r="O29" s="13"/>
      <c r="P29" s="13"/>
      <c r="Q29" s="13"/>
      <c r="R29" s="13"/>
      <c r="S29" s="13"/>
      <c r="T29" s="13"/>
      <c r="U29" s="13"/>
      <c r="V29" s="13"/>
      <c r="W29" s="13"/>
      <c r="X29" s="13"/>
      <c r="Y29" s="13"/>
      <c r="Z29" s="13"/>
      <c r="AA29" s="13"/>
      <c r="AB29" s="13"/>
    </row>
    <row r="30" spans="1:28" ht="22.5" customHeight="1">
      <c r="A30" s="14" t="s">
        <v>211</v>
      </c>
      <c r="B30" s="8" t="s">
        <v>3050</v>
      </c>
      <c r="C30" s="8" t="s">
        <v>3051</v>
      </c>
      <c r="D30" s="8"/>
      <c r="E30" s="8"/>
      <c r="F30" s="16"/>
      <c r="G30" s="8"/>
      <c r="H30" s="8"/>
      <c r="I30" s="8"/>
      <c r="J30" s="17"/>
      <c r="K30" s="12"/>
      <c r="L30" s="13"/>
      <c r="M30" s="13"/>
      <c r="N30" s="13"/>
      <c r="O30" s="13"/>
      <c r="P30" s="13"/>
      <c r="Q30" s="13"/>
      <c r="R30" s="13"/>
      <c r="S30" s="13"/>
      <c r="T30" s="13"/>
      <c r="U30" s="13"/>
      <c r="V30" s="13"/>
      <c r="W30" s="13"/>
      <c r="X30" s="13"/>
      <c r="Y30" s="13"/>
      <c r="Z30" s="13"/>
      <c r="AA30" s="13"/>
      <c r="AB30" s="13"/>
    </row>
    <row r="31" spans="1:28" ht="22.5" customHeight="1">
      <c r="A31" s="14" t="s">
        <v>212</v>
      </c>
      <c r="B31" s="8" t="s">
        <v>1904</v>
      </c>
      <c r="C31" s="8" t="s">
        <v>3052</v>
      </c>
      <c r="D31" s="8"/>
      <c r="E31" s="8"/>
      <c r="F31" s="16"/>
      <c r="G31" s="8"/>
      <c r="H31" s="8"/>
      <c r="I31" s="8"/>
      <c r="J31" s="17"/>
      <c r="K31" s="12"/>
      <c r="L31" s="13"/>
      <c r="M31" s="13"/>
      <c r="N31" s="13"/>
      <c r="O31" s="13"/>
      <c r="P31" s="13"/>
      <c r="Q31" s="13"/>
      <c r="R31" s="13"/>
      <c r="S31" s="13"/>
      <c r="T31" s="13"/>
      <c r="U31" s="13"/>
      <c r="V31" s="13"/>
      <c r="W31" s="13"/>
      <c r="X31" s="13"/>
      <c r="Y31" s="13"/>
      <c r="Z31" s="13"/>
      <c r="AA31" s="13"/>
      <c r="AB31" s="13"/>
    </row>
    <row r="32" spans="1:28" ht="22.5" customHeight="1">
      <c r="A32" s="14" t="s">
        <v>213</v>
      </c>
      <c r="B32" s="8" t="s">
        <v>3053</v>
      </c>
      <c r="C32" s="8" t="s">
        <v>3054</v>
      </c>
      <c r="D32" s="8"/>
      <c r="E32" s="8"/>
      <c r="F32" s="16"/>
      <c r="G32" s="8"/>
      <c r="H32" s="8"/>
      <c r="I32" s="8"/>
      <c r="J32" s="17"/>
      <c r="K32" s="12"/>
      <c r="L32" s="13"/>
      <c r="M32" s="13"/>
      <c r="N32" s="13"/>
      <c r="O32" s="13"/>
      <c r="P32" s="13"/>
      <c r="Q32" s="13"/>
      <c r="R32" s="13"/>
      <c r="S32" s="13"/>
      <c r="T32" s="13"/>
      <c r="U32" s="13"/>
      <c r="V32" s="13"/>
      <c r="W32" s="13"/>
      <c r="X32" s="13"/>
      <c r="Y32" s="13"/>
      <c r="Z32" s="13"/>
      <c r="AA32" s="13"/>
      <c r="AB32" s="13"/>
    </row>
    <row r="33" spans="1:28" ht="22.5" customHeight="1">
      <c r="A33" s="14" t="s">
        <v>214</v>
      </c>
      <c r="B33" s="8" t="s">
        <v>3055</v>
      </c>
      <c r="C33" s="8" t="s">
        <v>770</v>
      </c>
      <c r="D33" s="8"/>
      <c r="E33" s="8"/>
      <c r="F33" s="16"/>
      <c r="G33" s="8"/>
      <c r="H33" s="8"/>
      <c r="I33" s="8"/>
      <c r="J33" s="17"/>
      <c r="K33" s="12"/>
      <c r="L33" s="13"/>
      <c r="M33" s="13"/>
      <c r="N33" s="13"/>
      <c r="O33" s="13"/>
      <c r="P33" s="13"/>
      <c r="Q33" s="13"/>
      <c r="R33" s="13"/>
      <c r="S33" s="13"/>
      <c r="T33" s="13"/>
      <c r="U33" s="13"/>
      <c r="V33" s="13"/>
      <c r="W33" s="13"/>
      <c r="X33" s="13"/>
      <c r="Y33" s="13"/>
      <c r="Z33" s="13"/>
      <c r="AA33" s="13"/>
      <c r="AB33" s="13"/>
    </row>
    <row r="34" spans="1:28" ht="22.5" customHeight="1">
      <c r="A34" s="14" t="s">
        <v>215</v>
      </c>
      <c r="B34" s="8" t="s">
        <v>3056</v>
      </c>
      <c r="C34" s="8" t="s">
        <v>2339</v>
      </c>
      <c r="D34" s="8"/>
      <c r="E34" s="8"/>
      <c r="F34" s="16"/>
      <c r="G34" s="8"/>
      <c r="H34" s="8"/>
      <c r="I34" s="8"/>
      <c r="J34" s="17"/>
      <c r="K34" s="12"/>
      <c r="L34" s="13"/>
      <c r="M34" s="13"/>
      <c r="N34" s="13"/>
      <c r="O34" s="13"/>
      <c r="P34" s="13"/>
      <c r="Q34" s="13"/>
      <c r="R34" s="13"/>
      <c r="S34" s="13"/>
      <c r="T34" s="13"/>
      <c r="U34" s="13"/>
      <c r="V34" s="13"/>
      <c r="W34" s="13"/>
      <c r="X34" s="13"/>
      <c r="Y34" s="13"/>
      <c r="Z34" s="13"/>
      <c r="AA34" s="13"/>
      <c r="AB34" s="13"/>
    </row>
    <row r="35" spans="1:28" ht="22.5" customHeight="1">
      <c r="A35" s="14" t="s">
        <v>216</v>
      </c>
      <c r="B35" s="8" t="s">
        <v>3057</v>
      </c>
      <c r="C35" s="8" t="s">
        <v>3058</v>
      </c>
      <c r="D35" s="8"/>
      <c r="E35" s="8"/>
      <c r="F35" s="16"/>
      <c r="G35" s="8"/>
      <c r="H35" s="8"/>
      <c r="I35" s="8"/>
      <c r="J35" s="17"/>
      <c r="K35" s="12"/>
      <c r="L35" s="13"/>
      <c r="M35" s="13"/>
      <c r="N35" s="13"/>
      <c r="O35" s="13"/>
      <c r="P35" s="13"/>
      <c r="Q35" s="13"/>
      <c r="R35" s="13"/>
      <c r="S35" s="13"/>
      <c r="T35" s="13"/>
      <c r="U35" s="13"/>
      <c r="V35" s="13"/>
      <c r="W35" s="13"/>
      <c r="X35" s="13"/>
      <c r="Y35" s="13"/>
      <c r="Z35" s="13"/>
      <c r="AA35" s="13"/>
      <c r="AB35" s="13"/>
    </row>
    <row r="36" spans="1:28" ht="22.5" customHeight="1">
      <c r="A36" s="14" t="s">
        <v>217</v>
      </c>
      <c r="B36" s="8" t="s">
        <v>3059</v>
      </c>
      <c r="C36" s="75" t="s">
        <v>3060</v>
      </c>
      <c r="D36" s="75" t="s">
        <v>1171</v>
      </c>
      <c r="E36" s="8"/>
      <c r="F36" s="16"/>
      <c r="G36" s="8"/>
      <c r="H36" s="8"/>
      <c r="I36" s="8"/>
      <c r="J36" s="17"/>
      <c r="K36" s="12"/>
      <c r="L36" s="13"/>
      <c r="M36" s="13"/>
      <c r="N36" s="13"/>
      <c r="O36" s="13"/>
      <c r="P36" s="13"/>
      <c r="Q36" s="13"/>
      <c r="R36" s="13"/>
      <c r="S36" s="13"/>
      <c r="T36" s="13"/>
      <c r="U36" s="13"/>
      <c r="V36" s="13"/>
      <c r="W36" s="13"/>
      <c r="X36" s="13"/>
      <c r="Y36" s="13"/>
      <c r="Z36" s="13"/>
      <c r="AA36" s="13"/>
      <c r="AB36" s="13"/>
    </row>
    <row r="37" spans="1:28" ht="22.5" customHeight="1">
      <c r="A37" s="14" t="s">
        <v>218</v>
      </c>
      <c r="B37" s="8" t="s">
        <v>3061</v>
      </c>
      <c r="C37" s="75" t="s">
        <v>3060</v>
      </c>
      <c r="D37" s="75" t="s">
        <v>1171</v>
      </c>
      <c r="E37" s="8"/>
      <c r="F37" s="16"/>
      <c r="G37" s="8"/>
      <c r="H37" s="8"/>
      <c r="I37" s="8"/>
      <c r="J37" s="17"/>
      <c r="K37" s="12"/>
      <c r="L37" s="13"/>
      <c r="M37" s="13"/>
      <c r="N37" s="13"/>
      <c r="O37" s="13"/>
      <c r="P37" s="13"/>
      <c r="Q37" s="13"/>
      <c r="R37" s="13"/>
      <c r="S37" s="13"/>
      <c r="T37" s="13"/>
      <c r="U37" s="13"/>
      <c r="V37" s="13"/>
      <c r="W37" s="13"/>
      <c r="X37" s="13"/>
      <c r="Y37" s="13"/>
      <c r="Z37" s="13"/>
      <c r="AA37" s="13"/>
      <c r="AB37" s="13"/>
    </row>
    <row r="38" spans="1:28" ht="22.5" customHeight="1">
      <c r="A38" s="14" t="s">
        <v>219</v>
      </c>
      <c r="B38" s="8" t="s">
        <v>639</v>
      </c>
      <c r="C38" s="8" t="s">
        <v>3062</v>
      </c>
      <c r="D38" s="8"/>
      <c r="E38" s="8"/>
      <c r="F38" s="16"/>
      <c r="G38" s="8"/>
      <c r="H38" s="8"/>
      <c r="I38" s="8"/>
      <c r="J38" s="17"/>
      <c r="K38" s="12"/>
      <c r="L38" s="13"/>
      <c r="M38" s="13"/>
      <c r="N38" s="13"/>
      <c r="O38" s="13"/>
      <c r="P38" s="13"/>
      <c r="Q38" s="13"/>
      <c r="R38" s="13"/>
      <c r="S38" s="13"/>
      <c r="T38" s="13"/>
      <c r="U38" s="13"/>
      <c r="V38" s="13"/>
      <c r="W38" s="13"/>
      <c r="X38" s="13"/>
      <c r="Y38" s="13"/>
      <c r="Z38" s="13"/>
      <c r="AA38" s="13"/>
      <c r="AB38" s="13"/>
    </row>
    <row r="39" spans="1:28" ht="22.5" customHeight="1">
      <c r="A39" s="14" t="s">
        <v>220</v>
      </c>
      <c r="B39" s="8" t="s">
        <v>3012</v>
      </c>
      <c r="C39" s="8" t="s">
        <v>3063</v>
      </c>
      <c r="D39" s="8"/>
      <c r="E39" s="8"/>
      <c r="F39" s="16"/>
      <c r="G39" s="8"/>
      <c r="H39" s="8"/>
      <c r="I39" s="8"/>
      <c r="J39" s="17"/>
      <c r="K39" s="12"/>
      <c r="L39" s="13"/>
      <c r="M39" s="13"/>
      <c r="N39" s="13"/>
      <c r="O39" s="13"/>
      <c r="P39" s="13"/>
      <c r="Q39" s="13"/>
      <c r="R39" s="13"/>
      <c r="S39" s="13"/>
      <c r="T39" s="13"/>
      <c r="U39" s="13"/>
      <c r="V39" s="13"/>
      <c r="W39" s="13"/>
      <c r="X39" s="13"/>
      <c r="Y39" s="13"/>
      <c r="Z39" s="13"/>
      <c r="AA39" s="13"/>
      <c r="AB39" s="13"/>
    </row>
    <row r="40" spans="1:28" ht="22.5" customHeight="1">
      <c r="A40" s="14" t="s">
        <v>221</v>
      </c>
      <c r="B40" s="8" t="s">
        <v>3064</v>
      </c>
      <c r="C40" s="8" t="s">
        <v>3065</v>
      </c>
      <c r="D40" s="8"/>
      <c r="E40" s="8"/>
      <c r="F40" s="16"/>
      <c r="G40" s="8"/>
      <c r="H40" s="8"/>
      <c r="I40" s="8"/>
      <c r="J40" s="17"/>
      <c r="K40" s="12"/>
      <c r="L40" s="13"/>
      <c r="M40" s="13"/>
      <c r="N40" s="13"/>
      <c r="O40" s="13"/>
      <c r="P40" s="13"/>
      <c r="Q40" s="13"/>
      <c r="R40" s="13"/>
      <c r="S40" s="13"/>
      <c r="T40" s="13"/>
      <c r="U40" s="13"/>
      <c r="V40" s="13"/>
      <c r="W40" s="13"/>
      <c r="X40" s="13"/>
      <c r="Y40" s="13"/>
      <c r="Z40" s="13"/>
      <c r="AA40" s="13"/>
      <c r="AB40" s="13"/>
    </row>
    <row r="41" spans="1:28" ht="22.5" customHeight="1">
      <c r="A41" s="21" t="s">
        <v>222</v>
      </c>
      <c r="B41" s="23" t="s">
        <v>3066</v>
      </c>
      <c r="C41" s="187" t="s">
        <v>3067</v>
      </c>
      <c r="D41" s="187" t="s">
        <v>1132</v>
      </c>
      <c r="E41" s="23"/>
      <c r="F41" s="24"/>
      <c r="G41" s="23"/>
      <c r="H41" s="23"/>
      <c r="I41" s="23"/>
      <c r="J41" s="25"/>
      <c r="K41" s="12"/>
      <c r="L41" s="13"/>
      <c r="M41" s="13"/>
      <c r="N41" s="13"/>
      <c r="O41" s="13"/>
      <c r="P41" s="13"/>
      <c r="Q41" s="13"/>
      <c r="R41" s="13"/>
      <c r="S41" s="13"/>
      <c r="T41" s="13"/>
      <c r="U41" s="13"/>
      <c r="V41" s="13"/>
      <c r="W41" s="13"/>
      <c r="X41" s="13"/>
      <c r="Y41" s="13"/>
      <c r="Z41" s="13"/>
      <c r="AA41" s="13"/>
      <c r="AB41" s="13"/>
    </row>
    <row r="42" spans="1:28" ht="22.5" customHeight="1">
      <c r="A42" s="26" t="s">
        <v>223</v>
      </c>
      <c r="B42" s="29" t="s">
        <v>3068</v>
      </c>
      <c r="C42" s="29" t="s">
        <v>3069</v>
      </c>
      <c r="D42" s="29" t="s">
        <v>1132</v>
      </c>
      <c r="E42" s="29"/>
      <c r="F42" s="26"/>
      <c r="G42" s="29"/>
      <c r="H42" s="29"/>
      <c r="I42" s="29"/>
      <c r="J42" s="29"/>
      <c r="K42" s="13"/>
      <c r="L42" s="13"/>
      <c r="M42" s="13"/>
      <c r="N42" s="13"/>
      <c r="O42" s="13"/>
      <c r="P42" s="13"/>
      <c r="Q42" s="13"/>
      <c r="R42" s="13"/>
      <c r="S42" s="13"/>
      <c r="T42" s="13"/>
      <c r="U42" s="13"/>
      <c r="V42" s="13"/>
      <c r="W42" s="13"/>
      <c r="X42" s="13"/>
      <c r="Y42" s="13"/>
      <c r="Z42" s="13"/>
      <c r="AA42" s="13"/>
      <c r="AB42" s="13"/>
    </row>
    <row r="43" spans="1:28" ht="22.5" customHeight="1">
      <c r="A43" s="16" t="s">
        <v>224</v>
      </c>
      <c r="B43" s="8"/>
      <c r="C43" s="8"/>
      <c r="D43" s="8"/>
      <c r="E43" s="8"/>
      <c r="F43" s="16"/>
      <c r="G43" s="8"/>
      <c r="H43" s="8"/>
      <c r="I43" s="8"/>
      <c r="J43" s="8"/>
      <c r="K43" s="13"/>
      <c r="L43" s="13"/>
      <c r="M43" s="13"/>
      <c r="N43" s="13"/>
      <c r="O43" s="13"/>
      <c r="P43" s="13"/>
      <c r="Q43" s="13"/>
      <c r="R43" s="13"/>
      <c r="S43" s="13"/>
      <c r="T43" s="13"/>
      <c r="U43" s="13"/>
      <c r="V43" s="13"/>
      <c r="W43" s="13"/>
      <c r="X43" s="13"/>
      <c r="Y43" s="13"/>
      <c r="Z43" s="13"/>
      <c r="AA43" s="13"/>
      <c r="AB43" s="13"/>
    </row>
    <row r="44" spans="1:28" ht="22.5" customHeight="1">
      <c r="A44" s="16" t="s">
        <v>225</v>
      </c>
      <c r="B44" s="8"/>
      <c r="C44" s="8"/>
      <c r="D44" s="8"/>
      <c r="E44" s="8"/>
      <c r="F44" s="16"/>
      <c r="G44" s="8"/>
      <c r="H44" s="8"/>
      <c r="I44" s="8"/>
      <c r="J44" s="8"/>
      <c r="K44" s="13"/>
      <c r="L44" s="13"/>
      <c r="M44" s="13"/>
      <c r="N44" s="13"/>
      <c r="O44" s="13"/>
      <c r="P44" s="13"/>
      <c r="Q44" s="13"/>
      <c r="R44" s="13"/>
      <c r="S44" s="13"/>
      <c r="T44" s="13"/>
      <c r="U44" s="13"/>
      <c r="V44" s="13"/>
      <c r="W44" s="13"/>
      <c r="X44" s="13"/>
      <c r="Y44" s="13"/>
      <c r="Z44" s="13"/>
      <c r="AA44" s="13"/>
      <c r="AB44" s="13"/>
    </row>
    <row r="45" spans="1:28" ht="22.5" customHeight="1">
      <c r="A45" s="16" t="s">
        <v>226</v>
      </c>
      <c r="B45" s="8"/>
      <c r="C45" s="8"/>
      <c r="D45" s="8"/>
      <c r="E45" s="8"/>
      <c r="F45" s="16"/>
      <c r="G45" s="8"/>
      <c r="H45" s="8"/>
      <c r="I45" s="8"/>
      <c r="J45" s="8"/>
      <c r="K45" s="13"/>
      <c r="L45" s="13"/>
      <c r="M45" s="13"/>
      <c r="N45" s="13"/>
      <c r="O45" s="13"/>
      <c r="P45" s="13"/>
      <c r="Q45" s="13"/>
      <c r="R45" s="13"/>
      <c r="S45" s="13"/>
      <c r="T45" s="13"/>
      <c r="U45" s="13"/>
      <c r="V45" s="13"/>
      <c r="W45" s="13"/>
      <c r="X45" s="13"/>
      <c r="Y45" s="13"/>
      <c r="Z45" s="13"/>
      <c r="AA45" s="13"/>
      <c r="AB45" s="13"/>
    </row>
    <row r="46" spans="1:28" ht="22.5" customHeight="1">
      <c r="A46" s="16" t="s">
        <v>227</v>
      </c>
      <c r="B46" s="8"/>
      <c r="C46" s="8"/>
      <c r="D46" s="8"/>
      <c r="E46" s="8"/>
      <c r="F46" s="16"/>
      <c r="G46" s="8"/>
      <c r="H46" s="8"/>
      <c r="I46" s="8"/>
      <c r="J46" s="8"/>
      <c r="K46" s="13"/>
      <c r="L46" s="13"/>
      <c r="M46" s="13"/>
      <c r="N46" s="13"/>
      <c r="O46" s="13"/>
      <c r="P46" s="13"/>
      <c r="Q46" s="13"/>
      <c r="R46" s="13"/>
      <c r="S46" s="13"/>
      <c r="T46" s="13"/>
      <c r="U46" s="13"/>
      <c r="V46" s="13"/>
      <c r="W46" s="13"/>
      <c r="X46" s="13"/>
      <c r="Y46" s="13"/>
      <c r="Z46" s="13"/>
      <c r="AA46" s="13"/>
      <c r="AB46" s="13"/>
    </row>
    <row r="47" spans="1:28" ht="22.5" customHeight="1">
      <c r="A47" s="16" t="s">
        <v>228</v>
      </c>
      <c r="B47" s="8"/>
      <c r="C47" s="8"/>
      <c r="D47" s="8"/>
      <c r="E47" s="8"/>
      <c r="F47" s="16"/>
      <c r="G47" s="8"/>
      <c r="H47" s="8"/>
      <c r="I47" s="8"/>
      <c r="J47" s="8"/>
      <c r="K47" s="13"/>
      <c r="L47" s="13"/>
      <c r="M47" s="13"/>
      <c r="N47" s="13"/>
      <c r="O47" s="13"/>
      <c r="P47" s="13"/>
      <c r="Q47" s="13"/>
      <c r="R47" s="13"/>
      <c r="S47" s="13"/>
      <c r="T47" s="13"/>
      <c r="U47" s="13"/>
      <c r="V47" s="13"/>
      <c r="W47" s="13"/>
      <c r="X47" s="13"/>
      <c r="Y47" s="13"/>
      <c r="Z47" s="13"/>
      <c r="AA47" s="13"/>
      <c r="AB47" s="13"/>
    </row>
    <row r="48" spans="1:28" ht="22.5" customHeight="1">
      <c r="A48" s="16" t="s">
        <v>229</v>
      </c>
      <c r="B48" s="8"/>
      <c r="C48" s="8"/>
      <c r="D48" s="8"/>
      <c r="E48" s="8"/>
      <c r="F48" s="16"/>
      <c r="G48" s="8"/>
      <c r="H48" s="8"/>
      <c r="I48" s="8"/>
      <c r="J48" s="8"/>
      <c r="K48" s="13"/>
      <c r="L48" s="13"/>
      <c r="M48" s="13"/>
      <c r="N48" s="13"/>
      <c r="O48" s="13"/>
      <c r="P48" s="13"/>
      <c r="Q48" s="13"/>
      <c r="R48" s="13"/>
      <c r="S48" s="13"/>
      <c r="T48" s="13"/>
      <c r="U48" s="13"/>
      <c r="V48" s="13"/>
      <c r="W48" s="13"/>
      <c r="X48" s="13"/>
      <c r="Y48" s="13"/>
      <c r="Z48" s="13"/>
      <c r="AA48" s="13"/>
      <c r="AB48" s="13"/>
    </row>
    <row r="49" spans="1:28" ht="22.5" customHeight="1">
      <c r="A49" s="16" t="s">
        <v>230</v>
      </c>
      <c r="B49" s="8"/>
      <c r="C49" s="8"/>
      <c r="D49" s="8"/>
      <c r="E49" s="8"/>
      <c r="F49" s="16"/>
      <c r="G49" s="8"/>
      <c r="H49" s="8"/>
      <c r="I49" s="8"/>
      <c r="J49" s="8"/>
      <c r="K49" s="13"/>
      <c r="L49" s="13"/>
      <c r="M49" s="13"/>
      <c r="N49" s="13"/>
      <c r="O49" s="13"/>
      <c r="P49" s="13"/>
      <c r="Q49" s="13"/>
      <c r="R49" s="13"/>
      <c r="S49" s="13"/>
      <c r="T49" s="13"/>
      <c r="U49" s="13"/>
      <c r="V49" s="13"/>
      <c r="W49" s="13"/>
      <c r="X49" s="13"/>
      <c r="Y49" s="13"/>
      <c r="Z49" s="13"/>
      <c r="AA49" s="13"/>
      <c r="AB49" s="13"/>
    </row>
    <row r="50" spans="1:28" ht="22.5" customHeight="1">
      <c r="A50" s="16" t="s">
        <v>231</v>
      </c>
      <c r="B50" s="8"/>
      <c r="C50" s="8"/>
      <c r="D50" s="8"/>
      <c r="E50" s="8"/>
      <c r="F50" s="16"/>
      <c r="G50" s="8"/>
      <c r="H50" s="8"/>
      <c r="I50" s="8"/>
      <c r="J50" s="8"/>
      <c r="K50" s="13"/>
      <c r="L50" s="13"/>
      <c r="M50" s="13"/>
      <c r="N50" s="13"/>
      <c r="O50" s="13"/>
      <c r="P50" s="13"/>
      <c r="Q50" s="13"/>
      <c r="R50" s="13"/>
      <c r="S50" s="13"/>
      <c r="T50" s="13"/>
      <c r="U50" s="13"/>
      <c r="V50" s="13"/>
      <c r="W50" s="13"/>
      <c r="X50" s="13"/>
      <c r="Y50" s="13"/>
      <c r="Z50" s="13"/>
      <c r="AA50" s="13"/>
      <c r="AB50" s="13"/>
    </row>
    <row r="51" spans="1:28" ht="22.5" customHeight="1">
      <c r="A51" s="16" t="s">
        <v>232</v>
      </c>
      <c r="B51" s="8"/>
      <c r="C51" s="8"/>
      <c r="D51" s="8"/>
      <c r="E51" s="8"/>
      <c r="F51" s="16"/>
      <c r="G51" s="8"/>
      <c r="H51" s="8"/>
      <c r="I51" s="8"/>
      <c r="J51" s="8"/>
      <c r="K51" s="13"/>
      <c r="L51" s="13"/>
      <c r="M51" s="13"/>
      <c r="N51" s="13"/>
      <c r="O51" s="13"/>
      <c r="P51" s="13"/>
      <c r="Q51" s="13"/>
      <c r="R51" s="13"/>
      <c r="S51" s="13"/>
      <c r="T51" s="13"/>
      <c r="U51" s="13"/>
      <c r="V51" s="13"/>
      <c r="W51" s="13"/>
      <c r="X51" s="13"/>
      <c r="Y51" s="13"/>
      <c r="Z51" s="13"/>
      <c r="AA51" s="13"/>
      <c r="AB51" s="13"/>
    </row>
    <row r="52" spans="1:28" ht="22.5" customHeight="1">
      <c r="A52" s="16" t="s">
        <v>233</v>
      </c>
      <c r="B52" s="8"/>
      <c r="C52" s="8"/>
      <c r="D52" s="8"/>
      <c r="E52" s="8"/>
      <c r="F52" s="16"/>
      <c r="G52" s="8"/>
      <c r="H52" s="8"/>
      <c r="I52" s="8"/>
      <c r="J52" s="8"/>
      <c r="K52" s="13"/>
      <c r="L52" s="13"/>
      <c r="M52" s="13"/>
      <c r="N52" s="13"/>
      <c r="O52" s="13"/>
      <c r="P52" s="13"/>
      <c r="Q52" s="13"/>
      <c r="R52" s="13"/>
      <c r="S52" s="13"/>
      <c r="T52" s="13"/>
      <c r="U52" s="13"/>
      <c r="V52" s="13"/>
      <c r="W52" s="13"/>
      <c r="X52" s="13"/>
      <c r="Y52" s="13"/>
      <c r="Z52" s="13"/>
      <c r="AA52" s="13"/>
      <c r="AB52" s="13"/>
    </row>
    <row r="53" spans="1:28" ht="22.5" customHeight="1">
      <c r="A53" s="16" t="s">
        <v>234</v>
      </c>
      <c r="B53" s="8"/>
      <c r="C53" s="8"/>
      <c r="D53" s="8"/>
      <c r="E53" s="8"/>
      <c r="F53" s="16"/>
      <c r="G53" s="8"/>
      <c r="H53" s="8"/>
      <c r="I53" s="8"/>
      <c r="J53" s="8"/>
      <c r="K53" s="13"/>
      <c r="L53" s="13"/>
      <c r="M53" s="13"/>
      <c r="N53" s="13"/>
      <c r="O53" s="13"/>
      <c r="P53" s="13"/>
      <c r="Q53" s="13"/>
      <c r="R53" s="13"/>
      <c r="S53" s="13"/>
      <c r="T53" s="13"/>
      <c r="U53" s="13"/>
      <c r="V53" s="13"/>
      <c r="W53" s="13"/>
      <c r="X53" s="13"/>
      <c r="Y53" s="13"/>
      <c r="Z53" s="13"/>
      <c r="AA53" s="13"/>
      <c r="AB53" s="13"/>
    </row>
    <row r="54" spans="1:28" ht="22.5" customHeight="1">
      <c r="A54" s="16" t="s">
        <v>235</v>
      </c>
      <c r="B54" s="8"/>
      <c r="C54" s="8"/>
      <c r="D54" s="8"/>
      <c r="E54" s="8"/>
      <c r="F54" s="16"/>
      <c r="G54" s="8"/>
      <c r="H54" s="8"/>
      <c r="I54" s="8"/>
      <c r="J54" s="8"/>
      <c r="K54" s="13"/>
      <c r="L54" s="13"/>
      <c r="M54" s="13"/>
      <c r="N54" s="13"/>
      <c r="O54" s="13"/>
      <c r="P54" s="13"/>
      <c r="Q54" s="13"/>
      <c r="R54" s="13"/>
      <c r="S54" s="13"/>
      <c r="T54" s="13"/>
      <c r="U54" s="13"/>
      <c r="V54" s="13"/>
      <c r="W54" s="13"/>
      <c r="X54" s="13"/>
      <c r="Y54" s="13"/>
      <c r="Z54" s="13"/>
      <c r="AA54" s="13"/>
      <c r="AB54" s="13"/>
    </row>
    <row r="55" spans="1:28" ht="22.5" customHeight="1">
      <c r="A55" s="16" t="s">
        <v>236</v>
      </c>
      <c r="B55" s="8"/>
      <c r="C55" s="8"/>
      <c r="D55" s="8"/>
      <c r="E55" s="8"/>
      <c r="F55" s="16"/>
      <c r="G55" s="8"/>
      <c r="H55" s="8"/>
      <c r="I55" s="8"/>
      <c r="J55" s="8"/>
      <c r="K55" s="13"/>
      <c r="L55" s="13"/>
      <c r="M55" s="13"/>
      <c r="N55" s="13"/>
      <c r="O55" s="13"/>
      <c r="P55" s="13"/>
      <c r="Q55" s="13"/>
      <c r="R55" s="13"/>
      <c r="S55" s="13"/>
      <c r="T55" s="13"/>
      <c r="U55" s="13"/>
      <c r="V55" s="13"/>
      <c r="W55" s="13"/>
      <c r="X55" s="13"/>
      <c r="Y55" s="13"/>
      <c r="Z55" s="13"/>
      <c r="AA55" s="13"/>
      <c r="AB55" s="13"/>
    </row>
    <row r="56" spans="1:28" ht="22.5" customHeight="1">
      <c r="A56" s="16" t="s">
        <v>237</v>
      </c>
      <c r="B56" s="8"/>
      <c r="C56" s="8"/>
      <c r="D56" s="8"/>
      <c r="E56" s="8"/>
      <c r="F56" s="16"/>
      <c r="G56" s="8"/>
      <c r="H56" s="8"/>
      <c r="I56" s="8"/>
      <c r="J56" s="8"/>
      <c r="K56" s="13"/>
      <c r="L56" s="13"/>
      <c r="M56" s="13"/>
      <c r="N56" s="13"/>
      <c r="O56" s="13"/>
      <c r="P56" s="13"/>
      <c r="Q56" s="13"/>
      <c r="R56" s="13"/>
      <c r="S56" s="13"/>
      <c r="T56" s="13"/>
      <c r="U56" s="13"/>
      <c r="V56" s="13"/>
      <c r="W56" s="13"/>
      <c r="X56" s="13"/>
      <c r="Y56" s="13"/>
      <c r="Z56" s="13"/>
      <c r="AA56" s="13"/>
      <c r="AB56" s="13"/>
    </row>
    <row r="57" spans="1:28" ht="22.5" customHeight="1">
      <c r="A57" s="16" t="s">
        <v>238</v>
      </c>
      <c r="B57" s="8"/>
      <c r="C57" s="8"/>
      <c r="D57" s="8"/>
      <c r="E57" s="8"/>
      <c r="F57" s="16"/>
      <c r="G57" s="8"/>
      <c r="H57" s="8"/>
      <c r="I57" s="8"/>
      <c r="J57" s="8"/>
      <c r="K57" s="13"/>
      <c r="L57" s="13"/>
      <c r="M57" s="13"/>
      <c r="N57" s="13"/>
      <c r="O57" s="13"/>
      <c r="P57" s="13"/>
      <c r="Q57" s="13"/>
      <c r="R57" s="13"/>
      <c r="S57" s="13"/>
      <c r="T57" s="13"/>
      <c r="U57" s="13"/>
      <c r="V57" s="13"/>
      <c r="W57" s="13"/>
      <c r="X57" s="13"/>
      <c r="Y57" s="13"/>
      <c r="Z57" s="13"/>
      <c r="AA57" s="13"/>
      <c r="AB57" s="13"/>
    </row>
    <row r="58" spans="1:28" ht="22.5" customHeight="1">
      <c r="A58" s="16" t="s">
        <v>239</v>
      </c>
      <c r="B58" s="8"/>
      <c r="C58" s="8"/>
      <c r="D58" s="8"/>
      <c r="E58" s="8"/>
      <c r="F58" s="16"/>
      <c r="G58" s="8"/>
      <c r="H58" s="8"/>
      <c r="I58" s="8"/>
      <c r="J58" s="8"/>
      <c r="K58" s="13"/>
      <c r="L58" s="13"/>
      <c r="M58" s="13"/>
      <c r="N58" s="13"/>
      <c r="O58" s="13"/>
      <c r="P58" s="13"/>
      <c r="Q58" s="13"/>
      <c r="R58" s="13"/>
      <c r="S58" s="13"/>
      <c r="T58" s="13"/>
      <c r="U58" s="13"/>
      <c r="V58" s="13"/>
      <c r="W58" s="13"/>
      <c r="X58" s="13"/>
      <c r="Y58" s="13"/>
      <c r="Z58" s="13"/>
      <c r="AA58" s="13"/>
      <c r="AB58" s="13"/>
    </row>
    <row r="59" spans="1:28" ht="22.5" customHeight="1">
      <c r="A59" s="16" t="s">
        <v>240</v>
      </c>
      <c r="B59" s="8"/>
      <c r="C59" s="8"/>
      <c r="D59" s="8"/>
      <c r="E59" s="8"/>
      <c r="F59" s="16"/>
      <c r="G59" s="8"/>
      <c r="H59" s="8"/>
      <c r="I59" s="8"/>
      <c r="J59" s="8"/>
      <c r="K59" s="13"/>
      <c r="L59" s="13"/>
      <c r="M59" s="13"/>
      <c r="N59" s="13"/>
      <c r="O59" s="13"/>
      <c r="P59" s="13"/>
      <c r="Q59" s="13"/>
      <c r="R59" s="13"/>
      <c r="S59" s="13"/>
      <c r="T59" s="13"/>
      <c r="U59" s="13"/>
      <c r="V59" s="13"/>
      <c r="W59" s="13"/>
      <c r="X59" s="13"/>
      <c r="Y59" s="13"/>
      <c r="Z59" s="13"/>
      <c r="AA59" s="13"/>
      <c r="AB59" s="13"/>
    </row>
    <row r="60" spans="1:28" ht="22.5" customHeight="1">
      <c r="A60" s="16" t="s">
        <v>241</v>
      </c>
      <c r="B60" s="8"/>
      <c r="C60" s="8"/>
      <c r="D60" s="8"/>
      <c r="E60" s="8"/>
      <c r="F60" s="16"/>
      <c r="G60" s="8"/>
      <c r="H60" s="8"/>
      <c r="I60" s="8"/>
      <c r="J60" s="8"/>
      <c r="K60" s="13"/>
      <c r="L60" s="13"/>
      <c r="M60" s="13"/>
      <c r="N60" s="13"/>
      <c r="O60" s="13"/>
      <c r="P60" s="13"/>
      <c r="Q60" s="13"/>
      <c r="R60" s="13"/>
      <c r="S60" s="13"/>
      <c r="T60" s="13"/>
      <c r="U60" s="13"/>
      <c r="V60" s="13"/>
      <c r="W60" s="13"/>
      <c r="X60" s="13"/>
      <c r="Y60" s="13"/>
      <c r="Z60" s="13"/>
      <c r="AA60" s="13"/>
      <c r="AB60" s="13"/>
    </row>
    <row r="61" spans="1:28" ht="22.5" customHeight="1">
      <c r="A61" s="16" t="s">
        <v>242</v>
      </c>
      <c r="B61" s="8"/>
      <c r="C61" s="8"/>
      <c r="D61" s="8"/>
      <c r="E61" s="8"/>
      <c r="F61" s="16"/>
      <c r="G61" s="8"/>
      <c r="H61" s="8"/>
      <c r="I61" s="8"/>
      <c r="J61" s="8"/>
      <c r="K61" s="13"/>
      <c r="L61" s="13"/>
      <c r="M61" s="13"/>
      <c r="N61" s="13"/>
      <c r="O61" s="13"/>
      <c r="P61" s="13"/>
      <c r="Q61" s="13"/>
      <c r="R61" s="13"/>
      <c r="S61" s="13"/>
      <c r="T61" s="13"/>
      <c r="U61" s="13"/>
      <c r="V61" s="13"/>
      <c r="W61" s="13"/>
      <c r="X61" s="13"/>
      <c r="Y61" s="13"/>
      <c r="Z61" s="13"/>
      <c r="AA61" s="13"/>
      <c r="AB61" s="13"/>
    </row>
    <row r="62" spans="1:28" ht="22.5" customHeight="1">
      <c r="A62" s="16" t="s">
        <v>243</v>
      </c>
      <c r="B62" s="8"/>
      <c r="C62" s="8"/>
      <c r="D62" s="8"/>
      <c r="E62" s="8"/>
      <c r="F62" s="16"/>
      <c r="G62" s="8"/>
      <c r="H62" s="8"/>
      <c r="I62" s="8"/>
      <c r="J62" s="8"/>
      <c r="K62" s="13"/>
      <c r="L62" s="13"/>
      <c r="M62" s="13"/>
      <c r="N62" s="13"/>
      <c r="O62" s="13"/>
      <c r="P62" s="13"/>
      <c r="Q62" s="13"/>
      <c r="R62" s="13"/>
      <c r="S62" s="13"/>
      <c r="T62" s="13"/>
      <c r="U62" s="13"/>
      <c r="V62" s="13"/>
      <c r="W62" s="13"/>
      <c r="X62" s="13"/>
      <c r="Y62" s="13"/>
      <c r="Z62" s="13"/>
      <c r="AA62" s="13"/>
      <c r="AB62" s="13"/>
    </row>
    <row r="63" spans="1:28" ht="22.5" customHeight="1">
      <c r="A63" s="16" t="s">
        <v>244</v>
      </c>
      <c r="B63" s="8"/>
      <c r="C63" s="8"/>
      <c r="D63" s="8"/>
      <c r="E63" s="8"/>
      <c r="F63" s="16"/>
      <c r="G63" s="8"/>
      <c r="H63" s="8"/>
      <c r="I63" s="8"/>
      <c r="J63" s="8"/>
      <c r="K63" s="13"/>
      <c r="L63" s="13"/>
      <c r="M63" s="13"/>
      <c r="N63" s="13"/>
      <c r="O63" s="13"/>
      <c r="P63" s="13"/>
      <c r="Q63" s="13"/>
      <c r="R63" s="13"/>
      <c r="S63" s="13"/>
      <c r="T63" s="13"/>
      <c r="U63" s="13"/>
      <c r="V63" s="13"/>
      <c r="W63" s="13"/>
      <c r="X63" s="13"/>
      <c r="Y63" s="13"/>
      <c r="Z63" s="13"/>
      <c r="AA63" s="13"/>
      <c r="AB63" s="13"/>
    </row>
    <row r="64" spans="1:28" ht="22.5" customHeight="1">
      <c r="A64" s="16" t="s">
        <v>245</v>
      </c>
      <c r="B64" s="8"/>
      <c r="C64" s="8"/>
      <c r="D64" s="8"/>
      <c r="E64" s="8"/>
      <c r="F64" s="16"/>
      <c r="G64" s="8"/>
      <c r="H64" s="8"/>
      <c r="I64" s="8"/>
      <c r="J64" s="8"/>
      <c r="K64" s="13"/>
      <c r="L64" s="13"/>
      <c r="M64" s="13"/>
      <c r="N64" s="13"/>
      <c r="O64" s="13"/>
      <c r="P64" s="13"/>
      <c r="Q64" s="13"/>
      <c r="R64" s="13"/>
      <c r="S64" s="13"/>
      <c r="T64" s="13"/>
      <c r="U64" s="13"/>
      <c r="V64" s="13"/>
      <c r="W64" s="13"/>
      <c r="X64" s="13"/>
      <c r="Y64" s="13"/>
      <c r="Z64" s="13"/>
      <c r="AA64" s="13"/>
      <c r="AB64" s="13"/>
    </row>
    <row r="65" spans="1:28" ht="22.5" customHeight="1">
      <c r="A65" s="16" t="s">
        <v>246</v>
      </c>
      <c r="B65" s="8"/>
      <c r="C65" s="8"/>
      <c r="D65" s="8"/>
      <c r="E65" s="8"/>
      <c r="F65" s="16"/>
      <c r="G65" s="8"/>
      <c r="H65" s="8"/>
      <c r="I65" s="8"/>
      <c r="J65" s="8"/>
      <c r="K65" s="13"/>
      <c r="L65" s="13"/>
      <c r="M65" s="13"/>
      <c r="N65" s="13"/>
      <c r="O65" s="13"/>
      <c r="P65" s="13"/>
      <c r="Q65" s="13"/>
      <c r="R65" s="13"/>
      <c r="S65" s="13"/>
      <c r="T65" s="13"/>
      <c r="U65" s="13"/>
      <c r="V65" s="13"/>
      <c r="W65" s="13"/>
      <c r="X65" s="13"/>
      <c r="Y65" s="13"/>
      <c r="Z65" s="13"/>
      <c r="AA65" s="13"/>
      <c r="AB65" s="13"/>
    </row>
    <row r="66" spans="1:28" ht="22.5" customHeight="1">
      <c r="A66" s="16" t="s">
        <v>247</v>
      </c>
      <c r="B66" s="8"/>
      <c r="C66" s="8"/>
      <c r="D66" s="8"/>
      <c r="E66" s="8"/>
      <c r="F66" s="16"/>
      <c r="G66" s="8"/>
      <c r="H66" s="8"/>
      <c r="I66" s="8"/>
      <c r="J66" s="8"/>
      <c r="K66" s="13"/>
      <c r="L66" s="13"/>
      <c r="M66" s="13"/>
      <c r="N66" s="13"/>
      <c r="O66" s="13"/>
      <c r="P66" s="13"/>
      <c r="Q66" s="13"/>
      <c r="R66" s="13"/>
      <c r="S66" s="13"/>
      <c r="T66" s="13"/>
      <c r="U66" s="13"/>
      <c r="V66" s="13"/>
      <c r="W66" s="13"/>
      <c r="X66" s="13"/>
      <c r="Y66" s="13"/>
      <c r="Z66" s="13"/>
      <c r="AA66" s="13"/>
      <c r="AB66" s="13"/>
    </row>
    <row r="67" spans="1:28" ht="22.5" customHeight="1">
      <c r="A67" s="16" t="s">
        <v>248</v>
      </c>
      <c r="B67" s="8"/>
      <c r="C67" s="8"/>
      <c r="D67" s="8"/>
      <c r="E67" s="8"/>
      <c r="F67" s="16"/>
      <c r="G67" s="8"/>
      <c r="H67" s="8"/>
      <c r="I67" s="8"/>
      <c r="J67" s="8"/>
      <c r="K67" s="13"/>
      <c r="L67" s="13"/>
      <c r="M67" s="13"/>
      <c r="N67" s="13"/>
      <c r="O67" s="13"/>
      <c r="P67" s="13"/>
      <c r="Q67" s="13"/>
      <c r="R67" s="13"/>
      <c r="S67" s="13"/>
      <c r="T67" s="13"/>
      <c r="U67" s="13"/>
      <c r="V67" s="13"/>
      <c r="W67" s="13"/>
      <c r="X67" s="13"/>
      <c r="Y67" s="13"/>
      <c r="Z67" s="13"/>
      <c r="AA67" s="13"/>
      <c r="AB67" s="13"/>
    </row>
    <row r="68" spans="1:28" ht="22.5" customHeight="1">
      <c r="A68" s="16" t="s">
        <v>249</v>
      </c>
      <c r="B68" s="8"/>
      <c r="C68" s="8"/>
      <c r="D68" s="8"/>
      <c r="E68" s="8"/>
      <c r="F68" s="16"/>
      <c r="G68" s="8"/>
      <c r="H68" s="8"/>
      <c r="I68" s="8"/>
      <c r="J68" s="8"/>
      <c r="K68" s="13"/>
      <c r="L68" s="13"/>
      <c r="M68" s="13"/>
      <c r="N68" s="13"/>
      <c r="O68" s="13"/>
      <c r="P68" s="13"/>
      <c r="Q68" s="13"/>
      <c r="R68" s="13"/>
      <c r="S68" s="13"/>
      <c r="T68" s="13"/>
      <c r="U68" s="13"/>
      <c r="V68" s="13"/>
      <c r="W68" s="13"/>
      <c r="X68" s="13"/>
      <c r="Y68" s="13"/>
      <c r="Z68" s="13"/>
      <c r="AA68" s="13"/>
      <c r="AB68" s="13"/>
    </row>
    <row r="69" spans="1:28" ht="22.5" customHeight="1">
      <c r="A69" s="16" t="s">
        <v>250</v>
      </c>
      <c r="B69" s="8"/>
      <c r="C69" s="8"/>
      <c r="D69" s="8"/>
      <c r="E69" s="8"/>
      <c r="F69" s="16"/>
      <c r="G69" s="8"/>
      <c r="H69" s="8"/>
      <c r="I69" s="8"/>
      <c r="J69" s="8"/>
      <c r="K69" s="13"/>
      <c r="L69" s="13"/>
      <c r="M69" s="13"/>
      <c r="N69" s="13"/>
      <c r="O69" s="13"/>
      <c r="P69" s="13"/>
      <c r="Q69" s="13"/>
      <c r="R69" s="13"/>
      <c r="S69" s="13"/>
      <c r="T69" s="13"/>
      <c r="U69" s="13"/>
      <c r="V69" s="13"/>
      <c r="W69" s="13"/>
      <c r="X69" s="13"/>
      <c r="Y69" s="13"/>
      <c r="Z69" s="13"/>
      <c r="AA69" s="13"/>
      <c r="AB69" s="13"/>
    </row>
    <row r="70" spans="1:28" ht="22.5" customHeight="1">
      <c r="A70" s="16" t="s">
        <v>251</v>
      </c>
      <c r="B70" s="8"/>
      <c r="C70" s="8"/>
      <c r="D70" s="8"/>
      <c r="E70" s="8"/>
      <c r="F70" s="16"/>
      <c r="G70" s="8"/>
      <c r="H70" s="8"/>
      <c r="I70" s="8"/>
      <c r="J70" s="8"/>
      <c r="K70" s="13"/>
      <c r="L70" s="13"/>
      <c r="M70" s="13"/>
      <c r="N70" s="13"/>
      <c r="O70" s="13"/>
      <c r="P70" s="13"/>
      <c r="Q70" s="13"/>
      <c r="R70" s="13"/>
      <c r="S70" s="13"/>
      <c r="T70" s="13"/>
      <c r="U70" s="13"/>
      <c r="V70" s="13"/>
      <c r="W70" s="13"/>
      <c r="X70" s="13"/>
      <c r="Y70" s="13"/>
      <c r="Z70" s="13"/>
      <c r="AA70" s="13"/>
      <c r="AB70" s="13"/>
    </row>
    <row r="71" spans="1:28" ht="22.5" customHeight="1">
      <c r="A71" s="16" t="s">
        <v>252</v>
      </c>
      <c r="B71" s="8"/>
      <c r="C71" s="8"/>
      <c r="D71" s="8"/>
      <c r="E71" s="8"/>
      <c r="F71" s="16"/>
      <c r="G71" s="8"/>
      <c r="H71" s="8"/>
      <c r="I71" s="8"/>
      <c r="J71" s="8"/>
      <c r="K71" s="13"/>
      <c r="L71" s="13"/>
      <c r="M71" s="13"/>
      <c r="N71" s="13"/>
      <c r="O71" s="13"/>
      <c r="P71" s="13"/>
      <c r="Q71" s="13"/>
      <c r="R71" s="13"/>
      <c r="S71" s="13"/>
      <c r="T71" s="13"/>
      <c r="U71" s="13"/>
      <c r="V71" s="13"/>
      <c r="W71" s="13"/>
      <c r="X71" s="13"/>
      <c r="Y71" s="13"/>
      <c r="Z71" s="13"/>
      <c r="AA71" s="13"/>
      <c r="AB71" s="13"/>
    </row>
    <row r="72" spans="1:28" ht="22.5" customHeight="1">
      <c r="A72" s="16" t="s">
        <v>253</v>
      </c>
      <c r="B72" s="8"/>
      <c r="C72" s="8"/>
      <c r="D72" s="8"/>
      <c r="E72" s="8"/>
      <c r="F72" s="16"/>
      <c r="G72" s="8"/>
      <c r="H72" s="8"/>
      <c r="I72" s="8"/>
      <c r="J72" s="8"/>
      <c r="K72" s="13"/>
      <c r="L72" s="13"/>
      <c r="M72" s="13"/>
      <c r="N72" s="13"/>
      <c r="O72" s="13"/>
      <c r="P72" s="13"/>
      <c r="Q72" s="13"/>
      <c r="R72" s="13"/>
      <c r="S72" s="13"/>
      <c r="T72" s="13"/>
      <c r="U72" s="13"/>
      <c r="V72" s="13"/>
      <c r="W72" s="13"/>
      <c r="X72" s="13"/>
      <c r="Y72" s="13"/>
      <c r="Z72" s="13"/>
      <c r="AA72" s="13"/>
      <c r="AB72" s="13"/>
    </row>
    <row r="73" spans="1:28" ht="22.5" customHeight="1">
      <c r="A73" s="16" t="s">
        <v>254</v>
      </c>
      <c r="B73" s="8"/>
      <c r="C73" s="8"/>
      <c r="D73" s="8"/>
      <c r="E73" s="8"/>
      <c r="F73" s="16"/>
      <c r="G73" s="8"/>
      <c r="H73" s="8"/>
      <c r="I73" s="8"/>
      <c r="J73" s="8"/>
      <c r="K73" s="13"/>
      <c r="L73" s="13"/>
      <c r="M73" s="13"/>
      <c r="N73" s="13"/>
      <c r="O73" s="13"/>
      <c r="P73" s="13"/>
      <c r="Q73" s="13"/>
      <c r="R73" s="13"/>
      <c r="S73" s="13"/>
      <c r="T73" s="13"/>
      <c r="U73" s="13"/>
      <c r="V73" s="13"/>
      <c r="W73" s="13"/>
      <c r="X73" s="13"/>
      <c r="Y73" s="13"/>
      <c r="Z73" s="13"/>
      <c r="AA73" s="13"/>
      <c r="AB73" s="13"/>
    </row>
    <row r="74" spans="1:28" ht="22.5" customHeight="1">
      <c r="A74" s="16" t="s">
        <v>255</v>
      </c>
      <c r="B74" s="8"/>
      <c r="C74" s="8"/>
      <c r="D74" s="8"/>
      <c r="E74" s="8"/>
      <c r="F74" s="16"/>
      <c r="G74" s="8"/>
      <c r="H74" s="8"/>
      <c r="I74" s="8"/>
      <c r="J74" s="8"/>
      <c r="K74" s="13"/>
      <c r="L74" s="13"/>
      <c r="M74" s="13"/>
      <c r="N74" s="13"/>
      <c r="O74" s="13"/>
      <c r="P74" s="13"/>
      <c r="Q74" s="13"/>
      <c r="R74" s="13"/>
      <c r="S74" s="13"/>
      <c r="T74" s="13"/>
      <c r="U74" s="13"/>
      <c r="V74" s="13"/>
      <c r="W74" s="13"/>
      <c r="X74" s="13"/>
      <c r="Y74" s="13"/>
      <c r="Z74" s="13"/>
      <c r="AA74" s="13"/>
      <c r="AB74" s="13"/>
    </row>
    <row r="75" spans="1:28" ht="22.5" customHeight="1">
      <c r="A75" s="16" t="s">
        <v>256</v>
      </c>
      <c r="B75" s="8"/>
      <c r="C75" s="8"/>
      <c r="D75" s="8"/>
      <c r="E75" s="8"/>
      <c r="F75" s="16"/>
      <c r="G75" s="8"/>
      <c r="H75" s="8"/>
      <c r="I75" s="8"/>
      <c r="J75" s="8"/>
      <c r="K75" s="13"/>
      <c r="L75" s="13"/>
      <c r="M75" s="13"/>
      <c r="N75" s="13"/>
      <c r="O75" s="13"/>
      <c r="P75" s="13"/>
      <c r="Q75" s="13"/>
      <c r="R75" s="13"/>
      <c r="S75" s="13"/>
      <c r="T75" s="13"/>
      <c r="U75" s="13"/>
      <c r="V75" s="13"/>
      <c r="W75" s="13"/>
      <c r="X75" s="13"/>
      <c r="Y75" s="13"/>
      <c r="Z75" s="13"/>
      <c r="AA75" s="13"/>
      <c r="AB75" s="13"/>
    </row>
    <row r="76" spans="1:28" ht="22.5" customHeight="1">
      <c r="A76" s="16" t="s">
        <v>257</v>
      </c>
      <c r="B76" s="8"/>
      <c r="C76" s="8"/>
      <c r="D76" s="8"/>
      <c r="E76" s="8"/>
      <c r="F76" s="16"/>
      <c r="G76" s="8"/>
      <c r="H76" s="8"/>
      <c r="I76" s="8"/>
      <c r="J76" s="8"/>
      <c r="K76" s="13"/>
      <c r="L76" s="13"/>
      <c r="M76" s="13"/>
      <c r="N76" s="13"/>
      <c r="O76" s="13"/>
      <c r="P76" s="13"/>
      <c r="Q76" s="13"/>
      <c r="R76" s="13"/>
      <c r="S76" s="13"/>
      <c r="T76" s="13"/>
      <c r="U76" s="13"/>
      <c r="V76" s="13"/>
      <c r="W76" s="13"/>
      <c r="X76" s="13"/>
      <c r="Y76" s="13"/>
      <c r="Z76" s="13"/>
      <c r="AA76" s="13"/>
      <c r="AB76" s="13"/>
    </row>
    <row r="77" spans="1:28" ht="22.5" customHeight="1">
      <c r="A77" s="16" t="s">
        <v>258</v>
      </c>
      <c r="B77" s="8"/>
      <c r="C77" s="8"/>
      <c r="D77" s="8"/>
      <c r="E77" s="8"/>
      <c r="F77" s="16"/>
      <c r="G77" s="8"/>
      <c r="H77" s="8"/>
      <c r="I77" s="8"/>
      <c r="J77" s="8"/>
      <c r="K77" s="13"/>
      <c r="L77" s="13"/>
      <c r="M77" s="13"/>
      <c r="N77" s="13"/>
      <c r="O77" s="13"/>
      <c r="P77" s="13"/>
      <c r="Q77" s="13"/>
      <c r="R77" s="13"/>
      <c r="S77" s="13"/>
      <c r="T77" s="13"/>
      <c r="U77" s="13"/>
      <c r="V77" s="13"/>
      <c r="W77" s="13"/>
      <c r="X77" s="13"/>
      <c r="Y77" s="13"/>
      <c r="Z77" s="13"/>
      <c r="AA77" s="13"/>
      <c r="AB77" s="13"/>
    </row>
    <row r="78" spans="1:28" ht="22.5" customHeight="1">
      <c r="A78" s="16" t="s">
        <v>259</v>
      </c>
      <c r="B78" s="8"/>
      <c r="C78" s="8"/>
      <c r="D78" s="8"/>
      <c r="E78" s="8"/>
      <c r="F78" s="16"/>
      <c r="G78" s="8"/>
      <c r="H78" s="8"/>
      <c r="I78" s="8"/>
      <c r="J78" s="8"/>
      <c r="K78" s="13"/>
      <c r="L78" s="13"/>
      <c r="M78" s="13"/>
      <c r="N78" s="13"/>
      <c r="O78" s="13"/>
      <c r="P78" s="13"/>
      <c r="Q78" s="13"/>
      <c r="R78" s="13"/>
      <c r="S78" s="13"/>
      <c r="T78" s="13"/>
      <c r="U78" s="13"/>
      <c r="V78" s="13"/>
      <c r="W78" s="13"/>
      <c r="X78" s="13"/>
      <c r="Y78" s="13"/>
      <c r="Z78" s="13"/>
      <c r="AA78" s="13"/>
      <c r="AB78" s="13"/>
    </row>
    <row r="79" spans="1:28" ht="22.5" customHeight="1">
      <c r="A79" s="16" t="s">
        <v>260</v>
      </c>
      <c r="B79" s="8"/>
      <c r="C79" s="8"/>
      <c r="D79" s="8"/>
      <c r="E79" s="8"/>
      <c r="F79" s="16"/>
      <c r="G79" s="8"/>
      <c r="H79" s="8"/>
      <c r="I79" s="8"/>
      <c r="J79" s="8"/>
      <c r="K79" s="13"/>
      <c r="L79" s="13"/>
      <c r="M79" s="13"/>
      <c r="N79" s="13"/>
      <c r="O79" s="13"/>
      <c r="P79" s="13"/>
      <c r="Q79" s="13"/>
      <c r="R79" s="13"/>
      <c r="S79" s="13"/>
      <c r="T79" s="13"/>
      <c r="U79" s="13"/>
      <c r="V79" s="13"/>
      <c r="W79" s="13"/>
      <c r="X79" s="13"/>
      <c r="Y79" s="13"/>
      <c r="Z79" s="13"/>
      <c r="AA79" s="13"/>
      <c r="AB79" s="13"/>
    </row>
    <row r="80" spans="1:28" ht="22.5" customHeight="1">
      <c r="A80" s="16" t="s">
        <v>261</v>
      </c>
      <c r="B80" s="8"/>
      <c r="C80" s="8"/>
      <c r="D80" s="8"/>
      <c r="E80" s="8"/>
      <c r="F80" s="16"/>
      <c r="G80" s="8"/>
      <c r="H80" s="8"/>
      <c r="I80" s="8"/>
      <c r="J80" s="8"/>
      <c r="K80" s="13"/>
      <c r="L80" s="13"/>
      <c r="M80" s="13"/>
      <c r="N80" s="13"/>
      <c r="O80" s="13"/>
      <c r="P80" s="13"/>
      <c r="Q80" s="13"/>
      <c r="R80" s="13"/>
      <c r="S80" s="13"/>
      <c r="T80" s="13"/>
      <c r="U80" s="13"/>
      <c r="V80" s="13"/>
      <c r="W80" s="13"/>
      <c r="X80" s="13"/>
      <c r="Y80" s="13"/>
      <c r="Z80" s="13"/>
      <c r="AA80" s="13"/>
      <c r="AB80" s="13"/>
    </row>
    <row r="81" spans="1:28" ht="22.5" customHeight="1">
      <c r="A81" s="16" t="s">
        <v>262</v>
      </c>
      <c r="B81" s="8"/>
      <c r="C81" s="8"/>
      <c r="D81" s="8"/>
      <c r="E81" s="8"/>
      <c r="F81" s="16"/>
      <c r="G81" s="8"/>
      <c r="H81" s="8"/>
      <c r="I81" s="8"/>
      <c r="J81" s="8"/>
      <c r="K81" s="13"/>
      <c r="L81" s="13"/>
      <c r="M81" s="13"/>
      <c r="N81" s="13"/>
      <c r="O81" s="13"/>
      <c r="P81" s="13"/>
      <c r="Q81" s="13"/>
      <c r="R81" s="13"/>
      <c r="S81" s="13"/>
      <c r="T81" s="13"/>
      <c r="U81" s="13"/>
      <c r="V81" s="13"/>
      <c r="W81" s="13"/>
      <c r="X81" s="13"/>
      <c r="Y81" s="13"/>
      <c r="Z81" s="13"/>
      <c r="AA81" s="13"/>
      <c r="AB81" s="13"/>
    </row>
    <row r="82" spans="1:28" ht="22.5" customHeight="1">
      <c r="A82" s="16" t="s">
        <v>263</v>
      </c>
      <c r="B82" s="8"/>
      <c r="C82" s="8"/>
      <c r="D82" s="8"/>
      <c r="E82" s="8"/>
      <c r="F82" s="16"/>
      <c r="G82" s="8"/>
      <c r="H82" s="8"/>
      <c r="I82" s="8"/>
      <c r="J82" s="8"/>
      <c r="K82" s="13"/>
      <c r="L82" s="13"/>
      <c r="M82" s="13"/>
      <c r="N82" s="13"/>
      <c r="O82" s="13"/>
      <c r="P82" s="13"/>
      <c r="Q82" s="13"/>
      <c r="R82" s="13"/>
      <c r="S82" s="13"/>
      <c r="T82" s="13"/>
      <c r="U82" s="13"/>
      <c r="V82" s="13"/>
      <c r="W82" s="13"/>
      <c r="X82" s="13"/>
      <c r="Y82" s="13"/>
      <c r="Z82" s="13"/>
      <c r="AA82" s="13"/>
      <c r="AB82" s="13"/>
    </row>
    <row r="83" spans="1:28" ht="22.5" customHeight="1">
      <c r="A83" s="16" t="s">
        <v>264</v>
      </c>
      <c r="B83" s="8"/>
      <c r="C83" s="8"/>
      <c r="D83" s="8"/>
      <c r="E83" s="8"/>
      <c r="F83" s="16"/>
      <c r="G83" s="8"/>
      <c r="H83" s="8"/>
      <c r="I83" s="8"/>
      <c r="J83" s="8"/>
      <c r="K83" s="13"/>
      <c r="L83" s="13"/>
      <c r="M83" s="13"/>
      <c r="N83" s="13"/>
      <c r="O83" s="13"/>
      <c r="P83" s="13"/>
      <c r="Q83" s="13"/>
      <c r="R83" s="13"/>
      <c r="S83" s="13"/>
      <c r="T83" s="13"/>
      <c r="U83" s="13"/>
      <c r="V83" s="13"/>
      <c r="W83" s="13"/>
      <c r="X83" s="13"/>
      <c r="Y83" s="13"/>
      <c r="Z83" s="13"/>
      <c r="AA83" s="13"/>
      <c r="AB83" s="13"/>
    </row>
    <row r="84" spans="1:28" ht="22.5" customHeight="1">
      <c r="A84" s="16" t="s">
        <v>265</v>
      </c>
      <c r="B84" s="8"/>
      <c r="C84" s="8"/>
      <c r="D84" s="8"/>
      <c r="E84" s="8"/>
      <c r="F84" s="16"/>
      <c r="G84" s="8"/>
      <c r="H84" s="8"/>
      <c r="I84" s="8"/>
      <c r="J84" s="8"/>
      <c r="K84" s="13"/>
      <c r="L84" s="13"/>
      <c r="M84" s="13"/>
      <c r="N84" s="13"/>
      <c r="O84" s="13"/>
      <c r="P84" s="13"/>
      <c r="Q84" s="13"/>
      <c r="R84" s="13"/>
      <c r="S84" s="13"/>
      <c r="T84" s="13"/>
      <c r="U84" s="13"/>
      <c r="V84" s="13"/>
      <c r="W84" s="13"/>
      <c r="X84" s="13"/>
      <c r="Y84" s="13"/>
      <c r="Z84" s="13"/>
      <c r="AA84" s="13"/>
      <c r="AB84" s="13"/>
    </row>
    <row r="85" spans="1:28" ht="22.5" customHeight="1">
      <c r="A85" s="16" t="s">
        <v>266</v>
      </c>
      <c r="B85" s="8"/>
      <c r="C85" s="8"/>
      <c r="D85" s="8"/>
      <c r="E85" s="8"/>
      <c r="F85" s="16"/>
      <c r="G85" s="8"/>
      <c r="H85" s="8"/>
      <c r="I85" s="8"/>
      <c r="J85" s="8"/>
      <c r="K85" s="13"/>
      <c r="L85" s="13"/>
      <c r="M85" s="13"/>
      <c r="N85" s="13"/>
      <c r="O85" s="13"/>
      <c r="P85" s="13"/>
      <c r="Q85" s="13"/>
      <c r="R85" s="13"/>
      <c r="S85" s="13"/>
      <c r="T85" s="13"/>
      <c r="U85" s="13"/>
      <c r="V85" s="13"/>
      <c r="W85" s="13"/>
      <c r="X85" s="13"/>
      <c r="Y85" s="13"/>
      <c r="Z85" s="13"/>
      <c r="AA85" s="13"/>
      <c r="AB85" s="13"/>
    </row>
    <row r="86" spans="1:28" ht="22.5" customHeight="1">
      <c r="A86" s="16" t="s">
        <v>267</v>
      </c>
      <c r="B86" s="8"/>
      <c r="C86" s="8"/>
      <c r="D86" s="8"/>
      <c r="E86" s="8"/>
      <c r="F86" s="16"/>
      <c r="G86" s="8"/>
      <c r="H86" s="8"/>
      <c r="I86" s="8"/>
      <c r="J86" s="8"/>
      <c r="K86" s="13"/>
      <c r="L86" s="13"/>
      <c r="M86" s="13"/>
      <c r="N86" s="13"/>
      <c r="O86" s="13"/>
      <c r="P86" s="13"/>
      <c r="Q86" s="13"/>
      <c r="R86" s="13"/>
      <c r="S86" s="13"/>
      <c r="T86" s="13"/>
      <c r="U86" s="13"/>
      <c r="V86" s="13"/>
      <c r="W86" s="13"/>
      <c r="X86" s="13"/>
      <c r="Y86" s="13"/>
      <c r="Z86" s="13"/>
      <c r="AA86" s="13"/>
      <c r="AB86" s="13"/>
    </row>
    <row r="87" spans="1:28" ht="22.5" customHeight="1">
      <c r="A87" s="16" t="s">
        <v>268</v>
      </c>
      <c r="B87" s="8"/>
      <c r="C87" s="8"/>
      <c r="D87" s="8"/>
      <c r="E87" s="8"/>
      <c r="F87" s="16"/>
      <c r="G87" s="8"/>
      <c r="H87" s="8"/>
      <c r="I87" s="8"/>
      <c r="J87" s="8"/>
      <c r="K87" s="13"/>
      <c r="L87" s="13"/>
      <c r="M87" s="13"/>
      <c r="N87" s="13"/>
      <c r="O87" s="13"/>
      <c r="P87" s="13"/>
      <c r="Q87" s="13"/>
      <c r="R87" s="13"/>
      <c r="S87" s="13"/>
      <c r="T87" s="13"/>
      <c r="U87" s="13"/>
      <c r="V87" s="13"/>
      <c r="W87" s="13"/>
      <c r="X87" s="13"/>
      <c r="Y87" s="13"/>
      <c r="Z87" s="13"/>
      <c r="AA87" s="13"/>
      <c r="AB87" s="13"/>
    </row>
    <row r="88" spans="1:28" ht="22.5" customHeight="1">
      <c r="A88" s="16" t="s">
        <v>269</v>
      </c>
      <c r="B88" s="8"/>
      <c r="C88" s="8"/>
      <c r="D88" s="8"/>
      <c r="E88" s="8"/>
      <c r="F88" s="16"/>
      <c r="G88" s="8"/>
      <c r="H88" s="8"/>
      <c r="I88" s="8"/>
      <c r="J88" s="8"/>
      <c r="K88" s="13"/>
      <c r="L88" s="13"/>
      <c r="M88" s="13"/>
      <c r="N88" s="13"/>
      <c r="O88" s="13"/>
      <c r="P88" s="13"/>
      <c r="Q88" s="13"/>
      <c r="R88" s="13"/>
      <c r="S88" s="13"/>
      <c r="T88" s="13"/>
      <c r="U88" s="13"/>
      <c r="V88" s="13"/>
      <c r="W88" s="13"/>
      <c r="X88" s="13"/>
      <c r="Y88" s="13"/>
      <c r="Z88" s="13"/>
      <c r="AA88" s="13"/>
      <c r="AB88" s="13"/>
    </row>
    <row r="89" spans="1:28" ht="22.5" customHeight="1">
      <c r="A89" s="16" t="s">
        <v>270</v>
      </c>
      <c r="B89" s="8"/>
      <c r="C89" s="8"/>
      <c r="D89" s="8"/>
      <c r="E89" s="8"/>
      <c r="F89" s="16"/>
      <c r="G89" s="8"/>
      <c r="H89" s="8"/>
      <c r="I89" s="8"/>
      <c r="J89" s="8"/>
      <c r="K89" s="13"/>
      <c r="L89" s="13"/>
      <c r="M89" s="13"/>
      <c r="N89" s="13"/>
      <c r="O89" s="13"/>
      <c r="P89" s="13"/>
      <c r="Q89" s="13"/>
      <c r="R89" s="13"/>
      <c r="S89" s="13"/>
      <c r="T89" s="13"/>
      <c r="U89" s="13"/>
      <c r="V89" s="13"/>
      <c r="W89" s="13"/>
      <c r="X89" s="13"/>
      <c r="Y89" s="13"/>
      <c r="Z89" s="13"/>
      <c r="AA89" s="13"/>
      <c r="AB89" s="13"/>
    </row>
    <row r="90" spans="1:28" ht="22.5" customHeight="1">
      <c r="A90" s="16" t="s">
        <v>271</v>
      </c>
      <c r="B90" s="8"/>
      <c r="C90" s="8"/>
      <c r="D90" s="8"/>
      <c r="E90" s="8"/>
      <c r="F90" s="16"/>
      <c r="G90" s="8"/>
      <c r="H90" s="8"/>
      <c r="I90" s="8"/>
      <c r="J90" s="8"/>
      <c r="K90" s="13"/>
      <c r="L90" s="13"/>
      <c r="M90" s="13"/>
      <c r="N90" s="13"/>
      <c r="O90" s="13"/>
      <c r="P90" s="13"/>
      <c r="Q90" s="13"/>
      <c r="R90" s="13"/>
      <c r="S90" s="13"/>
      <c r="T90" s="13"/>
      <c r="U90" s="13"/>
      <c r="V90" s="13"/>
      <c r="W90" s="13"/>
      <c r="X90" s="13"/>
      <c r="Y90" s="13"/>
      <c r="Z90" s="13"/>
      <c r="AA90" s="13"/>
      <c r="AB90" s="13"/>
    </row>
    <row r="91" spans="1:28" ht="22.5" customHeight="1">
      <c r="A91" s="16" t="s">
        <v>272</v>
      </c>
      <c r="B91" s="8"/>
      <c r="C91" s="8"/>
      <c r="D91" s="8"/>
      <c r="E91" s="8"/>
      <c r="F91" s="16"/>
      <c r="G91" s="8"/>
      <c r="H91" s="8"/>
      <c r="I91" s="8"/>
      <c r="J91" s="8"/>
      <c r="K91" s="13"/>
      <c r="L91" s="13"/>
      <c r="M91" s="13"/>
      <c r="N91" s="13"/>
      <c r="O91" s="13"/>
      <c r="P91" s="13"/>
      <c r="Q91" s="13"/>
      <c r="R91" s="13"/>
      <c r="S91" s="13"/>
      <c r="T91" s="13"/>
      <c r="U91" s="13"/>
      <c r="V91" s="13"/>
      <c r="W91" s="13"/>
      <c r="X91" s="13"/>
      <c r="Y91" s="13"/>
      <c r="Z91" s="13"/>
      <c r="AA91" s="13"/>
      <c r="AB91" s="13"/>
    </row>
    <row r="92" spans="1:28" ht="22.5" customHeight="1">
      <c r="A92" s="16" t="s">
        <v>273</v>
      </c>
      <c r="B92" s="8"/>
      <c r="C92" s="8"/>
      <c r="D92" s="8"/>
      <c r="E92" s="8"/>
      <c r="F92" s="16"/>
      <c r="G92" s="8"/>
      <c r="H92" s="8"/>
      <c r="I92" s="8"/>
      <c r="J92" s="8"/>
      <c r="K92" s="13"/>
      <c r="L92" s="13"/>
      <c r="M92" s="13"/>
      <c r="N92" s="13"/>
      <c r="O92" s="13"/>
      <c r="P92" s="13"/>
      <c r="Q92" s="13"/>
      <c r="R92" s="13"/>
      <c r="S92" s="13"/>
      <c r="T92" s="13"/>
      <c r="U92" s="13"/>
      <c r="V92" s="13"/>
      <c r="W92" s="13"/>
      <c r="X92" s="13"/>
      <c r="Y92" s="13"/>
      <c r="Z92" s="13"/>
      <c r="AA92" s="13"/>
      <c r="AB92" s="13"/>
    </row>
    <row r="93" spans="1:28" ht="22.5" customHeight="1">
      <c r="A93" s="16" t="s">
        <v>274</v>
      </c>
      <c r="B93" s="8"/>
      <c r="C93" s="8"/>
      <c r="D93" s="8"/>
      <c r="E93" s="8"/>
      <c r="F93" s="16"/>
      <c r="G93" s="8"/>
      <c r="H93" s="8"/>
      <c r="I93" s="8"/>
      <c r="J93" s="8"/>
      <c r="K93" s="13"/>
      <c r="L93" s="13"/>
      <c r="M93" s="13"/>
      <c r="N93" s="13"/>
      <c r="O93" s="13"/>
      <c r="P93" s="13"/>
      <c r="Q93" s="13"/>
      <c r="R93" s="13"/>
      <c r="S93" s="13"/>
      <c r="T93" s="13"/>
      <c r="U93" s="13"/>
      <c r="V93" s="13"/>
      <c r="W93" s="13"/>
      <c r="X93" s="13"/>
      <c r="Y93" s="13"/>
      <c r="Z93" s="13"/>
      <c r="AA93" s="13"/>
      <c r="AB93" s="13"/>
    </row>
    <row r="94" spans="1:28" ht="22.5" customHeight="1">
      <c r="A94" s="16" t="s">
        <v>275</v>
      </c>
      <c r="B94" s="8"/>
      <c r="C94" s="8"/>
      <c r="D94" s="8"/>
      <c r="E94" s="8"/>
      <c r="F94" s="16"/>
      <c r="G94" s="8"/>
      <c r="H94" s="8"/>
      <c r="I94" s="8"/>
      <c r="J94" s="8"/>
      <c r="K94" s="13"/>
      <c r="L94" s="13"/>
      <c r="M94" s="13"/>
      <c r="N94" s="13"/>
      <c r="O94" s="13"/>
      <c r="P94" s="13"/>
      <c r="Q94" s="13"/>
      <c r="R94" s="13"/>
      <c r="S94" s="13"/>
      <c r="T94" s="13"/>
      <c r="U94" s="13"/>
      <c r="V94" s="13"/>
      <c r="W94" s="13"/>
      <c r="X94" s="13"/>
      <c r="Y94" s="13"/>
      <c r="Z94" s="13"/>
      <c r="AA94" s="13"/>
      <c r="AB94" s="13"/>
    </row>
    <row r="95" spans="1:28" ht="22.5" customHeight="1">
      <c r="A95" s="16" t="s">
        <v>276</v>
      </c>
      <c r="B95" s="8"/>
      <c r="C95" s="8"/>
      <c r="D95" s="8"/>
      <c r="E95" s="8"/>
      <c r="F95" s="16"/>
      <c r="G95" s="8"/>
      <c r="H95" s="8"/>
      <c r="I95" s="8"/>
      <c r="J95" s="8"/>
      <c r="K95" s="13"/>
      <c r="L95" s="13"/>
      <c r="M95" s="13"/>
      <c r="N95" s="13"/>
      <c r="O95" s="13"/>
      <c r="P95" s="13"/>
      <c r="Q95" s="13"/>
      <c r="R95" s="13"/>
      <c r="S95" s="13"/>
      <c r="T95" s="13"/>
      <c r="U95" s="13"/>
      <c r="V95" s="13"/>
      <c r="W95" s="13"/>
      <c r="X95" s="13"/>
      <c r="Y95" s="13"/>
      <c r="Z95" s="13"/>
      <c r="AA95" s="13"/>
      <c r="AB95" s="13"/>
    </row>
    <row r="96" spans="1:28" ht="22.5" customHeight="1">
      <c r="A96" s="16" t="s">
        <v>277</v>
      </c>
      <c r="B96" s="8"/>
      <c r="C96" s="8"/>
      <c r="D96" s="8"/>
      <c r="E96" s="8"/>
      <c r="F96" s="16"/>
      <c r="G96" s="8"/>
      <c r="H96" s="8"/>
      <c r="I96" s="8"/>
      <c r="J96" s="8"/>
      <c r="K96" s="13"/>
      <c r="L96" s="13"/>
      <c r="M96" s="13"/>
      <c r="N96" s="13"/>
      <c r="O96" s="13"/>
      <c r="P96" s="13"/>
      <c r="Q96" s="13"/>
      <c r="R96" s="13"/>
      <c r="S96" s="13"/>
      <c r="T96" s="13"/>
      <c r="U96" s="13"/>
      <c r="V96" s="13"/>
      <c r="W96" s="13"/>
      <c r="X96" s="13"/>
      <c r="Y96" s="13"/>
      <c r="Z96" s="13"/>
      <c r="AA96" s="13"/>
      <c r="AB96" s="13"/>
    </row>
    <row r="97" spans="1:28" ht="22.5" customHeight="1">
      <c r="A97" s="16" t="s">
        <v>278</v>
      </c>
      <c r="B97" s="8"/>
      <c r="C97" s="8"/>
      <c r="D97" s="8"/>
      <c r="E97" s="8"/>
      <c r="F97" s="16"/>
      <c r="G97" s="8"/>
      <c r="H97" s="8"/>
      <c r="I97" s="8"/>
      <c r="J97" s="8"/>
      <c r="K97" s="13"/>
      <c r="L97" s="13"/>
      <c r="M97" s="13"/>
      <c r="N97" s="13"/>
      <c r="O97" s="13"/>
      <c r="P97" s="13"/>
      <c r="Q97" s="13"/>
      <c r="R97" s="13"/>
      <c r="S97" s="13"/>
      <c r="T97" s="13"/>
      <c r="U97" s="13"/>
      <c r="V97" s="13"/>
      <c r="W97" s="13"/>
      <c r="X97" s="13"/>
      <c r="Y97" s="13"/>
      <c r="Z97" s="13"/>
      <c r="AA97" s="13"/>
      <c r="AB97" s="13"/>
    </row>
    <row r="98" spans="1:28" ht="22.5" customHeight="1">
      <c r="A98" s="16" t="s">
        <v>279</v>
      </c>
      <c r="B98" s="8"/>
      <c r="C98" s="8"/>
      <c r="D98" s="8"/>
      <c r="E98" s="8"/>
      <c r="F98" s="16"/>
      <c r="G98" s="8"/>
      <c r="H98" s="8"/>
      <c r="I98" s="8"/>
      <c r="J98" s="8"/>
      <c r="K98" s="13"/>
      <c r="L98" s="13"/>
      <c r="M98" s="13"/>
      <c r="N98" s="13"/>
      <c r="O98" s="13"/>
      <c r="P98" s="13"/>
      <c r="Q98" s="13"/>
      <c r="R98" s="13"/>
      <c r="S98" s="13"/>
      <c r="T98" s="13"/>
      <c r="U98" s="13"/>
      <c r="V98" s="13"/>
      <c r="W98" s="13"/>
      <c r="X98" s="13"/>
      <c r="Y98" s="13"/>
      <c r="Z98" s="13"/>
      <c r="AA98" s="13"/>
      <c r="AB98" s="13"/>
    </row>
    <row r="99" spans="1:28" ht="22.5" customHeight="1">
      <c r="A99" s="16" t="s">
        <v>280</v>
      </c>
      <c r="B99" s="8"/>
      <c r="C99" s="8"/>
      <c r="D99" s="8"/>
      <c r="E99" s="8"/>
      <c r="F99" s="16"/>
      <c r="G99" s="8"/>
      <c r="H99" s="8"/>
      <c r="I99" s="8"/>
      <c r="J99" s="8"/>
      <c r="K99" s="13"/>
      <c r="L99" s="13"/>
      <c r="M99" s="13"/>
      <c r="N99" s="13"/>
      <c r="O99" s="13"/>
      <c r="P99" s="13"/>
      <c r="Q99" s="13"/>
      <c r="R99" s="13"/>
      <c r="S99" s="13"/>
      <c r="T99" s="13"/>
      <c r="U99" s="13"/>
      <c r="V99" s="13"/>
      <c r="W99" s="13"/>
      <c r="X99" s="13"/>
      <c r="Y99" s="13"/>
      <c r="Z99" s="13"/>
      <c r="AA99" s="13"/>
      <c r="AB99" s="13"/>
    </row>
    <row r="100" spans="1:28" ht="22.5" customHeight="1">
      <c r="A100" s="16" t="s">
        <v>281</v>
      </c>
      <c r="B100" s="8"/>
      <c r="C100" s="8"/>
      <c r="D100" s="8"/>
      <c r="E100" s="8"/>
      <c r="F100" s="16"/>
      <c r="G100" s="8"/>
      <c r="H100" s="8"/>
      <c r="I100" s="8"/>
      <c r="J100" s="8"/>
      <c r="K100" s="13"/>
      <c r="L100" s="13"/>
      <c r="M100" s="13"/>
      <c r="N100" s="13"/>
      <c r="O100" s="13"/>
      <c r="P100" s="13"/>
      <c r="Q100" s="13"/>
      <c r="R100" s="13"/>
      <c r="S100" s="13"/>
      <c r="T100" s="13"/>
      <c r="U100" s="13"/>
      <c r="V100" s="13"/>
      <c r="W100" s="13"/>
      <c r="X100" s="13"/>
      <c r="Y100" s="13"/>
      <c r="Z100" s="13"/>
      <c r="AA100" s="13"/>
      <c r="AB100" s="13"/>
    </row>
    <row r="101" spans="1:28" ht="22.5" customHeight="1">
      <c r="A101" s="16" t="s">
        <v>282</v>
      </c>
      <c r="B101" s="8"/>
      <c r="C101" s="8"/>
      <c r="D101" s="8"/>
      <c r="E101" s="8"/>
      <c r="F101" s="16"/>
      <c r="G101" s="8"/>
      <c r="H101" s="8"/>
      <c r="I101" s="8"/>
      <c r="J101" s="8"/>
      <c r="K101" s="13"/>
      <c r="L101" s="13"/>
      <c r="M101" s="13"/>
      <c r="N101" s="13"/>
      <c r="O101" s="13"/>
      <c r="P101" s="13"/>
      <c r="Q101" s="13"/>
      <c r="R101" s="13"/>
      <c r="S101" s="13"/>
      <c r="T101" s="13"/>
      <c r="U101" s="13"/>
      <c r="V101" s="13"/>
      <c r="W101" s="13"/>
      <c r="X101" s="13"/>
      <c r="Y101" s="13"/>
      <c r="Z101" s="13"/>
      <c r="AA101" s="13"/>
      <c r="AB101" s="13"/>
    </row>
    <row r="102" spans="1:28" ht="22.5" customHeight="1">
      <c r="A102" s="16" t="s">
        <v>283</v>
      </c>
      <c r="B102" s="8"/>
      <c r="C102" s="8"/>
      <c r="D102" s="8"/>
      <c r="E102" s="8"/>
      <c r="F102" s="16"/>
      <c r="G102" s="8"/>
      <c r="H102" s="8"/>
      <c r="I102" s="8"/>
      <c r="J102" s="8"/>
      <c r="K102" s="13"/>
      <c r="L102" s="13"/>
      <c r="M102" s="13"/>
      <c r="N102" s="13"/>
      <c r="O102" s="13"/>
      <c r="P102" s="13"/>
      <c r="Q102" s="13"/>
      <c r="R102" s="13"/>
      <c r="S102" s="13"/>
      <c r="T102" s="13"/>
      <c r="U102" s="13"/>
      <c r="V102" s="13"/>
      <c r="W102" s="13"/>
      <c r="X102" s="13"/>
      <c r="Y102" s="13"/>
      <c r="Z102" s="13"/>
      <c r="AA102" s="13"/>
      <c r="AB102" s="13"/>
    </row>
    <row r="103" spans="1:28" ht="22.5" customHeight="1">
      <c r="A103" s="16" t="s">
        <v>284</v>
      </c>
      <c r="B103" s="8"/>
      <c r="C103" s="8"/>
      <c r="D103" s="8"/>
      <c r="E103" s="8"/>
      <c r="F103" s="16"/>
      <c r="G103" s="8"/>
      <c r="H103" s="8"/>
      <c r="I103" s="8"/>
      <c r="J103" s="8"/>
      <c r="K103" s="13"/>
      <c r="L103" s="13"/>
      <c r="M103" s="13"/>
      <c r="N103" s="13"/>
      <c r="O103" s="13"/>
      <c r="P103" s="13"/>
      <c r="Q103" s="13"/>
      <c r="R103" s="13"/>
      <c r="S103" s="13"/>
      <c r="T103" s="13"/>
      <c r="U103" s="13"/>
      <c r="V103" s="13"/>
      <c r="W103" s="13"/>
      <c r="X103" s="13"/>
      <c r="Y103" s="13"/>
      <c r="Z103" s="13"/>
      <c r="AA103" s="13"/>
      <c r="AB103" s="13"/>
    </row>
    <row r="104" spans="1:28" ht="22.5" customHeight="1">
      <c r="A104" s="16" t="s">
        <v>285</v>
      </c>
      <c r="B104" s="8"/>
      <c r="C104" s="8"/>
      <c r="D104" s="8"/>
      <c r="E104" s="8"/>
      <c r="F104" s="16"/>
      <c r="G104" s="8"/>
      <c r="H104" s="8"/>
      <c r="I104" s="8"/>
      <c r="J104" s="8"/>
      <c r="K104" s="13"/>
      <c r="L104" s="13"/>
      <c r="M104" s="13"/>
      <c r="N104" s="13"/>
      <c r="O104" s="13"/>
      <c r="P104" s="13"/>
      <c r="Q104" s="13"/>
      <c r="R104" s="13"/>
      <c r="S104" s="13"/>
      <c r="T104" s="13"/>
      <c r="U104" s="13"/>
      <c r="V104" s="13"/>
      <c r="W104" s="13"/>
      <c r="X104" s="13"/>
      <c r="Y104" s="13"/>
      <c r="Z104" s="13"/>
      <c r="AA104" s="13"/>
      <c r="AB104" s="13"/>
    </row>
    <row r="105" spans="1:28" ht="22.5" customHeight="1">
      <c r="A105" s="16" t="s">
        <v>286</v>
      </c>
      <c r="B105" s="8"/>
      <c r="C105" s="8"/>
      <c r="D105" s="8"/>
      <c r="E105" s="8"/>
      <c r="F105" s="16"/>
      <c r="G105" s="8"/>
      <c r="H105" s="8"/>
      <c r="I105" s="8"/>
      <c r="J105" s="8"/>
      <c r="K105" s="13"/>
      <c r="L105" s="13"/>
      <c r="M105" s="13"/>
      <c r="N105" s="13"/>
      <c r="O105" s="13"/>
      <c r="P105" s="13"/>
      <c r="Q105" s="13"/>
      <c r="R105" s="13"/>
      <c r="S105" s="13"/>
      <c r="T105" s="13"/>
      <c r="U105" s="13"/>
      <c r="V105" s="13"/>
      <c r="W105" s="13"/>
      <c r="X105" s="13"/>
      <c r="Y105" s="13"/>
      <c r="Z105" s="13"/>
      <c r="AA105" s="13"/>
      <c r="AB105" s="13"/>
    </row>
    <row r="106" spans="1:28" ht="22.5" customHeight="1">
      <c r="A106" s="16" t="s">
        <v>287</v>
      </c>
      <c r="B106" s="8"/>
      <c r="C106" s="8"/>
      <c r="D106" s="8"/>
      <c r="E106" s="8"/>
      <c r="F106" s="16"/>
      <c r="G106" s="8"/>
      <c r="H106" s="8"/>
      <c r="I106" s="8"/>
      <c r="J106" s="8"/>
      <c r="K106" s="13"/>
      <c r="L106" s="13"/>
      <c r="M106" s="13"/>
      <c r="N106" s="13"/>
      <c r="O106" s="13"/>
      <c r="P106" s="13"/>
      <c r="Q106" s="13"/>
      <c r="R106" s="13"/>
      <c r="S106" s="13"/>
      <c r="T106" s="13"/>
      <c r="U106" s="13"/>
      <c r="V106" s="13"/>
      <c r="W106" s="13"/>
      <c r="X106" s="13"/>
      <c r="Y106" s="13"/>
      <c r="Z106" s="13"/>
      <c r="AA106" s="13"/>
      <c r="AB106" s="13"/>
    </row>
    <row r="107" spans="1:28" ht="22.5" customHeight="1">
      <c r="A107" s="16" t="s">
        <v>288</v>
      </c>
      <c r="B107" s="8"/>
      <c r="C107" s="8"/>
      <c r="D107" s="8"/>
      <c r="E107" s="8"/>
      <c r="F107" s="16"/>
      <c r="G107" s="8"/>
      <c r="H107" s="8"/>
      <c r="I107" s="8"/>
      <c r="J107" s="8"/>
      <c r="K107" s="13"/>
      <c r="L107" s="13"/>
      <c r="M107" s="13"/>
      <c r="N107" s="13"/>
      <c r="O107" s="13"/>
      <c r="P107" s="13"/>
      <c r="Q107" s="13"/>
      <c r="R107" s="13"/>
      <c r="S107" s="13"/>
      <c r="T107" s="13"/>
      <c r="U107" s="13"/>
      <c r="V107" s="13"/>
      <c r="W107" s="13"/>
      <c r="X107" s="13"/>
      <c r="Y107" s="13"/>
      <c r="Z107" s="13"/>
      <c r="AA107" s="13"/>
      <c r="AB107" s="13"/>
    </row>
    <row r="108" spans="1:28" ht="22.5" customHeight="1">
      <c r="A108" s="16" t="s">
        <v>289</v>
      </c>
      <c r="B108" s="8"/>
      <c r="C108" s="8"/>
      <c r="D108" s="8"/>
      <c r="E108" s="8"/>
      <c r="F108" s="16"/>
      <c r="G108" s="8"/>
      <c r="H108" s="8"/>
      <c r="I108" s="8"/>
      <c r="J108" s="8"/>
      <c r="K108" s="13"/>
      <c r="L108" s="13"/>
      <c r="M108" s="13"/>
      <c r="N108" s="13"/>
      <c r="O108" s="13"/>
      <c r="P108" s="13"/>
      <c r="Q108" s="13"/>
      <c r="R108" s="13"/>
      <c r="S108" s="13"/>
      <c r="T108" s="13"/>
      <c r="U108" s="13"/>
      <c r="V108" s="13"/>
      <c r="W108" s="13"/>
      <c r="X108" s="13"/>
      <c r="Y108" s="13"/>
      <c r="Z108" s="13"/>
      <c r="AA108" s="13"/>
      <c r="AB108" s="13"/>
    </row>
    <row r="109" spans="1:28" ht="22.5" customHeight="1">
      <c r="A109" s="16" t="s">
        <v>290</v>
      </c>
      <c r="B109" s="8"/>
      <c r="C109" s="8"/>
      <c r="D109" s="8"/>
      <c r="E109" s="8"/>
      <c r="F109" s="16"/>
      <c r="G109" s="8"/>
      <c r="H109" s="8"/>
      <c r="I109" s="8"/>
      <c r="J109" s="8"/>
      <c r="K109" s="13"/>
      <c r="L109" s="13"/>
      <c r="M109" s="13"/>
      <c r="N109" s="13"/>
      <c r="O109" s="13"/>
      <c r="P109" s="13"/>
      <c r="Q109" s="13"/>
      <c r="R109" s="13"/>
      <c r="S109" s="13"/>
      <c r="T109" s="13"/>
      <c r="U109" s="13"/>
      <c r="V109" s="13"/>
      <c r="W109" s="13"/>
      <c r="X109" s="13"/>
      <c r="Y109" s="13"/>
      <c r="Z109" s="13"/>
      <c r="AA109" s="13"/>
      <c r="AB109" s="13"/>
    </row>
    <row r="110" spans="1:28" ht="22.5" customHeight="1">
      <c r="A110" s="16" t="s">
        <v>291</v>
      </c>
      <c r="B110" s="8"/>
      <c r="C110" s="8"/>
      <c r="D110" s="8"/>
      <c r="E110" s="8"/>
      <c r="F110" s="16"/>
      <c r="G110" s="8"/>
      <c r="H110" s="8"/>
      <c r="I110" s="8"/>
      <c r="J110" s="8"/>
      <c r="K110" s="13"/>
      <c r="L110" s="13"/>
      <c r="M110" s="13"/>
      <c r="N110" s="13"/>
      <c r="O110" s="13"/>
      <c r="P110" s="13"/>
      <c r="Q110" s="13"/>
      <c r="R110" s="13"/>
      <c r="S110" s="13"/>
      <c r="T110" s="13"/>
      <c r="U110" s="13"/>
      <c r="V110" s="13"/>
      <c r="W110" s="13"/>
      <c r="X110" s="13"/>
      <c r="Y110" s="13"/>
      <c r="Z110" s="13"/>
      <c r="AA110" s="13"/>
      <c r="AB110" s="13"/>
    </row>
    <row r="111" spans="1:28" ht="22.5" customHeight="1">
      <c r="A111" s="16" t="s">
        <v>292</v>
      </c>
      <c r="B111" s="8"/>
      <c r="C111" s="8"/>
      <c r="D111" s="8"/>
      <c r="E111" s="8"/>
      <c r="F111" s="16"/>
      <c r="G111" s="8"/>
      <c r="H111" s="8"/>
      <c r="I111" s="8"/>
      <c r="J111" s="8"/>
      <c r="K111" s="13"/>
      <c r="L111" s="13"/>
      <c r="M111" s="13"/>
      <c r="N111" s="13"/>
      <c r="O111" s="13"/>
      <c r="P111" s="13"/>
      <c r="Q111" s="13"/>
      <c r="R111" s="13"/>
      <c r="S111" s="13"/>
      <c r="T111" s="13"/>
      <c r="U111" s="13"/>
      <c r="V111" s="13"/>
      <c r="W111" s="13"/>
      <c r="X111" s="13"/>
      <c r="Y111" s="13"/>
      <c r="Z111" s="13"/>
      <c r="AA111" s="13"/>
      <c r="AB111" s="13"/>
    </row>
    <row r="112" spans="1:28" ht="22.5" customHeight="1">
      <c r="A112" s="16" t="s">
        <v>293</v>
      </c>
      <c r="B112" s="8"/>
      <c r="C112" s="8"/>
      <c r="D112" s="8"/>
      <c r="E112" s="8"/>
      <c r="F112" s="16"/>
      <c r="G112" s="8"/>
      <c r="H112" s="8"/>
      <c r="I112" s="8"/>
      <c r="J112" s="8"/>
      <c r="K112" s="13"/>
      <c r="L112" s="13"/>
      <c r="M112" s="13"/>
      <c r="N112" s="13"/>
      <c r="O112" s="13"/>
      <c r="P112" s="13"/>
      <c r="Q112" s="13"/>
      <c r="R112" s="13"/>
      <c r="S112" s="13"/>
      <c r="T112" s="13"/>
      <c r="U112" s="13"/>
      <c r="V112" s="13"/>
      <c r="W112" s="13"/>
      <c r="X112" s="13"/>
      <c r="Y112" s="13"/>
      <c r="Z112" s="13"/>
      <c r="AA112" s="13"/>
      <c r="AB112" s="13"/>
    </row>
    <row r="113" spans="1:28" ht="22.5" customHeight="1">
      <c r="A113" s="16" t="s">
        <v>294</v>
      </c>
      <c r="B113" s="8"/>
      <c r="C113" s="8"/>
      <c r="D113" s="8"/>
      <c r="E113" s="8"/>
      <c r="F113" s="16"/>
      <c r="G113" s="8"/>
      <c r="H113" s="8"/>
      <c r="I113" s="8"/>
      <c r="J113" s="8"/>
      <c r="K113" s="13"/>
      <c r="L113" s="13"/>
      <c r="M113" s="13"/>
      <c r="N113" s="13"/>
      <c r="O113" s="13"/>
      <c r="P113" s="13"/>
      <c r="Q113" s="13"/>
      <c r="R113" s="13"/>
      <c r="S113" s="13"/>
      <c r="T113" s="13"/>
      <c r="U113" s="13"/>
      <c r="V113" s="13"/>
      <c r="W113" s="13"/>
      <c r="X113" s="13"/>
      <c r="Y113" s="13"/>
      <c r="Z113" s="13"/>
      <c r="AA113" s="13"/>
      <c r="AB113" s="13"/>
    </row>
    <row r="114" spans="1:28" ht="22.5" customHeight="1">
      <c r="A114" s="16" t="s">
        <v>295</v>
      </c>
      <c r="B114" s="8"/>
      <c r="C114" s="8"/>
      <c r="D114" s="8"/>
      <c r="E114" s="8"/>
      <c r="F114" s="16"/>
      <c r="G114" s="8"/>
      <c r="H114" s="8"/>
      <c r="I114" s="8"/>
      <c r="J114" s="8"/>
      <c r="K114" s="13"/>
      <c r="L114" s="13"/>
      <c r="M114" s="13"/>
      <c r="N114" s="13"/>
      <c r="O114" s="13"/>
      <c r="P114" s="13"/>
      <c r="Q114" s="13"/>
      <c r="R114" s="13"/>
      <c r="S114" s="13"/>
      <c r="T114" s="13"/>
      <c r="U114" s="13"/>
      <c r="V114" s="13"/>
      <c r="W114" s="13"/>
      <c r="X114" s="13"/>
      <c r="Y114" s="13"/>
      <c r="Z114" s="13"/>
      <c r="AA114" s="13"/>
      <c r="AB114" s="13"/>
    </row>
    <row r="115" spans="1:28" ht="22.5" customHeight="1">
      <c r="A115" s="16" t="s">
        <v>296</v>
      </c>
      <c r="B115" s="8"/>
      <c r="C115" s="8"/>
      <c r="D115" s="8"/>
      <c r="E115" s="8"/>
      <c r="F115" s="16"/>
      <c r="G115" s="8"/>
      <c r="H115" s="8"/>
      <c r="I115" s="8"/>
      <c r="J115" s="8"/>
      <c r="K115" s="13"/>
      <c r="L115" s="13"/>
      <c r="M115" s="13"/>
      <c r="N115" s="13"/>
      <c r="O115" s="13"/>
      <c r="P115" s="13"/>
      <c r="Q115" s="13"/>
      <c r="R115" s="13"/>
      <c r="S115" s="13"/>
      <c r="T115" s="13"/>
      <c r="U115" s="13"/>
      <c r="V115" s="13"/>
      <c r="W115" s="13"/>
      <c r="X115" s="13"/>
      <c r="Y115" s="13"/>
      <c r="Z115" s="13"/>
      <c r="AA115" s="13"/>
      <c r="AB115" s="13"/>
    </row>
    <row r="116" spans="1:28" ht="22.5" customHeight="1">
      <c r="A116" s="16" t="s">
        <v>297</v>
      </c>
      <c r="B116" s="8"/>
      <c r="C116" s="8"/>
      <c r="D116" s="8"/>
      <c r="E116" s="8"/>
      <c r="F116" s="16"/>
      <c r="G116" s="8"/>
      <c r="H116" s="8"/>
      <c r="I116" s="8"/>
      <c r="J116" s="8"/>
      <c r="K116" s="13"/>
      <c r="L116" s="13"/>
      <c r="M116" s="13"/>
      <c r="N116" s="13"/>
      <c r="O116" s="13"/>
      <c r="P116" s="13"/>
      <c r="Q116" s="13"/>
      <c r="R116" s="13"/>
      <c r="S116" s="13"/>
      <c r="T116" s="13"/>
      <c r="U116" s="13"/>
      <c r="V116" s="13"/>
      <c r="W116" s="13"/>
      <c r="X116" s="13"/>
      <c r="Y116" s="13"/>
      <c r="Z116" s="13"/>
      <c r="AA116" s="13"/>
      <c r="AB116" s="13"/>
    </row>
    <row r="117" spans="1:28" ht="22.5" customHeight="1">
      <c r="A117" s="16" t="s">
        <v>298</v>
      </c>
      <c r="B117" s="8"/>
      <c r="C117" s="8"/>
      <c r="D117" s="8"/>
      <c r="E117" s="8"/>
      <c r="F117" s="16"/>
      <c r="G117" s="8"/>
      <c r="H117" s="8"/>
      <c r="I117" s="8"/>
      <c r="J117" s="8"/>
      <c r="K117" s="13"/>
      <c r="L117" s="13"/>
      <c r="M117" s="13"/>
      <c r="N117" s="13"/>
      <c r="O117" s="13"/>
      <c r="P117" s="13"/>
      <c r="Q117" s="13"/>
      <c r="R117" s="13"/>
      <c r="S117" s="13"/>
      <c r="T117" s="13"/>
      <c r="U117" s="13"/>
      <c r="V117" s="13"/>
      <c r="W117" s="13"/>
      <c r="X117" s="13"/>
      <c r="Y117" s="13"/>
      <c r="Z117" s="13"/>
      <c r="AA117" s="13"/>
      <c r="AB117" s="13"/>
    </row>
    <row r="118" spans="1:28" ht="22.5" customHeight="1">
      <c r="A118" s="16" t="s">
        <v>299</v>
      </c>
      <c r="B118" s="8"/>
      <c r="C118" s="8"/>
      <c r="D118" s="8"/>
      <c r="E118" s="8"/>
      <c r="F118" s="16"/>
      <c r="G118" s="8"/>
      <c r="H118" s="8"/>
      <c r="I118" s="8"/>
      <c r="J118" s="8"/>
      <c r="K118" s="13"/>
      <c r="L118" s="13"/>
      <c r="M118" s="13"/>
      <c r="N118" s="13"/>
      <c r="O118" s="13"/>
      <c r="P118" s="13"/>
      <c r="Q118" s="13"/>
      <c r="R118" s="13"/>
      <c r="S118" s="13"/>
      <c r="T118" s="13"/>
      <c r="U118" s="13"/>
      <c r="V118" s="13"/>
      <c r="W118" s="13"/>
      <c r="X118" s="13"/>
      <c r="Y118" s="13"/>
      <c r="Z118" s="13"/>
      <c r="AA118" s="13"/>
      <c r="AB118" s="13"/>
    </row>
    <row r="119" spans="1:28" ht="22.5" customHeight="1">
      <c r="A119" s="16" t="s">
        <v>300</v>
      </c>
      <c r="B119" s="8"/>
      <c r="C119" s="8"/>
      <c r="D119" s="8"/>
      <c r="E119" s="8"/>
      <c r="F119" s="16"/>
      <c r="G119" s="8"/>
      <c r="H119" s="8"/>
      <c r="I119" s="8"/>
      <c r="J119" s="8"/>
      <c r="K119" s="13"/>
      <c r="L119" s="13"/>
      <c r="M119" s="13"/>
      <c r="N119" s="13"/>
      <c r="O119" s="13"/>
      <c r="P119" s="13"/>
      <c r="Q119" s="13"/>
      <c r="R119" s="13"/>
      <c r="S119" s="13"/>
      <c r="T119" s="13"/>
      <c r="U119" s="13"/>
      <c r="V119" s="13"/>
      <c r="W119" s="13"/>
      <c r="X119" s="13"/>
      <c r="Y119" s="13"/>
      <c r="Z119" s="13"/>
      <c r="AA119" s="13"/>
      <c r="AB119" s="13"/>
    </row>
    <row r="120" spans="1:28" ht="22.5" customHeight="1">
      <c r="A120" s="16" t="s">
        <v>301</v>
      </c>
      <c r="B120" s="8"/>
      <c r="C120" s="8"/>
      <c r="D120" s="8"/>
      <c r="E120" s="8"/>
      <c r="F120" s="16"/>
      <c r="G120" s="8"/>
      <c r="H120" s="8"/>
      <c r="I120" s="8"/>
      <c r="J120" s="8"/>
      <c r="K120" s="13"/>
      <c r="L120" s="13"/>
      <c r="M120" s="13"/>
      <c r="N120" s="13"/>
      <c r="O120" s="13"/>
      <c r="P120" s="13"/>
      <c r="Q120" s="13"/>
      <c r="R120" s="13"/>
      <c r="S120" s="13"/>
      <c r="T120" s="13"/>
      <c r="U120" s="13"/>
      <c r="V120" s="13"/>
      <c r="W120" s="13"/>
      <c r="X120" s="13"/>
      <c r="Y120" s="13"/>
      <c r="Z120" s="13"/>
      <c r="AA120" s="13"/>
      <c r="AB120" s="13"/>
    </row>
    <row r="121" spans="1:28" ht="22.5" customHeight="1">
      <c r="A121" s="16" t="s">
        <v>302</v>
      </c>
      <c r="B121" s="8"/>
      <c r="C121" s="8"/>
      <c r="D121" s="8"/>
      <c r="E121" s="8"/>
      <c r="F121" s="16"/>
      <c r="G121" s="8"/>
      <c r="H121" s="8"/>
      <c r="I121" s="8"/>
      <c r="J121" s="8"/>
      <c r="K121" s="13"/>
      <c r="L121" s="13"/>
      <c r="M121" s="13"/>
      <c r="N121" s="13"/>
      <c r="O121" s="13"/>
      <c r="P121" s="13"/>
      <c r="Q121" s="13"/>
      <c r="R121" s="13"/>
      <c r="S121" s="13"/>
      <c r="T121" s="13"/>
      <c r="U121" s="13"/>
      <c r="V121" s="13"/>
      <c r="W121" s="13"/>
      <c r="X121" s="13"/>
      <c r="Y121" s="13"/>
      <c r="Z121" s="13"/>
      <c r="AA121" s="13"/>
      <c r="AB121" s="13"/>
    </row>
    <row r="122" spans="1:28" ht="22.5" customHeight="1">
      <c r="A122" s="16" t="s">
        <v>303</v>
      </c>
      <c r="B122" s="8"/>
      <c r="C122" s="8"/>
      <c r="D122" s="8"/>
      <c r="E122" s="8"/>
      <c r="F122" s="16"/>
      <c r="G122" s="8"/>
      <c r="H122" s="8"/>
      <c r="I122" s="8"/>
      <c r="J122" s="8"/>
      <c r="K122" s="13"/>
      <c r="L122" s="13"/>
      <c r="M122" s="13"/>
      <c r="N122" s="13"/>
      <c r="O122" s="13"/>
      <c r="P122" s="13"/>
      <c r="Q122" s="13"/>
      <c r="R122" s="13"/>
      <c r="S122" s="13"/>
      <c r="T122" s="13"/>
      <c r="U122" s="13"/>
      <c r="V122" s="13"/>
      <c r="W122" s="13"/>
      <c r="X122" s="13"/>
      <c r="Y122" s="13"/>
      <c r="Z122" s="13"/>
      <c r="AA122" s="13"/>
      <c r="AB122" s="13"/>
    </row>
    <row r="123" spans="1:28" ht="22.5" customHeight="1">
      <c r="A123" s="16" t="s">
        <v>304</v>
      </c>
      <c r="B123" s="8"/>
      <c r="C123" s="8"/>
      <c r="D123" s="8"/>
      <c r="E123" s="8"/>
      <c r="F123" s="16"/>
      <c r="G123" s="8"/>
      <c r="H123" s="8"/>
      <c r="I123" s="8"/>
      <c r="J123" s="8"/>
      <c r="K123" s="13"/>
      <c r="L123" s="13"/>
      <c r="M123" s="13"/>
      <c r="N123" s="13"/>
      <c r="O123" s="13"/>
      <c r="P123" s="13"/>
      <c r="Q123" s="13"/>
      <c r="R123" s="13"/>
      <c r="S123" s="13"/>
      <c r="T123" s="13"/>
      <c r="U123" s="13"/>
      <c r="V123" s="13"/>
      <c r="W123" s="13"/>
      <c r="X123" s="13"/>
      <c r="Y123" s="13"/>
      <c r="Z123" s="13"/>
      <c r="AA123" s="13"/>
      <c r="AB123" s="13"/>
    </row>
    <row r="124" spans="1:28" ht="22.5" customHeight="1">
      <c r="A124" s="16" t="s">
        <v>305</v>
      </c>
      <c r="B124" s="8"/>
      <c r="C124" s="8"/>
      <c r="D124" s="8"/>
      <c r="E124" s="8"/>
      <c r="F124" s="16"/>
      <c r="G124" s="8"/>
      <c r="H124" s="8"/>
      <c r="I124" s="8"/>
      <c r="J124" s="8"/>
      <c r="K124" s="13"/>
      <c r="L124" s="13"/>
      <c r="M124" s="13"/>
      <c r="N124" s="13"/>
      <c r="O124" s="13"/>
      <c r="P124" s="13"/>
      <c r="Q124" s="13"/>
      <c r="R124" s="13"/>
      <c r="S124" s="13"/>
      <c r="T124" s="13"/>
      <c r="U124" s="13"/>
      <c r="V124" s="13"/>
      <c r="W124" s="13"/>
      <c r="X124" s="13"/>
      <c r="Y124" s="13"/>
      <c r="Z124" s="13"/>
      <c r="AA124" s="13"/>
      <c r="AB124" s="13"/>
    </row>
    <row r="125" spans="1:28" ht="22.5" customHeight="1">
      <c r="A125" s="16" t="s">
        <v>306</v>
      </c>
      <c r="B125" s="8"/>
      <c r="C125" s="8"/>
      <c r="D125" s="8"/>
      <c r="E125" s="8"/>
      <c r="F125" s="16"/>
      <c r="G125" s="8"/>
      <c r="H125" s="8"/>
      <c r="I125" s="8"/>
      <c r="J125" s="8"/>
      <c r="K125" s="13"/>
      <c r="L125" s="13"/>
      <c r="M125" s="13"/>
      <c r="N125" s="13"/>
      <c r="O125" s="13"/>
      <c r="P125" s="13"/>
      <c r="Q125" s="13"/>
      <c r="R125" s="13"/>
      <c r="S125" s="13"/>
      <c r="T125" s="13"/>
      <c r="U125" s="13"/>
      <c r="V125" s="13"/>
      <c r="W125" s="13"/>
      <c r="X125" s="13"/>
      <c r="Y125" s="13"/>
      <c r="Z125" s="13"/>
      <c r="AA125" s="13"/>
      <c r="AB125" s="13"/>
    </row>
    <row r="126" spans="1:28" ht="22.5" customHeight="1">
      <c r="A126" s="16" t="s">
        <v>307</v>
      </c>
      <c r="B126" s="8"/>
      <c r="C126" s="8"/>
      <c r="D126" s="8"/>
      <c r="E126" s="8"/>
      <c r="F126" s="16"/>
      <c r="G126" s="8"/>
      <c r="H126" s="8"/>
      <c r="I126" s="8"/>
      <c r="J126" s="8"/>
      <c r="K126" s="13"/>
      <c r="L126" s="13"/>
      <c r="M126" s="13"/>
      <c r="N126" s="13"/>
      <c r="O126" s="13"/>
      <c r="P126" s="13"/>
      <c r="Q126" s="13"/>
      <c r="R126" s="13"/>
      <c r="S126" s="13"/>
      <c r="T126" s="13"/>
      <c r="U126" s="13"/>
      <c r="V126" s="13"/>
      <c r="W126" s="13"/>
      <c r="X126" s="13"/>
      <c r="Y126" s="13"/>
      <c r="Z126" s="13"/>
      <c r="AA126" s="13"/>
      <c r="AB126" s="13"/>
    </row>
    <row r="127" spans="1:28" ht="22.5" customHeight="1">
      <c r="A127" s="16" t="s">
        <v>308</v>
      </c>
      <c r="B127" s="8"/>
      <c r="C127" s="8"/>
      <c r="D127" s="8"/>
      <c r="E127" s="8"/>
      <c r="F127" s="16"/>
      <c r="G127" s="8"/>
      <c r="H127" s="8"/>
      <c r="I127" s="8"/>
      <c r="J127" s="8"/>
      <c r="K127" s="13"/>
      <c r="L127" s="13"/>
      <c r="M127" s="13"/>
      <c r="N127" s="13"/>
      <c r="O127" s="13"/>
      <c r="P127" s="13"/>
      <c r="Q127" s="13"/>
      <c r="R127" s="13"/>
      <c r="S127" s="13"/>
      <c r="T127" s="13"/>
      <c r="U127" s="13"/>
      <c r="V127" s="13"/>
      <c r="W127" s="13"/>
      <c r="X127" s="13"/>
      <c r="Y127" s="13"/>
      <c r="Z127" s="13"/>
      <c r="AA127" s="13"/>
      <c r="AB127" s="13"/>
    </row>
    <row r="128" spans="1:28" ht="22.5" customHeight="1">
      <c r="A128" s="16" t="s">
        <v>309</v>
      </c>
      <c r="B128" s="8"/>
      <c r="C128" s="8"/>
      <c r="D128" s="8"/>
      <c r="E128" s="8"/>
      <c r="F128" s="16"/>
      <c r="G128" s="8"/>
      <c r="H128" s="8"/>
      <c r="I128" s="8"/>
      <c r="J128" s="8"/>
      <c r="K128" s="13"/>
      <c r="L128" s="13"/>
      <c r="M128" s="13"/>
      <c r="N128" s="13"/>
      <c r="O128" s="13"/>
      <c r="P128" s="13"/>
      <c r="Q128" s="13"/>
      <c r="R128" s="13"/>
      <c r="S128" s="13"/>
      <c r="T128" s="13"/>
      <c r="U128" s="13"/>
      <c r="V128" s="13"/>
      <c r="W128" s="13"/>
      <c r="X128" s="13"/>
      <c r="Y128" s="13"/>
      <c r="Z128" s="13"/>
      <c r="AA128" s="13"/>
      <c r="AB128" s="13"/>
    </row>
    <row r="129" spans="1:28" ht="22.5" customHeight="1">
      <c r="A129" s="16" t="s">
        <v>310</v>
      </c>
      <c r="B129" s="8"/>
      <c r="C129" s="8"/>
      <c r="D129" s="8"/>
      <c r="E129" s="8"/>
      <c r="F129" s="16"/>
      <c r="G129" s="8"/>
      <c r="H129" s="8"/>
      <c r="I129" s="8"/>
      <c r="J129" s="8"/>
      <c r="K129" s="13"/>
      <c r="L129" s="13"/>
      <c r="M129" s="13"/>
      <c r="N129" s="13"/>
      <c r="O129" s="13"/>
      <c r="P129" s="13"/>
      <c r="Q129" s="13"/>
      <c r="R129" s="13"/>
      <c r="S129" s="13"/>
      <c r="T129" s="13"/>
      <c r="U129" s="13"/>
      <c r="V129" s="13"/>
      <c r="W129" s="13"/>
      <c r="X129" s="13"/>
      <c r="Y129" s="13"/>
      <c r="Z129" s="13"/>
      <c r="AA129" s="13"/>
      <c r="AB129" s="13"/>
    </row>
    <row r="130" spans="1:28" ht="22.5" customHeight="1">
      <c r="A130" s="16" t="s">
        <v>311</v>
      </c>
      <c r="B130" s="8"/>
      <c r="C130" s="8"/>
      <c r="D130" s="8"/>
      <c r="E130" s="8"/>
      <c r="F130" s="16"/>
      <c r="G130" s="8"/>
      <c r="H130" s="8"/>
      <c r="I130" s="8"/>
      <c r="J130" s="8"/>
      <c r="K130" s="13"/>
      <c r="L130" s="13"/>
      <c r="M130" s="13"/>
      <c r="N130" s="13"/>
      <c r="O130" s="13"/>
      <c r="P130" s="13"/>
      <c r="Q130" s="13"/>
      <c r="R130" s="13"/>
      <c r="S130" s="13"/>
      <c r="T130" s="13"/>
      <c r="U130" s="13"/>
      <c r="V130" s="13"/>
      <c r="W130" s="13"/>
      <c r="X130" s="13"/>
      <c r="Y130" s="13"/>
      <c r="Z130" s="13"/>
      <c r="AA130" s="13"/>
      <c r="AB130" s="13"/>
    </row>
    <row r="131" spans="1:28" ht="22.5" customHeight="1">
      <c r="A131" s="16" t="s">
        <v>312</v>
      </c>
      <c r="B131" s="8"/>
      <c r="C131" s="8"/>
      <c r="D131" s="8"/>
      <c r="E131" s="8"/>
      <c r="F131" s="16"/>
      <c r="G131" s="8"/>
      <c r="H131" s="8"/>
      <c r="I131" s="8"/>
      <c r="J131" s="8"/>
      <c r="K131" s="13"/>
      <c r="L131" s="13"/>
      <c r="M131" s="13"/>
      <c r="N131" s="13"/>
      <c r="O131" s="13"/>
      <c r="P131" s="13"/>
      <c r="Q131" s="13"/>
      <c r="R131" s="13"/>
      <c r="S131" s="13"/>
      <c r="T131" s="13"/>
      <c r="U131" s="13"/>
      <c r="V131" s="13"/>
      <c r="W131" s="13"/>
      <c r="X131" s="13"/>
      <c r="Y131" s="13"/>
      <c r="Z131" s="13"/>
      <c r="AA131" s="13"/>
      <c r="AB131" s="13"/>
    </row>
    <row r="132" spans="1:28" ht="22.5" customHeight="1">
      <c r="A132" s="16" t="s">
        <v>313</v>
      </c>
      <c r="B132" s="8"/>
      <c r="C132" s="8"/>
      <c r="D132" s="8"/>
      <c r="E132" s="8"/>
      <c r="F132" s="16"/>
      <c r="G132" s="8"/>
      <c r="H132" s="8"/>
      <c r="I132" s="8"/>
      <c r="J132" s="8"/>
      <c r="K132" s="13"/>
      <c r="L132" s="13"/>
      <c r="M132" s="13"/>
      <c r="N132" s="13"/>
      <c r="O132" s="13"/>
      <c r="P132" s="13"/>
      <c r="Q132" s="13"/>
      <c r="R132" s="13"/>
      <c r="S132" s="13"/>
      <c r="T132" s="13"/>
      <c r="U132" s="13"/>
      <c r="V132" s="13"/>
      <c r="W132" s="13"/>
      <c r="X132" s="13"/>
      <c r="Y132" s="13"/>
      <c r="Z132" s="13"/>
      <c r="AA132" s="13"/>
      <c r="AB132" s="13"/>
    </row>
    <row r="133" spans="1:28" ht="22.5" customHeight="1">
      <c r="A133" s="16" t="s">
        <v>314</v>
      </c>
      <c r="B133" s="8"/>
      <c r="C133" s="8"/>
      <c r="D133" s="8"/>
      <c r="E133" s="8"/>
      <c r="F133" s="16"/>
      <c r="G133" s="8"/>
      <c r="H133" s="8"/>
      <c r="I133" s="8"/>
      <c r="J133" s="8"/>
      <c r="K133" s="13"/>
      <c r="L133" s="13"/>
      <c r="M133" s="13"/>
      <c r="N133" s="13"/>
      <c r="O133" s="13"/>
      <c r="P133" s="13"/>
      <c r="Q133" s="13"/>
      <c r="R133" s="13"/>
      <c r="S133" s="13"/>
      <c r="T133" s="13"/>
      <c r="U133" s="13"/>
      <c r="V133" s="13"/>
      <c r="W133" s="13"/>
      <c r="X133" s="13"/>
      <c r="Y133" s="13"/>
      <c r="Z133" s="13"/>
      <c r="AA133" s="13"/>
      <c r="AB133" s="13"/>
    </row>
    <row r="134" spans="1:28" ht="22.5" customHeight="1">
      <c r="A134" s="16" t="s">
        <v>315</v>
      </c>
      <c r="B134" s="8"/>
      <c r="C134" s="8"/>
      <c r="D134" s="8"/>
      <c r="E134" s="8"/>
      <c r="F134" s="16"/>
      <c r="G134" s="8"/>
      <c r="H134" s="8"/>
      <c r="I134" s="8"/>
      <c r="J134" s="8"/>
      <c r="K134" s="13"/>
      <c r="L134" s="13"/>
      <c r="M134" s="13"/>
      <c r="N134" s="13"/>
      <c r="O134" s="13"/>
      <c r="P134" s="13"/>
      <c r="Q134" s="13"/>
      <c r="R134" s="13"/>
      <c r="S134" s="13"/>
      <c r="T134" s="13"/>
      <c r="U134" s="13"/>
      <c r="V134" s="13"/>
      <c r="W134" s="13"/>
      <c r="X134" s="13"/>
      <c r="Y134" s="13"/>
      <c r="Z134" s="13"/>
      <c r="AA134" s="13"/>
      <c r="AB134" s="13"/>
    </row>
    <row r="135" spans="1:28" ht="22.5" customHeight="1">
      <c r="A135" s="16" t="s">
        <v>316</v>
      </c>
      <c r="B135" s="8"/>
      <c r="C135" s="8"/>
      <c r="D135" s="8"/>
      <c r="E135" s="8"/>
      <c r="F135" s="16"/>
      <c r="G135" s="8"/>
      <c r="H135" s="8"/>
      <c r="I135" s="8"/>
      <c r="J135" s="8"/>
      <c r="K135" s="13"/>
      <c r="L135" s="13"/>
      <c r="M135" s="13"/>
      <c r="N135" s="13"/>
      <c r="O135" s="13"/>
      <c r="P135" s="13"/>
      <c r="Q135" s="13"/>
      <c r="R135" s="13"/>
      <c r="S135" s="13"/>
      <c r="T135" s="13"/>
      <c r="U135" s="13"/>
      <c r="V135" s="13"/>
      <c r="W135" s="13"/>
      <c r="X135" s="13"/>
      <c r="Y135" s="13"/>
      <c r="Z135" s="13"/>
      <c r="AA135" s="13"/>
      <c r="AB135" s="13"/>
    </row>
    <row r="136" spans="1:28" ht="22.5" customHeight="1">
      <c r="A136" s="16" t="s">
        <v>317</v>
      </c>
      <c r="B136" s="8"/>
      <c r="C136" s="8"/>
      <c r="D136" s="8"/>
      <c r="E136" s="8"/>
      <c r="F136" s="16"/>
      <c r="G136" s="8"/>
      <c r="H136" s="8"/>
      <c r="I136" s="8"/>
      <c r="J136" s="8"/>
      <c r="K136" s="13"/>
      <c r="L136" s="13"/>
      <c r="M136" s="13"/>
      <c r="N136" s="13"/>
      <c r="O136" s="13"/>
      <c r="P136" s="13"/>
      <c r="Q136" s="13"/>
      <c r="R136" s="13"/>
      <c r="S136" s="13"/>
      <c r="T136" s="13"/>
      <c r="U136" s="13"/>
      <c r="V136" s="13"/>
      <c r="W136" s="13"/>
      <c r="X136" s="13"/>
      <c r="Y136" s="13"/>
      <c r="Z136" s="13"/>
      <c r="AA136" s="13"/>
      <c r="AB136" s="13"/>
    </row>
    <row r="137" spans="1:28" ht="22.5" customHeight="1">
      <c r="A137" s="16" t="s">
        <v>318</v>
      </c>
      <c r="B137" s="8"/>
      <c r="C137" s="8"/>
      <c r="D137" s="8"/>
      <c r="E137" s="8"/>
      <c r="F137" s="16"/>
      <c r="G137" s="8"/>
      <c r="H137" s="8"/>
      <c r="I137" s="8"/>
      <c r="J137" s="8"/>
      <c r="K137" s="13"/>
      <c r="L137" s="13"/>
      <c r="M137" s="13"/>
      <c r="N137" s="13"/>
      <c r="O137" s="13"/>
      <c r="P137" s="13"/>
      <c r="Q137" s="13"/>
      <c r="R137" s="13"/>
      <c r="S137" s="13"/>
      <c r="T137" s="13"/>
      <c r="U137" s="13"/>
      <c r="V137" s="13"/>
      <c r="W137" s="13"/>
      <c r="X137" s="13"/>
      <c r="Y137" s="13"/>
      <c r="Z137" s="13"/>
      <c r="AA137" s="13"/>
      <c r="AB137" s="13"/>
    </row>
    <row r="138" spans="1:28" ht="22.5" customHeight="1">
      <c r="A138" s="16" t="s">
        <v>319</v>
      </c>
      <c r="B138" s="8"/>
      <c r="C138" s="8"/>
      <c r="D138" s="8"/>
      <c r="E138" s="8"/>
      <c r="F138" s="16"/>
      <c r="G138" s="8"/>
      <c r="H138" s="8"/>
      <c r="I138" s="8"/>
      <c r="J138" s="8"/>
      <c r="K138" s="13"/>
      <c r="L138" s="13"/>
      <c r="M138" s="13"/>
      <c r="N138" s="13"/>
      <c r="O138" s="13"/>
      <c r="P138" s="13"/>
      <c r="Q138" s="13"/>
      <c r="R138" s="13"/>
      <c r="S138" s="13"/>
      <c r="T138" s="13"/>
      <c r="U138" s="13"/>
      <c r="V138" s="13"/>
      <c r="W138" s="13"/>
      <c r="X138" s="13"/>
      <c r="Y138" s="13"/>
      <c r="Z138" s="13"/>
      <c r="AA138" s="13"/>
      <c r="AB138" s="13"/>
    </row>
    <row r="139" spans="1:28" ht="22.5" customHeight="1">
      <c r="A139" s="16" t="s">
        <v>320</v>
      </c>
      <c r="B139" s="8"/>
      <c r="C139" s="8"/>
      <c r="D139" s="8"/>
      <c r="E139" s="8"/>
      <c r="F139" s="16"/>
      <c r="G139" s="8"/>
      <c r="H139" s="8"/>
      <c r="I139" s="8"/>
      <c r="J139" s="8"/>
      <c r="K139" s="13"/>
      <c r="L139" s="13"/>
      <c r="M139" s="13"/>
      <c r="N139" s="13"/>
      <c r="O139" s="13"/>
      <c r="P139" s="13"/>
      <c r="Q139" s="13"/>
      <c r="R139" s="13"/>
      <c r="S139" s="13"/>
      <c r="T139" s="13"/>
      <c r="U139" s="13"/>
      <c r="V139" s="13"/>
      <c r="W139" s="13"/>
      <c r="X139" s="13"/>
      <c r="Y139" s="13"/>
      <c r="Z139" s="13"/>
      <c r="AA139" s="13"/>
      <c r="AB139" s="13"/>
    </row>
    <row r="140" spans="1:28" ht="22.5" customHeight="1">
      <c r="A140" s="16" t="s">
        <v>321</v>
      </c>
      <c r="B140" s="8"/>
      <c r="C140" s="8"/>
      <c r="D140" s="8"/>
      <c r="E140" s="8"/>
      <c r="F140" s="16"/>
      <c r="G140" s="8"/>
      <c r="H140" s="8"/>
      <c r="I140" s="8"/>
      <c r="J140" s="8"/>
      <c r="K140" s="13"/>
      <c r="L140" s="13"/>
      <c r="M140" s="13"/>
      <c r="N140" s="13"/>
      <c r="O140" s="13"/>
      <c r="P140" s="13"/>
      <c r="Q140" s="13"/>
      <c r="R140" s="13"/>
      <c r="S140" s="13"/>
      <c r="T140" s="13"/>
      <c r="U140" s="13"/>
      <c r="V140" s="13"/>
      <c r="W140" s="13"/>
      <c r="X140" s="13"/>
      <c r="Y140" s="13"/>
      <c r="Z140" s="13"/>
      <c r="AA140" s="13"/>
      <c r="AB140" s="13"/>
    </row>
    <row r="141" spans="1:28" ht="22.5" customHeight="1">
      <c r="A141" s="16" t="s">
        <v>322</v>
      </c>
      <c r="B141" s="8"/>
      <c r="C141" s="8"/>
      <c r="D141" s="8"/>
      <c r="E141" s="8"/>
      <c r="F141" s="16"/>
      <c r="G141" s="8"/>
      <c r="H141" s="8"/>
      <c r="I141" s="8"/>
      <c r="J141" s="8"/>
      <c r="K141" s="13"/>
      <c r="L141" s="13"/>
      <c r="M141" s="13"/>
      <c r="N141" s="13"/>
      <c r="O141" s="13"/>
      <c r="P141" s="13"/>
      <c r="Q141" s="13"/>
      <c r="R141" s="13"/>
      <c r="S141" s="13"/>
      <c r="T141" s="13"/>
      <c r="U141" s="13"/>
      <c r="V141" s="13"/>
      <c r="W141" s="13"/>
      <c r="X141" s="13"/>
      <c r="Y141" s="13"/>
      <c r="Z141" s="13"/>
      <c r="AA141" s="13"/>
      <c r="AB141" s="13"/>
    </row>
    <row r="142" spans="1:28" ht="22.5" customHeight="1">
      <c r="A142" s="16" t="s">
        <v>323</v>
      </c>
      <c r="B142" s="8"/>
      <c r="C142" s="8"/>
      <c r="D142" s="8"/>
      <c r="E142" s="8"/>
      <c r="F142" s="16"/>
      <c r="G142" s="8"/>
      <c r="H142" s="8"/>
      <c r="I142" s="8"/>
      <c r="J142" s="8"/>
      <c r="K142" s="13"/>
      <c r="L142" s="13"/>
      <c r="M142" s="13"/>
      <c r="N142" s="13"/>
      <c r="O142" s="13"/>
      <c r="P142" s="13"/>
      <c r="Q142" s="13"/>
      <c r="R142" s="13"/>
      <c r="S142" s="13"/>
      <c r="T142" s="13"/>
      <c r="U142" s="13"/>
      <c r="V142" s="13"/>
      <c r="W142" s="13"/>
      <c r="X142" s="13"/>
      <c r="Y142" s="13"/>
      <c r="Z142" s="13"/>
      <c r="AA142" s="13"/>
      <c r="AB142" s="13"/>
    </row>
    <row r="143" spans="1:28" ht="22.5" customHeight="1">
      <c r="A143" s="16" t="s">
        <v>324</v>
      </c>
      <c r="B143" s="8"/>
      <c r="C143" s="8"/>
      <c r="D143" s="8"/>
      <c r="E143" s="8"/>
      <c r="F143" s="16"/>
      <c r="G143" s="8"/>
      <c r="H143" s="8"/>
      <c r="I143" s="8"/>
      <c r="J143" s="8"/>
      <c r="K143" s="13"/>
      <c r="L143" s="13"/>
      <c r="M143" s="13"/>
      <c r="N143" s="13"/>
      <c r="O143" s="13"/>
      <c r="P143" s="13"/>
      <c r="Q143" s="13"/>
      <c r="R143" s="13"/>
      <c r="S143" s="13"/>
      <c r="T143" s="13"/>
      <c r="U143" s="13"/>
      <c r="V143" s="13"/>
      <c r="W143" s="13"/>
      <c r="X143" s="13"/>
      <c r="Y143" s="13"/>
      <c r="Z143" s="13"/>
      <c r="AA143" s="13"/>
      <c r="AB143" s="13"/>
    </row>
    <row r="144" spans="1:28" ht="22.5" customHeight="1">
      <c r="A144" s="16" t="s">
        <v>325</v>
      </c>
      <c r="B144" s="8"/>
      <c r="C144" s="8"/>
      <c r="D144" s="8"/>
      <c r="E144" s="8"/>
      <c r="F144" s="16"/>
      <c r="G144" s="8"/>
      <c r="H144" s="8"/>
      <c r="I144" s="8"/>
      <c r="J144" s="8"/>
      <c r="K144" s="13"/>
      <c r="L144" s="13"/>
      <c r="M144" s="13"/>
      <c r="N144" s="13"/>
      <c r="O144" s="13"/>
      <c r="P144" s="13"/>
      <c r="Q144" s="13"/>
      <c r="R144" s="13"/>
      <c r="S144" s="13"/>
      <c r="T144" s="13"/>
      <c r="U144" s="13"/>
      <c r="V144" s="13"/>
      <c r="W144" s="13"/>
      <c r="X144" s="13"/>
      <c r="Y144" s="13"/>
      <c r="Z144" s="13"/>
      <c r="AA144" s="13"/>
      <c r="AB144" s="13"/>
    </row>
    <row r="145" spans="1:28" ht="22.5" customHeight="1">
      <c r="A145" s="16" t="s">
        <v>326</v>
      </c>
      <c r="B145" s="8"/>
      <c r="C145" s="8"/>
      <c r="D145" s="8"/>
      <c r="E145" s="8"/>
      <c r="F145" s="16"/>
      <c r="G145" s="8"/>
      <c r="H145" s="8"/>
      <c r="I145" s="8"/>
      <c r="J145" s="8"/>
      <c r="K145" s="13"/>
      <c r="L145" s="13"/>
      <c r="M145" s="13"/>
      <c r="N145" s="13"/>
      <c r="O145" s="13"/>
      <c r="P145" s="13"/>
      <c r="Q145" s="13"/>
      <c r="R145" s="13"/>
      <c r="S145" s="13"/>
      <c r="T145" s="13"/>
      <c r="U145" s="13"/>
      <c r="V145" s="13"/>
      <c r="W145" s="13"/>
      <c r="X145" s="13"/>
      <c r="Y145" s="13"/>
      <c r="Z145" s="13"/>
      <c r="AA145" s="13"/>
      <c r="AB145" s="13"/>
    </row>
    <row r="146" spans="1:28" ht="22.5" customHeight="1">
      <c r="A146" s="16" t="s">
        <v>327</v>
      </c>
      <c r="B146" s="8"/>
      <c r="C146" s="8"/>
      <c r="D146" s="8"/>
      <c r="E146" s="8"/>
      <c r="F146" s="16"/>
      <c r="G146" s="8"/>
      <c r="H146" s="8"/>
      <c r="I146" s="8"/>
      <c r="J146" s="8"/>
      <c r="K146" s="13"/>
      <c r="L146" s="13"/>
      <c r="M146" s="13"/>
      <c r="N146" s="13"/>
      <c r="O146" s="13"/>
      <c r="P146" s="13"/>
      <c r="Q146" s="13"/>
      <c r="R146" s="13"/>
      <c r="S146" s="13"/>
      <c r="T146" s="13"/>
      <c r="U146" s="13"/>
      <c r="V146" s="13"/>
      <c r="W146" s="13"/>
      <c r="X146" s="13"/>
      <c r="Y146" s="13"/>
      <c r="Z146" s="13"/>
      <c r="AA146" s="13"/>
      <c r="AB146" s="13"/>
    </row>
    <row r="147" spans="1:28" ht="22.5" customHeight="1">
      <c r="A147" s="16" t="s">
        <v>328</v>
      </c>
      <c r="B147" s="8"/>
      <c r="C147" s="8"/>
      <c r="D147" s="8"/>
      <c r="E147" s="8"/>
      <c r="F147" s="16"/>
      <c r="G147" s="8"/>
      <c r="H147" s="8"/>
      <c r="I147" s="8"/>
      <c r="J147" s="8"/>
      <c r="K147" s="13"/>
      <c r="L147" s="13"/>
      <c r="M147" s="13"/>
      <c r="N147" s="13"/>
      <c r="O147" s="13"/>
      <c r="P147" s="13"/>
      <c r="Q147" s="13"/>
      <c r="R147" s="13"/>
      <c r="S147" s="13"/>
      <c r="T147" s="13"/>
      <c r="U147" s="13"/>
      <c r="V147" s="13"/>
      <c r="W147" s="13"/>
      <c r="X147" s="13"/>
      <c r="Y147" s="13"/>
      <c r="Z147" s="13"/>
      <c r="AA147" s="13"/>
      <c r="AB147" s="13"/>
    </row>
    <row r="148" spans="1:28" ht="22.5" customHeight="1">
      <c r="A148" s="16" t="s">
        <v>329</v>
      </c>
      <c r="B148" s="8"/>
      <c r="C148" s="8"/>
      <c r="D148" s="8"/>
      <c r="E148" s="8"/>
      <c r="F148" s="16"/>
      <c r="G148" s="8"/>
      <c r="H148" s="8"/>
      <c r="I148" s="8"/>
      <c r="J148" s="8"/>
      <c r="K148" s="13"/>
      <c r="L148" s="13"/>
      <c r="M148" s="13"/>
      <c r="N148" s="13"/>
      <c r="O148" s="13"/>
      <c r="P148" s="13"/>
      <c r="Q148" s="13"/>
      <c r="R148" s="13"/>
      <c r="S148" s="13"/>
      <c r="T148" s="13"/>
      <c r="U148" s="13"/>
      <c r="V148" s="13"/>
      <c r="W148" s="13"/>
      <c r="X148" s="13"/>
      <c r="Y148" s="13"/>
      <c r="Z148" s="13"/>
      <c r="AA148" s="13"/>
      <c r="AB148" s="13"/>
    </row>
    <row r="149" spans="1:28" ht="22.5" customHeight="1">
      <c r="A149" s="16" t="s">
        <v>330</v>
      </c>
      <c r="B149" s="8"/>
      <c r="C149" s="8"/>
      <c r="D149" s="8"/>
      <c r="E149" s="8"/>
      <c r="F149" s="16"/>
      <c r="G149" s="8"/>
      <c r="H149" s="8"/>
      <c r="I149" s="8"/>
      <c r="J149" s="8"/>
      <c r="K149" s="13"/>
      <c r="L149" s="13"/>
      <c r="M149" s="13"/>
      <c r="N149" s="13"/>
      <c r="O149" s="13"/>
      <c r="P149" s="13"/>
      <c r="Q149" s="13"/>
      <c r="R149" s="13"/>
      <c r="S149" s="13"/>
      <c r="T149" s="13"/>
      <c r="U149" s="13"/>
      <c r="V149" s="13"/>
      <c r="W149" s="13"/>
      <c r="X149" s="13"/>
      <c r="Y149" s="13"/>
      <c r="Z149" s="13"/>
      <c r="AA149" s="13"/>
      <c r="AB149" s="13"/>
    </row>
    <row r="150" spans="1:28" ht="22.5" customHeight="1">
      <c r="A150" s="16" t="s">
        <v>331</v>
      </c>
      <c r="B150" s="8"/>
      <c r="C150" s="8"/>
      <c r="D150" s="8"/>
      <c r="E150" s="8"/>
      <c r="F150" s="16"/>
      <c r="G150" s="8"/>
      <c r="H150" s="8"/>
      <c r="I150" s="8"/>
      <c r="J150" s="8"/>
      <c r="K150" s="13"/>
      <c r="L150" s="13"/>
      <c r="M150" s="13"/>
      <c r="N150" s="13"/>
      <c r="O150" s="13"/>
      <c r="P150" s="13"/>
      <c r="Q150" s="13"/>
      <c r="R150" s="13"/>
      <c r="S150" s="13"/>
      <c r="T150" s="13"/>
      <c r="U150" s="13"/>
      <c r="V150" s="13"/>
      <c r="W150" s="13"/>
      <c r="X150" s="13"/>
      <c r="Y150" s="13"/>
      <c r="Z150" s="13"/>
      <c r="AA150" s="13"/>
      <c r="AB150" s="13"/>
    </row>
    <row r="151" spans="1:28" ht="22.5" customHeight="1">
      <c r="A151" s="16" t="s">
        <v>332</v>
      </c>
      <c r="B151" s="8"/>
      <c r="C151" s="8"/>
      <c r="D151" s="8"/>
      <c r="E151" s="8"/>
      <c r="F151" s="16"/>
      <c r="G151" s="8"/>
      <c r="H151" s="8"/>
      <c r="I151" s="8"/>
      <c r="J151" s="8"/>
      <c r="K151" s="13"/>
      <c r="L151" s="13"/>
      <c r="M151" s="13"/>
      <c r="N151" s="13"/>
      <c r="O151" s="13"/>
      <c r="P151" s="13"/>
      <c r="Q151" s="13"/>
      <c r="R151" s="13"/>
      <c r="S151" s="13"/>
      <c r="T151" s="13"/>
      <c r="U151" s="13"/>
      <c r="V151" s="13"/>
      <c r="W151" s="13"/>
      <c r="X151" s="13"/>
      <c r="Y151" s="13"/>
      <c r="Z151" s="13"/>
      <c r="AA151" s="13"/>
      <c r="AB151" s="13"/>
    </row>
    <row r="152" spans="1:28" ht="22.5" customHeight="1">
      <c r="A152" s="16" t="s">
        <v>333</v>
      </c>
      <c r="B152" s="8"/>
      <c r="C152" s="8"/>
      <c r="D152" s="8"/>
      <c r="E152" s="8"/>
      <c r="F152" s="16"/>
      <c r="G152" s="8"/>
      <c r="H152" s="8"/>
      <c r="I152" s="8"/>
      <c r="J152" s="8"/>
      <c r="K152" s="13"/>
      <c r="L152" s="13"/>
      <c r="M152" s="13"/>
      <c r="N152" s="13"/>
      <c r="O152" s="13"/>
      <c r="P152" s="13"/>
      <c r="Q152" s="13"/>
      <c r="R152" s="13"/>
      <c r="S152" s="13"/>
      <c r="T152" s="13"/>
      <c r="U152" s="13"/>
      <c r="V152" s="13"/>
      <c r="W152" s="13"/>
      <c r="X152" s="13"/>
      <c r="Y152" s="13"/>
      <c r="Z152" s="13"/>
      <c r="AA152" s="13"/>
      <c r="AB152" s="13"/>
    </row>
    <row r="153" spans="1:28" ht="22.5" customHeight="1">
      <c r="A153" s="16" t="s">
        <v>334</v>
      </c>
      <c r="B153" s="8"/>
      <c r="C153" s="8"/>
      <c r="D153" s="8"/>
      <c r="E153" s="8"/>
      <c r="F153" s="16"/>
      <c r="G153" s="8"/>
      <c r="H153" s="8"/>
      <c r="I153" s="8"/>
      <c r="J153" s="8"/>
      <c r="K153" s="13"/>
      <c r="L153" s="13"/>
      <c r="M153" s="13"/>
      <c r="N153" s="13"/>
      <c r="O153" s="13"/>
      <c r="P153" s="13"/>
      <c r="Q153" s="13"/>
      <c r="R153" s="13"/>
      <c r="S153" s="13"/>
      <c r="T153" s="13"/>
      <c r="U153" s="13"/>
      <c r="V153" s="13"/>
      <c r="W153" s="13"/>
      <c r="X153" s="13"/>
      <c r="Y153" s="13"/>
      <c r="Z153" s="13"/>
      <c r="AA153" s="13"/>
      <c r="AB153" s="13"/>
    </row>
    <row r="154" spans="1:28" ht="22.5" customHeight="1">
      <c r="A154" s="16" t="s">
        <v>335</v>
      </c>
      <c r="B154" s="8"/>
      <c r="C154" s="8"/>
      <c r="D154" s="8"/>
      <c r="E154" s="8"/>
      <c r="F154" s="16"/>
      <c r="G154" s="8"/>
      <c r="H154" s="8"/>
      <c r="I154" s="8"/>
      <c r="J154" s="8"/>
      <c r="K154" s="13"/>
      <c r="L154" s="13"/>
      <c r="M154" s="13"/>
      <c r="N154" s="13"/>
      <c r="O154" s="13"/>
      <c r="P154" s="13"/>
      <c r="Q154" s="13"/>
      <c r="R154" s="13"/>
      <c r="S154" s="13"/>
      <c r="T154" s="13"/>
      <c r="U154" s="13"/>
      <c r="V154" s="13"/>
      <c r="W154" s="13"/>
      <c r="X154" s="13"/>
      <c r="Y154" s="13"/>
      <c r="Z154" s="13"/>
      <c r="AA154" s="13"/>
      <c r="AB154" s="13"/>
    </row>
    <row r="155" spans="1:28" ht="22.5" customHeight="1">
      <c r="A155" s="16" t="s">
        <v>336</v>
      </c>
      <c r="B155" s="8"/>
      <c r="C155" s="8"/>
      <c r="D155" s="8"/>
      <c r="E155" s="8"/>
      <c r="F155" s="16"/>
      <c r="G155" s="8"/>
      <c r="H155" s="8"/>
      <c r="I155" s="8"/>
      <c r="J155" s="8"/>
      <c r="K155" s="13"/>
      <c r="L155" s="13"/>
      <c r="M155" s="13"/>
      <c r="N155" s="13"/>
      <c r="O155" s="13"/>
      <c r="P155" s="13"/>
      <c r="Q155" s="13"/>
      <c r="R155" s="13"/>
      <c r="S155" s="13"/>
      <c r="T155" s="13"/>
      <c r="U155" s="13"/>
      <c r="V155" s="13"/>
      <c r="W155" s="13"/>
      <c r="X155" s="13"/>
      <c r="Y155" s="13"/>
      <c r="Z155" s="13"/>
      <c r="AA155" s="13"/>
      <c r="AB155" s="13"/>
    </row>
    <row r="156" spans="1:28" ht="22.5" customHeight="1">
      <c r="A156" s="16" t="s">
        <v>337</v>
      </c>
      <c r="B156" s="8"/>
      <c r="C156" s="8"/>
      <c r="D156" s="8"/>
      <c r="E156" s="8"/>
      <c r="F156" s="16"/>
      <c r="G156" s="8"/>
      <c r="H156" s="8"/>
      <c r="I156" s="8"/>
      <c r="J156" s="8"/>
      <c r="K156" s="13"/>
      <c r="L156" s="13"/>
      <c r="M156" s="13"/>
      <c r="N156" s="13"/>
      <c r="O156" s="13"/>
      <c r="P156" s="13"/>
      <c r="Q156" s="13"/>
      <c r="R156" s="13"/>
      <c r="S156" s="13"/>
      <c r="T156" s="13"/>
      <c r="U156" s="13"/>
      <c r="V156" s="13"/>
      <c r="W156" s="13"/>
      <c r="X156" s="13"/>
      <c r="Y156" s="13"/>
      <c r="Z156" s="13"/>
      <c r="AA156" s="13"/>
      <c r="AB156" s="13"/>
    </row>
    <row r="157" spans="1:28" ht="22.5" customHeight="1">
      <c r="A157" s="16" t="s">
        <v>338</v>
      </c>
      <c r="B157" s="8"/>
      <c r="C157" s="8"/>
      <c r="D157" s="8"/>
      <c r="E157" s="8"/>
      <c r="F157" s="16"/>
      <c r="G157" s="8"/>
      <c r="H157" s="8"/>
      <c r="I157" s="8"/>
      <c r="J157" s="8"/>
      <c r="K157" s="13"/>
      <c r="L157" s="13"/>
      <c r="M157" s="13"/>
      <c r="N157" s="13"/>
      <c r="O157" s="13"/>
      <c r="P157" s="13"/>
      <c r="Q157" s="13"/>
      <c r="R157" s="13"/>
      <c r="S157" s="13"/>
      <c r="T157" s="13"/>
      <c r="U157" s="13"/>
      <c r="V157" s="13"/>
      <c r="W157" s="13"/>
      <c r="X157" s="13"/>
      <c r="Y157" s="13"/>
      <c r="Z157" s="13"/>
      <c r="AA157" s="13"/>
      <c r="AB157" s="13"/>
    </row>
    <row r="158" spans="1:28" ht="22.5" customHeight="1">
      <c r="A158" s="16" t="s">
        <v>339</v>
      </c>
      <c r="B158" s="8"/>
      <c r="C158" s="8"/>
      <c r="D158" s="8"/>
      <c r="E158" s="8"/>
      <c r="F158" s="16"/>
      <c r="G158" s="8"/>
      <c r="H158" s="8"/>
      <c r="I158" s="8"/>
      <c r="J158" s="8"/>
      <c r="K158" s="13"/>
      <c r="L158" s="13"/>
      <c r="M158" s="13"/>
      <c r="N158" s="13"/>
      <c r="O158" s="13"/>
      <c r="P158" s="13"/>
      <c r="Q158" s="13"/>
      <c r="R158" s="13"/>
      <c r="S158" s="13"/>
      <c r="T158" s="13"/>
      <c r="U158" s="13"/>
      <c r="V158" s="13"/>
      <c r="W158" s="13"/>
      <c r="X158" s="13"/>
      <c r="Y158" s="13"/>
      <c r="Z158" s="13"/>
      <c r="AA158" s="13"/>
      <c r="AB158" s="13"/>
    </row>
    <row r="159" spans="1:28" ht="22.5" customHeight="1">
      <c r="A159" s="16" t="s">
        <v>340</v>
      </c>
      <c r="B159" s="8"/>
      <c r="C159" s="8"/>
      <c r="D159" s="8"/>
      <c r="E159" s="8"/>
      <c r="F159" s="16"/>
      <c r="G159" s="8"/>
      <c r="H159" s="8"/>
      <c r="I159" s="8"/>
      <c r="J159" s="8"/>
      <c r="K159" s="13"/>
      <c r="L159" s="13"/>
      <c r="M159" s="13"/>
      <c r="N159" s="13"/>
      <c r="O159" s="13"/>
      <c r="P159" s="13"/>
      <c r="Q159" s="13"/>
      <c r="R159" s="13"/>
      <c r="S159" s="13"/>
      <c r="T159" s="13"/>
      <c r="U159" s="13"/>
      <c r="V159" s="13"/>
      <c r="W159" s="13"/>
      <c r="X159" s="13"/>
      <c r="Y159" s="13"/>
      <c r="Z159" s="13"/>
      <c r="AA159" s="13"/>
      <c r="AB159" s="13"/>
    </row>
    <row r="160" spans="1:28" ht="22.5" customHeight="1">
      <c r="A160" s="16" t="s">
        <v>341</v>
      </c>
      <c r="B160" s="8"/>
      <c r="C160" s="8"/>
      <c r="D160" s="8"/>
      <c r="E160" s="8"/>
      <c r="F160" s="16"/>
      <c r="G160" s="8"/>
      <c r="H160" s="8"/>
      <c r="I160" s="8"/>
      <c r="J160" s="8"/>
      <c r="K160" s="13"/>
      <c r="L160" s="13"/>
      <c r="M160" s="13"/>
      <c r="N160" s="13"/>
      <c r="O160" s="13"/>
      <c r="P160" s="13"/>
      <c r="Q160" s="13"/>
      <c r="R160" s="13"/>
      <c r="S160" s="13"/>
      <c r="T160" s="13"/>
      <c r="U160" s="13"/>
      <c r="V160" s="13"/>
      <c r="W160" s="13"/>
      <c r="X160" s="13"/>
      <c r="Y160" s="13"/>
      <c r="Z160" s="13"/>
      <c r="AA160" s="13"/>
      <c r="AB160" s="13"/>
    </row>
    <row r="161" spans="1:28" ht="22.5" customHeight="1">
      <c r="A161" s="16" t="s">
        <v>342</v>
      </c>
      <c r="B161" s="8"/>
      <c r="C161" s="8"/>
      <c r="D161" s="8"/>
      <c r="E161" s="8"/>
      <c r="F161" s="16"/>
      <c r="G161" s="8"/>
      <c r="H161" s="8"/>
      <c r="I161" s="8"/>
      <c r="J161" s="8"/>
      <c r="K161" s="13"/>
      <c r="L161" s="13"/>
      <c r="M161" s="13"/>
      <c r="N161" s="13"/>
      <c r="O161" s="13"/>
      <c r="P161" s="13"/>
      <c r="Q161" s="13"/>
      <c r="R161" s="13"/>
      <c r="S161" s="13"/>
      <c r="T161" s="13"/>
      <c r="U161" s="13"/>
      <c r="V161" s="13"/>
      <c r="W161" s="13"/>
      <c r="X161" s="13"/>
      <c r="Y161" s="13"/>
      <c r="Z161" s="13"/>
      <c r="AA161" s="13"/>
      <c r="AB161" s="13"/>
    </row>
    <row r="162" spans="1:28" ht="22.5" customHeight="1">
      <c r="A162" s="16" t="s">
        <v>343</v>
      </c>
      <c r="B162" s="8"/>
      <c r="C162" s="8"/>
      <c r="D162" s="8"/>
      <c r="E162" s="8"/>
      <c r="F162" s="16"/>
      <c r="G162" s="8"/>
      <c r="H162" s="8"/>
      <c r="I162" s="8"/>
      <c r="J162" s="8"/>
      <c r="K162" s="13"/>
      <c r="L162" s="13"/>
      <c r="M162" s="13"/>
      <c r="N162" s="13"/>
      <c r="O162" s="13"/>
      <c r="P162" s="13"/>
      <c r="Q162" s="13"/>
      <c r="R162" s="13"/>
      <c r="S162" s="13"/>
      <c r="T162" s="13"/>
      <c r="U162" s="13"/>
      <c r="V162" s="13"/>
      <c r="W162" s="13"/>
      <c r="X162" s="13"/>
      <c r="Y162" s="13"/>
      <c r="Z162" s="13"/>
      <c r="AA162" s="13"/>
      <c r="AB162" s="13"/>
    </row>
    <row r="163" spans="1:28" ht="22.5" customHeight="1">
      <c r="A163" s="16" t="s">
        <v>344</v>
      </c>
      <c r="B163" s="8"/>
      <c r="C163" s="8"/>
      <c r="D163" s="8"/>
      <c r="E163" s="8"/>
      <c r="F163" s="16"/>
      <c r="G163" s="8"/>
      <c r="H163" s="8"/>
      <c r="I163" s="8"/>
      <c r="J163" s="8"/>
      <c r="K163" s="13"/>
      <c r="L163" s="13"/>
      <c r="M163" s="13"/>
      <c r="N163" s="13"/>
      <c r="O163" s="13"/>
      <c r="P163" s="13"/>
      <c r="Q163" s="13"/>
      <c r="R163" s="13"/>
      <c r="S163" s="13"/>
      <c r="T163" s="13"/>
      <c r="U163" s="13"/>
      <c r="V163" s="13"/>
      <c r="W163" s="13"/>
      <c r="X163" s="13"/>
      <c r="Y163" s="13"/>
      <c r="Z163" s="13"/>
      <c r="AA163" s="13"/>
      <c r="AB163" s="13"/>
    </row>
    <row r="164" spans="1:28" ht="22.5" customHeight="1">
      <c r="A164" s="16" t="s">
        <v>345</v>
      </c>
      <c r="B164" s="8"/>
      <c r="C164" s="8"/>
      <c r="D164" s="8"/>
      <c r="E164" s="8"/>
      <c r="F164" s="16"/>
      <c r="G164" s="8"/>
      <c r="H164" s="8"/>
      <c r="I164" s="8"/>
      <c r="J164" s="8"/>
      <c r="K164" s="13"/>
      <c r="L164" s="13"/>
      <c r="M164" s="13"/>
      <c r="N164" s="13"/>
      <c r="O164" s="13"/>
      <c r="P164" s="13"/>
      <c r="Q164" s="13"/>
      <c r="R164" s="13"/>
      <c r="S164" s="13"/>
      <c r="T164" s="13"/>
      <c r="U164" s="13"/>
      <c r="V164" s="13"/>
      <c r="W164" s="13"/>
      <c r="X164" s="13"/>
      <c r="Y164" s="13"/>
      <c r="Z164" s="13"/>
      <c r="AA164" s="13"/>
      <c r="AB164" s="13"/>
    </row>
    <row r="165" spans="1:28" ht="22.5" customHeight="1">
      <c r="A165" s="16" t="s">
        <v>346</v>
      </c>
      <c r="B165" s="8"/>
      <c r="C165" s="8"/>
      <c r="D165" s="8"/>
      <c r="E165" s="8"/>
      <c r="F165" s="16"/>
      <c r="G165" s="8"/>
      <c r="H165" s="8"/>
      <c r="I165" s="8"/>
      <c r="J165" s="8"/>
      <c r="K165" s="13"/>
      <c r="L165" s="13"/>
      <c r="M165" s="13"/>
      <c r="N165" s="13"/>
      <c r="O165" s="13"/>
      <c r="P165" s="13"/>
      <c r="Q165" s="13"/>
      <c r="R165" s="13"/>
      <c r="S165" s="13"/>
      <c r="T165" s="13"/>
      <c r="U165" s="13"/>
      <c r="V165" s="13"/>
      <c r="W165" s="13"/>
      <c r="X165" s="13"/>
      <c r="Y165" s="13"/>
      <c r="Z165" s="13"/>
      <c r="AA165" s="13"/>
      <c r="AB165" s="13"/>
    </row>
    <row r="166" spans="1:28" ht="22.5" customHeight="1">
      <c r="A166" s="16" t="s">
        <v>347</v>
      </c>
      <c r="B166" s="8"/>
      <c r="C166" s="8"/>
      <c r="D166" s="8"/>
      <c r="E166" s="8"/>
      <c r="F166" s="16"/>
      <c r="G166" s="8"/>
      <c r="H166" s="8"/>
      <c r="I166" s="8"/>
      <c r="J166" s="8"/>
      <c r="K166" s="13"/>
      <c r="L166" s="13"/>
      <c r="M166" s="13"/>
      <c r="N166" s="13"/>
      <c r="O166" s="13"/>
      <c r="P166" s="13"/>
      <c r="Q166" s="13"/>
      <c r="R166" s="13"/>
      <c r="S166" s="13"/>
      <c r="T166" s="13"/>
      <c r="U166" s="13"/>
      <c r="V166" s="13"/>
      <c r="W166" s="13"/>
      <c r="X166" s="13"/>
      <c r="Y166" s="13"/>
      <c r="Z166" s="13"/>
      <c r="AA166" s="13"/>
      <c r="AB166" s="13"/>
    </row>
    <row r="167" spans="1:28" ht="22.5" customHeight="1">
      <c r="A167" s="16" t="s">
        <v>348</v>
      </c>
      <c r="B167" s="8"/>
      <c r="C167" s="8"/>
      <c r="D167" s="8"/>
      <c r="E167" s="8"/>
      <c r="F167" s="16"/>
      <c r="G167" s="8"/>
      <c r="H167" s="8"/>
      <c r="I167" s="8"/>
      <c r="J167" s="8"/>
      <c r="K167" s="13"/>
      <c r="L167" s="13"/>
      <c r="M167" s="13"/>
      <c r="N167" s="13"/>
      <c r="O167" s="13"/>
      <c r="P167" s="13"/>
      <c r="Q167" s="13"/>
      <c r="R167" s="13"/>
      <c r="S167" s="13"/>
      <c r="T167" s="13"/>
      <c r="U167" s="13"/>
      <c r="V167" s="13"/>
      <c r="W167" s="13"/>
      <c r="X167" s="13"/>
      <c r="Y167" s="13"/>
      <c r="Z167" s="13"/>
      <c r="AA167" s="13"/>
      <c r="AB167" s="13"/>
    </row>
    <row r="168" spans="1:28" ht="22.5" customHeight="1">
      <c r="A168" s="16" t="s">
        <v>349</v>
      </c>
      <c r="B168" s="8"/>
      <c r="C168" s="8"/>
      <c r="D168" s="8"/>
      <c r="E168" s="8"/>
      <c r="F168" s="16"/>
      <c r="G168" s="8"/>
      <c r="H168" s="8"/>
      <c r="I168" s="8"/>
      <c r="J168" s="8"/>
      <c r="K168" s="13"/>
      <c r="L168" s="13"/>
      <c r="M168" s="13"/>
      <c r="N168" s="13"/>
      <c r="O168" s="13"/>
      <c r="P168" s="13"/>
      <c r="Q168" s="13"/>
      <c r="R168" s="13"/>
      <c r="S168" s="13"/>
      <c r="T168" s="13"/>
      <c r="U168" s="13"/>
      <c r="V168" s="13"/>
      <c r="W168" s="13"/>
      <c r="X168" s="13"/>
      <c r="Y168" s="13"/>
      <c r="Z168" s="13"/>
      <c r="AA168" s="13"/>
      <c r="AB168" s="13"/>
    </row>
    <row r="169" spans="1:28" ht="22.5" customHeight="1">
      <c r="A169" s="16" t="s">
        <v>350</v>
      </c>
      <c r="B169" s="8"/>
      <c r="C169" s="8"/>
      <c r="D169" s="8"/>
      <c r="E169" s="8"/>
      <c r="F169" s="16"/>
      <c r="G169" s="8"/>
      <c r="H169" s="8"/>
      <c r="I169" s="8"/>
      <c r="J169" s="8"/>
      <c r="K169" s="13"/>
      <c r="L169" s="13"/>
      <c r="M169" s="13"/>
      <c r="N169" s="13"/>
      <c r="O169" s="13"/>
      <c r="P169" s="13"/>
      <c r="Q169" s="13"/>
      <c r="R169" s="13"/>
      <c r="S169" s="13"/>
      <c r="T169" s="13"/>
      <c r="U169" s="13"/>
      <c r="V169" s="13"/>
      <c r="W169" s="13"/>
      <c r="X169" s="13"/>
      <c r="Y169" s="13"/>
      <c r="Z169" s="13"/>
      <c r="AA169" s="13"/>
      <c r="AB169" s="13"/>
    </row>
    <row r="170" spans="1:28" ht="22.5" customHeight="1">
      <c r="A170" s="16" t="s">
        <v>351</v>
      </c>
      <c r="B170" s="8"/>
      <c r="C170" s="8"/>
      <c r="D170" s="8"/>
      <c r="E170" s="8"/>
      <c r="F170" s="16"/>
      <c r="G170" s="8"/>
      <c r="H170" s="8"/>
      <c r="I170" s="8"/>
      <c r="J170" s="8"/>
      <c r="K170" s="13"/>
      <c r="L170" s="13"/>
      <c r="M170" s="13"/>
      <c r="N170" s="13"/>
      <c r="O170" s="13"/>
      <c r="P170" s="13"/>
      <c r="Q170" s="13"/>
      <c r="R170" s="13"/>
      <c r="S170" s="13"/>
      <c r="T170" s="13"/>
      <c r="U170" s="13"/>
      <c r="V170" s="13"/>
      <c r="W170" s="13"/>
      <c r="X170" s="13"/>
      <c r="Y170" s="13"/>
      <c r="Z170" s="13"/>
      <c r="AA170" s="13"/>
      <c r="AB170" s="13"/>
    </row>
    <row r="171" spans="1:28" ht="22.5" customHeight="1">
      <c r="A171" s="16" t="s">
        <v>352</v>
      </c>
      <c r="B171" s="8"/>
      <c r="C171" s="8"/>
      <c r="D171" s="8"/>
      <c r="E171" s="8"/>
      <c r="F171" s="16"/>
      <c r="G171" s="8"/>
      <c r="H171" s="8"/>
      <c r="I171" s="8"/>
      <c r="J171" s="8"/>
      <c r="K171" s="13"/>
      <c r="L171" s="13"/>
      <c r="M171" s="13"/>
      <c r="N171" s="13"/>
      <c r="O171" s="13"/>
      <c r="P171" s="13"/>
      <c r="Q171" s="13"/>
      <c r="R171" s="13"/>
      <c r="S171" s="13"/>
      <c r="T171" s="13"/>
      <c r="U171" s="13"/>
      <c r="V171" s="13"/>
      <c r="W171" s="13"/>
      <c r="X171" s="13"/>
      <c r="Y171" s="13"/>
      <c r="Z171" s="13"/>
      <c r="AA171" s="13"/>
      <c r="AB171" s="13"/>
    </row>
    <row r="172" spans="1:28" ht="22.5" customHeight="1">
      <c r="A172" s="16" t="s">
        <v>353</v>
      </c>
      <c r="B172" s="8"/>
      <c r="C172" s="8"/>
      <c r="D172" s="8"/>
      <c r="E172" s="8"/>
      <c r="F172" s="16"/>
      <c r="G172" s="8"/>
      <c r="H172" s="8"/>
      <c r="I172" s="8"/>
      <c r="J172" s="8"/>
      <c r="K172" s="13"/>
      <c r="L172" s="13"/>
      <c r="M172" s="13"/>
      <c r="N172" s="13"/>
      <c r="O172" s="13"/>
      <c r="P172" s="13"/>
      <c r="Q172" s="13"/>
      <c r="R172" s="13"/>
      <c r="S172" s="13"/>
      <c r="T172" s="13"/>
      <c r="U172" s="13"/>
      <c r="V172" s="13"/>
      <c r="W172" s="13"/>
      <c r="X172" s="13"/>
      <c r="Y172" s="13"/>
      <c r="Z172" s="13"/>
      <c r="AA172" s="13"/>
      <c r="AB172" s="13"/>
    </row>
    <row r="173" spans="1:28" ht="22.5" customHeight="1">
      <c r="A173" s="16" t="s">
        <v>354</v>
      </c>
      <c r="B173" s="8"/>
      <c r="C173" s="8"/>
      <c r="D173" s="8"/>
      <c r="E173" s="8"/>
      <c r="F173" s="16"/>
      <c r="G173" s="8"/>
      <c r="H173" s="8"/>
      <c r="I173" s="8"/>
      <c r="J173" s="8"/>
      <c r="K173" s="13"/>
      <c r="L173" s="13"/>
      <c r="M173" s="13"/>
      <c r="N173" s="13"/>
      <c r="O173" s="13"/>
      <c r="P173" s="13"/>
      <c r="Q173" s="13"/>
      <c r="R173" s="13"/>
      <c r="S173" s="13"/>
      <c r="T173" s="13"/>
      <c r="U173" s="13"/>
      <c r="V173" s="13"/>
      <c r="W173" s="13"/>
      <c r="X173" s="13"/>
      <c r="Y173" s="13"/>
      <c r="Z173" s="13"/>
      <c r="AA173" s="13"/>
      <c r="AB173" s="13"/>
    </row>
    <row r="174" spans="1:28" ht="22.5" customHeight="1">
      <c r="A174" s="16" t="s">
        <v>355</v>
      </c>
      <c r="B174" s="8"/>
      <c r="C174" s="8"/>
      <c r="D174" s="8"/>
      <c r="E174" s="8"/>
      <c r="F174" s="16"/>
      <c r="G174" s="8"/>
      <c r="H174" s="8"/>
      <c r="I174" s="8"/>
      <c r="J174" s="8"/>
      <c r="K174" s="13"/>
      <c r="L174" s="13"/>
      <c r="M174" s="13"/>
      <c r="N174" s="13"/>
      <c r="O174" s="13"/>
      <c r="P174" s="13"/>
      <c r="Q174" s="13"/>
      <c r="R174" s="13"/>
      <c r="S174" s="13"/>
      <c r="T174" s="13"/>
      <c r="U174" s="13"/>
      <c r="V174" s="13"/>
      <c r="W174" s="13"/>
      <c r="X174" s="13"/>
      <c r="Y174" s="13"/>
      <c r="Z174" s="13"/>
      <c r="AA174" s="13"/>
      <c r="AB174" s="13"/>
    </row>
    <row r="175" spans="1:28" ht="22.5" customHeight="1">
      <c r="A175" s="16" t="s">
        <v>356</v>
      </c>
      <c r="B175" s="8"/>
      <c r="C175" s="8"/>
      <c r="D175" s="8"/>
      <c r="E175" s="8"/>
      <c r="F175" s="16"/>
      <c r="G175" s="8"/>
      <c r="H175" s="8"/>
      <c r="I175" s="8"/>
      <c r="J175" s="8"/>
      <c r="K175" s="13"/>
      <c r="L175" s="13"/>
      <c r="M175" s="13"/>
      <c r="N175" s="13"/>
      <c r="O175" s="13"/>
      <c r="P175" s="13"/>
      <c r="Q175" s="13"/>
      <c r="R175" s="13"/>
      <c r="S175" s="13"/>
      <c r="T175" s="13"/>
      <c r="U175" s="13"/>
      <c r="V175" s="13"/>
      <c r="W175" s="13"/>
      <c r="X175" s="13"/>
      <c r="Y175" s="13"/>
      <c r="Z175" s="13"/>
      <c r="AA175" s="13"/>
      <c r="AB175" s="13"/>
    </row>
    <row r="176" spans="1:28" ht="22.5" customHeight="1">
      <c r="A176" s="16" t="s">
        <v>357</v>
      </c>
      <c r="B176" s="8"/>
      <c r="C176" s="8"/>
      <c r="D176" s="8"/>
      <c r="E176" s="8"/>
      <c r="F176" s="16"/>
      <c r="G176" s="8"/>
      <c r="H176" s="8"/>
      <c r="I176" s="8"/>
      <c r="J176" s="8"/>
      <c r="K176" s="13"/>
      <c r="L176" s="13"/>
      <c r="M176" s="13"/>
      <c r="N176" s="13"/>
      <c r="O176" s="13"/>
      <c r="P176" s="13"/>
      <c r="Q176" s="13"/>
      <c r="R176" s="13"/>
      <c r="S176" s="13"/>
      <c r="T176" s="13"/>
      <c r="U176" s="13"/>
      <c r="V176" s="13"/>
      <c r="W176" s="13"/>
      <c r="X176" s="13"/>
      <c r="Y176" s="13"/>
      <c r="Z176" s="13"/>
      <c r="AA176" s="13"/>
      <c r="AB176" s="13"/>
    </row>
    <row r="177" spans="1:28" ht="22.5" customHeight="1">
      <c r="A177" s="16" t="s">
        <v>358</v>
      </c>
      <c r="B177" s="8"/>
      <c r="C177" s="8"/>
      <c r="D177" s="8"/>
      <c r="E177" s="8"/>
      <c r="F177" s="16"/>
      <c r="G177" s="8"/>
      <c r="H177" s="8"/>
      <c r="I177" s="8"/>
      <c r="J177" s="8"/>
      <c r="K177" s="13"/>
      <c r="L177" s="13"/>
      <c r="M177" s="13"/>
      <c r="N177" s="13"/>
      <c r="O177" s="13"/>
      <c r="P177" s="13"/>
      <c r="Q177" s="13"/>
      <c r="R177" s="13"/>
      <c r="S177" s="13"/>
      <c r="T177" s="13"/>
      <c r="U177" s="13"/>
      <c r="V177" s="13"/>
      <c r="W177" s="13"/>
      <c r="X177" s="13"/>
      <c r="Y177" s="13"/>
      <c r="Z177" s="13"/>
      <c r="AA177" s="13"/>
      <c r="AB177" s="13"/>
    </row>
    <row r="178" spans="1:28" ht="22.5" customHeight="1">
      <c r="A178" s="16" t="s">
        <v>359</v>
      </c>
      <c r="B178" s="8"/>
      <c r="C178" s="8"/>
      <c r="D178" s="8"/>
      <c r="E178" s="8"/>
      <c r="F178" s="16"/>
      <c r="G178" s="8"/>
      <c r="H178" s="8"/>
      <c r="I178" s="8"/>
      <c r="J178" s="8"/>
      <c r="K178" s="13"/>
      <c r="L178" s="13"/>
      <c r="M178" s="13"/>
      <c r="N178" s="13"/>
      <c r="O178" s="13"/>
      <c r="P178" s="13"/>
      <c r="Q178" s="13"/>
      <c r="R178" s="13"/>
      <c r="S178" s="13"/>
      <c r="T178" s="13"/>
      <c r="U178" s="13"/>
      <c r="V178" s="13"/>
      <c r="W178" s="13"/>
      <c r="X178" s="13"/>
      <c r="Y178" s="13"/>
      <c r="Z178" s="13"/>
      <c r="AA178" s="13"/>
      <c r="AB178" s="13"/>
    </row>
    <row r="179" spans="1:28" ht="22.5" customHeight="1">
      <c r="A179" s="16" t="s">
        <v>360</v>
      </c>
      <c r="B179" s="8"/>
      <c r="C179" s="8"/>
      <c r="D179" s="8"/>
      <c r="E179" s="8"/>
      <c r="F179" s="16"/>
      <c r="G179" s="8"/>
      <c r="H179" s="8"/>
      <c r="I179" s="8"/>
      <c r="J179" s="8"/>
      <c r="K179" s="13"/>
      <c r="L179" s="13"/>
      <c r="M179" s="13"/>
      <c r="N179" s="13"/>
      <c r="O179" s="13"/>
      <c r="P179" s="13"/>
      <c r="Q179" s="13"/>
      <c r="R179" s="13"/>
      <c r="S179" s="13"/>
      <c r="T179" s="13"/>
      <c r="U179" s="13"/>
      <c r="V179" s="13"/>
      <c r="W179" s="13"/>
      <c r="X179" s="13"/>
      <c r="Y179" s="13"/>
      <c r="Z179" s="13"/>
      <c r="AA179" s="13"/>
      <c r="AB179" s="13"/>
    </row>
    <row r="180" spans="1:28" ht="22.5" customHeight="1">
      <c r="A180" s="16" t="s">
        <v>361</v>
      </c>
      <c r="B180" s="8"/>
      <c r="C180" s="8"/>
      <c r="D180" s="8"/>
      <c r="E180" s="8"/>
      <c r="F180" s="16"/>
      <c r="G180" s="8"/>
      <c r="H180" s="8"/>
      <c r="I180" s="8"/>
      <c r="J180" s="8"/>
      <c r="K180" s="13"/>
      <c r="L180" s="13"/>
      <c r="M180" s="13"/>
      <c r="N180" s="13"/>
      <c r="O180" s="13"/>
      <c r="P180" s="13"/>
      <c r="Q180" s="13"/>
      <c r="R180" s="13"/>
      <c r="S180" s="13"/>
      <c r="T180" s="13"/>
      <c r="U180" s="13"/>
      <c r="V180" s="13"/>
      <c r="W180" s="13"/>
      <c r="X180" s="13"/>
      <c r="Y180" s="13"/>
      <c r="Z180" s="13"/>
      <c r="AA180" s="13"/>
      <c r="AB180" s="13"/>
    </row>
    <row r="181" spans="1:28" ht="22.5" customHeight="1">
      <c r="A181" s="16" t="s">
        <v>362</v>
      </c>
      <c r="B181" s="8"/>
      <c r="C181" s="8"/>
      <c r="D181" s="8"/>
      <c r="E181" s="8"/>
      <c r="F181" s="16"/>
      <c r="G181" s="8"/>
      <c r="H181" s="8"/>
      <c r="I181" s="8"/>
      <c r="J181" s="8"/>
      <c r="K181" s="13"/>
      <c r="L181" s="13"/>
      <c r="M181" s="13"/>
      <c r="N181" s="13"/>
      <c r="O181" s="13"/>
      <c r="P181" s="13"/>
      <c r="Q181" s="13"/>
      <c r="R181" s="13"/>
      <c r="S181" s="13"/>
      <c r="T181" s="13"/>
      <c r="U181" s="13"/>
      <c r="V181" s="13"/>
      <c r="W181" s="13"/>
      <c r="X181" s="13"/>
      <c r="Y181" s="13"/>
      <c r="Z181" s="13"/>
      <c r="AA181" s="13"/>
      <c r="AB181" s="13"/>
    </row>
    <row r="182" spans="1:28" ht="22.5" customHeight="1">
      <c r="A182" s="16" t="s">
        <v>363</v>
      </c>
      <c r="B182" s="8"/>
      <c r="C182" s="8"/>
      <c r="D182" s="8"/>
      <c r="E182" s="8"/>
      <c r="F182" s="16"/>
      <c r="G182" s="8"/>
      <c r="H182" s="8"/>
      <c r="I182" s="8"/>
      <c r="J182" s="8"/>
      <c r="K182" s="13"/>
      <c r="L182" s="13"/>
      <c r="M182" s="13"/>
      <c r="N182" s="13"/>
      <c r="O182" s="13"/>
      <c r="P182" s="13"/>
      <c r="Q182" s="13"/>
      <c r="R182" s="13"/>
      <c r="S182" s="13"/>
      <c r="T182" s="13"/>
      <c r="U182" s="13"/>
      <c r="V182" s="13"/>
      <c r="W182" s="13"/>
      <c r="X182" s="13"/>
      <c r="Y182" s="13"/>
      <c r="Z182" s="13"/>
      <c r="AA182" s="13"/>
      <c r="AB182" s="13"/>
    </row>
    <row r="183" spans="1:28" ht="22.5" customHeight="1">
      <c r="A183" s="16" t="s">
        <v>364</v>
      </c>
      <c r="B183" s="8"/>
      <c r="C183" s="8"/>
      <c r="D183" s="8"/>
      <c r="E183" s="8"/>
      <c r="F183" s="16"/>
      <c r="G183" s="8"/>
      <c r="H183" s="8"/>
      <c r="I183" s="8"/>
      <c r="J183" s="8"/>
      <c r="K183" s="13"/>
      <c r="L183" s="13"/>
      <c r="M183" s="13"/>
      <c r="N183" s="13"/>
      <c r="O183" s="13"/>
      <c r="P183" s="13"/>
      <c r="Q183" s="13"/>
      <c r="R183" s="13"/>
      <c r="S183" s="13"/>
      <c r="T183" s="13"/>
      <c r="U183" s="13"/>
      <c r="V183" s="13"/>
      <c r="W183" s="13"/>
      <c r="X183" s="13"/>
      <c r="Y183" s="13"/>
      <c r="Z183" s="13"/>
      <c r="AA183" s="13"/>
      <c r="AB183" s="13"/>
    </row>
    <row r="184" spans="1:28" ht="22.5" customHeight="1">
      <c r="A184" s="16" t="s">
        <v>365</v>
      </c>
      <c r="B184" s="8"/>
      <c r="C184" s="8"/>
      <c r="D184" s="8"/>
      <c r="E184" s="8"/>
      <c r="F184" s="16"/>
      <c r="G184" s="8"/>
      <c r="H184" s="8"/>
      <c r="I184" s="8"/>
      <c r="J184" s="8"/>
      <c r="K184" s="13"/>
      <c r="L184" s="13"/>
      <c r="M184" s="13"/>
      <c r="N184" s="13"/>
      <c r="O184" s="13"/>
      <c r="P184" s="13"/>
      <c r="Q184" s="13"/>
      <c r="R184" s="13"/>
      <c r="S184" s="13"/>
      <c r="T184" s="13"/>
      <c r="U184" s="13"/>
      <c r="V184" s="13"/>
      <c r="W184" s="13"/>
      <c r="X184" s="13"/>
      <c r="Y184" s="13"/>
      <c r="Z184" s="13"/>
      <c r="AA184" s="13"/>
      <c r="AB184" s="13"/>
    </row>
    <row r="185" spans="1:28" ht="22.5" customHeight="1">
      <c r="A185" s="16" t="s">
        <v>366</v>
      </c>
      <c r="B185" s="8"/>
      <c r="C185" s="8"/>
      <c r="D185" s="8"/>
      <c r="E185" s="8"/>
      <c r="F185" s="16"/>
      <c r="G185" s="8"/>
      <c r="H185" s="8"/>
      <c r="I185" s="8"/>
      <c r="J185" s="8"/>
      <c r="K185" s="13"/>
      <c r="L185" s="13"/>
      <c r="M185" s="13"/>
      <c r="N185" s="13"/>
      <c r="O185" s="13"/>
      <c r="P185" s="13"/>
      <c r="Q185" s="13"/>
      <c r="R185" s="13"/>
      <c r="S185" s="13"/>
      <c r="T185" s="13"/>
      <c r="U185" s="13"/>
      <c r="V185" s="13"/>
      <c r="W185" s="13"/>
      <c r="X185" s="13"/>
      <c r="Y185" s="13"/>
      <c r="Z185" s="13"/>
      <c r="AA185" s="13"/>
      <c r="AB185" s="13"/>
    </row>
    <row r="186" spans="1:28" ht="22.5" customHeight="1">
      <c r="A186" s="16" t="s">
        <v>367</v>
      </c>
      <c r="B186" s="8"/>
      <c r="C186" s="8"/>
      <c r="D186" s="8"/>
      <c r="E186" s="8"/>
      <c r="F186" s="16"/>
      <c r="G186" s="8"/>
      <c r="H186" s="8"/>
      <c r="I186" s="8"/>
      <c r="J186" s="8"/>
      <c r="K186" s="13"/>
      <c r="L186" s="13"/>
      <c r="M186" s="13"/>
      <c r="N186" s="13"/>
      <c r="O186" s="13"/>
      <c r="P186" s="13"/>
      <c r="Q186" s="13"/>
      <c r="R186" s="13"/>
      <c r="S186" s="13"/>
      <c r="T186" s="13"/>
      <c r="U186" s="13"/>
      <c r="V186" s="13"/>
      <c r="W186" s="13"/>
      <c r="X186" s="13"/>
      <c r="Y186" s="13"/>
      <c r="Z186" s="13"/>
      <c r="AA186" s="13"/>
      <c r="AB186" s="13"/>
    </row>
    <row r="187" spans="1:28" ht="22.5" customHeight="1">
      <c r="A187" s="16" t="s">
        <v>368</v>
      </c>
      <c r="B187" s="8"/>
      <c r="C187" s="8"/>
      <c r="D187" s="8"/>
      <c r="E187" s="8"/>
      <c r="F187" s="16"/>
      <c r="G187" s="8"/>
      <c r="H187" s="8"/>
      <c r="I187" s="8"/>
      <c r="J187" s="8"/>
      <c r="K187" s="13"/>
      <c r="L187" s="13"/>
      <c r="M187" s="13"/>
      <c r="N187" s="13"/>
      <c r="O187" s="13"/>
      <c r="P187" s="13"/>
      <c r="Q187" s="13"/>
      <c r="R187" s="13"/>
      <c r="S187" s="13"/>
      <c r="T187" s="13"/>
      <c r="U187" s="13"/>
      <c r="V187" s="13"/>
      <c r="W187" s="13"/>
      <c r="X187" s="13"/>
      <c r="Y187" s="13"/>
      <c r="Z187" s="13"/>
      <c r="AA187" s="13"/>
      <c r="AB187" s="13"/>
    </row>
    <row r="188" spans="1:28" ht="22.5" customHeight="1">
      <c r="A188" s="16" t="s">
        <v>369</v>
      </c>
      <c r="B188" s="8"/>
      <c r="C188" s="8"/>
      <c r="D188" s="8"/>
      <c r="E188" s="8"/>
      <c r="F188" s="16"/>
      <c r="G188" s="8"/>
      <c r="H188" s="8"/>
      <c r="I188" s="8"/>
      <c r="J188" s="8"/>
      <c r="K188" s="13"/>
      <c r="L188" s="13"/>
      <c r="M188" s="13"/>
      <c r="N188" s="13"/>
      <c r="O188" s="13"/>
      <c r="P188" s="13"/>
      <c r="Q188" s="13"/>
      <c r="R188" s="13"/>
      <c r="S188" s="13"/>
      <c r="T188" s="13"/>
      <c r="U188" s="13"/>
      <c r="V188" s="13"/>
      <c r="W188" s="13"/>
      <c r="X188" s="13"/>
      <c r="Y188" s="13"/>
      <c r="Z188" s="13"/>
      <c r="AA188" s="13"/>
      <c r="AB188" s="13"/>
    </row>
    <row r="189" spans="1:28" ht="22.5" customHeight="1">
      <c r="A189" s="16" t="s">
        <v>370</v>
      </c>
      <c r="B189" s="8"/>
      <c r="C189" s="8"/>
      <c r="D189" s="8"/>
      <c r="E189" s="8"/>
      <c r="F189" s="16"/>
      <c r="G189" s="8"/>
      <c r="H189" s="8"/>
      <c r="I189" s="8"/>
      <c r="J189" s="8"/>
      <c r="K189" s="13"/>
      <c r="L189" s="13"/>
      <c r="M189" s="13"/>
      <c r="N189" s="13"/>
      <c r="O189" s="13"/>
      <c r="P189" s="13"/>
      <c r="Q189" s="13"/>
      <c r="R189" s="13"/>
      <c r="S189" s="13"/>
      <c r="T189" s="13"/>
      <c r="U189" s="13"/>
      <c r="V189" s="13"/>
      <c r="W189" s="13"/>
      <c r="X189" s="13"/>
      <c r="Y189" s="13"/>
      <c r="Z189" s="13"/>
      <c r="AA189" s="13"/>
      <c r="AB189" s="13"/>
    </row>
    <row r="190" spans="1:28" ht="22.5" customHeight="1">
      <c r="A190" s="16" t="s">
        <v>371</v>
      </c>
      <c r="B190" s="8"/>
      <c r="C190" s="8"/>
      <c r="D190" s="8"/>
      <c r="E190" s="8"/>
      <c r="F190" s="16"/>
      <c r="G190" s="8"/>
      <c r="H190" s="8"/>
      <c r="I190" s="8"/>
      <c r="J190" s="8"/>
      <c r="K190" s="13"/>
      <c r="L190" s="13"/>
      <c r="M190" s="13"/>
      <c r="N190" s="13"/>
      <c r="O190" s="13"/>
      <c r="P190" s="13"/>
      <c r="Q190" s="13"/>
      <c r="R190" s="13"/>
      <c r="S190" s="13"/>
      <c r="T190" s="13"/>
      <c r="U190" s="13"/>
      <c r="V190" s="13"/>
      <c r="W190" s="13"/>
      <c r="X190" s="13"/>
      <c r="Y190" s="13"/>
      <c r="Z190" s="13"/>
      <c r="AA190" s="13"/>
      <c r="AB190" s="13"/>
    </row>
    <row r="191" spans="1:28" ht="22.5" customHeight="1">
      <c r="A191" s="16" t="s">
        <v>372</v>
      </c>
      <c r="B191" s="8"/>
      <c r="C191" s="8"/>
      <c r="D191" s="8"/>
      <c r="E191" s="8"/>
      <c r="F191" s="16"/>
      <c r="G191" s="8"/>
      <c r="H191" s="8"/>
      <c r="I191" s="8"/>
      <c r="J191" s="8"/>
      <c r="K191" s="13"/>
      <c r="L191" s="13"/>
      <c r="M191" s="13"/>
      <c r="N191" s="13"/>
      <c r="O191" s="13"/>
      <c r="P191" s="13"/>
      <c r="Q191" s="13"/>
      <c r="R191" s="13"/>
      <c r="S191" s="13"/>
      <c r="T191" s="13"/>
      <c r="U191" s="13"/>
      <c r="V191" s="13"/>
      <c r="W191" s="13"/>
      <c r="X191" s="13"/>
      <c r="Y191" s="13"/>
      <c r="Z191" s="13"/>
      <c r="AA191" s="13"/>
      <c r="AB191" s="13"/>
    </row>
    <row r="192" spans="1:28" ht="22.5" customHeight="1">
      <c r="A192" s="16" t="s">
        <v>373</v>
      </c>
      <c r="B192" s="8"/>
      <c r="C192" s="8"/>
      <c r="D192" s="8"/>
      <c r="E192" s="8"/>
      <c r="F192" s="16"/>
      <c r="G192" s="8"/>
      <c r="H192" s="8"/>
      <c r="I192" s="8"/>
      <c r="J192" s="8"/>
      <c r="K192" s="13"/>
      <c r="L192" s="13"/>
      <c r="M192" s="13"/>
      <c r="N192" s="13"/>
      <c r="O192" s="13"/>
      <c r="P192" s="13"/>
      <c r="Q192" s="13"/>
      <c r="R192" s="13"/>
      <c r="S192" s="13"/>
      <c r="T192" s="13"/>
      <c r="U192" s="13"/>
      <c r="V192" s="13"/>
      <c r="W192" s="13"/>
      <c r="X192" s="13"/>
      <c r="Y192" s="13"/>
      <c r="Z192" s="13"/>
      <c r="AA192" s="13"/>
      <c r="AB192" s="13"/>
    </row>
    <row r="193" spans="1:28" ht="22.5" customHeight="1">
      <c r="A193" s="16" t="s">
        <v>374</v>
      </c>
      <c r="B193" s="8"/>
      <c r="C193" s="8"/>
      <c r="D193" s="8"/>
      <c r="E193" s="8"/>
      <c r="F193" s="16"/>
      <c r="G193" s="8"/>
      <c r="H193" s="8"/>
      <c r="I193" s="8"/>
      <c r="J193" s="8"/>
      <c r="K193" s="13"/>
      <c r="L193" s="13"/>
      <c r="M193" s="13"/>
      <c r="N193" s="13"/>
      <c r="O193" s="13"/>
      <c r="P193" s="13"/>
      <c r="Q193" s="13"/>
      <c r="R193" s="13"/>
      <c r="S193" s="13"/>
      <c r="T193" s="13"/>
      <c r="U193" s="13"/>
      <c r="V193" s="13"/>
      <c r="W193" s="13"/>
      <c r="X193" s="13"/>
      <c r="Y193" s="13"/>
      <c r="Z193" s="13"/>
      <c r="AA193" s="13"/>
      <c r="AB193" s="13"/>
    </row>
    <row r="194" spans="1:28" ht="22.5" customHeight="1">
      <c r="A194" s="16" t="s">
        <v>375</v>
      </c>
      <c r="B194" s="8"/>
      <c r="C194" s="8"/>
      <c r="D194" s="8"/>
      <c r="E194" s="8"/>
      <c r="F194" s="16"/>
      <c r="G194" s="8"/>
      <c r="H194" s="8"/>
      <c r="I194" s="8"/>
      <c r="J194" s="8"/>
      <c r="K194" s="13"/>
      <c r="L194" s="13"/>
      <c r="M194" s="13"/>
      <c r="N194" s="13"/>
      <c r="O194" s="13"/>
      <c r="P194" s="13"/>
      <c r="Q194" s="13"/>
      <c r="R194" s="13"/>
      <c r="S194" s="13"/>
      <c r="T194" s="13"/>
      <c r="U194" s="13"/>
      <c r="V194" s="13"/>
      <c r="W194" s="13"/>
      <c r="X194" s="13"/>
      <c r="Y194" s="13"/>
      <c r="Z194" s="13"/>
      <c r="AA194" s="13"/>
      <c r="AB194" s="13"/>
    </row>
    <row r="195" spans="1:28" ht="22.5" customHeight="1">
      <c r="A195" s="16" t="s">
        <v>376</v>
      </c>
      <c r="B195" s="8"/>
      <c r="C195" s="8"/>
      <c r="D195" s="8"/>
      <c r="E195" s="8"/>
      <c r="F195" s="16"/>
      <c r="G195" s="8"/>
      <c r="H195" s="8"/>
      <c r="I195" s="8"/>
      <c r="J195" s="8"/>
      <c r="K195" s="13"/>
      <c r="L195" s="13"/>
      <c r="M195" s="13"/>
      <c r="N195" s="13"/>
      <c r="O195" s="13"/>
      <c r="P195" s="13"/>
      <c r="Q195" s="13"/>
      <c r="R195" s="13"/>
      <c r="S195" s="13"/>
      <c r="T195" s="13"/>
      <c r="U195" s="13"/>
      <c r="V195" s="13"/>
      <c r="W195" s="13"/>
      <c r="X195" s="13"/>
      <c r="Y195" s="13"/>
      <c r="Z195" s="13"/>
      <c r="AA195" s="13"/>
      <c r="AB195" s="13"/>
    </row>
    <row r="196" spans="1:28" ht="22.5" customHeight="1">
      <c r="A196" s="16" t="s">
        <v>377</v>
      </c>
      <c r="B196" s="8"/>
      <c r="C196" s="8"/>
      <c r="D196" s="8"/>
      <c r="E196" s="8"/>
      <c r="F196" s="16"/>
      <c r="G196" s="8"/>
      <c r="H196" s="8"/>
      <c r="I196" s="8"/>
      <c r="J196" s="8"/>
      <c r="K196" s="13"/>
      <c r="L196" s="13"/>
      <c r="M196" s="13"/>
      <c r="N196" s="13"/>
      <c r="O196" s="13"/>
      <c r="P196" s="13"/>
      <c r="Q196" s="13"/>
      <c r="R196" s="13"/>
      <c r="S196" s="13"/>
      <c r="T196" s="13"/>
      <c r="U196" s="13"/>
      <c r="V196" s="13"/>
      <c r="W196" s="13"/>
      <c r="X196" s="13"/>
      <c r="Y196" s="13"/>
      <c r="Z196" s="13"/>
      <c r="AA196" s="13"/>
      <c r="AB196" s="13"/>
    </row>
    <row r="197" spans="1:28" ht="22.5" customHeight="1">
      <c r="A197" s="16" t="s">
        <v>378</v>
      </c>
      <c r="B197" s="8"/>
      <c r="C197" s="8"/>
      <c r="D197" s="8"/>
      <c r="E197" s="8"/>
      <c r="F197" s="16"/>
      <c r="G197" s="8"/>
      <c r="H197" s="8"/>
      <c r="I197" s="8"/>
      <c r="J197" s="8"/>
      <c r="K197" s="13"/>
      <c r="L197" s="13"/>
      <c r="M197" s="13"/>
      <c r="N197" s="13"/>
      <c r="O197" s="13"/>
      <c r="P197" s="13"/>
      <c r="Q197" s="13"/>
      <c r="R197" s="13"/>
      <c r="S197" s="13"/>
      <c r="T197" s="13"/>
      <c r="U197" s="13"/>
      <c r="V197" s="13"/>
      <c r="W197" s="13"/>
      <c r="X197" s="13"/>
      <c r="Y197" s="13"/>
      <c r="Z197" s="13"/>
      <c r="AA197" s="13"/>
      <c r="AB197" s="13"/>
    </row>
    <row r="198" spans="1:28" ht="22.5" customHeight="1">
      <c r="A198" s="16" t="s">
        <v>379</v>
      </c>
      <c r="B198" s="8"/>
      <c r="C198" s="8"/>
      <c r="D198" s="8"/>
      <c r="E198" s="8"/>
      <c r="F198" s="16"/>
      <c r="G198" s="8"/>
      <c r="H198" s="8"/>
      <c r="I198" s="8"/>
      <c r="J198" s="8"/>
      <c r="K198" s="13"/>
      <c r="L198" s="13"/>
      <c r="M198" s="13"/>
      <c r="N198" s="13"/>
      <c r="O198" s="13"/>
      <c r="P198" s="13"/>
      <c r="Q198" s="13"/>
      <c r="R198" s="13"/>
      <c r="S198" s="13"/>
      <c r="T198" s="13"/>
      <c r="U198" s="13"/>
      <c r="V198" s="13"/>
      <c r="W198" s="13"/>
      <c r="X198" s="13"/>
      <c r="Y198" s="13"/>
      <c r="Z198" s="13"/>
      <c r="AA198" s="13"/>
      <c r="AB198" s="13"/>
    </row>
    <row r="199" spans="1:28" ht="22.5" customHeight="1">
      <c r="A199" s="16" t="s">
        <v>380</v>
      </c>
      <c r="B199" s="8"/>
      <c r="C199" s="8"/>
      <c r="D199" s="8"/>
      <c r="E199" s="8"/>
      <c r="F199" s="16"/>
      <c r="G199" s="8"/>
      <c r="H199" s="8"/>
      <c r="I199" s="8"/>
      <c r="J199" s="8"/>
      <c r="K199" s="13"/>
      <c r="L199" s="13"/>
      <c r="M199" s="13"/>
      <c r="N199" s="13"/>
      <c r="O199" s="13"/>
      <c r="P199" s="13"/>
      <c r="Q199" s="13"/>
      <c r="R199" s="13"/>
      <c r="S199" s="13"/>
      <c r="T199" s="13"/>
      <c r="U199" s="13"/>
      <c r="V199" s="13"/>
      <c r="W199" s="13"/>
      <c r="X199" s="13"/>
      <c r="Y199" s="13"/>
      <c r="Z199" s="13"/>
      <c r="AA199" s="13"/>
      <c r="AB199" s="13"/>
    </row>
    <row r="200" spans="1:28" ht="22.5" customHeight="1">
      <c r="A200" s="16" t="s">
        <v>381</v>
      </c>
      <c r="B200" s="8"/>
      <c r="C200" s="8"/>
      <c r="D200" s="8"/>
      <c r="E200" s="8"/>
      <c r="F200" s="16"/>
      <c r="G200" s="8"/>
      <c r="H200" s="8"/>
      <c r="I200" s="8"/>
      <c r="J200" s="8"/>
      <c r="K200" s="13"/>
      <c r="L200" s="13"/>
      <c r="M200" s="13"/>
      <c r="N200" s="13"/>
      <c r="O200" s="13"/>
      <c r="P200" s="13"/>
      <c r="Q200" s="13"/>
      <c r="R200" s="13"/>
      <c r="S200" s="13"/>
      <c r="T200" s="13"/>
      <c r="U200" s="13"/>
      <c r="V200" s="13"/>
      <c r="W200" s="13"/>
      <c r="X200" s="13"/>
      <c r="Y200" s="13"/>
      <c r="Z200" s="13"/>
      <c r="AA200" s="13"/>
      <c r="AB200" s="13"/>
    </row>
    <row r="201" spans="1:28" ht="22.5" customHeight="1">
      <c r="A201" s="16" t="s">
        <v>382</v>
      </c>
      <c r="B201" s="8"/>
      <c r="C201" s="8"/>
      <c r="D201" s="8"/>
      <c r="E201" s="8"/>
      <c r="F201" s="16"/>
      <c r="G201" s="8"/>
      <c r="H201" s="8"/>
      <c r="I201" s="8"/>
      <c r="J201" s="8"/>
      <c r="K201" s="13"/>
      <c r="L201" s="13"/>
      <c r="M201" s="13"/>
      <c r="N201" s="13"/>
      <c r="O201" s="13"/>
      <c r="P201" s="13"/>
      <c r="Q201" s="13"/>
      <c r="R201" s="13"/>
      <c r="S201" s="13"/>
      <c r="T201" s="13"/>
      <c r="U201" s="13"/>
      <c r="V201" s="13"/>
      <c r="W201" s="13"/>
      <c r="X201" s="13"/>
      <c r="Y201" s="13"/>
      <c r="Z201" s="13"/>
      <c r="AA201" s="13"/>
      <c r="AB201" s="13"/>
    </row>
    <row r="202" spans="1:28" ht="22.5" customHeight="1">
      <c r="A202" s="16" t="s">
        <v>383</v>
      </c>
      <c r="B202" s="8"/>
      <c r="C202" s="8"/>
      <c r="D202" s="8"/>
      <c r="E202" s="8"/>
      <c r="F202" s="16"/>
      <c r="G202" s="8"/>
      <c r="H202" s="8"/>
      <c r="I202" s="8"/>
      <c r="J202" s="8"/>
      <c r="K202" s="13"/>
      <c r="L202" s="13"/>
      <c r="M202" s="13"/>
      <c r="N202" s="13"/>
      <c r="O202" s="13"/>
      <c r="P202" s="13"/>
      <c r="Q202" s="13"/>
      <c r="R202" s="13"/>
      <c r="S202" s="13"/>
      <c r="T202" s="13"/>
      <c r="U202" s="13"/>
      <c r="V202" s="13"/>
      <c r="W202" s="13"/>
      <c r="X202" s="13"/>
      <c r="Y202" s="13"/>
      <c r="Z202" s="13"/>
      <c r="AA202" s="13"/>
      <c r="AB202" s="13"/>
    </row>
    <row r="203" spans="1:28" ht="22.5" customHeight="1">
      <c r="A203" s="16" t="s">
        <v>384</v>
      </c>
      <c r="B203" s="8"/>
      <c r="C203" s="8"/>
      <c r="D203" s="8"/>
      <c r="E203" s="8"/>
      <c r="F203" s="16"/>
      <c r="G203" s="8"/>
      <c r="H203" s="8"/>
      <c r="I203" s="8"/>
      <c r="J203" s="8"/>
      <c r="K203" s="13"/>
      <c r="L203" s="13"/>
      <c r="M203" s="13"/>
      <c r="N203" s="13"/>
      <c r="O203" s="13"/>
      <c r="P203" s="13"/>
      <c r="Q203" s="13"/>
      <c r="R203" s="13"/>
      <c r="S203" s="13"/>
      <c r="T203" s="13"/>
      <c r="U203" s="13"/>
      <c r="V203" s="13"/>
      <c r="W203" s="13"/>
      <c r="X203" s="13"/>
      <c r="Y203" s="13"/>
      <c r="Z203" s="13"/>
      <c r="AA203" s="13"/>
      <c r="AB203" s="13"/>
    </row>
    <row r="204" spans="1:28" ht="22.5" customHeight="1">
      <c r="A204" s="16" t="s">
        <v>385</v>
      </c>
      <c r="B204" s="8"/>
      <c r="C204" s="8"/>
      <c r="D204" s="8"/>
      <c r="E204" s="8"/>
      <c r="F204" s="16"/>
      <c r="G204" s="8"/>
      <c r="H204" s="8"/>
      <c r="I204" s="8"/>
      <c r="J204" s="8"/>
      <c r="K204" s="13"/>
      <c r="L204" s="13"/>
      <c r="M204" s="13"/>
      <c r="N204" s="13"/>
      <c r="O204" s="13"/>
      <c r="P204" s="13"/>
      <c r="Q204" s="13"/>
      <c r="R204" s="13"/>
      <c r="S204" s="13"/>
      <c r="T204" s="13"/>
      <c r="U204" s="13"/>
      <c r="V204" s="13"/>
      <c r="W204" s="13"/>
      <c r="X204" s="13"/>
      <c r="Y204" s="13"/>
      <c r="Z204" s="13"/>
      <c r="AA204" s="13"/>
      <c r="AB204" s="13"/>
    </row>
    <row r="205" spans="1:28" ht="22.5" customHeight="1">
      <c r="A205" s="16" t="s">
        <v>386</v>
      </c>
      <c r="B205" s="8"/>
      <c r="C205" s="8"/>
      <c r="D205" s="8"/>
      <c r="E205" s="8"/>
      <c r="F205" s="16"/>
      <c r="G205" s="8"/>
      <c r="H205" s="8"/>
      <c r="I205" s="8"/>
      <c r="J205" s="8"/>
      <c r="K205" s="13"/>
      <c r="L205" s="13"/>
      <c r="M205" s="13"/>
      <c r="N205" s="13"/>
      <c r="O205" s="13"/>
      <c r="P205" s="13"/>
      <c r="Q205" s="13"/>
      <c r="R205" s="13"/>
      <c r="S205" s="13"/>
      <c r="T205" s="13"/>
      <c r="U205" s="13"/>
      <c r="V205" s="13"/>
      <c r="W205" s="13"/>
      <c r="X205" s="13"/>
      <c r="Y205" s="13"/>
      <c r="Z205" s="13"/>
      <c r="AA205" s="13"/>
      <c r="AB205" s="13"/>
    </row>
    <row r="206" spans="1:28" ht="22.5" customHeight="1">
      <c r="A206" s="16" t="s">
        <v>387</v>
      </c>
      <c r="B206" s="8"/>
      <c r="C206" s="8"/>
      <c r="D206" s="8"/>
      <c r="E206" s="8"/>
      <c r="F206" s="16"/>
      <c r="G206" s="8"/>
      <c r="H206" s="8"/>
      <c r="I206" s="8"/>
      <c r="J206" s="8"/>
      <c r="K206" s="13"/>
      <c r="L206" s="13"/>
      <c r="M206" s="13"/>
      <c r="N206" s="13"/>
      <c r="O206" s="13"/>
      <c r="P206" s="13"/>
      <c r="Q206" s="13"/>
      <c r="R206" s="13"/>
      <c r="S206" s="13"/>
      <c r="T206" s="13"/>
      <c r="U206" s="13"/>
      <c r="V206" s="13"/>
      <c r="W206" s="13"/>
      <c r="X206" s="13"/>
      <c r="Y206" s="13"/>
      <c r="Z206" s="13"/>
      <c r="AA206" s="13"/>
      <c r="AB206" s="13"/>
    </row>
    <row r="207" spans="1:28" ht="22.5" customHeight="1">
      <c r="A207" s="16" t="s">
        <v>388</v>
      </c>
      <c r="B207" s="8"/>
      <c r="C207" s="8"/>
      <c r="D207" s="8"/>
      <c r="E207" s="8"/>
      <c r="F207" s="16"/>
      <c r="G207" s="8"/>
      <c r="H207" s="8"/>
      <c r="I207" s="8"/>
      <c r="J207" s="8"/>
      <c r="K207" s="13"/>
      <c r="L207" s="13"/>
      <c r="M207" s="13"/>
      <c r="N207" s="13"/>
      <c r="O207" s="13"/>
      <c r="P207" s="13"/>
      <c r="Q207" s="13"/>
      <c r="R207" s="13"/>
      <c r="S207" s="13"/>
      <c r="T207" s="13"/>
      <c r="U207" s="13"/>
      <c r="V207" s="13"/>
      <c r="W207" s="13"/>
      <c r="X207" s="13"/>
      <c r="Y207" s="13"/>
      <c r="Z207" s="13"/>
      <c r="AA207" s="13"/>
      <c r="AB207" s="13"/>
    </row>
    <row r="208" spans="1:28" ht="22.5" customHeight="1">
      <c r="A208" s="16" t="s">
        <v>389</v>
      </c>
      <c r="B208" s="8"/>
      <c r="C208" s="8"/>
      <c r="D208" s="8"/>
      <c r="E208" s="8"/>
      <c r="F208" s="16"/>
      <c r="G208" s="8"/>
      <c r="H208" s="8"/>
      <c r="I208" s="8"/>
      <c r="J208" s="8"/>
      <c r="K208" s="13"/>
      <c r="L208" s="13"/>
      <c r="M208" s="13"/>
      <c r="N208" s="13"/>
      <c r="O208" s="13"/>
      <c r="P208" s="13"/>
      <c r="Q208" s="13"/>
      <c r="R208" s="13"/>
      <c r="S208" s="13"/>
      <c r="T208" s="13"/>
      <c r="U208" s="13"/>
      <c r="V208" s="13"/>
      <c r="W208" s="13"/>
      <c r="X208" s="13"/>
      <c r="Y208" s="13"/>
      <c r="Z208" s="13"/>
      <c r="AA208" s="13"/>
      <c r="AB208" s="13"/>
    </row>
    <row r="209" spans="1:28" ht="22.5" customHeight="1">
      <c r="A209" s="16" t="s">
        <v>390</v>
      </c>
      <c r="B209" s="8"/>
      <c r="C209" s="8"/>
      <c r="D209" s="8"/>
      <c r="E209" s="8"/>
      <c r="F209" s="16"/>
      <c r="G209" s="8"/>
      <c r="H209" s="8"/>
      <c r="I209" s="8"/>
      <c r="J209" s="8"/>
      <c r="K209" s="13"/>
      <c r="L209" s="13"/>
      <c r="M209" s="13"/>
      <c r="N209" s="13"/>
      <c r="O209" s="13"/>
      <c r="P209" s="13"/>
      <c r="Q209" s="13"/>
      <c r="R209" s="13"/>
      <c r="S209" s="13"/>
      <c r="T209" s="13"/>
      <c r="U209" s="13"/>
      <c r="V209" s="13"/>
      <c r="W209" s="13"/>
      <c r="X209" s="13"/>
      <c r="Y209" s="13"/>
      <c r="Z209" s="13"/>
      <c r="AA209" s="13"/>
      <c r="AB209" s="13"/>
    </row>
    <row r="210" spans="1:28" ht="22.5" customHeight="1">
      <c r="A210" s="16" t="s">
        <v>391</v>
      </c>
      <c r="B210" s="8"/>
      <c r="C210" s="8"/>
      <c r="D210" s="8"/>
      <c r="E210" s="8"/>
      <c r="F210" s="16"/>
      <c r="G210" s="8"/>
      <c r="H210" s="8"/>
      <c r="I210" s="8"/>
      <c r="J210" s="8"/>
      <c r="K210" s="13"/>
      <c r="L210" s="13"/>
      <c r="M210" s="13"/>
      <c r="N210" s="13"/>
      <c r="O210" s="13"/>
      <c r="P210" s="13"/>
      <c r="Q210" s="13"/>
      <c r="R210" s="13"/>
      <c r="S210" s="13"/>
      <c r="T210" s="13"/>
      <c r="U210" s="13"/>
      <c r="V210" s="13"/>
      <c r="W210" s="13"/>
      <c r="X210" s="13"/>
      <c r="Y210" s="13"/>
      <c r="Z210" s="13"/>
      <c r="AA210" s="13"/>
      <c r="AB210" s="13"/>
    </row>
    <row r="211" spans="1:28" ht="22.5" customHeight="1">
      <c r="A211" s="16" t="s">
        <v>392</v>
      </c>
      <c r="B211" s="8"/>
      <c r="C211" s="8"/>
      <c r="D211" s="8"/>
      <c r="E211" s="8"/>
      <c r="F211" s="16"/>
      <c r="G211" s="8"/>
      <c r="H211" s="8"/>
      <c r="I211" s="8"/>
      <c r="J211" s="8"/>
      <c r="K211" s="13"/>
      <c r="L211" s="13"/>
      <c r="M211" s="13"/>
      <c r="N211" s="13"/>
      <c r="O211" s="13"/>
      <c r="P211" s="13"/>
      <c r="Q211" s="13"/>
      <c r="R211" s="13"/>
      <c r="S211" s="13"/>
      <c r="T211" s="13"/>
      <c r="U211" s="13"/>
      <c r="V211" s="13"/>
      <c r="W211" s="13"/>
      <c r="X211" s="13"/>
      <c r="Y211" s="13"/>
      <c r="Z211" s="13"/>
      <c r="AA211" s="13"/>
      <c r="AB211" s="13"/>
    </row>
    <row r="212" spans="1:28" ht="22.5" customHeight="1">
      <c r="A212" s="16" t="s">
        <v>393</v>
      </c>
      <c r="B212" s="8"/>
      <c r="C212" s="8"/>
      <c r="D212" s="8"/>
      <c r="E212" s="8"/>
      <c r="F212" s="16"/>
      <c r="G212" s="8"/>
      <c r="H212" s="8"/>
      <c r="I212" s="8"/>
      <c r="J212" s="8"/>
      <c r="K212" s="13"/>
      <c r="L212" s="13"/>
      <c r="M212" s="13"/>
      <c r="N212" s="13"/>
      <c r="O212" s="13"/>
      <c r="P212" s="13"/>
      <c r="Q212" s="13"/>
      <c r="R212" s="13"/>
      <c r="S212" s="13"/>
      <c r="T212" s="13"/>
      <c r="U212" s="13"/>
      <c r="V212" s="13"/>
      <c r="W212" s="13"/>
      <c r="X212" s="13"/>
      <c r="Y212" s="13"/>
      <c r="Z212" s="13"/>
      <c r="AA212" s="13"/>
      <c r="AB212" s="13"/>
    </row>
    <row r="213" spans="1:28" ht="22.5" customHeight="1">
      <c r="A213" s="16" t="s">
        <v>394</v>
      </c>
      <c r="B213" s="8"/>
      <c r="C213" s="8"/>
      <c r="D213" s="8"/>
      <c r="E213" s="8"/>
      <c r="F213" s="16"/>
      <c r="G213" s="8"/>
      <c r="H213" s="8"/>
      <c r="I213" s="8"/>
      <c r="J213" s="8"/>
      <c r="K213" s="13"/>
      <c r="L213" s="13"/>
      <c r="M213" s="13"/>
      <c r="N213" s="13"/>
      <c r="O213" s="13"/>
      <c r="P213" s="13"/>
      <c r="Q213" s="13"/>
      <c r="R213" s="13"/>
      <c r="S213" s="13"/>
      <c r="T213" s="13"/>
      <c r="U213" s="13"/>
      <c r="V213" s="13"/>
      <c r="W213" s="13"/>
      <c r="X213" s="13"/>
      <c r="Y213" s="13"/>
      <c r="Z213" s="13"/>
      <c r="AA213" s="13"/>
      <c r="AB213" s="13"/>
    </row>
    <row r="214" spans="1:28" ht="22.5" customHeight="1">
      <c r="A214" s="16" t="s">
        <v>395</v>
      </c>
      <c r="B214" s="8"/>
      <c r="C214" s="8"/>
      <c r="D214" s="8"/>
      <c r="E214" s="8"/>
      <c r="F214" s="16"/>
      <c r="G214" s="8"/>
      <c r="H214" s="8"/>
      <c r="I214" s="8"/>
      <c r="J214" s="8"/>
      <c r="K214" s="13"/>
      <c r="L214" s="13"/>
      <c r="M214" s="13"/>
      <c r="N214" s="13"/>
      <c r="O214" s="13"/>
      <c r="P214" s="13"/>
      <c r="Q214" s="13"/>
      <c r="R214" s="13"/>
      <c r="S214" s="13"/>
      <c r="T214" s="13"/>
      <c r="U214" s="13"/>
      <c r="V214" s="13"/>
      <c r="W214" s="13"/>
      <c r="X214" s="13"/>
      <c r="Y214" s="13"/>
      <c r="Z214" s="13"/>
      <c r="AA214" s="13"/>
      <c r="AB214" s="13"/>
    </row>
    <row r="215" spans="1:28" ht="22.5" customHeight="1">
      <c r="A215" s="16" t="s">
        <v>396</v>
      </c>
      <c r="B215" s="8"/>
      <c r="C215" s="8"/>
      <c r="D215" s="8"/>
      <c r="E215" s="8"/>
      <c r="F215" s="16"/>
      <c r="G215" s="8"/>
      <c r="H215" s="8"/>
      <c r="I215" s="8"/>
      <c r="J215" s="8"/>
      <c r="K215" s="13"/>
      <c r="L215" s="13"/>
      <c r="M215" s="13"/>
      <c r="N215" s="13"/>
      <c r="O215" s="13"/>
      <c r="P215" s="13"/>
      <c r="Q215" s="13"/>
      <c r="R215" s="13"/>
      <c r="S215" s="13"/>
      <c r="T215" s="13"/>
      <c r="U215" s="13"/>
      <c r="V215" s="13"/>
      <c r="W215" s="13"/>
      <c r="X215" s="13"/>
      <c r="Y215" s="13"/>
      <c r="Z215" s="13"/>
      <c r="AA215" s="13"/>
      <c r="AB215" s="13"/>
    </row>
    <row r="216" spans="1:28" ht="22.5" customHeight="1">
      <c r="A216" s="16" t="s">
        <v>397</v>
      </c>
      <c r="B216" s="8"/>
      <c r="C216" s="8"/>
      <c r="D216" s="8"/>
      <c r="E216" s="8"/>
      <c r="F216" s="16"/>
      <c r="G216" s="8"/>
      <c r="H216" s="8"/>
      <c r="I216" s="8"/>
      <c r="J216" s="8"/>
      <c r="K216" s="13"/>
      <c r="L216" s="13"/>
      <c r="M216" s="13"/>
      <c r="N216" s="13"/>
      <c r="O216" s="13"/>
      <c r="P216" s="13"/>
      <c r="Q216" s="13"/>
      <c r="R216" s="13"/>
      <c r="S216" s="13"/>
      <c r="T216" s="13"/>
      <c r="U216" s="13"/>
      <c r="V216" s="13"/>
      <c r="W216" s="13"/>
      <c r="X216" s="13"/>
      <c r="Y216" s="13"/>
      <c r="Z216" s="13"/>
      <c r="AA216" s="13"/>
      <c r="AB216" s="13"/>
    </row>
    <row r="217" spans="1:28" ht="22.5" customHeight="1">
      <c r="A217" s="16" t="s">
        <v>398</v>
      </c>
      <c r="B217" s="8"/>
      <c r="C217" s="8"/>
      <c r="D217" s="8"/>
      <c r="E217" s="8"/>
      <c r="F217" s="16"/>
      <c r="G217" s="8"/>
      <c r="H217" s="8"/>
      <c r="I217" s="8"/>
      <c r="J217" s="8"/>
      <c r="K217" s="13"/>
      <c r="L217" s="13"/>
      <c r="M217" s="13"/>
      <c r="N217" s="13"/>
      <c r="O217" s="13"/>
      <c r="P217" s="13"/>
      <c r="Q217" s="13"/>
      <c r="R217" s="13"/>
      <c r="S217" s="13"/>
      <c r="T217" s="13"/>
      <c r="U217" s="13"/>
      <c r="V217" s="13"/>
      <c r="W217" s="13"/>
      <c r="X217" s="13"/>
      <c r="Y217" s="13"/>
      <c r="Z217" s="13"/>
      <c r="AA217" s="13"/>
      <c r="AB217" s="13"/>
    </row>
    <row r="218" spans="1:28" ht="22.5" customHeight="1">
      <c r="A218" s="16" t="s">
        <v>399</v>
      </c>
      <c r="B218" s="8"/>
      <c r="C218" s="8"/>
      <c r="D218" s="8"/>
      <c r="E218" s="8"/>
      <c r="F218" s="16"/>
      <c r="G218" s="8"/>
      <c r="H218" s="8"/>
      <c r="I218" s="8"/>
      <c r="J218" s="8"/>
      <c r="K218" s="13"/>
      <c r="L218" s="13"/>
      <c r="M218" s="13"/>
      <c r="N218" s="13"/>
      <c r="O218" s="13"/>
      <c r="P218" s="13"/>
      <c r="Q218" s="13"/>
      <c r="R218" s="13"/>
      <c r="S218" s="13"/>
      <c r="T218" s="13"/>
      <c r="U218" s="13"/>
      <c r="V218" s="13"/>
      <c r="W218" s="13"/>
      <c r="X218" s="13"/>
      <c r="Y218" s="13"/>
      <c r="Z218" s="13"/>
      <c r="AA218" s="13"/>
      <c r="AB218" s="13"/>
    </row>
    <row r="219" spans="1:28" ht="22.5" customHeight="1">
      <c r="A219" s="16" t="s">
        <v>400</v>
      </c>
      <c r="B219" s="8"/>
      <c r="C219" s="8"/>
      <c r="D219" s="8"/>
      <c r="E219" s="8"/>
      <c r="F219" s="16"/>
      <c r="G219" s="8"/>
      <c r="H219" s="8"/>
      <c r="I219" s="8"/>
      <c r="J219" s="8"/>
      <c r="K219" s="13"/>
      <c r="L219" s="13"/>
      <c r="M219" s="13"/>
      <c r="N219" s="13"/>
      <c r="O219" s="13"/>
      <c r="P219" s="13"/>
      <c r="Q219" s="13"/>
      <c r="R219" s="13"/>
      <c r="S219" s="13"/>
      <c r="T219" s="13"/>
      <c r="U219" s="13"/>
      <c r="V219" s="13"/>
      <c r="W219" s="13"/>
      <c r="X219" s="13"/>
      <c r="Y219" s="13"/>
      <c r="Z219" s="13"/>
      <c r="AA219" s="13"/>
      <c r="AB219" s="13"/>
    </row>
    <row r="220" spans="1:28" ht="22.5" customHeight="1">
      <c r="A220" s="16" t="s">
        <v>401</v>
      </c>
      <c r="B220" s="8"/>
      <c r="C220" s="8"/>
      <c r="D220" s="8"/>
      <c r="E220" s="8"/>
      <c r="F220" s="16"/>
      <c r="G220" s="8"/>
      <c r="H220" s="8"/>
      <c r="I220" s="8"/>
      <c r="J220" s="8"/>
      <c r="K220" s="13"/>
      <c r="L220" s="13"/>
      <c r="M220" s="13"/>
      <c r="N220" s="13"/>
      <c r="O220" s="13"/>
      <c r="P220" s="13"/>
      <c r="Q220" s="13"/>
      <c r="R220" s="13"/>
      <c r="S220" s="13"/>
      <c r="T220" s="13"/>
      <c r="U220" s="13"/>
      <c r="V220" s="13"/>
      <c r="W220" s="13"/>
      <c r="X220" s="13"/>
      <c r="Y220" s="13"/>
      <c r="Z220" s="13"/>
      <c r="AA220" s="13"/>
      <c r="AB220" s="13"/>
    </row>
    <row r="221" spans="1:28" ht="22.5" customHeight="1">
      <c r="A221" s="16" t="s">
        <v>402</v>
      </c>
      <c r="B221" s="8"/>
      <c r="C221" s="8"/>
      <c r="D221" s="8"/>
      <c r="E221" s="8"/>
      <c r="F221" s="16"/>
      <c r="G221" s="8"/>
      <c r="H221" s="8"/>
      <c r="I221" s="8"/>
      <c r="J221" s="8"/>
      <c r="K221" s="13"/>
      <c r="L221" s="13"/>
      <c r="M221" s="13"/>
      <c r="N221" s="13"/>
      <c r="O221" s="13"/>
      <c r="P221" s="13"/>
      <c r="Q221" s="13"/>
      <c r="R221" s="13"/>
      <c r="S221" s="13"/>
      <c r="T221" s="13"/>
      <c r="U221" s="13"/>
      <c r="V221" s="13"/>
      <c r="W221" s="13"/>
      <c r="X221" s="13"/>
      <c r="Y221" s="13"/>
      <c r="Z221" s="13"/>
      <c r="AA221" s="13"/>
      <c r="AB221" s="13"/>
    </row>
    <row r="222" spans="1:28" ht="22.5" customHeight="1">
      <c r="A222" s="16" t="s">
        <v>403</v>
      </c>
      <c r="B222" s="8"/>
      <c r="C222" s="8"/>
      <c r="D222" s="8"/>
      <c r="E222" s="8"/>
      <c r="F222" s="16"/>
      <c r="G222" s="8"/>
      <c r="H222" s="8"/>
      <c r="I222" s="8"/>
      <c r="J222" s="8"/>
      <c r="K222" s="13"/>
      <c r="L222" s="13"/>
      <c r="M222" s="13"/>
      <c r="N222" s="13"/>
      <c r="O222" s="13"/>
      <c r="P222" s="13"/>
      <c r="Q222" s="13"/>
      <c r="R222" s="13"/>
      <c r="S222" s="13"/>
      <c r="T222" s="13"/>
      <c r="U222" s="13"/>
      <c r="V222" s="13"/>
      <c r="W222" s="13"/>
      <c r="X222" s="13"/>
      <c r="Y222" s="13"/>
      <c r="Z222" s="13"/>
      <c r="AA222" s="13"/>
      <c r="AB222" s="13"/>
    </row>
    <row r="223" spans="1:28" ht="22.5" customHeight="1">
      <c r="A223" s="16" t="s">
        <v>404</v>
      </c>
      <c r="B223" s="8"/>
      <c r="C223" s="8"/>
      <c r="D223" s="8"/>
      <c r="E223" s="8"/>
      <c r="F223" s="16"/>
      <c r="G223" s="8"/>
      <c r="H223" s="8"/>
      <c r="I223" s="8"/>
      <c r="J223" s="8"/>
      <c r="K223" s="13"/>
      <c r="L223" s="13"/>
      <c r="M223" s="13"/>
      <c r="N223" s="13"/>
      <c r="O223" s="13"/>
      <c r="P223" s="13"/>
      <c r="Q223" s="13"/>
      <c r="R223" s="13"/>
      <c r="S223" s="13"/>
      <c r="T223" s="13"/>
      <c r="U223" s="13"/>
      <c r="V223" s="13"/>
      <c r="W223" s="13"/>
      <c r="X223" s="13"/>
      <c r="Y223" s="13"/>
      <c r="Z223" s="13"/>
      <c r="AA223" s="13"/>
      <c r="AB223" s="13"/>
    </row>
    <row r="224" spans="1:28" ht="22.5" customHeight="1">
      <c r="A224" s="16" t="s">
        <v>405</v>
      </c>
      <c r="B224" s="8"/>
      <c r="C224" s="8"/>
      <c r="D224" s="8"/>
      <c r="E224" s="8"/>
      <c r="F224" s="16"/>
      <c r="G224" s="8"/>
      <c r="H224" s="8"/>
      <c r="I224" s="8"/>
      <c r="J224" s="8"/>
      <c r="K224" s="13"/>
      <c r="L224" s="13"/>
      <c r="M224" s="13"/>
      <c r="N224" s="13"/>
      <c r="O224" s="13"/>
      <c r="P224" s="13"/>
      <c r="Q224" s="13"/>
      <c r="R224" s="13"/>
      <c r="S224" s="13"/>
      <c r="T224" s="13"/>
      <c r="U224" s="13"/>
      <c r="V224" s="13"/>
      <c r="W224" s="13"/>
      <c r="X224" s="13"/>
      <c r="Y224" s="13"/>
      <c r="Z224" s="13"/>
      <c r="AA224" s="13"/>
      <c r="AB224" s="13"/>
    </row>
    <row r="225" spans="1:28" ht="22.5" customHeight="1">
      <c r="A225" s="16" t="s">
        <v>406</v>
      </c>
      <c r="B225" s="8"/>
      <c r="C225" s="8"/>
      <c r="D225" s="8"/>
      <c r="E225" s="8"/>
      <c r="F225" s="16"/>
      <c r="G225" s="8"/>
      <c r="H225" s="8"/>
      <c r="I225" s="8"/>
      <c r="J225" s="8"/>
      <c r="K225" s="13"/>
      <c r="L225" s="13"/>
      <c r="M225" s="13"/>
      <c r="N225" s="13"/>
      <c r="O225" s="13"/>
      <c r="P225" s="13"/>
      <c r="Q225" s="13"/>
      <c r="R225" s="13"/>
      <c r="S225" s="13"/>
      <c r="T225" s="13"/>
      <c r="U225" s="13"/>
      <c r="V225" s="13"/>
      <c r="W225" s="13"/>
      <c r="X225" s="13"/>
      <c r="Y225" s="13"/>
      <c r="Z225" s="13"/>
      <c r="AA225" s="13"/>
      <c r="AB225" s="13"/>
    </row>
    <row r="226" spans="1:28" ht="22.5" customHeight="1">
      <c r="A226" s="16" t="s">
        <v>407</v>
      </c>
      <c r="B226" s="8"/>
      <c r="C226" s="8"/>
      <c r="D226" s="8"/>
      <c r="E226" s="8"/>
      <c r="F226" s="16"/>
      <c r="G226" s="8"/>
      <c r="H226" s="8"/>
      <c r="I226" s="8"/>
      <c r="J226" s="8"/>
      <c r="K226" s="13"/>
      <c r="L226" s="13"/>
      <c r="M226" s="13"/>
      <c r="N226" s="13"/>
      <c r="O226" s="13"/>
      <c r="P226" s="13"/>
      <c r="Q226" s="13"/>
      <c r="R226" s="13"/>
      <c r="S226" s="13"/>
      <c r="T226" s="13"/>
      <c r="U226" s="13"/>
      <c r="V226" s="13"/>
      <c r="W226" s="13"/>
      <c r="X226" s="13"/>
      <c r="Y226" s="13"/>
      <c r="Z226" s="13"/>
      <c r="AA226" s="13"/>
      <c r="AB226" s="13"/>
    </row>
    <row r="227" spans="1:28" ht="22.5" customHeight="1">
      <c r="A227" s="16" t="s">
        <v>408</v>
      </c>
      <c r="B227" s="8"/>
      <c r="C227" s="8"/>
      <c r="D227" s="8"/>
      <c r="E227" s="8"/>
      <c r="F227" s="16"/>
      <c r="G227" s="8"/>
      <c r="H227" s="8"/>
      <c r="I227" s="8"/>
      <c r="J227" s="8"/>
      <c r="K227" s="13"/>
      <c r="L227" s="13"/>
      <c r="M227" s="13"/>
      <c r="N227" s="13"/>
      <c r="O227" s="13"/>
      <c r="P227" s="13"/>
      <c r="Q227" s="13"/>
      <c r="R227" s="13"/>
      <c r="S227" s="13"/>
      <c r="T227" s="13"/>
      <c r="U227" s="13"/>
      <c r="V227" s="13"/>
      <c r="W227" s="13"/>
      <c r="X227" s="13"/>
      <c r="Y227" s="13"/>
      <c r="Z227" s="13"/>
      <c r="AA227" s="13"/>
      <c r="AB227" s="13"/>
    </row>
    <row r="228" spans="1:28" ht="22.5" customHeight="1">
      <c r="A228" s="16" t="s">
        <v>409</v>
      </c>
      <c r="B228" s="8"/>
      <c r="C228" s="8"/>
      <c r="D228" s="8"/>
      <c r="E228" s="8"/>
      <c r="F228" s="16"/>
      <c r="G228" s="8"/>
      <c r="H228" s="8"/>
      <c r="I228" s="8"/>
      <c r="J228" s="8"/>
      <c r="K228" s="13"/>
      <c r="L228" s="13"/>
      <c r="M228" s="13"/>
      <c r="N228" s="13"/>
      <c r="O228" s="13"/>
      <c r="P228" s="13"/>
      <c r="Q228" s="13"/>
      <c r="R228" s="13"/>
      <c r="S228" s="13"/>
      <c r="T228" s="13"/>
      <c r="U228" s="13"/>
      <c r="V228" s="13"/>
      <c r="W228" s="13"/>
      <c r="X228" s="13"/>
      <c r="Y228" s="13"/>
      <c r="Z228" s="13"/>
      <c r="AA228" s="13"/>
      <c r="AB228" s="13"/>
    </row>
    <row r="229" spans="1:28" ht="22.5" customHeight="1">
      <c r="A229" s="16" t="s">
        <v>410</v>
      </c>
      <c r="B229" s="8"/>
      <c r="C229" s="8"/>
      <c r="D229" s="8"/>
      <c r="E229" s="8"/>
      <c r="F229" s="16"/>
      <c r="G229" s="8"/>
      <c r="H229" s="8"/>
      <c r="I229" s="8"/>
      <c r="J229" s="8"/>
      <c r="K229" s="13"/>
      <c r="L229" s="13"/>
      <c r="M229" s="13"/>
      <c r="N229" s="13"/>
      <c r="O229" s="13"/>
      <c r="P229" s="13"/>
      <c r="Q229" s="13"/>
      <c r="R229" s="13"/>
      <c r="S229" s="13"/>
      <c r="T229" s="13"/>
      <c r="U229" s="13"/>
      <c r="V229" s="13"/>
      <c r="W229" s="13"/>
      <c r="X229" s="13"/>
      <c r="Y229" s="13"/>
      <c r="Z229" s="13"/>
      <c r="AA229" s="13"/>
      <c r="AB229" s="13"/>
    </row>
    <row r="230" spans="1:28" ht="22.5" customHeight="1">
      <c r="A230" s="16" t="s">
        <v>411</v>
      </c>
      <c r="B230" s="8"/>
      <c r="C230" s="8"/>
      <c r="D230" s="8"/>
      <c r="E230" s="8"/>
      <c r="F230" s="16"/>
      <c r="G230" s="8"/>
      <c r="H230" s="8"/>
      <c r="I230" s="8"/>
      <c r="J230" s="8"/>
      <c r="K230" s="13"/>
      <c r="L230" s="13"/>
      <c r="M230" s="13"/>
      <c r="N230" s="13"/>
      <c r="O230" s="13"/>
      <c r="P230" s="13"/>
      <c r="Q230" s="13"/>
      <c r="R230" s="13"/>
      <c r="S230" s="13"/>
      <c r="T230" s="13"/>
      <c r="U230" s="13"/>
      <c r="V230" s="13"/>
      <c r="W230" s="13"/>
      <c r="X230" s="13"/>
      <c r="Y230" s="13"/>
      <c r="Z230" s="13"/>
      <c r="AA230" s="13"/>
      <c r="AB230" s="13"/>
    </row>
    <row r="231" spans="1:28" ht="22.5" customHeight="1">
      <c r="A231" s="16" t="s">
        <v>412</v>
      </c>
      <c r="B231" s="8"/>
      <c r="C231" s="8"/>
      <c r="D231" s="8"/>
      <c r="E231" s="8"/>
      <c r="F231" s="16"/>
      <c r="G231" s="8"/>
      <c r="H231" s="8"/>
      <c r="I231" s="8"/>
      <c r="J231" s="8"/>
      <c r="K231" s="13"/>
      <c r="L231" s="13"/>
      <c r="M231" s="13"/>
      <c r="N231" s="13"/>
      <c r="O231" s="13"/>
      <c r="P231" s="13"/>
      <c r="Q231" s="13"/>
      <c r="R231" s="13"/>
      <c r="S231" s="13"/>
      <c r="T231" s="13"/>
      <c r="U231" s="13"/>
      <c r="V231" s="13"/>
      <c r="W231" s="13"/>
      <c r="X231" s="13"/>
      <c r="Y231" s="13"/>
      <c r="Z231" s="13"/>
      <c r="AA231" s="13"/>
      <c r="AB231" s="13"/>
    </row>
    <row r="232" spans="1:28" ht="22.5" customHeight="1">
      <c r="A232" s="16" t="s">
        <v>413</v>
      </c>
      <c r="B232" s="8"/>
      <c r="C232" s="8"/>
      <c r="D232" s="8"/>
      <c r="E232" s="8"/>
      <c r="F232" s="16"/>
      <c r="G232" s="8"/>
      <c r="H232" s="8"/>
      <c r="I232" s="8"/>
      <c r="J232" s="8"/>
      <c r="K232" s="13"/>
      <c r="L232" s="13"/>
      <c r="M232" s="13"/>
      <c r="N232" s="13"/>
      <c r="O232" s="13"/>
      <c r="P232" s="13"/>
      <c r="Q232" s="13"/>
      <c r="R232" s="13"/>
      <c r="S232" s="13"/>
      <c r="T232" s="13"/>
      <c r="U232" s="13"/>
      <c r="V232" s="13"/>
      <c r="W232" s="13"/>
      <c r="X232" s="13"/>
      <c r="Y232" s="13"/>
      <c r="Z232" s="13"/>
      <c r="AA232" s="13"/>
      <c r="AB232" s="13"/>
    </row>
    <row r="233" spans="1:28" ht="22.5" customHeight="1">
      <c r="A233" s="16" t="s">
        <v>414</v>
      </c>
      <c r="B233" s="8"/>
      <c r="C233" s="8"/>
      <c r="D233" s="8"/>
      <c r="E233" s="8"/>
      <c r="F233" s="16"/>
      <c r="G233" s="8"/>
      <c r="H233" s="8"/>
      <c r="I233" s="8"/>
      <c r="J233" s="8"/>
      <c r="K233" s="13"/>
      <c r="L233" s="13"/>
      <c r="M233" s="13"/>
      <c r="N233" s="13"/>
      <c r="O233" s="13"/>
      <c r="P233" s="13"/>
      <c r="Q233" s="13"/>
      <c r="R233" s="13"/>
      <c r="S233" s="13"/>
      <c r="T233" s="13"/>
      <c r="U233" s="13"/>
      <c r="V233" s="13"/>
      <c r="W233" s="13"/>
      <c r="X233" s="13"/>
      <c r="Y233" s="13"/>
      <c r="Z233" s="13"/>
      <c r="AA233" s="13"/>
      <c r="AB233" s="13"/>
    </row>
    <row r="234" spans="1:28" ht="22.5" customHeight="1">
      <c r="A234" s="16" t="s">
        <v>415</v>
      </c>
      <c r="B234" s="8"/>
      <c r="C234" s="8"/>
      <c r="D234" s="8"/>
      <c r="E234" s="8"/>
      <c r="F234" s="16"/>
      <c r="G234" s="8"/>
      <c r="H234" s="8"/>
      <c r="I234" s="8"/>
      <c r="J234" s="8"/>
      <c r="K234" s="13"/>
      <c r="L234" s="13"/>
      <c r="M234" s="13"/>
      <c r="N234" s="13"/>
      <c r="O234" s="13"/>
      <c r="P234" s="13"/>
      <c r="Q234" s="13"/>
      <c r="R234" s="13"/>
      <c r="S234" s="13"/>
      <c r="T234" s="13"/>
      <c r="U234" s="13"/>
      <c r="V234" s="13"/>
      <c r="W234" s="13"/>
      <c r="X234" s="13"/>
      <c r="Y234" s="13"/>
      <c r="Z234" s="13"/>
      <c r="AA234" s="13"/>
      <c r="AB234" s="13"/>
    </row>
    <row r="235" spans="1:28" ht="22.5" customHeight="1">
      <c r="A235" s="16" t="s">
        <v>416</v>
      </c>
      <c r="B235" s="8"/>
      <c r="C235" s="8"/>
      <c r="D235" s="8"/>
      <c r="E235" s="8"/>
      <c r="F235" s="16"/>
      <c r="G235" s="8"/>
      <c r="H235" s="8"/>
      <c r="I235" s="8"/>
      <c r="J235" s="8"/>
      <c r="K235" s="13"/>
      <c r="L235" s="13"/>
      <c r="M235" s="13"/>
      <c r="N235" s="13"/>
      <c r="O235" s="13"/>
      <c r="P235" s="13"/>
      <c r="Q235" s="13"/>
      <c r="R235" s="13"/>
      <c r="S235" s="13"/>
      <c r="T235" s="13"/>
      <c r="U235" s="13"/>
      <c r="V235" s="13"/>
      <c r="W235" s="13"/>
      <c r="X235" s="13"/>
      <c r="Y235" s="13"/>
      <c r="Z235" s="13"/>
      <c r="AA235" s="13"/>
      <c r="AB235" s="13"/>
    </row>
    <row r="236" spans="1:28" ht="22.5" customHeight="1">
      <c r="A236" s="16" t="s">
        <v>417</v>
      </c>
      <c r="B236" s="8"/>
      <c r="C236" s="8"/>
      <c r="D236" s="8"/>
      <c r="E236" s="8"/>
      <c r="F236" s="16"/>
      <c r="G236" s="8"/>
      <c r="H236" s="8"/>
      <c r="I236" s="8"/>
      <c r="J236" s="8"/>
      <c r="K236" s="13"/>
      <c r="L236" s="13"/>
      <c r="M236" s="13"/>
      <c r="N236" s="13"/>
      <c r="O236" s="13"/>
      <c r="P236" s="13"/>
      <c r="Q236" s="13"/>
      <c r="R236" s="13"/>
      <c r="S236" s="13"/>
      <c r="T236" s="13"/>
      <c r="U236" s="13"/>
      <c r="V236" s="13"/>
      <c r="W236" s="13"/>
      <c r="X236" s="13"/>
      <c r="Y236" s="13"/>
      <c r="Z236" s="13"/>
      <c r="AA236" s="13"/>
      <c r="AB236" s="13"/>
    </row>
    <row r="237" spans="1:28" ht="22.5" customHeight="1">
      <c r="A237" s="16" t="s">
        <v>418</v>
      </c>
      <c r="B237" s="8"/>
      <c r="C237" s="8"/>
      <c r="D237" s="8"/>
      <c r="E237" s="8"/>
      <c r="F237" s="16"/>
      <c r="G237" s="8"/>
      <c r="H237" s="8"/>
      <c r="I237" s="8"/>
      <c r="J237" s="8"/>
      <c r="K237" s="13"/>
      <c r="L237" s="13"/>
      <c r="M237" s="13"/>
      <c r="N237" s="13"/>
      <c r="O237" s="13"/>
      <c r="P237" s="13"/>
      <c r="Q237" s="13"/>
      <c r="R237" s="13"/>
      <c r="S237" s="13"/>
      <c r="T237" s="13"/>
      <c r="U237" s="13"/>
      <c r="V237" s="13"/>
      <c r="W237" s="13"/>
      <c r="X237" s="13"/>
      <c r="Y237" s="13"/>
      <c r="Z237" s="13"/>
      <c r="AA237" s="13"/>
      <c r="AB237" s="13"/>
    </row>
    <row r="238" spans="1:28" ht="22.5" customHeight="1">
      <c r="A238" s="16" t="s">
        <v>419</v>
      </c>
      <c r="B238" s="8"/>
      <c r="C238" s="8"/>
      <c r="D238" s="8"/>
      <c r="E238" s="8"/>
      <c r="F238" s="16"/>
      <c r="G238" s="8"/>
      <c r="H238" s="8"/>
      <c r="I238" s="8"/>
      <c r="J238" s="8"/>
      <c r="K238" s="13"/>
      <c r="L238" s="13"/>
      <c r="M238" s="13"/>
      <c r="N238" s="13"/>
      <c r="O238" s="13"/>
      <c r="P238" s="13"/>
      <c r="Q238" s="13"/>
      <c r="R238" s="13"/>
      <c r="S238" s="13"/>
      <c r="T238" s="13"/>
      <c r="U238" s="13"/>
      <c r="V238" s="13"/>
      <c r="W238" s="13"/>
      <c r="X238" s="13"/>
      <c r="Y238" s="13"/>
      <c r="Z238" s="13"/>
      <c r="AA238" s="13"/>
      <c r="AB238" s="13"/>
    </row>
    <row r="239" spans="1:28" ht="22.5" customHeight="1">
      <c r="A239" s="16" t="s">
        <v>420</v>
      </c>
      <c r="B239" s="8"/>
      <c r="C239" s="8"/>
      <c r="D239" s="8"/>
      <c r="E239" s="8"/>
      <c r="F239" s="16"/>
      <c r="G239" s="8"/>
      <c r="H239" s="8"/>
      <c r="I239" s="8"/>
      <c r="J239" s="8"/>
      <c r="K239" s="13"/>
      <c r="L239" s="13"/>
      <c r="M239" s="13"/>
      <c r="N239" s="13"/>
      <c r="O239" s="13"/>
      <c r="P239" s="13"/>
      <c r="Q239" s="13"/>
      <c r="R239" s="13"/>
      <c r="S239" s="13"/>
      <c r="T239" s="13"/>
      <c r="U239" s="13"/>
      <c r="V239" s="13"/>
      <c r="W239" s="13"/>
      <c r="X239" s="13"/>
      <c r="Y239" s="13"/>
      <c r="Z239" s="13"/>
      <c r="AA239" s="13"/>
      <c r="AB239" s="13"/>
    </row>
    <row r="240" spans="1:28" ht="22.5" customHeight="1">
      <c r="A240" s="16" t="s">
        <v>421</v>
      </c>
      <c r="B240" s="8"/>
      <c r="C240" s="8"/>
      <c r="D240" s="8"/>
      <c r="E240" s="8"/>
      <c r="F240" s="16"/>
      <c r="G240" s="8"/>
      <c r="H240" s="8"/>
      <c r="I240" s="8"/>
      <c r="J240" s="8"/>
      <c r="K240" s="13"/>
      <c r="L240" s="13"/>
      <c r="M240" s="13"/>
      <c r="N240" s="13"/>
      <c r="O240" s="13"/>
      <c r="P240" s="13"/>
      <c r="Q240" s="13"/>
      <c r="R240" s="13"/>
      <c r="S240" s="13"/>
      <c r="T240" s="13"/>
      <c r="U240" s="13"/>
      <c r="V240" s="13"/>
      <c r="W240" s="13"/>
      <c r="X240" s="13"/>
      <c r="Y240" s="13"/>
      <c r="Z240" s="13"/>
      <c r="AA240" s="13"/>
      <c r="AB240" s="13"/>
    </row>
    <row r="241" spans="1:28" ht="22.5" customHeight="1">
      <c r="A241" s="16" t="s">
        <v>422</v>
      </c>
      <c r="B241" s="8"/>
      <c r="C241" s="8"/>
      <c r="D241" s="8"/>
      <c r="E241" s="8"/>
      <c r="F241" s="16"/>
      <c r="G241" s="8"/>
      <c r="H241" s="8"/>
      <c r="I241" s="8"/>
      <c r="J241" s="8"/>
      <c r="K241" s="13"/>
      <c r="L241" s="13"/>
      <c r="M241" s="13"/>
      <c r="N241" s="13"/>
      <c r="O241" s="13"/>
      <c r="P241" s="13"/>
      <c r="Q241" s="13"/>
      <c r="R241" s="13"/>
      <c r="S241" s="13"/>
      <c r="T241" s="13"/>
      <c r="U241" s="13"/>
      <c r="V241" s="13"/>
      <c r="W241" s="13"/>
      <c r="X241" s="13"/>
      <c r="Y241" s="13"/>
      <c r="Z241" s="13"/>
      <c r="AA241" s="13"/>
      <c r="AB241" s="13"/>
    </row>
    <row r="242" spans="1:28" ht="22.5" customHeight="1">
      <c r="A242" s="16" t="s">
        <v>423</v>
      </c>
      <c r="B242" s="8"/>
      <c r="C242" s="8"/>
      <c r="D242" s="8"/>
      <c r="E242" s="8"/>
      <c r="F242" s="16"/>
      <c r="G242" s="8"/>
      <c r="H242" s="8"/>
      <c r="I242" s="8"/>
      <c r="J242" s="8"/>
      <c r="K242" s="13"/>
      <c r="L242" s="13"/>
      <c r="M242" s="13"/>
      <c r="N242" s="13"/>
      <c r="O242" s="13"/>
      <c r="P242" s="13"/>
      <c r="Q242" s="13"/>
      <c r="R242" s="13"/>
      <c r="S242" s="13"/>
      <c r="T242" s="13"/>
      <c r="U242" s="13"/>
      <c r="V242" s="13"/>
      <c r="W242" s="13"/>
      <c r="X242" s="13"/>
      <c r="Y242" s="13"/>
      <c r="Z242" s="13"/>
      <c r="AA242" s="13"/>
      <c r="AB242" s="13"/>
    </row>
    <row r="243" spans="1:28" ht="22.5" customHeight="1">
      <c r="A243" s="16" t="s">
        <v>424</v>
      </c>
      <c r="B243" s="8"/>
      <c r="C243" s="8"/>
      <c r="D243" s="8"/>
      <c r="E243" s="8"/>
      <c r="F243" s="16"/>
      <c r="G243" s="8"/>
      <c r="H243" s="8"/>
      <c r="I243" s="8"/>
      <c r="J243" s="8"/>
      <c r="K243" s="13"/>
      <c r="L243" s="13"/>
      <c r="M243" s="13"/>
      <c r="N243" s="13"/>
      <c r="O243" s="13"/>
      <c r="P243" s="13"/>
      <c r="Q243" s="13"/>
      <c r="R243" s="13"/>
      <c r="S243" s="13"/>
      <c r="T243" s="13"/>
      <c r="U243" s="13"/>
      <c r="V243" s="13"/>
      <c r="W243" s="13"/>
      <c r="X243" s="13"/>
      <c r="Y243" s="13"/>
      <c r="Z243" s="13"/>
      <c r="AA243" s="13"/>
      <c r="AB243" s="13"/>
    </row>
    <row r="244" spans="1:28" ht="22.5" customHeight="1">
      <c r="A244" s="16" t="s">
        <v>425</v>
      </c>
      <c r="B244" s="8"/>
      <c r="C244" s="8"/>
      <c r="D244" s="8"/>
      <c r="E244" s="8"/>
      <c r="F244" s="16"/>
      <c r="G244" s="8"/>
      <c r="H244" s="8"/>
      <c r="I244" s="8"/>
      <c r="J244" s="8"/>
      <c r="K244" s="13"/>
      <c r="L244" s="13"/>
      <c r="M244" s="13"/>
      <c r="N244" s="13"/>
      <c r="O244" s="13"/>
      <c r="P244" s="13"/>
      <c r="Q244" s="13"/>
      <c r="R244" s="13"/>
      <c r="S244" s="13"/>
      <c r="T244" s="13"/>
      <c r="U244" s="13"/>
      <c r="V244" s="13"/>
      <c r="W244" s="13"/>
      <c r="X244" s="13"/>
      <c r="Y244" s="13"/>
      <c r="Z244" s="13"/>
      <c r="AA244" s="13"/>
      <c r="AB244" s="13"/>
    </row>
    <row r="245" spans="1:28" ht="22.5" customHeight="1">
      <c r="A245" s="16" t="s">
        <v>426</v>
      </c>
      <c r="B245" s="8"/>
      <c r="C245" s="8"/>
      <c r="D245" s="8"/>
      <c r="E245" s="8"/>
      <c r="F245" s="16"/>
      <c r="G245" s="8"/>
      <c r="H245" s="8"/>
      <c r="I245" s="8"/>
      <c r="J245" s="8"/>
      <c r="K245" s="13"/>
      <c r="L245" s="13"/>
      <c r="M245" s="13"/>
      <c r="N245" s="13"/>
      <c r="O245" s="13"/>
      <c r="P245" s="13"/>
      <c r="Q245" s="13"/>
      <c r="R245" s="13"/>
      <c r="S245" s="13"/>
      <c r="T245" s="13"/>
      <c r="U245" s="13"/>
      <c r="V245" s="13"/>
      <c r="W245" s="13"/>
      <c r="X245" s="13"/>
      <c r="Y245" s="13"/>
      <c r="Z245" s="13"/>
      <c r="AA245" s="13"/>
      <c r="AB245" s="13"/>
    </row>
    <row r="246" spans="1:28" ht="22.5" customHeight="1">
      <c r="A246" s="16" t="s">
        <v>427</v>
      </c>
      <c r="B246" s="8"/>
      <c r="C246" s="8"/>
      <c r="D246" s="8"/>
      <c r="E246" s="8"/>
      <c r="F246" s="16"/>
      <c r="G246" s="8"/>
      <c r="H246" s="8"/>
      <c r="I246" s="8"/>
      <c r="J246" s="8"/>
      <c r="K246" s="13"/>
      <c r="L246" s="13"/>
      <c r="M246" s="13"/>
      <c r="N246" s="13"/>
      <c r="O246" s="13"/>
      <c r="P246" s="13"/>
      <c r="Q246" s="13"/>
      <c r="R246" s="13"/>
      <c r="S246" s="13"/>
      <c r="T246" s="13"/>
      <c r="U246" s="13"/>
      <c r="V246" s="13"/>
      <c r="W246" s="13"/>
      <c r="X246" s="13"/>
      <c r="Y246" s="13"/>
      <c r="Z246" s="13"/>
      <c r="AA246" s="13"/>
      <c r="AB246" s="13"/>
    </row>
    <row r="247" spans="1:28" ht="22.5" customHeight="1">
      <c r="A247" s="16" t="s">
        <v>428</v>
      </c>
      <c r="B247" s="8"/>
      <c r="C247" s="8"/>
      <c r="D247" s="8"/>
      <c r="E247" s="8"/>
      <c r="F247" s="16"/>
      <c r="G247" s="8"/>
      <c r="H247" s="8"/>
      <c r="I247" s="8"/>
      <c r="J247" s="8"/>
      <c r="K247" s="13"/>
      <c r="L247" s="13"/>
      <c r="M247" s="13"/>
      <c r="N247" s="13"/>
      <c r="O247" s="13"/>
      <c r="P247" s="13"/>
      <c r="Q247" s="13"/>
      <c r="R247" s="13"/>
      <c r="S247" s="13"/>
      <c r="T247" s="13"/>
      <c r="U247" s="13"/>
      <c r="V247" s="13"/>
      <c r="W247" s="13"/>
      <c r="X247" s="13"/>
      <c r="Y247" s="13"/>
      <c r="Z247" s="13"/>
      <c r="AA247" s="13"/>
      <c r="AB247" s="13"/>
    </row>
    <row r="248" spans="1:28" ht="22.5" customHeight="1">
      <c r="A248" s="16" t="s">
        <v>429</v>
      </c>
      <c r="B248" s="8"/>
      <c r="C248" s="8"/>
      <c r="D248" s="8"/>
      <c r="E248" s="8"/>
      <c r="F248" s="16"/>
      <c r="G248" s="8"/>
      <c r="H248" s="8"/>
      <c r="I248" s="8"/>
      <c r="J248" s="8"/>
      <c r="K248" s="13"/>
      <c r="L248" s="13"/>
      <c r="M248" s="13"/>
      <c r="N248" s="13"/>
      <c r="O248" s="13"/>
      <c r="P248" s="13"/>
      <c r="Q248" s="13"/>
      <c r="R248" s="13"/>
      <c r="S248" s="13"/>
      <c r="T248" s="13"/>
      <c r="U248" s="13"/>
      <c r="V248" s="13"/>
      <c r="W248" s="13"/>
      <c r="X248" s="13"/>
      <c r="Y248" s="13"/>
      <c r="Z248" s="13"/>
      <c r="AA248" s="13"/>
      <c r="AB248" s="13"/>
    </row>
    <row r="249" spans="1:28" ht="22.5" customHeight="1">
      <c r="A249" s="16" t="s">
        <v>430</v>
      </c>
      <c r="B249" s="8"/>
      <c r="C249" s="8"/>
      <c r="D249" s="8"/>
      <c r="E249" s="8"/>
      <c r="F249" s="16"/>
      <c r="G249" s="8"/>
      <c r="H249" s="8"/>
      <c r="I249" s="8"/>
      <c r="J249" s="8"/>
      <c r="K249" s="13"/>
      <c r="L249" s="13"/>
      <c r="M249" s="13"/>
      <c r="N249" s="13"/>
      <c r="O249" s="13"/>
      <c r="P249" s="13"/>
      <c r="Q249" s="13"/>
      <c r="R249" s="13"/>
      <c r="S249" s="13"/>
      <c r="T249" s="13"/>
      <c r="U249" s="13"/>
      <c r="V249" s="13"/>
      <c r="W249" s="13"/>
      <c r="X249" s="13"/>
      <c r="Y249" s="13"/>
      <c r="Z249" s="13"/>
      <c r="AA249" s="13"/>
      <c r="AB249" s="13"/>
    </row>
    <row r="250" spans="1:28" ht="22.5" customHeight="1">
      <c r="A250" s="16" t="s">
        <v>431</v>
      </c>
      <c r="B250" s="8"/>
      <c r="C250" s="8"/>
      <c r="D250" s="8"/>
      <c r="E250" s="8"/>
      <c r="F250" s="16"/>
      <c r="G250" s="8"/>
      <c r="H250" s="8"/>
      <c r="I250" s="8"/>
      <c r="J250" s="8"/>
      <c r="K250" s="13"/>
      <c r="L250" s="13"/>
      <c r="M250" s="13"/>
      <c r="N250" s="13"/>
      <c r="O250" s="13"/>
      <c r="P250" s="13"/>
      <c r="Q250" s="13"/>
      <c r="R250" s="13"/>
      <c r="S250" s="13"/>
      <c r="T250" s="13"/>
      <c r="U250" s="13"/>
      <c r="V250" s="13"/>
      <c r="W250" s="13"/>
      <c r="X250" s="13"/>
      <c r="Y250" s="13"/>
      <c r="Z250" s="13"/>
      <c r="AA250" s="13"/>
      <c r="AB250" s="13"/>
    </row>
    <row r="251" spans="1:28" ht="22.5" customHeight="1">
      <c r="A251" s="16" t="s">
        <v>432</v>
      </c>
      <c r="B251" s="8"/>
      <c r="C251" s="8"/>
      <c r="D251" s="8"/>
      <c r="E251" s="8"/>
      <c r="F251" s="16"/>
      <c r="G251" s="8"/>
      <c r="H251" s="8"/>
      <c r="I251" s="8"/>
      <c r="J251" s="8"/>
      <c r="K251" s="13"/>
      <c r="L251" s="13"/>
      <c r="M251" s="13"/>
      <c r="N251" s="13"/>
      <c r="O251" s="13"/>
      <c r="P251" s="13"/>
      <c r="Q251" s="13"/>
      <c r="R251" s="13"/>
      <c r="S251" s="13"/>
      <c r="T251" s="13"/>
      <c r="U251" s="13"/>
      <c r="V251" s="13"/>
      <c r="W251" s="13"/>
      <c r="X251" s="13"/>
      <c r="Y251" s="13"/>
      <c r="Z251" s="13"/>
      <c r="AA251" s="13"/>
      <c r="AB251" s="13"/>
    </row>
    <row r="252" spans="1:28" ht="22.5" customHeight="1">
      <c r="A252" s="16" t="s">
        <v>433</v>
      </c>
      <c r="B252" s="8"/>
      <c r="C252" s="8"/>
      <c r="D252" s="8"/>
      <c r="E252" s="8"/>
      <c r="F252" s="16"/>
      <c r="G252" s="8"/>
      <c r="H252" s="8"/>
      <c r="I252" s="8"/>
      <c r="J252" s="8"/>
      <c r="K252" s="13"/>
      <c r="L252" s="13"/>
      <c r="M252" s="13"/>
      <c r="N252" s="13"/>
      <c r="O252" s="13"/>
      <c r="P252" s="13"/>
      <c r="Q252" s="13"/>
      <c r="R252" s="13"/>
      <c r="S252" s="13"/>
      <c r="T252" s="13"/>
      <c r="U252" s="13"/>
      <c r="V252" s="13"/>
      <c r="W252" s="13"/>
      <c r="X252" s="13"/>
      <c r="Y252" s="13"/>
      <c r="Z252" s="13"/>
      <c r="AA252" s="13"/>
      <c r="AB252" s="13"/>
    </row>
    <row r="253" spans="1:28" ht="22.5" customHeight="1">
      <c r="A253" s="16" t="s">
        <v>434</v>
      </c>
      <c r="B253" s="8"/>
      <c r="C253" s="8"/>
      <c r="D253" s="8"/>
      <c r="E253" s="8"/>
      <c r="F253" s="16"/>
      <c r="G253" s="8"/>
      <c r="H253" s="8"/>
      <c r="I253" s="8"/>
      <c r="J253" s="8"/>
      <c r="K253" s="13"/>
      <c r="L253" s="13"/>
      <c r="M253" s="13"/>
      <c r="N253" s="13"/>
      <c r="O253" s="13"/>
      <c r="P253" s="13"/>
      <c r="Q253" s="13"/>
      <c r="R253" s="13"/>
      <c r="S253" s="13"/>
      <c r="T253" s="13"/>
      <c r="U253" s="13"/>
      <c r="V253" s="13"/>
      <c r="W253" s="13"/>
      <c r="X253" s="13"/>
      <c r="Y253" s="13"/>
      <c r="Z253" s="13"/>
      <c r="AA253" s="13"/>
      <c r="AB253" s="13"/>
    </row>
    <row r="254" spans="1:28" ht="22.5" customHeight="1">
      <c r="A254" s="16" t="s">
        <v>435</v>
      </c>
      <c r="B254" s="8"/>
      <c r="C254" s="8"/>
      <c r="D254" s="8"/>
      <c r="E254" s="8"/>
      <c r="F254" s="16"/>
      <c r="G254" s="8"/>
      <c r="H254" s="8"/>
      <c r="I254" s="8"/>
      <c r="J254" s="8"/>
      <c r="K254" s="13"/>
      <c r="L254" s="13"/>
      <c r="M254" s="13"/>
      <c r="N254" s="13"/>
      <c r="O254" s="13"/>
      <c r="P254" s="13"/>
      <c r="Q254" s="13"/>
      <c r="R254" s="13"/>
      <c r="S254" s="13"/>
      <c r="T254" s="13"/>
      <c r="U254" s="13"/>
      <c r="V254" s="13"/>
      <c r="W254" s="13"/>
      <c r="X254" s="13"/>
      <c r="Y254" s="13"/>
      <c r="Z254" s="13"/>
      <c r="AA254" s="13"/>
      <c r="AB254" s="13"/>
    </row>
    <row r="255" spans="1:28" ht="22.5" customHeight="1">
      <c r="A255" s="16" t="s">
        <v>436</v>
      </c>
      <c r="B255" s="8"/>
      <c r="C255" s="8"/>
      <c r="D255" s="8"/>
      <c r="E255" s="8"/>
      <c r="F255" s="16"/>
      <c r="G255" s="8"/>
      <c r="H255" s="8"/>
      <c r="I255" s="8"/>
      <c r="J255" s="8"/>
      <c r="K255" s="13"/>
      <c r="L255" s="13"/>
      <c r="M255" s="13"/>
      <c r="N255" s="13"/>
      <c r="O255" s="13"/>
      <c r="P255" s="13"/>
      <c r="Q255" s="13"/>
      <c r="R255" s="13"/>
      <c r="S255" s="13"/>
      <c r="T255" s="13"/>
      <c r="U255" s="13"/>
      <c r="V255" s="13"/>
      <c r="W255" s="13"/>
      <c r="X255" s="13"/>
      <c r="Y255" s="13"/>
      <c r="Z255" s="13"/>
      <c r="AA255" s="13"/>
      <c r="AB255" s="13"/>
    </row>
    <row r="256" spans="1:28" ht="22.5" customHeight="1">
      <c r="A256" s="16" t="s">
        <v>437</v>
      </c>
      <c r="B256" s="8"/>
      <c r="C256" s="8"/>
      <c r="D256" s="8"/>
      <c r="E256" s="8"/>
      <c r="F256" s="16"/>
      <c r="G256" s="8"/>
      <c r="H256" s="8"/>
      <c r="I256" s="8"/>
      <c r="J256" s="8"/>
      <c r="K256" s="13"/>
      <c r="L256" s="13"/>
      <c r="M256" s="13"/>
      <c r="N256" s="13"/>
      <c r="O256" s="13"/>
      <c r="P256" s="13"/>
      <c r="Q256" s="13"/>
      <c r="R256" s="13"/>
      <c r="S256" s="13"/>
      <c r="T256" s="13"/>
      <c r="U256" s="13"/>
      <c r="V256" s="13"/>
      <c r="W256" s="13"/>
      <c r="X256" s="13"/>
      <c r="Y256" s="13"/>
      <c r="Z256" s="13"/>
      <c r="AA256" s="13"/>
      <c r="AB256" s="13"/>
    </row>
    <row r="257" spans="1:28" ht="22.5" customHeight="1">
      <c r="A257" s="16" t="s">
        <v>438</v>
      </c>
      <c r="B257" s="8"/>
      <c r="C257" s="8"/>
      <c r="D257" s="8"/>
      <c r="E257" s="8"/>
      <c r="F257" s="16"/>
      <c r="G257" s="8"/>
      <c r="H257" s="8"/>
      <c r="I257" s="8"/>
      <c r="J257" s="8"/>
      <c r="K257" s="13"/>
      <c r="L257" s="13"/>
      <c r="M257" s="13"/>
      <c r="N257" s="13"/>
      <c r="O257" s="13"/>
      <c r="P257" s="13"/>
      <c r="Q257" s="13"/>
      <c r="R257" s="13"/>
      <c r="S257" s="13"/>
      <c r="T257" s="13"/>
      <c r="U257" s="13"/>
      <c r="V257" s="13"/>
      <c r="W257" s="13"/>
      <c r="X257" s="13"/>
      <c r="Y257" s="13"/>
      <c r="Z257" s="13"/>
      <c r="AA257" s="13"/>
      <c r="AB257" s="13"/>
    </row>
    <row r="258" spans="1:28" ht="22.5" customHeight="1">
      <c r="A258" s="16" t="s">
        <v>439</v>
      </c>
      <c r="B258" s="8"/>
      <c r="C258" s="8"/>
      <c r="D258" s="8"/>
      <c r="E258" s="8"/>
      <c r="F258" s="16"/>
      <c r="G258" s="8"/>
      <c r="H258" s="8"/>
      <c r="I258" s="8"/>
      <c r="J258" s="8"/>
      <c r="K258" s="13"/>
      <c r="L258" s="13"/>
      <c r="M258" s="13"/>
      <c r="N258" s="13"/>
      <c r="O258" s="13"/>
      <c r="P258" s="13"/>
      <c r="Q258" s="13"/>
      <c r="R258" s="13"/>
      <c r="S258" s="13"/>
      <c r="T258" s="13"/>
      <c r="U258" s="13"/>
      <c r="V258" s="13"/>
      <c r="W258" s="13"/>
      <c r="X258" s="13"/>
      <c r="Y258" s="13"/>
      <c r="Z258" s="13"/>
      <c r="AA258" s="13"/>
      <c r="AB258" s="13"/>
    </row>
    <row r="259" spans="1:28" ht="22.5" customHeight="1">
      <c r="A259" s="16" t="s">
        <v>440</v>
      </c>
      <c r="B259" s="8"/>
      <c r="C259" s="8"/>
      <c r="D259" s="8"/>
      <c r="E259" s="8"/>
      <c r="F259" s="16"/>
      <c r="G259" s="8"/>
      <c r="H259" s="8"/>
      <c r="I259" s="8"/>
      <c r="J259" s="8"/>
      <c r="K259" s="13"/>
      <c r="L259" s="13"/>
      <c r="M259" s="13"/>
      <c r="N259" s="13"/>
      <c r="O259" s="13"/>
      <c r="P259" s="13"/>
      <c r="Q259" s="13"/>
      <c r="R259" s="13"/>
      <c r="S259" s="13"/>
      <c r="T259" s="13"/>
      <c r="U259" s="13"/>
      <c r="V259" s="13"/>
      <c r="W259" s="13"/>
      <c r="X259" s="13"/>
      <c r="Y259" s="13"/>
      <c r="Z259" s="13"/>
      <c r="AA259" s="13"/>
      <c r="AB259" s="13"/>
    </row>
    <row r="260" spans="1:28" ht="22.5" customHeight="1">
      <c r="A260" s="16" t="s">
        <v>441</v>
      </c>
      <c r="B260" s="8"/>
      <c r="C260" s="8"/>
      <c r="D260" s="8"/>
      <c r="E260" s="8"/>
      <c r="F260" s="16"/>
      <c r="G260" s="8"/>
      <c r="H260" s="8"/>
      <c r="I260" s="8"/>
      <c r="J260" s="8"/>
      <c r="K260" s="13"/>
      <c r="L260" s="13"/>
      <c r="M260" s="13"/>
      <c r="N260" s="13"/>
      <c r="O260" s="13"/>
      <c r="P260" s="13"/>
      <c r="Q260" s="13"/>
      <c r="R260" s="13"/>
      <c r="S260" s="13"/>
      <c r="T260" s="13"/>
      <c r="U260" s="13"/>
      <c r="V260" s="13"/>
      <c r="W260" s="13"/>
      <c r="X260" s="13"/>
      <c r="Y260" s="13"/>
      <c r="Z260" s="13"/>
      <c r="AA260" s="13"/>
      <c r="AB260" s="13"/>
    </row>
    <row r="261" spans="1:28" ht="22.5" customHeight="1">
      <c r="A261" s="16" t="s">
        <v>442</v>
      </c>
      <c r="B261" s="8"/>
      <c r="C261" s="8"/>
      <c r="D261" s="8"/>
      <c r="E261" s="8"/>
      <c r="F261" s="16"/>
      <c r="G261" s="8"/>
      <c r="H261" s="8"/>
      <c r="I261" s="8"/>
      <c r="J261" s="8"/>
      <c r="K261" s="13"/>
      <c r="L261" s="13"/>
      <c r="M261" s="13"/>
      <c r="N261" s="13"/>
      <c r="O261" s="13"/>
      <c r="P261" s="13"/>
      <c r="Q261" s="13"/>
      <c r="R261" s="13"/>
      <c r="S261" s="13"/>
      <c r="T261" s="13"/>
      <c r="U261" s="13"/>
      <c r="V261" s="13"/>
      <c r="W261" s="13"/>
      <c r="X261" s="13"/>
      <c r="Y261" s="13"/>
      <c r="Z261" s="13"/>
      <c r="AA261" s="13"/>
      <c r="AB261" s="13"/>
    </row>
    <row r="262" spans="1:28" ht="22.5" customHeight="1">
      <c r="A262" s="16" t="s">
        <v>443</v>
      </c>
      <c r="B262" s="8"/>
      <c r="C262" s="8"/>
      <c r="D262" s="8"/>
      <c r="E262" s="8"/>
      <c r="F262" s="16"/>
      <c r="G262" s="8"/>
      <c r="H262" s="8"/>
      <c r="I262" s="8"/>
      <c r="J262" s="8"/>
      <c r="K262" s="13"/>
      <c r="L262" s="13"/>
      <c r="M262" s="13"/>
      <c r="N262" s="13"/>
      <c r="O262" s="13"/>
      <c r="P262" s="13"/>
      <c r="Q262" s="13"/>
      <c r="R262" s="13"/>
      <c r="S262" s="13"/>
      <c r="T262" s="13"/>
      <c r="U262" s="13"/>
      <c r="V262" s="13"/>
      <c r="W262" s="13"/>
      <c r="X262" s="13"/>
      <c r="Y262" s="13"/>
      <c r="Z262" s="13"/>
      <c r="AA262" s="13"/>
      <c r="AB262" s="13"/>
    </row>
    <row r="263" spans="1:28" ht="22.5" customHeight="1">
      <c r="A263" s="16" t="s">
        <v>444</v>
      </c>
      <c r="B263" s="8"/>
      <c r="C263" s="8"/>
      <c r="D263" s="8"/>
      <c r="E263" s="8"/>
      <c r="F263" s="16"/>
      <c r="G263" s="8"/>
      <c r="H263" s="8"/>
      <c r="I263" s="8"/>
      <c r="J263" s="8"/>
      <c r="K263" s="13"/>
      <c r="L263" s="13"/>
      <c r="M263" s="13"/>
      <c r="N263" s="13"/>
      <c r="O263" s="13"/>
      <c r="P263" s="13"/>
      <c r="Q263" s="13"/>
      <c r="R263" s="13"/>
      <c r="S263" s="13"/>
      <c r="T263" s="13"/>
      <c r="U263" s="13"/>
      <c r="V263" s="13"/>
      <c r="W263" s="13"/>
      <c r="X263" s="13"/>
      <c r="Y263" s="13"/>
      <c r="Z263" s="13"/>
      <c r="AA263" s="13"/>
      <c r="AB263" s="13"/>
    </row>
    <row r="264" spans="1:28" ht="22.5" customHeight="1">
      <c r="A264" s="16" t="s">
        <v>445</v>
      </c>
      <c r="B264" s="8"/>
      <c r="C264" s="8"/>
      <c r="D264" s="8"/>
      <c r="E264" s="8"/>
      <c r="F264" s="16"/>
      <c r="G264" s="8"/>
      <c r="H264" s="8"/>
      <c r="I264" s="8"/>
      <c r="J264" s="8"/>
      <c r="K264" s="13"/>
      <c r="L264" s="13"/>
      <c r="M264" s="13"/>
      <c r="N264" s="13"/>
      <c r="O264" s="13"/>
      <c r="P264" s="13"/>
      <c r="Q264" s="13"/>
      <c r="R264" s="13"/>
      <c r="S264" s="13"/>
      <c r="T264" s="13"/>
      <c r="U264" s="13"/>
      <c r="V264" s="13"/>
      <c r="W264" s="13"/>
      <c r="X264" s="13"/>
      <c r="Y264" s="13"/>
      <c r="Z264" s="13"/>
      <c r="AA264" s="13"/>
      <c r="AB264" s="13"/>
    </row>
    <row r="265" spans="1:28" ht="22.5" customHeight="1">
      <c r="A265" s="16" t="s">
        <v>446</v>
      </c>
      <c r="B265" s="8"/>
      <c r="C265" s="8"/>
      <c r="D265" s="8"/>
      <c r="E265" s="8"/>
      <c r="F265" s="16"/>
      <c r="G265" s="8"/>
      <c r="H265" s="8"/>
      <c r="I265" s="8"/>
      <c r="J265" s="8"/>
      <c r="K265" s="13"/>
      <c r="L265" s="13"/>
      <c r="M265" s="13"/>
      <c r="N265" s="13"/>
      <c r="O265" s="13"/>
      <c r="P265" s="13"/>
      <c r="Q265" s="13"/>
      <c r="R265" s="13"/>
      <c r="S265" s="13"/>
      <c r="T265" s="13"/>
      <c r="U265" s="13"/>
      <c r="V265" s="13"/>
      <c r="W265" s="13"/>
      <c r="X265" s="13"/>
      <c r="Y265" s="13"/>
      <c r="Z265" s="13"/>
      <c r="AA265" s="13"/>
      <c r="AB265" s="13"/>
    </row>
    <row r="266" spans="1:28" ht="22.5" customHeight="1">
      <c r="A266" s="16" t="s">
        <v>447</v>
      </c>
      <c r="B266" s="8"/>
      <c r="C266" s="8"/>
      <c r="D266" s="8"/>
      <c r="E266" s="8"/>
      <c r="F266" s="16"/>
      <c r="G266" s="8"/>
      <c r="H266" s="8"/>
      <c r="I266" s="8"/>
      <c r="J266" s="8"/>
      <c r="K266" s="13"/>
      <c r="L266" s="13"/>
      <c r="M266" s="13"/>
      <c r="N266" s="13"/>
      <c r="O266" s="13"/>
      <c r="P266" s="13"/>
      <c r="Q266" s="13"/>
      <c r="R266" s="13"/>
      <c r="S266" s="13"/>
      <c r="T266" s="13"/>
      <c r="U266" s="13"/>
      <c r="V266" s="13"/>
      <c r="W266" s="13"/>
      <c r="X266" s="13"/>
      <c r="Y266" s="13"/>
      <c r="Z266" s="13"/>
      <c r="AA266" s="13"/>
      <c r="AB266" s="13"/>
    </row>
    <row r="267" spans="1:28" ht="22.5" customHeight="1">
      <c r="A267" s="16" t="s">
        <v>448</v>
      </c>
      <c r="B267" s="8"/>
      <c r="C267" s="8"/>
      <c r="D267" s="8"/>
      <c r="E267" s="8"/>
      <c r="F267" s="16"/>
      <c r="G267" s="8"/>
      <c r="H267" s="8"/>
      <c r="I267" s="8"/>
      <c r="J267" s="8"/>
      <c r="K267" s="13"/>
      <c r="L267" s="13"/>
      <c r="M267" s="13"/>
      <c r="N267" s="13"/>
      <c r="O267" s="13"/>
      <c r="P267" s="13"/>
      <c r="Q267" s="13"/>
      <c r="R267" s="13"/>
      <c r="S267" s="13"/>
      <c r="T267" s="13"/>
      <c r="U267" s="13"/>
      <c r="V267" s="13"/>
      <c r="W267" s="13"/>
      <c r="X267" s="13"/>
      <c r="Y267" s="13"/>
      <c r="Z267" s="13"/>
      <c r="AA267" s="13"/>
      <c r="AB267" s="13"/>
    </row>
    <row r="268" spans="1:28" ht="22.5" customHeight="1">
      <c r="A268" s="16" t="s">
        <v>449</v>
      </c>
      <c r="B268" s="8"/>
      <c r="C268" s="8"/>
      <c r="D268" s="8"/>
      <c r="E268" s="8"/>
      <c r="F268" s="16"/>
      <c r="G268" s="8"/>
      <c r="H268" s="8"/>
      <c r="I268" s="8"/>
      <c r="J268" s="8"/>
      <c r="K268" s="13"/>
      <c r="L268" s="13"/>
      <c r="M268" s="13"/>
      <c r="N268" s="13"/>
      <c r="O268" s="13"/>
      <c r="P268" s="13"/>
      <c r="Q268" s="13"/>
      <c r="R268" s="13"/>
      <c r="S268" s="13"/>
      <c r="T268" s="13"/>
      <c r="U268" s="13"/>
      <c r="V268" s="13"/>
      <c r="W268" s="13"/>
      <c r="X268" s="13"/>
      <c r="Y268" s="13"/>
      <c r="Z268" s="13"/>
      <c r="AA268" s="13"/>
      <c r="AB268" s="13"/>
    </row>
    <row r="269" spans="1:28" ht="22.5" customHeight="1">
      <c r="A269" s="16" t="s">
        <v>450</v>
      </c>
      <c r="B269" s="8"/>
      <c r="C269" s="8"/>
      <c r="D269" s="8"/>
      <c r="E269" s="8"/>
      <c r="F269" s="16"/>
      <c r="G269" s="8"/>
      <c r="H269" s="8"/>
      <c r="I269" s="8"/>
      <c r="J269" s="8"/>
      <c r="K269" s="13"/>
      <c r="L269" s="13"/>
      <c r="M269" s="13"/>
      <c r="N269" s="13"/>
      <c r="O269" s="13"/>
      <c r="P269" s="13"/>
      <c r="Q269" s="13"/>
      <c r="R269" s="13"/>
      <c r="S269" s="13"/>
      <c r="T269" s="13"/>
      <c r="U269" s="13"/>
      <c r="V269" s="13"/>
      <c r="W269" s="13"/>
      <c r="X269" s="13"/>
      <c r="Y269" s="13"/>
      <c r="Z269" s="13"/>
      <c r="AA269" s="13"/>
      <c r="AB269" s="13"/>
    </row>
    <row r="270" spans="1:28" ht="22.5" customHeight="1">
      <c r="A270" s="16" t="s">
        <v>451</v>
      </c>
      <c r="B270" s="8"/>
      <c r="C270" s="8"/>
      <c r="D270" s="8"/>
      <c r="E270" s="8"/>
      <c r="F270" s="16"/>
      <c r="G270" s="8"/>
      <c r="H270" s="8"/>
      <c r="I270" s="8"/>
      <c r="J270" s="8"/>
      <c r="K270" s="13"/>
      <c r="L270" s="13"/>
      <c r="M270" s="13"/>
      <c r="N270" s="13"/>
      <c r="O270" s="13"/>
      <c r="P270" s="13"/>
      <c r="Q270" s="13"/>
      <c r="R270" s="13"/>
      <c r="S270" s="13"/>
      <c r="T270" s="13"/>
      <c r="U270" s="13"/>
      <c r="V270" s="13"/>
      <c r="W270" s="13"/>
      <c r="X270" s="13"/>
      <c r="Y270" s="13"/>
      <c r="Z270" s="13"/>
      <c r="AA270" s="13"/>
      <c r="AB270" s="13"/>
    </row>
    <row r="271" spans="1:28" ht="22.5" customHeight="1">
      <c r="A271" s="16" t="s">
        <v>452</v>
      </c>
      <c r="B271" s="8"/>
      <c r="C271" s="8"/>
      <c r="D271" s="8"/>
      <c r="E271" s="8"/>
      <c r="F271" s="16"/>
      <c r="G271" s="8"/>
      <c r="H271" s="8"/>
      <c r="I271" s="8"/>
      <c r="J271" s="8"/>
      <c r="K271" s="13"/>
      <c r="L271" s="13"/>
      <c r="M271" s="13"/>
      <c r="N271" s="13"/>
      <c r="O271" s="13"/>
      <c r="P271" s="13"/>
      <c r="Q271" s="13"/>
      <c r="R271" s="13"/>
      <c r="S271" s="13"/>
      <c r="T271" s="13"/>
      <c r="U271" s="13"/>
      <c r="V271" s="13"/>
      <c r="W271" s="13"/>
      <c r="X271" s="13"/>
      <c r="Y271" s="13"/>
      <c r="Z271" s="13"/>
      <c r="AA271" s="13"/>
      <c r="AB271" s="13"/>
    </row>
    <row r="272" spans="1:28" ht="22.5" customHeight="1">
      <c r="A272" s="16" t="s">
        <v>453</v>
      </c>
      <c r="B272" s="8"/>
      <c r="C272" s="8"/>
      <c r="D272" s="8"/>
      <c r="E272" s="8"/>
      <c r="F272" s="16"/>
      <c r="G272" s="8"/>
      <c r="H272" s="8"/>
      <c r="I272" s="8"/>
      <c r="J272" s="8"/>
      <c r="K272" s="13"/>
      <c r="L272" s="13"/>
      <c r="M272" s="13"/>
      <c r="N272" s="13"/>
      <c r="O272" s="13"/>
      <c r="P272" s="13"/>
      <c r="Q272" s="13"/>
      <c r="R272" s="13"/>
      <c r="S272" s="13"/>
      <c r="T272" s="13"/>
      <c r="U272" s="13"/>
      <c r="V272" s="13"/>
      <c r="W272" s="13"/>
      <c r="X272" s="13"/>
      <c r="Y272" s="13"/>
      <c r="Z272" s="13"/>
      <c r="AA272" s="13"/>
      <c r="AB272" s="13"/>
    </row>
    <row r="273" spans="1:28" ht="22.5" customHeight="1">
      <c r="A273" s="16" t="s">
        <v>454</v>
      </c>
      <c r="B273" s="8"/>
      <c r="C273" s="8"/>
      <c r="D273" s="8"/>
      <c r="E273" s="8"/>
      <c r="F273" s="16"/>
      <c r="G273" s="8"/>
      <c r="H273" s="8"/>
      <c r="I273" s="8"/>
      <c r="J273" s="8"/>
      <c r="K273" s="13"/>
      <c r="L273" s="13"/>
      <c r="M273" s="13"/>
      <c r="N273" s="13"/>
      <c r="O273" s="13"/>
      <c r="P273" s="13"/>
      <c r="Q273" s="13"/>
      <c r="R273" s="13"/>
      <c r="S273" s="13"/>
      <c r="T273" s="13"/>
      <c r="U273" s="13"/>
      <c r="V273" s="13"/>
      <c r="W273" s="13"/>
      <c r="X273" s="13"/>
      <c r="Y273" s="13"/>
      <c r="Z273" s="13"/>
      <c r="AA273" s="13"/>
      <c r="AB273" s="13"/>
    </row>
    <row r="274" spans="1:28" ht="22.5" customHeight="1">
      <c r="A274" s="16" t="s">
        <v>455</v>
      </c>
      <c r="B274" s="8"/>
      <c r="C274" s="8"/>
      <c r="D274" s="8"/>
      <c r="E274" s="8"/>
      <c r="F274" s="16"/>
      <c r="G274" s="8"/>
      <c r="H274" s="8"/>
      <c r="I274" s="8"/>
      <c r="J274" s="8"/>
      <c r="K274" s="13"/>
      <c r="L274" s="13"/>
      <c r="M274" s="13"/>
      <c r="N274" s="13"/>
      <c r="O274" s="13"/>
      <c r="P274" s="13"/>
      <c r="Q274" s="13"/>
      <c r="R274" s="13"/>
      <c r="S274" s="13"/>
      <c r="T274" s="13"/>
      <c r="U274" s="13"/>
      <c r="V274" s="13"/>
      <c r="W274" s="13"/>
      <c r="X274" s="13"/>
      <c r="Y274" s="13"/>
      <c r="Z274" s="13"/>
      <c r="AA274" s="13"/>
      <c r="AB274" s="13"/>
    </row>
    <row r="275" spans="1:28" ht="22.5" customHeight="1">
      <c r="A275" s="16" t="s">
        <v>456</v>
      </c>
      <c r="B275" s="8"/>
      <c r="C275" s="8"/>
      <c r="D275" s="8"/>
      <c r="E275" s="8"/>
      <c r="F275" s="16"/>
      <c r="G275" s="8"/>
      <c r="H275" s="8"/>
      <c r="I275" s="8"/>
      <c r="J275" s="8"/>
      <c r="K275" s="13"/>
      <c r="L275" s="13"/>
      <c r="M275" s="13"/>
      <c r="N275" s="13"/>
      <c r="O275" s="13"/>
      <c r="P275" s="13"/>
      <c r="Q275" s="13"/>
      <c r="R275" s="13"/>
      <c r="S275" s="13"/>
      <c r="T275" s="13"/>
      <c r="U275" s="13"/>
      <c r="V275" s="13"/>
      <c r="W275" s="13"/>
      <c r="X275" s="13"/>
      <c r="Y275" s="13"/>
      <c r="Z275" s="13"/>
      <c r="AA275" s="13"/>
      <c r="AB275" s="13"/>
    </row>
    <row r="276" spans="1:28" ht="22.5" customHeight="1">
      <c r="A276" s="16" t="s">
        <v>457</v>
      </c>
      <c r="B276" s="8"/>
      <c r="C276" s="8"/>
      <c r="D276" s="8"/>
      <c r="E276" s="8"/>
      <c r="F276" s="16"/>
      <c r="G276" s="8"/>
      <c r="H276" s="8"/>
      <c r="I276" s="8"/>
      <c r="J276" s="8"/>
      <c r="K276" s="13"/>
      <c r="L276" s="13"/>
      <c r="M276" s="13"/>
      <c r="N276" s="13"/>
      <c r="O276" s="13"/>
      <c r="P276" s="13"/>
      <c r="Q276" s="13"/>
      <c r="R276" s="13"/>
      <c r="S276" s="13"/>
      <c r="T276" s="13"/>
      <c r="U276" s="13"/>
      <c r="V276" s="13"/>
      <c r="W276" s="13"/>
      <c r="X276" s="13"/>
      <c r="Y276" s="13"/>
      <c r="Z276" s="13"/>
      <c r="AA276" s="13"/>
      <c r="AB276" s="13"/>
    </row>
    <row r="277" spans="1:28" ht="22.5" customHeight="1">
      <c r="A277" s="16" t="s">
        <v>458</v>
      </c>
      <c r="B277" s="8"/>
      <c r="C277" s="8"/>
      <c r="D277" s="8"/>
      <c r="E277" s="8"/>
      <c r="F277" s="16"/>
      <c r="G277" s="8"/>
      <c r="H277" s="8"/>
      <c r="I277" s="8"/>
      <c r="J277" s="8"/>
      <c r="K277" s="13"/>
      <c r="L277" s="13"/>
      <c r="M277" s="13"/>
      <c r="N277" s="13"/>
      <c r="O277" s="13"/>
      <c r="P277" s="13"/>
      <c r="Q277" s="13"/>
      <c r="R277" s="13"/>
      <c r="S277" s="13"/>
      <c r="T277" s="13"/>
      <c r="U277" s="13"/>
      <c r="V277" s="13"/>
      <c r="W277" s="13"/>
      <c r="X277" s="13"/>
      <c r="Y277" s="13"/>
      <c r="Z277" s="13"/>
      <c r="AA277" s="13"/>
      <c r="AB277" s="13"/>
    </row>
    <row r="278" spans="1:28" ht="22.5" customHeight="1">
      <c r="A278" s="16" t="s">
        <v>459</v>
      </c>
      <c r="B278" s="8"/>
      <c r="C278" s="8"/>
      <c r="D278" s="8"/>
      <c r="E278" s="8"/>
      <c r="F278" s="16"/>
      <c r="G278" s="8"/>
      <c r="H278" s="8"/>
      <c r="I278" s="8"/>
      <c r="J278" s="8"/>
      <c r="K278" s="13"/>
      <c r="L278" s="13"/>
      <c r="M278" s="13"/>
      <c r="N278" s="13"/>
      <c r="O278" s="13"/>
      <c r="P278" s="13"/>
      <c r="Q278" s="13"/>
      <c r="R278" s="13"/>
      <c r="S278" s="13"/>
      <c r="T278" s="13"/>
      <c r="U278" s="13"/>
      <c r="V278" s="13"/>
      <c r="W278" s="13"/>
      <c r="X278" s="13"/>
      <c r="Y278" s="13"/>
      <c r="Z278" s="13"/>
      <c r="AA278" s="13"/>
      <c r="AB278" s="13"/>
    </row>
    <row r="279" spans="1:28" ht="22.5" customHeight="1">
      <c r="A279" s="16" t="s">
        <v>460</v>
      </c>
      <c r="B279" s="8"/>
      <c r="C279" s="8"/>
      <c r="D279" s="8"/>
      <c r="E279" s="8"/>
      <c r="F279" s="16"/>
      <c r="G279" s="8"/>
      <c r="H279" s="8"/>
      <c r="I279" s="8"/>
      <c r="J279" s="8"/>
      <c r="K279" s="13"/>
      <c r="L279" s="13"/>
      <c r="M279" s="13"/>
      <c r="N279" s="13"/>
      <c r="O279" s="13"/>
      <c r="P279" s="13"/>
      <c r="Q279" s="13"/>
      <c r="R279" s="13"/>
      <c r="S279" s="13"/>
      <c r="T279" s="13"/>
      <c r="U279" s="13"/>
      <c r="V279" s="13"/>
      <c r="W279" s="13"/>
      <c r="X279" s="13"/>
      <c r="Y279" s="13"/>
      <c r="Z279" s="13"/>
      <c r="AA279" s="13"/>
      <c r="AB279" s="13"/>
    </row>
    <row r="280" spans="1:28" ht="22.5" customHeight="1">
      <c r="A280" s="16" t="s">
        <v>461</v>
      </c>
      <c r="B280" s="8"/>
      <c r="C280" s="8"/>
      <c r="D280" s="8"/>
      <c r="E280" s="8"/>
      <c r="F280" s="16"/>
      <c r="G280" s="8"/>
      <c r="H280" s="8"/>
      <c r="I280" s="8"/>
      <c r="J280" s="8"/>
      <c r="K280" s="13"/>
      <c r="L280" s="13"/>
      <c r="M280" s="13"/>
      <c r="N280" s="13"/>
      <c r="O280" s="13"/>
      <c r="P280" s="13"/>
      <c r="Q280" s="13"/>
      <c r="R280" s="13"/>
      <c r="S280" s="13"/>
      <c r="T280" s="13"/>
      <c r="U280" s="13"/>
      <c r="V280" s="13"/>
      <c r="W280" s="13"/>
      <c r="X280" s="13"/>
      <c r="Y280" s="13"/>
      <c r="Z280" s="13"/>
      <c r="AA280" s="13"/>
      <c r="AB280" s="13"/>
    </row>
    <row r="281" spans="1:28" ht="22.5" customHeight="1">
      <c r="A281" s="16" t="s">
        <v>462</v>
      </c>
      <c r="B281" s="8"/>
      <c r="C281" s="8"/>
      <c r="D281" s="8"/>
      <c r="E281" s="8"/>
      <c r="F281" s="16"/>
      <c r="G281" s="8"/>
      <c r="H281" s="8"/>
      <c r="I281" s="8"/>
      <c r="J281" s="8"/>
      <c r="K281" s="13"/>
      <c r="L281" s="13"/>
      <c r="M281" s="13"/>
      <c r="N281" s="13"/>
      <c r="O281" s="13"/>
      <c r="P281" s="13"/>
      <c r="Q281" s="13"/>
      <c r="R281" s="13"/>
      <c r="S281" s="13"/>
      <c r="T281" s="13"/>
      <c r="U281" s="13"/>
      <c r="V281" s="13"/>
      <c r="W281" s="13"/>
      <c r="X281" s="13"/>
      <c r="Y281" s="13"/>
      <c r="Z281" s="13"/>
      <c r="AA281" s="13"/>
      <c r="AB281" s="13"/>
    </row>
    <row r="282" spans="1:28" ht="22.5" customHeight="1">
      <c r="A282" s="16" t="s">
        <v>463</v>
      </c>
      <c r="B282" s="8"/>
      <c r="C282" s="8"/>
      <c r="D282" s="8"/>
      <c r="E282" s="8"/>
      <c r="F282" s="16"/>
      <c r="G282" s="8"/>
      <c r="H282" s="8"/>
      <c r="I282" s="8"/>
      <c r="J282" s="8"/>
      <c r="K282" s="13"/>
      <c r="L282" s="13"/>
      <c r="M282" s="13"/>
      <c r="N282" s="13"/>
      <c r="O282" s="13"/>
      <c r="P282" s="13"/>
      <c r="Q282" s="13"/>
      <c r="R282" s="13"/>
      <c r="S282" s="13"/>
      <c r="T282" s="13"/>
      <c r="U282" s="13"/>
      <c r="V282" s="13"/>
      <c r="W282" s="13"/>
      <c r="X282" s="13"/>
      <c r="Y282" s="13"/>
      <c r="Z282" s="13"/>
      <c r="AA282" s="13"/>
      <c r="AB282" s="13"/>
    </row>
    <row r="283" spans="1:28" ht="22.5" customHeight="1">
      <c r="A283" s="16" t="s">
        <v>464</v>
      </c>
      <c r="B283" s="8"/>
      <c r="C283" s="8"/>
      <c r="D283" s="8"/>
      <c r="E283" s="8"/>
      <c r="F283" s="16"/>
      <c r="G283" s="8"/>
      <c r="H283" s="8"/>
      <c r="I283" s="8"/>
      <c r="J283" s="8"/>
      <c r="K283" s="13"/>
      <c r="L283" s="13"/>
      <c r="M283" s="13"/>
      <c r="N283" s="13"/>
      <c r="O283" s="13"/>
      <c r="P283" s="13"/>
      <c r="Q283" s="13"/>
      <c r="R283" s="13"/>
      <c r="S283" s="13"/>
      <c r="T283" s="13"/>
      <c r="U283" s="13"/>
      <c r="V283" s="13"/>
      <c r="W283" s="13"/>
      <c r="X283" s="13"/>
      <c r="Y283" s="13"/>
      <c r="Z283" s="13"/>
      <c r="AA283" s="13"/>
      <c r="AB283" s="13"/>
    </row>
    <row r="284" spans="1:28" ht="22.5" customHeight="1">
      <c r="A284" s="16" t="s">
        <v>465</v>
      </c>
      <c r="B284" s="8"/>
      <c r="C284" s="8"/>
      <c r="D284" s="8"/>
      <c r="E284" s="8"/>
      <c r="F284" s="16"/>
      <c r="G284" s="8"/>
      <c r="H284" s="8"/>
      <c r="I284" s="8"/>
      <c r="J284" s="8"/>
      <c r="K284" s="13"/>
      <c r="L284" s="13"/>
      <c r="M284" s="13"/>
      <c r="N284" s="13"/>
      <c r="O284" s="13"/>
      <c r="P284" s="13"/>
      <c r="Q284" s="13"/>
      <c r="R284" s="13"/>
      <c r="S284" s="13"/>
      <c r="T284" s="13"/>
      <c r="U284" s="13"/>
      <c r="V284" s="13"/>
      <c r="W284" s="13"/>
      <c r="X284" s="13"/>
      <c r="Y284" s="13"/>
      <c r="Z284" s="13"/>
      <c r="AA284" s="13"/>
      <c r="AB284" s="13"/>
    </row>
    <row r="285" spans="1:28" ht="22.5" customHeight="1">
      <c r="A285" s="16" t="s">
        <v>466</v>
      </c>
      <c r="B285" s="8"/>
      <c r="C285" s="8"/>
      <c r="D285" s="8"/>
      <c r="E285" s="8"/>
      <c r="F285" s="16"/>
      <c r="G285" s="8"/>
      <c r="H285" s="8"/>
      <c r="I285" s="8"/>
      <c r="J285" s="8"/>
      <c r="K285" s="13"/>
      <c r="L285" s="13"/>
      <c r="M285" s="13"/>
      <c r="N285" s="13"/>
      <c r="O285" s="13"/>
      <c r="P285" s="13"/>
      <c r="Q285" s="13"/>
      <c r="R285" s="13"/>
      <c r="S285" s="13"/>
      <c r="T285" s="13"/>
      <c r="U285" s="13"/>
      <c r="V285" s="13"/>
      <c r="W285" s="13"/>
      <c r="X285" s="13"/>
      <c r="Y285" s="13"/>
      <c r="Z285" s="13"/>
      <c r="AA285" s="13"/>
      <c r="AB285" s="13"/>
    </row>
    <row r="286" spans="1:28" ht="22.5" customHeight="1">
      <c r="A286" s="16" t="s">
        <v>467</v>
      </c>
      <c r="B286" s="8"/>
      <c r="C286" s="8"/>
      <c r="D286" s="8"/>
      <c r="E286" s="8"/>
      <c r="F286" s="16"/>
      <c r="G286" s="8"/>
      <c r="H286" s="8"/>
      <c r="I286" s="8"/>
      <c r="J286" s="8"/>
      <c r="K286" s="13"/>
      <c r="L286" s="13"/>
      <c r="M286" s="13"/>
      <c r="N286" s="13"/>
      <c r="O286" s="13"/>
      <c r="P286" s="13"/>
      <c r="Q286" s="13"/>
      <c r="R286" s="13"/>
      <c r="S286" s="13"/>
      <c r="T286" s="13"/>
      <c r="U286" s="13"/>
      <c r="V286" s="13"/>
      <c r="W286" s="13"/>
      <c r="X286" s="13"/>
      <c r="Y286" s="13"/>
      <c r="Z286" s="13"/>
      <c r="AA286" s="13"/>
      <c r="AB286" s="13"/>
    </row>
    <row r="287" spans="1:28" ht="22.5" customHeight="1">
      <c r="A287" s="16" t="s">
        <v>468</v>
      </c>
      <c r="B287" s="8"/>
      <c r="C287" s="8"/>
      <c r="D287" s="8"/>
      <c r="E287" s="8"/>
      <c r="F287" s="16"/>
      <c r="G287" s="8"/>
      <c r="H287" s="8"/>
      <c r="I287" s="8"/>
      <c r="J287" s="8"/>
      <c r="K287" s="13"/>
      <c r="L287" s="13"/>
      <c r="M287" s="13"/>
      <c r="N287" s="13"/>
      <c r="O287" s="13"/>
      <c r="P287" s="13"/>
      <c r="Q287" s="13"/>
      <c r="R287" s="13"/>
      <c r="S287" s="13"/>
      <c r="T287" s="13"/>
      <c r="U287" s="13"/>
      <c r="V287" s="13"/>
      <c r="W287" s="13"/>
      <c r="X287" s="13"/>
      <c r="Y287" s="13"/>
      <c r="Z287" s="13"/>
      <c r="AA287" s="13"/>
      <c r="AB287" s="13"/>
    </row>
    <row r="288" spans="1:28" ht="22.5" customHeight="1">
      <c r="A288" s="16" t="s">
        <v>469</v>
      </c>
      <c r="B288" s="8"/>
      <c r="C288" s="8"/>
      <c r="D288" s="8"/>
      <c r="E288" s="8"/>
      <c r="F288" s="16"/>
      <c r="G288" s="8"/>
      <c r="H288" s="8"/>
      <c r="I288" s="8"/>
      <c r="J288" s="8"/>
      <c r="K288" s="13"/>
      <c r="L288" s="13"/>
      <c r="M288" s="13"/>
      <c r="N288" s="13"/>
      <c r="O288" s="13"/>
      <c r="P288" s="13"/>
      <c r="Q288" s="13"/>
      <c r="R288" s="13"/>
      <c r="S288" s="13"/>
      <c r="T288" s="13"/>
      <c r="U288" s="13"/>
      <c r="V288" s="13"/>
      <c r="W288" s="13"/>
      <c r="X288" s="13"/>
      <c r="Y288" s="13"/>
      <c r="Z288" s="13"/>
      <c r="AA288" s="13"/>
      <c r="AB288" s="13"/>
    </row>
    <row r="289" spans="1:28" ht="22.5" customHeight="1">
      <c r="A289" s="16" t="s">
        <v>470</v>
      </c>
      <c r="B289" s="8"/>
      <c r="C289" s="8"/>
      <c r="D289" s="8"/>
      <c r="E289" s="8"/>
      <c r="F289" s="16"/>
      <c r="G289" s="8"/>
      <c r="H289" s="8"/>
      <c r="I289" s="8"/>
      <c r="J289" s="8"/>
      <c r="K289" s="13"/>
      <c r="L289" s="13"/>
      <c r="M289" s="13"/>
      <c r="N289" s="13"/>
      <c r="O289" s="13"/>
      <c r="P289" s="13"/>
      <c r="Q289" s="13"/>
      <c r="R289" s="13"/>
      <c r="S289" s="13"/>
      <c r="T289" s="13"/>
      <c r="U289" s="13"/>
      <c r="V289" s="13"/>
      <c r="W289" s="13"/>
      <c r="X289" s="13"/>
      <c r="Y289" s="13"/>
      <c r="Z289" s="13"/>
      <c r="AA289" s="13"/>
      <c r="AB289" s="13"/>
    </row>
    <row r="290" spans="1:28" ht="22.5" customHeight="1">
      <c r="A290" s="16" t="s">
        <v>471</v>
      </c>
      <c r="B290" s="8"/>
      <c r="C290" s="8"/>
      <c r="D290" s="8"/>
      <c r="E290" s="8"/>
      <c r="F290" s="16"/>
      <c r="G290" s="8"/>
      <c r="H290" s="8"/>
      <c r="I290" s="8"/>
      <c r="J290" s="8"/>
      <c r="K290" s="13"/>
      <c r="L290" s="13"/>
      <c r="M290" s="13"/>
      <c r="N290" s="13"/>
      <c r="O290" s="13"/>
      <c r="P290" s="13"/>
      <c r="Q290" s="13"/>
      <c r="R290" s="13"/>
      <c r="S290" s="13"/>
      <c r="T290" s="13"/>
      <c r="U290" s="13"/>
      <c r="V290" s="13"/>
      <c r="W290" s="13"/>
      <c r="X290" s="13"/>
      <c r="Y290" s="13"/>
      <c r="Z290" s="13"/>
      <c r="AA290" s="13"/>
      <c r="AB290" s="13"/>
    </row>
    <row r="291" spans="1:28" ht="22.5" customHeight="1">
      <c r="A291" s="16" t="s">
        <v>472</v>
      </c>
      <c r="B291" s="8"/>
      <c r="C291" s="8"/>
      <c r="D291" s="8"/>
      <c r="E291" s="8"/>
      <c r="F291" s="16"/>
      <c r="G291" s="8"/>
      <c r="H291" s="8"/>
      <c r="I291" s="8"/>
      <c r="J291" s="8"/>
      <c r="K291" s="13"/>
      <c r="L291" s="13"/>
      <c r="M291" s="13"/>
      <c r="N291" s="13"/>
      <c r="O291" s="13"/>
      <c r="P291" s="13"/>
      <c r="Q291" s="13"/>
      <c r="R291" s="13"/>
      <c r="S291" s="13"/>
      <c r="T291" s="13"/>
      <c r="U291" s="13"/>
      <c r="V291" s="13"/>
      <c r="W291" s="13"/>
      <c r="X291" s="13"/>
      <c r="Y291" s="13"/>
      <c r="Z291" s="13"/>
      <c r="AA291" s="13"/>
      <c r="AB291" s="13"/>
    </row>
    <row r="292" spans="1:28" ht="22.5" customHeight="1">
      <c r="A292" s="16" t="s">
        <v>473</v>
      </c>
      <c r="B292" s="8"/>
      <c r="C292" s="8"/>
      <c r="D292" s="8"/>
      <c r="E292" s="8"/>
      <c r="F292" s="16"/>
      <c r="G292" s="8"/>
      <c r="H292" s="8"/>
      <c r="I292" s="8"/>
      <c r="J292" s="8"/>
      <c r="K292" s="13"/>
      <c r="L292" s="13"/>
      <c r="M292" s="13"/>
      <c r="N292" s="13"/>
      <c r="O292" s="13"/>
      <c r="P292" s="13"/>
      <c r="Q292" s="13"/>
      <c r="R292" s="13"/>
      <c r="S292" s="13"/>
      <c r="T292" s="13"/>
      <c r="U292" s="13"/>
      <c r="V292" s="13"/>
      <c r="W292" s="13"/>
      <c r="X292" s="13"/>
      <c r="Y292" s="13"/>
      <c r="Z292" s="13"/>
      <c r="AA292" s="13"/>
      <c r="AB292" s="13"/>
    </row>
    <row r="293" spans="1:28" ht="22.5" customHeight="1">
      <c r="A293" s="16" t="s">
        <v>474</v>
      </c>
      <c r="B293" s="8"/>
      <c r="C293" s="8"/>
      <c r="D293" s="8"/>
      <c r="E293" s="8"/>
      <c r="F293" s="16"/>
      <c r="G293" s="8"/>
      <c r="H293" s="8"/>
      <c r="I293" s="8"/>
      <c r="J293" s="8"/>
      <c r="K293" s="13"/>
      <c r="L293" s="13"/>
      <c r="M293" s="13"/>
      <c r="N293" s="13"/>
      <c r="O293" s="13"/>
      <c r="P293" s="13"/>
      <c r="Q293" s="13"/>
      <c r="R293" s="13"/>
      <c r="S293" s="13"/>
      <c r="T293" s="13"/>
      <c r="U293" s="13"/>
      <c r="V293" s="13"/>
      <c r="W293" s="13"/>
      <c r="X293" s="13"/>
      <c r="Y293" s="13"/>
      <c r="Z293" s="13"/>
      <c r="AA293" s="13"/>
      <c r="AB293" s="13"/>
    </row>
    <row r="294" spans="1:28" ht="22.5" customHeight="1">
      <c r="A294" s="16" t="s">
        <v>475</v>
      </c>
      <c r="B294" s="8"/>
      <c r="C294" s="8"/>
      <c r="D294" s="8"/>
      <c r="E294" s="8"/>
      <c r="F294" s="16"/>
      <c r="G294" s="8"/>
      <c r="H294" s="8"/>
      <c r="I294" s="8"/>
      <c r="J294" s="8"/>
      <c r="K294" s="13"/>
      <c r="L294" s="13"/>
      <c r="M294" s="13"/>
      <c r="N294" s="13"/>
      <c r="O294" s="13"/>
      <c r="P294" s="13"/>
      <c r="Q294" s="13"/>
      <c r="R294" s="13"/>
      <c r="S294" s="13"/>
      <c r="T294" s="13"/>
      <c r="U294" s="13"/>
      <c r="V294" s="13"/>
      <c r="W294" s="13"/>
      <c r="X294" s="13"/>
      <c r="Y294" s="13"/>
      <c r="Z294" s="13"/>
      <c r="AA294" s="13"/>
      <c r="AB294" s="13"/>
    </row>
    <row r="295" spans="1:28" ht="22.5" customHeight="1">
      <c r="A295" s="16" t="s">
        <v>476</v>
      </c>
      <c r="B295" s="8"/>
      <c r="C295" s="8"/>
      <c r="D295" s="8"/>
      <c r="E295" s="8"/>
      <c r="F295" s="16"/>
      <c r="G295" s="8"/>
      <c r="H295" s="8"/>
      <c r="I295" s="8"/>
      <c r="J295" s="8"/>
      <c r="K295" s="13"/>
      <c r="L295" s="13"/>
      <c r="M295" s="13"/>
      <c r="N295" s="13"/>
      <c r="O295" s="13"/>
      <c r="P295" s="13"/>
      <c r="Q295" s="13"/>
      <c r="R295" s="13"/>
      <c r="S295" s="13"/>
      <c r="T295" s="13"/>
      <c r="U295" s="13"/>
      <c r="V295" s="13"/>
      <c r="W295" s="13"/>
      <c r="X295" s="13"/>
      <c r="Y295" s="13"/>
      <c r="Z295" s="13"/>
      <c r="AA295" s="13"/>
      <c r="AB295" s="13"/>
    </row>
    <row r="296" spans="1:28" ht="22.5" customHeight="1">
      <c r="A296" s="16" t="s">
        <v>477</v>
      </c>
      <c r="B296" s="8"/>
      <c r="C296" s="8"/>
      <c r="D296" s="8"/>
      <c r="E296" s="8"/>
      <c r="F296" s="16"/>
      <c r="G296" s="8"/>
      <c r="H296" s="8"/>
      <c r="I296" s="8"/>
      <c r="J296" s="8"/>
      <c r="K296" s="13"/>
      <c r="L296" s="13"/>
      <c r="M296" s="13"/>
      <c r="N296" s="13"/>
      <c r="O296" s="13"/>
      <c r="P296" s="13"/>
      <c r="Q296" s="13"/>
      <c r="R296" s="13"/>
      <c r="S296" s="13"/>
      <c r="T296" s="13"/>
      <c r="U296" s="13"/>
      <c r="V296" s="13"/>
      <c r="W296" s="13"/>
      <c r="X296" s="13"/>
      <c r="Y296" s="13"/>
      <c r="Z296" s="13"/>
      <c r="AA296" s="13"/>
      <c r="AB296" s="13"/>
    </row>
    <row r="297" spans="1:28" ht="22.5" customHeight="1">
      <c r="A297" s="16" t="s">
        <v>478</v>
      </c>
      <c r="B297" s="8"/>
      <c r="C297" s="8"/>
      <c r="D297" s="8"/>
      <c r="E297" s="8"/>
      <c r="F297" s="16"/>
      <c r="G297" s="8"/>
      <c r="H297" s="8"/>
      <c r="I297" s="8"/>
      <c r="J297" s="8"/>
      <c r="K297" s="13"/>
      <c r="L297" s="13"/>
      <c r="M297" s="13"/>
      <c r="N297" s="13"/>
      <c r="O297" s="13"/>
      <c r="P297" s="13"/>
      <c r="Q297" s="13"/>
      <c r="R297" s="13"/>
      <c r="S297" s="13"/>
      <c r="T297" s="13"/>
      <c r="U297" s="13"/>
      <c r="V297" s="13"/>
      <c r="W297" s="13"/>
      <c r="X297" s="13"/>
      <c r="Y297" s="13"/>
      <c r="Z297" s="13"/>
      <c r="AA297" s="13"/>
      <c r="AB297" s="13"/>
    </row>
    <row r="298" spans="1:28" ht="22.5" customHeight="1">
      <c r="A298" s="16" t="s">
        <v>479</v>
      </c>
      <c r="B298" s="8"/>
      <c r="C298" s="8"/>
      <c r="D298" s="8"/>
      <c r="E298" s="8"/>
      <c r="F298" s="16"/>
      <c r="G298" s="8"/>
      <c r="H298" s="8"/>
      <c r="I298" s="8"/>
      <c r="J298" s="8"/>
      <c r="K298" s="13"/>
      <c r="L298" s="13"/>
      <c r="M298" s="13"/>
      <c r="N298" s="13"/>
      <c r="O298" s="13"/>
      <c r="P298" s="13"/>
      <c r="Q298" s="13"/>
      <c r="R298" s="13"/>
      <c r="S298" s="13"/>
      <c r="T298" s="13"/>
      <c r="U298" s="13"/>
      <c r="V298" s="13"/>
      <c r="W298" s="13"/>
      <c r="X298" s="13"/>
      <c r="Y298" s="13"/>
      <c r="Z298" s="13"/>
      <c r="AA298" s="13"/>
      <c r="AB298" s="13"/>
    </row>
    <row r="299" spans="1:28" ht="22.5" customHeight="1">
      <c r="A299" s="16" t="s">
        <v>480</v>
      </c>
      <c r="B299" s="8"/>
      <c r="C299" s="8"/>
      <c r="D299" s="8"/>
      <c r="E299" s="8"/>
      <c r="F299" s="16"/>
      <c r="G299" s="8"/>
      <c r="H299" s="8"/>
      <c r="I299" s="8"/>
      <c r="J299" s="8"/>
      <c r="K299" s="13"/>
      <c r="L299" s="13"/>
      <c r="M299" s="13"/>
      <c r="N299" s="13"/>
      <c r="O299" s="13"/>
      <c r="P299" s="13"/>
      <c r="Q299" s="13"/>
      <c r="R299" s="13"/>
      <c r="S299" s="13"/>
      <c r="T299" s="13"/>
      <c r="U299" s="13"/>
      <c r="V299" s="13"/>
      <c r="W299" s="13"/>
      <c r="X299" s="13"/>
      <c r="Y299" s="13"/>
      <c r="Z299" s="13"/>
      <c r="AA299" s="13"/>
      <c r="AB299" s="13"/>
    </row>
    <row r="300" spans="1:28" ht="22.5" customHeight="1">
      <c r="A300" s="16" t="s">
        <v>481</v>
      </c>
      <c r="B300" s="8"/>
      <c r="C300" s="8"/>
      <c r="D300" s="8"/>
      <c r="E300" s="8"/>
      <c r="F300" s="16"/>
      <c r="G300" s="8"/>
      <c r="H300" s="8"/>
      <c r="I300" s="8"/>
      <c r="J300" s="8"/>
      <c r="K300" s="13"/>
      <c r="L300" s="13"/>
      <c r="M300" s="13"/>
      <c r="N300" s="13"/>
      <c r="O300" s="13"/>
      <c r="P300" s="13"/>
      <c r="Q300" s="13"/>
      <c r="R300" s="13"/>
      <c r="S300" s="13"/>
      <c r="T300" s="13"/>
      <c r="U300" s="13"/>
      <c r="V300" s="13"/>
      <c r="W300" s="13"/>
      <c r="X300" s="13"/>
      <c r="Y300" s="13"/>
      <c r="Z300" s="13"/>
      <c r="AA300" s="13"/>
      <c r="AB300" s="13"/>
    </row>
    <row r="301" spans="1:28" ht="22.5" customHeight="1">
      <c r="A301" s="16" t="s">
        <v>482</v>
      </c>
      <c r="B301" s="8"/>
      <c r="C301" s="8"/>
      <c r="D301" s="8"/>
      <c r="E301" s="8"/>
      <c r="F301" s="16"/>
      <c r="G301" s="8"/>
      <c r="H301" s="8"/>
      <c r="I301" s="8"/>
      <c r="J301" s="8"/>
      <c r="K301" s="13"/>
      <c r="L301" s="13"/>
      <c r="M301" s="13"/>
      <c r="N301" s="13"/>
      <c r="O301" s="13"/>
      <c r="P301" s="13"/>
      <c r="Q301" s="13"/>
      <c r="R301" s="13"/>
      <c r="S301" s="13"/>
      <c r="T301" s="13"/>
      <c r="U301" s="13"/>
      <c r="V301" s="13"/>
      <c r="W301" s="13"/>
      <c r="X301" s="13"/>
      <c r="Y301" s="13"/>
      <c r="Z301" s="13"/>
      <c r="AA301" s="13"/>
      <c r="AB301" s="13"/>
    </row>
    <row r="302" spans="1:28" ht="22.5" customHeight="1">
      <c r="A302" s="16" t="s">
        <v>483</v>
      </c>
      <c r="B302" s="8"/>
      <c r="C302" s="8"/>
      <c r="D302" s="8"/>
      <c r="E302" s="8"/>
      <c r="F302" s="16"/>
      <c r="G302" s="8"/>
      <c r="H302" s="8"/>
      <c r="I302" s="8"/>
      <c r="J302" s="8"/>
      <c r="K302" s="13"/>
      <c r="L302" s="13"/>
      <c r="M302" s="13"/>
      <c r="N302" s="13"/>
      <c r="O302" s="13"/>
      <c r="P302" s="13"/>
      <c r="Q302" s="13"/>
      <c r="R302" s="13"/>
      <c r="S302" s="13"/>
      <c r="T302" s="13"/>
      <c r="U302" s="13"/>
      <c r="V302" s="13"/>
      <c r="W302" s="13"/>
      <c r="X302" s="13"/>
      <c r="Y302" s="13"/>
      <c r="Z302" s="13"/>
      <c r="AA302" s="13"/>
      <c r="AB302" s="13"/>
    </row>
    <row r="303" spans="1:28" ht="22.5" customHeight="1">
      <c r="A303" s="16" t="s">
        <v>484</v>
      </c>
      <c r="B303" s="8"/>
      <c r="C303" s="8"/>
      <c r="D303" s="8"/>
      <c r="E303" s="8"/>
      <c r="F303" s="16"/>
      <c r="G303" s="8"/>
      <c r="H303" s="8"/>
      <c r="I303" s="8"/>
      <c r="J303" s="8"/>
      <c r="K303" s="13"/>
      <c r="L303" s="13"/>
      <c r="M303" s="13"/>
      <c r="N303" s="13"/>
      <c r="O303" s="13"/>
      <c r="P303" s="13"/>
      <c r="Q303" s="13"/>
      <c r="R303" s="13"/>
      <c r="S303" s="13"/>
      <c r="T303" s="13"/>
      <c r="U303" s="13"/>
      <c r="V303" s="13"/>
      <c r="W303" s="13"/>
      <c r="X303" s="13"/>
      <c r="Y303" s="13"/>
      <c r="Z303" s="13"/>
      <c r="AA303" s="13"/>
      <c r="AB303" s="13"/>
    </row>
    <row r="304" spans="1:28" ht="22.5" customHeight="1">
      <c r="A304" s="16" t="s">
        <v>485</v>
      </c>
      <c r="B304" s="8"/>
      <c r="C304" s="8"/>
      <c r="D304" s="8"/>
      <c r="E304" s="8"/>
      <c r="F304" s="16"/>
      <c r="G304" s="8"/>
      <c r="H304" s="8"/>
      <c r="I304" s="8"/>
      <c r="J304" s="8"/>
      <c r="K304" s="13"/>
      <c r="L304" s="13"/>
      <c r="M304" s="13"/>
      <c r="N304" s="13"/>
      <c r="O304" s="13"/>
      <c r="P304" s="13"/>
      <c r="Q304" s="13"/>
      <c r="R304" s="13"/>
      <c r="S304" s="13"/>
      <c r="T304" s="13"/>
      <c r="U304" s="13"/>
      <c r="V304" s="13"/>
      <c r="W304" s="13"/>
      <c r="X304" s="13"/>
      <c r="Y304" s="13"/>
      <c r="Z304" s="13"/>
      <c r="AA304" s="13"/>
      <c r="AB304" s="13"/>
    </row>
    <row r="305" spans="1:28" ht="22.5" customHeight="1">
      <c r="A305" s="16" t="s">
        <v>486</v>
      </c>
      <c r="B305" s="8"/>
      <c r="C305" s="8"/>
      <c r="D305" s="8"/>
      <c r="E305" s="8"/>
      <c r="F305" s="16"/>
      <c r="G305" s="8"/>
      <c r="H305" s="8"/>
      <c r="I305" s="8"/>
      <c r="J305" s="8"/>
      <c r="K305" s="13"/>
      <c r="L305" s="13"/>
      <c r="M305" s="13"/>
      <c r="N305" s="13"/>
      <c r="O305" s="13"/>
      <c r="P305" s="13"/>
      <c r="Q305" s="13"/>
      <c r="R305" s="13"/>
      <c r="S305" s="13"/>
      <c r="T305" s="13"/>
      <c r="U305" s="13"/>
      <c r="V305" s="13"/>
      <c r="W305" s="13"/>
      <c r="X305" s="13"/>
      <c r="Y305" s="13"/>
      <c r="Z305" s="13"/>
      <c r="AA305" s="13"/>
      <c r="AB305" s="13"/>
    </row>
    <row r="306" spans="1:28" ht="22.5" customHeight="1">
      <c r="A306" s="16" t="s">
        <v>487</v>
      </c>
      <c r="B306" s="8"/>
      <c r="C306" s="8"/>
      <c r="D306" s="8"/>
      <c r="E306" s="8"/>
      <c r="F306" s="16"/>
      <c r="G306" s="8"/>
      <c r="H306" s="8"/>
      <c r="I306" s="8"/>
      <c r="J306" s="8"/>
      <c r="K306" s="13"/>
      <c r="L306" s="13"/>
      <c r="M306" s="13"/>
      <c r="N306" s="13"/>
      <c r="O306" s="13"/>
      <c r="P306" s="13"/>
      <c r="Q306" s="13"/>
      <c r="R306" s="13"/>
      <c r="S306" s="13"/>
      <c r="T306" s="13"/>
      <c r="U306" s="13"/>
      <c r="V306" s="13"/>
      <c r="W306" s="13"/>
      <c r="X306" s="13"/>
      <c r="Y306" s="13"/>
      <c r="Z306" s="13"/>
      <c r="AA306" s="13"/>
      <c r="AB306" s="13"/>
    </row>
    <row r="307" spans="1:28" ht="22.5" customHeight="1">
      <c r="A307" s="16" t="s">
        <v>488</v>
      </c>
      <c r="B307" s="8"/>
      <c r="C307" s="8"/>
      <c r="D307" s="8"/>
      <c r="E307" s="8"/>
      <c r="F307" s="16"/>
      <c r="G307" s="8"/>
      <c r="H307" s="8"/>
      <c r="I307" s="8"/>
      <c r="J307" s="8"/>
      <c r="K307" s="13"/>
      <c r="L307" s="13"/>
      <c r="M307" s="13"/>
      <c r="N307" s="13"/>
      <c r="O307" s="13"/>
      <c r="P307" s="13"/>
      <c r="Q307" s="13"/>
      <c r="R307" s="13"/>
      <c r="S307" s="13"/>
      <c r="T307" s="13"/>
      <c r="U307" s="13"/>
      <c r="V307" s="13"/>
      <c r="W307" s="13"/>
      <c r="X307" s="13"/>
      <c r="Y307" s="13"/>
      <c r="Z307" s="13"/>
      <c r="AA307" s="13"/>
      <c r="AB307" s="13"/>
    </row>
    <row r="308" spans="1:28" ht="22.5" customHeight="1">
      <c r="A308" s="16" t="s">
        <v>489</v>
      </c>
      <c r="B308" s="8"/>
      <c r="C308" s="8"/>
      <c r="D308" s="8"/>
      <c r="E308" s="8"/>
      <c r="F308" s="16"/>
      <c r="G308" s="8"/>
      <c r="H308" s="8"/>
      <c r="I308" s="8"/>
      <c r="J308" s="8"/>
      <c r="K308" s="13"/>
      <c r="L308" s="13"/>
      <c r="M308" s="13"/>
      <c r="N308" s="13"/>
      <c r="O308" s="13"/>
      <c r="P308" s="13"/>
      <c r="Q308" s="13"/>
      <c r="R308" s="13"/>
      <c r="S308" s="13"/>
      <c r="T308" s="13"/>
      <c r="U308" s="13"/>
      <c r="V308" s="13"/>
      <c r="W308" s="13"/>
      <c r="X308" s="13"/>
      <c r="Y308" s="13"/>
      <c r="Z308" s="13"/>
      <c r="AA308" s="13"/>
      <c r="AB308" s="13"/>
    </row>
    <row r="309" spans="1:28" ht="22.5" customHeight="1">
      <c r="A309" s="16" t="s">
        <v>490</v>
      </c>
      <c r="B309" s="8"/>
      <c r="C309" s="8"/>
      <c r="D309" s="8"/>
      <c r="E309" s="8"/>
      <c r="F309" s="16"/>
      <c r="G309" s="8"/>
      <c r="H309" s="8"/>
      <c r="I309" s="8"/>
      <c r="J309" s="8"/>
      <c r="K309" s="13"/>
      <c r="L309" s="13"/>
      <c r="M309" s="13"/>
      <c r="N309" s="13"/>
      <c r="O309" s="13"/>
      <c r="P309" s="13"/>
      <c r="Q309" s="13"/>
      <c r="R309" s="13"/>
      <c r="S309" s="13"/>
      <c r="T309" s="13"/>
      <c r="U309" s="13"/>
      <c r="V309" s="13"/>
      <c r="W309" s="13"/>
      <c r="X309" s="13"/>
      <c r="Y309" s="13"/>
      <c r="Z309" s="13"/>
      <c r="AA309" s="13"/>
      <c r="AB309" s="13"/>
    </row>
    <row r="310" spans="1:28" ht="22.5" customHeight="1">
      <c r="A310" s="16" t="s">
        <v>491</v>
      </c>
      <c r="B310" s="8"/>
      <c r="C310" s="8"/>
      <c r="D310" s="8"/>
      <c r="E310" s="8"/>
      <c r="F310" s="16"/>
      <c r="G310" s="8"/>
      <c r="H310" s="8"/>
      <c r="I310" s="8"/>
      <c r="J310" s="8"/>
      <c r="K310" s="13"/>
      <c r="L310" s="13"/>
      <c r="M310" s="13"/>
      <c r="N310" s="13"/>
      <c r="O310" s="13"/>
      <c r="P310" s="13"/>
      <c r="Q310" s="13"/>
      <c r="R310" s="13"/>
      <c r="S310" s="13"/>
      <c r="T310" s="13"/>
      <c r="U310" s="13"/>
      <c r="V310" s="13"/>
      <c r="W310" s="13"/>
      <c r="X310" s="13"/>
      <c r="Y310" s="13"/>
      <c r="Z310" s="13"/>
      <c r="AA310" s="13"/>
      <c r="AB310" s="13"/>
    </row>
    <row r="311" spans="1:28" ht="22.5" customHeight="1">
      <c r="A311" s="16" t="s">
        <v>492</v>
      </c>
      <c r="B311" s="8"/>
      <c r="C311" s="8"/>
      <c r="D311" s="8"/>
      <c r="E311" s="8"/>
      <c r="F311" s="16"/>
      <c r="G311" s="8"/>
      <c r="H311" s="8"/>
      <c r="I311" s="8"/>
      <c r="J311" s="8"/>
      <c r="K311" s="13"/>
      <c r="L311" s="13"/>
      <c r="M311" s="13"/>
      <c r="N311" s="13"/>
      <c r="O311" s="13"/>
      <c r="P311" s="13"/>
      <c r="Q311" s="13"/>
      <c r="R311" s="13"/>
      <c r="S311" s="13"/>
      <c r="T311" s="13"/>
      <c r="U311" s="13"/>
      <c r="V311" s="13"/>
      <c r="W311" s="13"/>
      <c r="X311" s="13"/>
      <c r="Y311" s="13"/>
      <c r="Z311" s="13"/>
      <c r="AA311" s="13"/>
      <c r="AB311" s="13"/>
    </row>
    <row r="312" spans="1:28" ht="22.5" customHeight="1">
      <c r="A312" s="16" t="s">
        <v>493</v>
      </c>
      <c r="B312" s="8"/>
      <c r="C312" s="8"/>
      <c r="D312" s="8"/>
      <c r="E312" s="8"/>
      <c r="F312" s="16"/>
      <c r="G312" s="8"/>
      <c r="H312" s="8"/>
      <c r="I312" s="8"/>
      <c r="J312" s="8"/>
      <c r="K312" s="13"/>
      <c r="L312" s="13"/>
      <c r="M312" s="13"/>
      <c r="N312" s="13"/>
      <c r="O312" s="13"/>
      <c r="P312" s="13"/>
      <c r="Q312" s="13"/>
      <c r="R312" s="13"/>
      <c r="S312" s="13"/>
      <c r="T312" s="13"/>
      <c r="U312" s="13"/>
      <c r="V312" s="13"/>
      <c r="W312" s="13"/>
      <c r="X312" s="13"/>
      <c r="Y312" s="13"/>
      <c r="Z312" s="13"/>
      <c r="AA312" s="13"/>
      <c r="AB312" s="13"/>
    </row>
    <row r="313" spans="1:28" ht="22.5" customHeight="1">
      <c r="A313" s="16" t="s">
        <v>494</v>
      </c>
      <c r="B313" s="8"/>
      <c r="C313" s="8"/>
      <c r="D313" s="8"/>
      <c r="E313" s="8"/>
      <c r="F313" s="16"/>
      <c r="G313" s="8"/>
      <c r="H313" s="8"/>
      <c r="I313" s="8"/>
      <c r="J313" s="8"/>
      <c r="K313" s="13"/>
      <c r="L313" s="13"/>
      <c r="M313" s="13"/>
      <c r="N313" s="13"/>
      <c r="O313" s="13"/>
      <c r="P313" s="13"/>
      <c r="Q313" s="13"/>
      <c r="R313" s="13"/>
      <c r="S313" s="13"/>
      <c r="T313" s="13"/>
      <c r="U313" s="13"/>
      <c r="V313" s="13"/>
      <c r="W313" s="13"/>
      <c r="X313" s="13"/>
      <c r="Y313" s="13"/>
      <c r="Z313" s="13"/>
      <c r="AA313" s="13"/>
      <c r="AB313" s="13"/>
    </row>
    <row r="314" spans="1:28" ht="22.5" customHeight="1">
      <c r="A314" s="16" t="s">
        <v>495</v>
      </c>
      <c r="B314" s="8"/>
      <c r="C314" s="8"/>
      <c r="D314" s="8"/>
      <c r="E314" s="8"/>
      <c r="F314" s="16"/>
      <c r="G314" s="8"/>
      <c r="H314" s="8"/>
      <c r="I314" s="8"/>
      <c r="J314" s="8"/>
      <c r="K314" s="13"/>
      <c r="L314" s="13"/>
      <c r="M314" s="13"/>
      <c r="N314" s="13"/>
      <c r="O314" s="13"/>
      <c r="P314" s="13"/>
      <c r="Q314" s="13"/>
      <c r="R314" s="13"/>
      <c r="S314" s="13"/>
      <c r="T314" s="13"/>
      <c r="U314" s="13"/>
      <c r="V314" s="13"/>
      <c r="W314" s="13"/>
      <c r="X314" s="13"/>
      <c r="Y314" s="13"/>
      <c r="Z314" s="13"/>
      <c r="AA314" s="13"/>
      <c r="AB314" s="13"/>
    </row>
    <row r="315" spans="1:28" ht="22.5" customHeight="1">
      <c r="A315" s="16" t="s">
        <v>496</v>
      </c>
      <c r="B315" s="8"/>
      <c r="C315" s="8"/>
      <c r="D315" s="8"/>
      <c r="E315" s="8"/>
      <c r="F315" s="16"/>
      <c r="G315" s="8"/>
      <c r="H315" s="8"/>
      <c r="I315" s="8"/>
      <c r="J315" s="8"/>
      <c r="K315" s="13"/>
      <c r="L315" s="13"/>
      <c r="M315" s="13"/>
      <c r="N315" s="13"/>
      <c r="O315" s="13"/>
      <c r="P315" s="13"/>
      <c r="Q315" s="13"/>
      <c r="R315" s="13"/>
      <c r="S315" s="13"/>
      <c r="T315" s="13"/>
      <c r="U315" s="13"/>
      <c r="V315" s="13"/>
      <c r="W315" s="13"/>
      <c r="X315" s="13"/>
      <c r="Y315" s="13"/>
      <c r="Z315" s="13"/>
      <c r="AA315" s="13"/>
      <c r="AB315" s="13"/>
    </row>
    <row r="316" spans="1:28" ht="22.5" customHeight="1">
      <c r="A316" s="16" t="s">
        <v>497</v>
      </c>
      <c r="B316" s="8"/>
      <c r="C316" s="8"/>
      <c r="D316" s="8"/>
      <c r="E316" s="8"/>
      <c r="F316" s="16"/>
      <c r="G316" s="8"/>
      <c r="H316" s="8"/>
      <c r="I316" s="8"/>
      <c r="J316" s="8"/>
      <c r="K316" s="13"/>
      <c r="L316" s="13"/>
      <c r="M316" s="13"/>
      <c r="N316" s="13"/>
      <c r="O316" s="13"/>
      <c r="P316" s="13"/>
      <c r="Q316" s="13"/>
      <c r="R316" s="13"/>
      <c r="S316" s="13"/>
      <c r="T316" s="13"/>
      <c r="U316" s="13"/>
      <c r="V316" s="13"/>
      <c r="W316" s="13"/>
      <c r="X316" s="13"/>
      <c r="Y316" s="13"/>
      <c r="Z316" s="13"/>
      <c r="AA316" s="13"/>
      <c r="AB316" s="13"/>
    </row>
    <row r="317" spans="1:28" ht="22.5" customHeight="1">
      <c r="A317" s="16" t="s">
        <v>498</v>
      </c>
      <c r="B317" s="8"/>
      <c r="C317" s="8"/>
      <c r="D317" s="8"/>
      <c r="E317" s="8"/>
      <c r="F317" s="16"/>
      <c r="G317" s="8"/>
      <c r="H317" s="8"/>
      <c r="I317" s="8"/>
      <c r="J317" s="8"/>
      <c r="K317" s="13"/>
      <c r="L317" s="13"/>
      <c r="M317" s="13"/>
      <c r="N317" s="13"/>
      <c r="O317" s="13"/>
      <c r="P317" s="13"/>
      <c r="Q317" s="13"/>
      <c r="R317" s="13"/>
      <c r="S317" s="13"/>
      <c r="T317" s="13"/>
      <c r="U317" s="13"/>
      <c r="V317" s="13"/>
      <c r="W317" s="13"/>
      <c r="X317" s="13"/>
      <c r="Y317" s="13"/>
      <c r="Z317" s="13"/>
      <c r="AA317" s="13"/>
      <c r="AB317" s="13"/>
    </row>
    <row r="318" spans="1:28" ht="22.5" customHeight="1">
      <c r="A318" s="16" t="s">
        <v>499</v>
      </c>
      <c r="B318" s="8"/>
      <c r="C318" s="8"/>
      <c r="D318" s="8"/>
      <c r="E318" s="8"/>
      <c r="F318" s="16"/>
      <c r="G318" s="8"/>
      <c r="H318" s="8"/>
      <c r="I318" s="8"/>
      <c r="J318" s="8"/>
      <c r="K318" s="13"/>
      <c r="L318" s="13"/>
      <c r="M318" s="13"/>
      <c r="N318" s="13"/>
      <c r="O318" s="13"/>
      <c r="P318" s="13"/>
      <c r="Q318" s="13"/>
      <c r="R318" s="13"/>
      <c r="S318" s="13"/>
      <c r="T318" s="13"/>
      <c r="U318" s="13"/>
      <c r="V318" s="13"/>
      <c r="W318" s="13"/>
      <c r="X318" s="13"/>
      <c r="Y318" s="13"/>
      <c r="Z318" s="13"/>
      <c r="AA318" s="13"/>
      <c r="AB318" s="13"/>
    </row>
    <row r="319" spans="1:28" ht="22.5" customHeight="1">
      <c r="A319" s="16" t="s">
        <v>500</v>
      </c>
      <c r="B319" s="8"/>
      <c r="C319" s="8"/>
      <c r="D319" s="8"/>
      <c r="E319" s="8"/>
      <c r="F319" s="16"/>
      <c r="G319" s="8"/>
      <c r="H319" s="8"/>
      <c r="I319" s="8"/>
      <c r="J319" s="8"/>
      <c r="K319" s="13"/>
      <c r="L319" s="13"/>
      <c r="M319" s="13"/>
      <c r="N319" s="13"/>
      <c r="O319" s="13"/>
      <c r="P319" s="13"/>
      <c r="Q319" s="13"/>
      <c r="R319" s="13"/>
      <c r="S319" s="13"/>
      <c r="T319" s="13"/>
      <c r="U319" s="13"/>
      <c r="V319" s="13"/>
      <c r="W319" s="13"/>
      <c r="X319" s="13"/>
      <c r="Y319" s="13"/>
      <c r="Z319" s="13"/>
      <c r="AA319" s="13"/>
      <c r="AB319" s="13"/>
    </row>
    <row r="320" spans="1:28" ht="22.5" customHeight="1">
      <c r="A320" s="16" t="s">
        <v>501</v>
      </c>
      <c r="B320" s="8"/>
      <c r="C320" s="8"/>
      <c r="D320" s="8"/>
      <c r="E320" s="8"/>
      <c r="F320" s="16"/>
      <c r="G320" s="8"/>
      <c r="H320" s="8"/>
      <c r="I320" s="8"/>
      <c r="J320" s="8"/>
      <c r="K320" s="13"/>
      <c r="L320" s="13"/>
      <c r="M320" s="13"/>
      <c r="N320" s="13"/>
      <c r="O320" s="13"/>
      <c r="P320" s="13"/>
      <c r="Q320" s="13"/>
      <c r="R320" s="13"/>
      <c r="S320" s="13"/>
      <c r="T320" s="13"/>
      <c r="U320" s="13"/>
      <c r="V320" s="13"/>
      <c r="W320" s="13"/>
      <c r="X320" s="13"/>
      <c r="Y320" s="13"/>
      <c r="Z320" s="13"/>
      <c r="AA320" s="13"/>
      <c r="AB320" s="13"/>
    </row>
    <row r="321" spans="1:28" ht="22.5" customHeight="1">
      <c r="A321" s="16" t="s">
        <v>502</v>
      </c>
      <c r="B321" s="8"/>
      <c r="C321" s="8"/>
      <c r="D321" s="8"/>
      <c r="E321" s="8"/>
      <c r="F321" s="16"/>
      <c r="G321" s="8"/>
      <c r="H321" s="8"/>
      <c r="I321" s="8"/>
      <c r="J321" s="8"/>
      <c r="K321" s="13"/>
      <c r="L321" s="13"/>
      <c r="M321" s="13"/>
      <c r="N321" s="13"/>
      <c r="O321" s="13"/>
      <c r="P321" s="13"/>
      <c r="Q321" s="13"/>
      <c r="R321" s="13"/>
      <c r="S321" s="13"/>
      <c r="T321" s="13"/>
      <c r="U321" s="13"/>
      <c r="V321" s="13"/>
      <c r="W321" s="13"/>
      <c r="X321" s="13"/>
      <c r="Y321" s="13"/>
      <c r="Z321" s="13"/>
      <c r="AA321" s="13"/>
      <c r="AB321" s="13"/>
    </row>
    <row r="322" spans="1:28" ht="22.5" customHeight="1">
      <c r="A322" s="16" t="s">
        <v>503</v>
      </c>
      <c r="B322" s="8"/>
      <c r="C322" s="8"/>
      <c r="D322" s="8"/>
      <c r="E322" s="8"/>
      <c r="F322" s="16"/>
      <c r="G322" s="8"/>
      <c r="H322" s="8"/>
      <c r="I322" s="8"/>
      <c r="J322" s="8"/>
      <c r="K322" s="13"/>
      <c r="L322" s="13"/>
      <c r="M322" s="13"/>
      <c r="N322" s="13"/>
      <c r="O322" s="13"/>
      <c r="P322" s="13"/>
      <c r="Q322" s="13"/>
      <c r="R322" s="13"/>
      <c r="S322" s="13"/>
      <c r="T322" s="13"/>
      <c r="U322" s="13"/>
      <c r="V322" s="13"/>
      <c r="W322" s="13"/>
      <c r="X322" s="13"/>
      <c r="Y322" s="13"/>
      <c r="Z322" s="13"/>
      <c r="AA322" s="13"/>
      <c r="AB322" s="13"/>
    </row>
    <row r="323" spans="1:28" ht="22.5" customHeight="1">
      <c r="A323" s="16" t="s">
        <v>504</v>
      </c>
      <c r="B323" s="8"/>
      <c r="C323" s="8"/>
      <c r="D323" s="8"/>
      <c r="E323" s="8"/>
      <c r="F323" s="16"/>
      <c r="G323" s="8"/>
      <c r="H323" s="8"/>
      <c r="I323" s="8"/>
      <c r="J323" s="8"/>
      <c r="K323" s="13"/>
      <c r="L323" s="13"/>
      <c r="M323" s="13"/>
      <c r="N323" s="13"/>
      <c r="O323" s="13"/>
      <c r="P323" s="13"/>
      <c r="Q323" s="13"/>
      <c r="R323" s="13"/>
      <c r="S323" s="13"/>
      <c r="T323" s="13"/>
      <c r="U323" s="13"/>
      <c r="V323" s="13"/>
      <c r="W323" s="13"/>
      <c r="X323" s="13"/>
      <c r="Y323" s="13"/>
      <c r="Z323" s="13"/>
      <c r="AA323" s="13"/>
      <c r="AB323" s="13"/>
    </row>
    <row r="324" spans="1:28" ht="22.5" customHeight="1">
      <c r="A324" s="16" t="s">
        <v>505</v>
      </c>
      <c r="B324" s="8"/>
      <c r="C324" s="8"/>
      <c r="D324" s="8"/>
      <c r="E324" s="8"/>
      <c r="F324" s="16"/>
      <c r="G324" s="8"/>
      <c r="H324" s="8"/>
      <c r="I324" s="8"/>
      <c r="J324" s="8"/>
      <c r="K324" s="13"/>
      <c r="L324" s="13"/>
      <c r="M324" s="13"/>
      <c r="N324" s="13"/>
      <c r="O324" s="13"/>
      <c r="P324" s="13"/>
      <c r="Q324" s="13"/>
      <c r="R324" s="13"/>
      <c r="S324" s="13"/>
      <c r="T324" s="13"/>
      <c r="U324" s="13"/>
      <c r="V324" s="13"/>
      <c r="W324" s="13"/>
      <c r="X324" s="13"/>
      <c r="Y324" s="13"/>
      <c r="Z324" s="13"/>
      <c r="AA324" s="13"/>
      <c r="AB324" s="13"/>
    </row>
    <row r="325" spans="1:28" ht="22.5" customHeight="1">
      <c r="A325" s="16" t="s">
        <v>506</v>
      </c>
      <c r="B325" s="8"/>
      <c r="C325" s="8"/>
      <c r="D325" s="8"/>
      <c r="E325" s="8"/>
      <c r="F325" s="16"/>
      <c r="G325" s="8"/>
      <c r="H325" s="8"/>
      <c r="I325" s="8"/>
      <c r="J325" s="8"/>
      <c r="K325" s="13"/>
      <c r="L325" s="13"/>
      <c r="M325" s="13"/>
      <c r="N325" s="13"/>
      <c r="O325" s="13"/>
      <c r="P325" s="13"/>
      <c r="Q325" s="13"/>
      <c r="R325" s="13"/>
      <c r="S325" s="13"/>
      <c r="T325" s="13"/>
      <c r="U325" s="13"/>
      <c r="V325" s="13"/>
      <c r="W325" s="13"/>
      <c r="X325" s="13"/>
      <c r="Y325" s="13"/>
      <c r="Z325" s="13"/>
      <c r="AA325" s="13"/>
      <c r="AB325" s="13"/>
    </row>
    <row r="326" spans="1:28" ht="22.5" customHeight="1">
      <c r="A326" s="16" t="s">
        <v>507</v>
      </c>
      <c r="B326" s="8"/>
      <c r="C326" s="8"/>
      <c r="D326" s="8"/>
      <c r="E326" s="8"/>
      <c r="F326" s="16"/>
      <c r="G326" s="8"/>
      <c r="H326" s="8"/>
      <c r="I326" s="8"/>
      <c r="J326" s="8"/>
      <c r="K326" s="13"/>
      <c r="L326" s="13"/>
      <c r="M326" s="13"/>
      <c r="N326" s="13"/>
      <c r="O326" s="13"/>
      <c r="P326" s="13"/>
      <c r="Q326" s="13"/>
      <c r="R326" s="13"/>
      <c r="S326" s="13"/>
      <c r="T326" s="13"/>
      <c r="U326" s="13"/>
      <c r="V326" s="13"/>
      <c r="W326" s="13"/>
      <c r="X326" s="13"/>
      <c r="Y326" s="13"/>
      <c r="Z326" s="13"/>
      <c r="AA326" s="13"/>
      <c r="AB326" s="13"/>
    </row>
    <row r="327" spans="1:28" ht="22.5" customHeight="1">
      <c r="A327" s="16" t="s">
        <v>508</v>
      </c>
      <c r="B327" s="8"/>
      <c r="C327" s="8"/>
      <c r="D327" s="8"/>
      <c r="E327" s="8"/>
      <c r="F327" s="16"/>
      <c r="G327" s="8"/>
      <c r="H327" s="8"/>
      <c r="I327" s="8"/>
      <c r="J327" s="8"/>
      <c r="K327" s="13"/>
      <c r="L327" s="13"/>
      <c r="M327" s="13"/>
      <c r="N327" s="13"/>
      <c r="O327" s="13"/>
      <c r="P327" s="13"/>
      <c r="Q327" s="13"/>
      <c r="R327" s="13"/>
      <c r="S327" s="13"/>
      <c r="T327" s="13"/>
      <c r="U327" s="13"/>
      <c r="V327" s="13"/>
      <c r="W327" s="13"/>
      <c r="X327" s="13"/>
      <c r="Y327" s="13"/>
      <c r="Z327" s="13"/>
      <c r="AA327" s="13"/>
      <c r="AB327" s="13"/>
    </row>
    <row r="328" spans="1:28" ht="22.5" customHeight="1">
      <c r="A328" s="16" t="s">
        <v>509</v>
      </c>
      <c r="B328" s="8"/>
      <c r="C328" s="8"/>
      <c r="D328" s="8"/>
      <c r="E328" s="8"/>
      <c r="F328" s="16"/>
      <c r="G328" s="8"/>
      <c r="H328" s="8"/>
      <c r="I328" s="8"/>
      <c r="J328" s="8"/>
      <c r="K328" s="13"/>
      <c r="L328" s="13"/>
      <c r="M328" s="13"/>
      <c r="N328" s="13"/>
      <c r="O328" s="13"/>
      <c r="P328" s="13"/>
      <c r="Q328" s="13"/>
      <c r="R328" s="13"/>
      <c r="S328" s="13"/>
      <c r="T328" s="13"/>
      <c r="U328" s="13"/>
      <c r="V328" s="13"/>
      <c r="W328" s="13"/>
      <c r="X328" s="13"/>
      <c r="Y328" s="13"/>
      <c r="Z328" s="13"/>
      <c r="AA328" s="13"/>
      <c r="AB328" s="13"/>
    </row>
    <row r="329" spans="1:28" ht="22.5" customHeight="1">
      <c r="A329" s="16" t="s">
        <v>510</v>
      </c>
      <c r="B329" s="8"/>
      <c r="C329" s="8"/>
      <c r="D329" s="8"/>
      <c r="E329" s="8"/>
      <c r="F329" s="16"/>
      <c r="G329" s="8"/>
      <c r="H329" s="8"/>
      <c r="I329" s="8"/>
      <c r="J329" s="8"/>
      <c r="K329" s="13"/>
      <c r="L329" s="13"/>
      <c r="M329" s="13"/>
      <c r="N329" s="13"/>
      <c r="O329" s="13"/>
      <c r="P329" s="13"/>
      <c r="Q329" s="13"/>
      <c r="R329" s="13"/>
      <c r="S329" s="13"/>
      <c r="T329" s="13"/>
      <c r="U329" s="13"/>
      <c r="V329" s="13"/>
      <c r="W329" s="13"/>
      <c r="X329" s="13"/>
      <c r="Y329" s="13"/>
      <c r="Z329" s="13"/>
      <c r="AA329" s="13"/>
      <c r="AB329" s="13"/>
    </row>
    <row r="330" spans="1:28" ht="22.5" customHeight="1">
      <c r="A330" s="16" t="s">
        <v>511</v>
      </c>
      <c r="B330" s="8"/>
      <c r="C330" s="8"/>
      <c r="D330" s="8"/>
      <c r="E330" s="8"/>
      <c r="F330" s="16"/>
      <c r="G330" s="8"/>
      <c r="H330" s="8"/>
      <c r="I330" s="8"/>
      <c r="J330" s="8"/>
      <c r="K330" s="13"/>
      <c r="L330" s="13"/>
      <c r="M330" s="13"/>
      <c r="N330" s="13"/>
      <c r="O330" s="13"/>
      <c r="P330" s="13"/>
      <c r="Q330" s="13"/>
      <c r="R330" s="13"/>
      <c r="S330" s="13"/>
      <c r="T330" s="13"/>
      <c r="U330" s="13"/>
      <c r="V330" s="13"/>
      <c r="W330" s="13"/>
      <c r="X330" s="13"/>
      <c r="Y330" s="13"/>
      <c r="Z330" s="13"/>
      <c r="AA330" s="13"/>
      <c r="AB330" s="13"/>
    </row>
    <row r="331" spans="1:28" ht="22.5" customHeight="1">
      <c r="A331" s="16" t="s">
        <v>512</v>
      </c>
      <c r="B331" s="8"/>
      <c r="C331" s="8"/>
      <c r="D331" s="8"/>
      <c r="E331" s="8"/>
      <c r="F331" s="16"/>
      <c r="G331" s="8"/>
      <c r="H331" s="8"/>
      <c r="I331" s="8"/>
      <c r="J331" s="8"/>
      <c r="K331" s="13"/>
      <c r="L331" s="13"/>
      <c r="M331" s="13"/>
      <c r="N331" s="13"/>
      <c r="O331" s="13"/>
      <c r="P331" s="13"/>
      <c r="Q331" s="13"/>
      <c r="R331" s="13"/>
      <c r="S331" s="13"/>
      <c r="T331" s="13"/>
      <c r="U331" s="13"/>
      <c r="V331" s="13"/>
      <c r="W331" s="13"/>
      <c r="X331" s="13"/>
      <c r="Y331" s="13"/>
      <c r="Z331" s="13"/>
      <c r="AA331" s="13"/>
      <c r="AB331" s="13"/>
    </row>
    <row r="332" spans="1:28" ht="22.5" customHeight="1">
      <c r="A332" s="16" t="s">
        <v>513</v>
      </c>
      <c r="B332" s="8"/>
      <c r="C332" s="8"/>
      <c r="D332" s="8"/>
      <c r="E332" s="8"/>
      <c r="F332" s="16"/>
      <c r="G332" s="8"/>
      <c r="H332" s="8"/>
      <c r="I332" s="8"/>
      <c r="J332" s="8"/>
      <c r="K332" s="13"/>
      <c r="L332" s="13"/>
      <c r="M332" s="13"/>
      <c r="N332" s="13"/>
      <c r="O332" s="13"/>
      <c r="P332" s="13"/>
      <c r="Q332" s="13"/>
      <c r="R332" s="13"/>
      <c r="S332" s="13"/>
      <c r="T332" s="13"/>
      <c r="U332" s="13"/>
      <c r="V332" s="13"/>
      <c r="W332" s="13"/>
      <c r="X332" s="13"/>
      <c r="Y332" s="13"/>
      <c r="Z332" s="13"/>
      <c r="AA332" s="13"/>
      <c r="AB332" s="13"/>
    </row>
    <row r="333" spans="1:28" ht="22.5" customHeight="1">
      <c r="A333" s="16" t="s">
        <v>514</v>
      </c>
      <c r="B333" s="8"/>
      <c r="C333" s="8"/>
      <c r="D333" s="8"/>
      <c r="E333" s="8"/>
      <c r="F333" s="16"/>
      <c r="G333" s="8"/>
      <c r="H333" s="8"/>
      <c r="I333" s="8"/>
      <c r="J333" s="8"/>
      <c r="K333" s="13"/>
      <c r="L333" s="13"/>
      <c r="M333" s="13"/>
      <c r="N333" s="13"/>
      <c r="O333" s="13"/>
      <c r="P333" s="13"/>
      <c r="Q333" s="13"/>
      <c r="R333" s="13"/>
      <c r="S333" s="13"/>
      <c r="T333" s="13"/>
      <c r="U333" s="13"/>
      <c r="V333" s="13"/>
      <c r="W333" s="13"/>
      <c r="X333" s="13"/>
      <c r="Y333" s="13"/>
      <c r="Z333" s="13"/>
      <c r="AA333" s="13"/>
      <c r="AB333" s="13"/>
    </row>
    <row r="334" spans="1:28" ht="22.5" customHeight="1">
      <c r="A334" s="16" t="s">
        <v>515</v>
      </c>
      <c r="B334" s="8"/>
      <c r="C334" s="8"/>
      <c r="D334" s="8"/>
      <c r="E334" s="8"/>
      <c r="F334" s="16"/>
      <c r="G334" s="8"/>
      <c r="H334" s="8"/>
      <c r="I334" s="8"/>
      <c r="J334" s="8"/>
      <c r="K334" s="13"/>
      <c r="L334" s="13"/>
      <c r="M334" s="13"/>
      <c r="N334" s="13"/>
      <c r="O334" s="13"/>
      <c r="P334" s="13"/>
      <c r="Q334" s="13"/>
      <c r="R334" s="13"/>
      <c r="S334" s="13"/>
      <c r="T334" s="13"/>
      <c r="U334" s="13"/>
      <c r="V334" s="13"/>
      <c r="W334" s="13"/>
      <c r="X334" s="13"/>
      <c r="Y334" s="13"/>
      <c r="Z334" s="13"/>
      <c r="AA334" s="13"/>
      <c r="AB334" s="13"/>
    </row>
    <row r="335" spans="1:28" ht="22.5" customHeight="1">
      <c r="A335" s="16" t="s">
        <v>516</v>
      </c>
      <c r="B335" s="8"/>
      <c r="C335" s="8"/>
      <c r="D335" s="8"/>
      <c r="E335" s="8"/>
      <c r="F335" s="16"/>
      <c r="G335" s="8"/>
      <c r="H335" s="8"/>
      <c r="I335" s="8"/>
      <c r="J335" s="8"/>
      <c r="K335" s="13"/>
      <c r="L335" s="13"/>
      <c r="M335" s="13"/>
      <c r="N335" s="13"/>
      <c r="O335" s="13"/>
      <c r="P335" s="13"/>
      <c r="Q335" s="13"/>
      <c r="R335" s="13"/>
      <c r="S335" s="13"/>
      <c r="T335" s="13"/>
      <c r="U335" s="13"/>
      <c r="V335" s="13"/>
      <c r="W335" s="13"/>
      <c r="X335" s="13"/>
      <c r="Y335" s="13"/>
      <c r="Z335" s="13"/>
      <c r="AA335" s="13"/>
      <c r="AB335" s="13"/>
    </row>
    <row r="336" spans="1:28" ht="22.5" customHeight="1">
      <c r="A336" s="16" t="s">
        <v>517</v>
      </c>
      <c r="B336" s="8"/>
      <c r="C336" s="8"/>
      <c r="D336" s="8"/>
      <c r="E336" s="8"/>
      <c r="F336" s="16"/>
      <c r="G336" s="8"/>
      <c r="H336" s="8"/>
      <c r="I336" s="8"/>
      <c r="J336" s="8"/>
      <c r="K336" s="13"/>
      <c r="L336" s="13"/>
      <c r="M336" s="13"/>
      <c r="N336" s="13"/>
      <c r="O336" s="13"/>
      <c r="P336" s="13"/>
      <c r="Q336" s="13"/>
      <c r="R336" s="13"/>
      <c r="S336" s="13"/>
      <c r="T336" s="13"/>
      <c r="U336" s="13"/>
      <c r="V336" s="13"/>
      <c r="W336" s="13"/>
      <c r="X336" s="13"/>
      <c r="Y336" s="13"/>
      <c r="Z336" s="13"/>
      <c r="AA336" s="13"/>
      <c r="AB336" s="13"/>
    </row>
    <row r="337" spans="1:28" ht="22.5" customHeight="1">
      <c r="A337" s="16" t="s">
        <v>518</v>
      </c>
      <c r="B337" s="8"/>
      <c r="C337" s="8"/>
      <c r="D337" s="8"/>
      <c r="E337" s="8"/>
      <c r="F337" s="16"/>
      <c r="G337" s="8"/>
      <c r="H337" s="8"/>
      <c r="I337" s="8"/>
      <c r="J337" s="8"/>
      <c r="K337" s="13"/>
      <c r="L337" s="13"/>
      <c r="M337" s="13"/>
      <c r="N337" s="13"/>
      <c r="O337" s="13"/>
      <c r="P337" s="13"/>
      <c r="Q337" s="13"/>
      <c r="R337" s="13"/>
      <c r="S337" s="13"/>
      <c r="T337" s="13"/>
      <c r="U337" s="13"/>
      <c r="V337" s="13"/>
      <c r="W337" s="13"/>
      <c r="X337" s="13"/>
      <c r="Y337" s="13"/>
      <c r="Z337" s="13"/>
      <c r="AA337" s="13"/>
      <c r="AB337" s="13"/>
    </row>
    <row r="338" spans="1:28" ht="22.5" customHeight="1">
      <c r="A338" s="16" t="s">
        <v>519</v>
      </c>
      <c r="B338" s="8"/>
      <c r="C338" s="8"/>
      <c r="D338" s="8"/>
      <c r="E338" s="8"/>
      <c r="F338" s="16"/>
      <c r="G338" s="8"/>
      <c r="H338" s="8"/>
      <c r="I338" s="8"/>
      <c r="J338" s="8"/>
      <c r="K338" s="13"/>
      <c r="L338" s="13"/>
      <c r="M338" s="13"/>
      <c r="N338" s="13"/>
      <c r="O338" s="13"/>
      <c r="P338" s="13"/>
      <c r="Q338" s="13"/>
      <c r="R338" s="13"/>
      <c r="S338" s="13"/>
      <c r="T338" s="13"/>
      <c r="U338" s="13"/>
      <c r="V338" s="13"/>
      <c r="W338" s="13"/>
      <c r="X338" s="13"/>
      <c r="Y338" s="13"/>
      <c r="Z338" s="13"/>
      <c r="AA338" s="13"/>
      <c r="AB338" s="13"/>
    </row>
    <row r="339" spans="1:28" ht="22.5" customHeight="1">
      <c r="A339" s="16" t="s">
        <v>520</v>
      </c>
      <c r="B339" s="8"/>
      <c r="C339" s="8"/>
      <c r="D339" s="8"/>
      <c r="E339" s="8"/>
      <c r="F339" s="16"/>
      <c r="G339" s="8"/>
      <c r="H339" s="8"/>
      <c r="I339" s="8"/>
      <c r="J339" s="8"/>
      <c r="K339" s="13"/>
      <c r="L339" s="13"/>
      <c r="M339" s="13"/>
      <c r="N339" s="13"/>
      <c r="O339" s="13"/>
      <c r="P339" s="13"/>
      <c r="Q339" s="13"/>
      <c r="R339" s="13"/>
      <c r="S339" s="13"/>
      <c r="T339" s="13"/>
      <c r="U339" s="13"/>
      <c r="V339" s="13"/>
      <c r="W339" s="13"/>
      <c r="X339" s="13"/>
      <c r="Y339" s="13"/>
      <c r="Z339" s="13"/>
      <c r="AA339" s="13"/>
      <c r="AB339" s="13"/>
    </row>
    <row r="340" spans="1:28" ht="22.5" customHeight="1">
      <c r="A340" s="16" t="s">
        <v>521</v>
      </c>
      <c r="B340" s="8"/>
      <c r="C340" s="8"/>
      <c r="D340" s="8"/>
      <c r="E340" s="8"/>
      <c r="F340" s="16"/>
      <c r="G340" s="8"/>
      <c r="H340" s="8"/>
      <c r="I340" s="8"/>
      <c r="J340" s="8"/>
      <c r="K340" s="13"/>
      <c r="L340" s="13"/>
      <c r="M340" s="13"/>
      <c r="N340" s="13"/>
      <c r="O340" s="13"/>
      <c r="P340" s="13"/>
      <c r="Q340" s="13"/>
      <c r="R340" s="13"/>
      <c r="S340" s="13"/>
      <c r="T340" s="13"/>
      <c r="U340" s="13"/>
      <c r="V340" s="13"/>
      <c r="W340" s="13"/>
      <c r="X340" s="13"/>
      <c r="Y340" s="13"/>
      <c r="Z340" s="13"/>
      <c r="AA340" s="13"/>
      <c r="AB340" s="13"/>
    </row>
    <row r="341" spans="1:28" ht="22.5" customHeight="1">
      <c r="A341" s="16" t="s">
        <v>522</v>
      </c>
      <c r="B341" s="8"/>
      <c r="C341" s="8"/>
      <c r="D341" s="8"/>
      <c r="E341" s="8"/>
      <c r="F341" s="16"/>
      <c r="G341" s="8"/>
      <c r="H341" s="8"/>
      <c r="I341" s="8"/>
      <c r="J341" s="8"/>
      <c r="K341" s="13"/>
      <c r="L341" s="13"/>
      <c r="M341" s="13"/>
      <c r="N341" s="13"/>
      <c r="O341" s="13"/>
      <c r="P341" s="13"/>
      <c r="Q341" s="13"/>
      <c r="R341" s="13"/>
      <c r="S341" s="13"/>
      <c r="T341" s="13"/>
      <c r="U341" s="13"/>
      <c r="V341" s="13"/>
      <c r="W341" s="13"/>
      <c r="X341" s="13"/>
      <c r="Y341" s="13"/>
      <c r="Z341" s="13"/>
      <c r="AA341" s="13"/>
      <c r="AB341" s="13"/>
    </row>
    <row r="342" spans="1:28" ht="22.5" customHeight="1">
      <c r="A342" s="16" t="s">
        <v>523</v>
      </c>
      <c r="B342" s="8"/>
      <c r="C342" s="8"/>
      <c r="D342" s="8"/>
      <c r="E342" s="8"/>
      <c r="F342" s="16"/>
      <c r="G342" s="8"/>
      <c r="H342" s="8"/>
      <c r="I342" s="8"/>
      <c r="J342" s="8"/>
      <c r="K342" s="13"/>
      <c r="L342" s="13"/>
      <c r="M342" s="13"/>
      <c r="N342" s="13"/>
      <c r="O342" s="13"/>
      <c r="P342" s="13"/>
      <c r="Q342" s="13"/>
      <c r="R342" s="13"/>
      <c r="S342" s="13"/>
      <c r="T342" s="13"/>
      <c r="U342" s="13"/>
      <c r="V342" s="13"/>
      <c r="W342" s="13"/>
      <c r="X342" s="13"/>
      <c r="Y342" s="13"/>
      <c r="Z342" s="13"/>
      <c r="AA342" s="13"/>
      <c r="AB342" s="13"/>
    </row>
    <row r="343" spans="1:28" ht="22.5" customHeight="1">
      <c r="A343" s="16" t="s">
        <v>524</v>
      </c>
      <c r="B343" s="8"/>
      <c r="C343" s="8"/>
      <c r="D343" s="8"/>
      <c r="E343" s="8"/>
      <c r="F343" s="16"/>
      <c r="G343" s="8"/>
      <c r="H343" s="8"/>
      <c r="I343" s="8"/>
      <c r="J343" s="8"/>
      <c r="K343" s="13"/>
      <c r="L343" s="13"/>
      <c r="M343" s="13"/>
      <c r="N343" s="13"/>
      <c r="O343" s="13"/>
      <c r="P343" s="13"/>
      <c r="Q343" s="13"/>
      <c r="R343" s="13"/>
      <c r="S343" s="13"/>
      <c r="T343" s="13"/>
      <c r="U343" s="13"/>
      <c r="V343" s="13"/>
      <c r="W343" s="13"/>
      <c r="X343" s="13"/>
      <c r="Y343" s="13"/>
      <c r="Z343" s="13"/>
      <c r="AA343" s="13"/>
      <c r="AB343" s="13"/>
    </row>
    <row r="344" spans="1:28" ht="22.5" customHeight="1">
      <c r="A344" s="16" t="s">
        <v>525</v>
      </c>
      <c r="B344" s="8"/>
      <c r="C344" s="8"/>
      <c r="D344" s="8"/>
      <c r="E344" s="8"/>
      <c r="F344" s="16"/>
      <c r="G344" s="8"/>
      <c r="H344" s="8"/>
      <c r="I344" s="8"/>
      <c r="J344" s="8"/>
      <c r="K344" s="13"/>
      <c r="L344" s="13"/>
      <c r="M344" s="13"/>
      <c r="N344" s="13"/>
      <c r="O344" s="13"/>
      <c r="P344" s="13"/>
      <c r="Q344" s="13"/>
      <c r="R344" s="13"/>
      <c r="S344" s="13"/>
      <c r="T344" s="13"/>
      <c r="U344" s="13"/>
      <c r="V344" s="13"/>
      <c r="W344" s="13"/>
      <c r="X344" s="13"/>
      <c r="Y344" s="13"/>
      <c r="Z344" s="13"/>
      <c r="AA344" s="13"/>
      <c r="AB344" s="13"/>
    </row>
    <row r="345" spans="1:28" ht="22.5" customHeight="1">
      <c r="A345" s="16" t="s">
        <v>526</v>
      </c>
      <c r="B345" s="8"/>
      <c r="C345" s="8"/>
      <c r="D345" s="8"/>
      <c r="E345" s="8"/>
      <c r="F345" s="16"/>
      <c r="G345" s="8"/>
      <c r="H345" s="8"/>
      <c r="I345" s="8"/>
      <c r="J345" s="8"/>
      <c r="K345" s="13"/>
      <c r="L345" s="13"/>
      <c r="M345" s="13"/>
      <c r="N345" s="13"/>
      <c r="O345" s="13"/>
      <c r="P345" s="13"/>
      <c r="Q345" s="13"/>
      <c r="R345" s="13"/>
      <c r="S345" s="13"/>
      <c r="T345" s="13"/>
      <c r="U345" s="13"/>
      <c r="V345" s="13"/>
      <c r="W345" s="13"/>
      <c r="X345" s="13"/>
      <c r="Y345" s="13"/>
      <c r="Z345" s="13"/>
      <c r="AA345" s="13"/>
      <c r="AB345" s="13"/>
    </row>
    <row r="346" spans="1:28" ht="22.5" customHeight="1">
      <c r="A346" s="16" t="s">
        <v>527</v>
      </c>
      <c r="B346" s="8"/>
      <c r="C346" s="8"/>
      <c r="D346" s="8"/>
      <c r="E346" s="8"/>
      <c r="F346" s="16"/>
      <c r="G346" s="8"/>
      <c r="H346" s="8"/>
      <c r="I346" s="8"/>
      <c r="J346" s="8"/>
      <c r="K346" s="13"/>
      <c r="L346" s="13"/>
      <c r="M346" s="13"/>
      <c r="N346" s="13"/>
      <c r="O346" s="13"/>
      <c r="P346" s="13"/>
      <c r="Q346" s="13"/>
      <c r="R346" s="13"/>
      <c r="S346" s="13"/>
      <c r="T346" s="13"/>
      <c r="U346" s="13"/>
      <c r="V346" s="13"/>
      <c r="W346" s="13"/>
      <c r="X346" s="13"/>
      <c r="Y346" s="13"/>
      <c r="Z346" s="13"/>
      <c r="AA346" s="13"/>
      <c r="AB346" s="13"/>
    </row>
    <row r="347" spans="1:28" ht="22.5" customHeight="1">
      <c r="A347" s="16" t="s">
        <v>528</v>
      </c>
      <c r="B347" s="8"/>
      <c r="C347" s="8"/>
      <c r="D347" s="8"/>
      <c r="E347" s="8"/>
      <c r="F347" s="16"/>
      <c r="G347" s="8"/>
      <c r="H347" s="8"/>
      <c r="I347" s="8"/>
      <c r="J347" s="8"/>
      <c r="K347" s="13"/>
      <c r="L347" s="13"/>
      <c r="M347" s="13"/>
      <c r="N347" s="13"/>
      <c r="O347" s="13"/>
      <c r="P347" s="13"/>
      <c r="Q347" s="13"/>
      <c r="R347" s="13"/>
      <c r="S347" s="13"/>
      <c r="T347" s="13"/>
      <c r="U347" s="13"/>
      <c r="V347" s="13"/>
      <c r="W347" s="13"/>
      <c r="X347" s="13"/>
      <c r="Y347" s="13"/>
      <c r="Z347" s="13"/>
      <c r="AA347" s="13"/>
      <c r="AB347" s="13"/>
    </row>
    <row r="348" spans="1:28" ht="22.5" customHeight="1">
      <c r="A348" s="16" t="s">
        <v>529</v>
      </c>
      <c r="B348" s="8"/>
      <c r="C348" s="8"/>
      <c r="D348" s="8"/>
      <c r="E348" s="8"/>
      <c r="F348" s="16"/>
      <c r="G348" s="8"/>
      <c r="H348" s="8"/>
      <c r="I348" s="8"/>
      <c r="J348" s="8"/>
      <c r="K348" s="13"/>
      <c r="L348" s="13"/>
      <c r="M348" s="13"/>
      <c r="N348" s="13"/>
      <c r="O348" s="13"/>
      <c r="P348" s="13"/>
      <c r="Q348" s="13"/>
      <c r="R348" s="13"/>
      <c r="S348" s="13"/>
      <c r="T348" s="13"/>
      <c r="U348" s="13"/>
      <c r="V348" s="13"/>
      <c r="W348" s="13"/>
      <c r="X348" s="13"/>
      <c r="Y348" s="13"/>
      <c r="Z348" s="13"/>
      <c r="AA348" s="13"/>
      <c r="AB348" s="13"/>
    </row>
    <row r="349" spans="1:28" ht="22.5" customHeight="1">
      <c r="A349" s="16" t="s">
        <v>530</v>
      </c>
      <c r="B349" s="8"/>
      <c r="C349" s="8"/>
      <c r="D349" s="8"/>
      <c r="E349" s="8"/>
      <c r="F349" s="16"/>
      <c r="G349" s="8"/>
      <c r="H349" s="8"/>
      <c r="I349" s="8"/>
      <c r="J349" s="8"/>
      <c r="K349" s="13"/>
      <c r="L349" s="13"/>
      <c r="M349" s="13"/>
      <c r="N349" s="13"/>
      <c r="O349" s="13"/>
      <c r="P349" s="13"/>
      <c r="Q349" s="13"/>
      <c r="R349" s="13"/>
      <c r="S349" s="13"/>
      <c r="T349" s="13"/>
      <c r="U349" s="13"/>
      <c r="V349" s="13"/>
      <c r="W349" s="13"/>
      <c r="X349" s="13"/>
      <c r="Y349" s="13"/>
      <c r="Z349" s="13"/>
      <c r="AA349" s="13"/>
      <c r="AB349" s="13"/>
    </row>
    <row r="350" spans="1:28" ht="22.5" customHeight="1">
      <c r="A350" s="16" t="s">
        <v>531</v>
      </c>
      <c r="B350" s="8"/>
      <c r="C350" s="8"/>
      <c r="D350" s="8"/>
      <c r="E350" s="8"/>
      <c r="F350" s="16"/>
      <c r="G350" s="8"/>
      <c r="H350" s="8"/>
      <c r="I350" s="8"/>
      <c r="J350" s="8"/>
      <c r="K350" s="13"/>
      <c r="L350" s="13"/>
      <c r="M350" s="13"/>
      <c r="N350" s="13"/>
      <c r="O350" s="13"/>
      <c r="P350" s="13"/>
      <c r="Q350" s="13"/>
      <c r="R350" s="13"/>
      <c r="S350" s="13"/>
      <c r="T350" s="13"/>
      <c r="U350" s="13"/>
      <c r="V350" s="13"/>
      <c r="W350" s="13"/>
      <c r="X350" s="13"/>
      <c r="Y350" s="13"/>
      <c r="Z350" s="13"/>
      <c r="AA350" s="13"/>
      <c r="AB350" s="13"/>
    </row>
    <row r="351" spans="1:28" ht="22.5" customHeight="1">
      <c r="A351" s="16" t="s">
        <v>532</v>
      </c>
      <c r="B351" s="8"/>
      <c r="C351" s="8"/>
      <c r="D351" s="8"/>
      <c r="E351" s="8"/>
      <c r="F351" s="16"/>
      <c r="G351" s="8"/>
      <c r="H351" s="8"/>
      <c r="I351" s="8"/>
      <c r="J351" s="8"/>
      <c r="K351" s="13"/>
      <c r="L351" s="13"/>
      <c r="M351" s="13"/>
      <c r="N351" s="13"/>
      <c r="O351" s="13"/>
      <c r="P351" s="13"/>
      <c r="Q351" s="13"/>
      <c r="R351" s="13"/>
      <c r="S351" s="13"/>
      <c r="T351" s="13"/>
      <c r="U351" s="13"/>
      <c r="V351" s="13"/>
      <c r="W351" s="13"/>
      <c r="X351" s="13"/>
      <c r="Y351" s="13"/>
      <c r="Z351" s="13"/>
      <c r="AA351" s="13"/>
      <c r="AB351" s="13"/>
    </row>
    <row r="352" spans="1:28" ht="22.5" customHeight="1">
      <c r="A352" s="16" t="s">
        <v>533</v>
      </c>
      <c r="B352" s="8"/>
      <c r="C352" s="8"/>
      <c r="D352" s="8"/>
      <c r="E352" s="8"/>
      <c r="F352" s="16"/>
      <c r="G352" s="8"/>
      <c r="H352" s="8"/>
      <c r="I352" s="8"/>
      <c r="J352" s="8"/>
      <c r="K352" s="13"/>
      <c r="L352" s="13"/>
      <c r="M352" s="13"/>
      <c r="N352" s="13"/>
      <c r="O352" s="13"/>
      <c r="P352" s="13"/>
      <c r="Q352" s="13"/>
      <c r="R352" s="13"/>
      <c r="S352" s="13"/>
      <c r="T352" s="13"/>
      <c r="U352" s="13"/>
      <c r="V352" s="13"/>
      <c r="W352" s="13"/>
      <c r="X352" s="13"/>
      <c r="Y352" s="13"/>
      <c r="Z352" s="13"/>
      <c r="AA352" s="13"/>
      <c r="AB352" s="13"/>
    </row>
    <row r="353" spans="1:28" ht="22.5" customHeight="1">
      <c r="A353" s="16" t="s">
        <v>534</v>
      </c>
      <c r="B353" s="8"/>
      <c r="C353" s="8"/>
      <c r="D353" s="8"/>
      <c r="E353" s="8"/>
      <c r="F353" s="16"/>
      <c r="G353" s="8"/>
      <c r="H353" s="8"/>
      <c r="I353" s="8"/>
      <c r="J353" s="8"/>
      <c r="K353" s="13"/>
      <c r="L353" s="13"/>
      <c r="M353" s="13"/>
      <c r="N353" s="13"/>
      <c r="O353" s="13"/>
      <c r="P353" s="13"/>
      <c r="Q353" s="13"/>
      <c r="R353" s="13"/>
      <c r="S353" s="13"/>
      <c r="T353" s="13"/>
      <c r="U353" s="13"/>
      <c r="V353" s="13"/>
      <c r="W353" s="13"/>
      <c r="X353" s="13"/>
      <c r="Y353" s="13"/>
      <c r="Z353" s="13"/>
      <c r="AA353" s="13"/>
      <c r="AB353" s="13"/>
    </row>
    <row r="354" spans="1:28" ht="22.5" customHeight="1">
      <c r="A354" s="16" t="s">
        <v>535</v>
      </c>
      <c r="B354" s="8"/>
      <c r="C354" s="8"/>
      <c r="D354" s="8"/>
      <c r="E354" s="8"/>
      <c r="F354" s="16"/>
      <c r="G354" s="8"/>
      <c r="H354" s="8"/>
      <c r="I354" s="8"/>
      <c r="J354" s="8"/>
      <c r="K354" s="13"/>
      <c r="L354" s="13"/>
      <c r="M354" s="13"/>
      <c r="N354" s="13"/>
      <c r="O354" s="13"/>
      <c r="P354" s="13"/>
      <c r="Q354" s="13"/>
      <c r="R354" s="13"/>
      <c r="S354" s="13"/>
      <c r="T354" s="13"/>
      <c r="U354" s="13"/>
      <c r="V354" s="13"/>
      <c r="W354" s="13"/>
      <c r="X354" s="13"/>
      <c r="Y354" s="13"/>
      <c r="Z354" s="13"/>
      <c r="AA354" s="13"/>
      <c r="AB354" s="13"/>
    </row>
    <row r="355" spans="1:28" ht="22.5" customHeight="1">
      <c r="A355" s="16" t="s">
        <v>536</v>
      </c>
      <c r="B355" s="8"/>
      <c r="C355" s="8"/>
      <c r="D355" s="8"/>
      <c r="E355" s="8"/>
      <c r="F355" s="16"/>
      <c r="G355" s="8"/>
      <c r="H355" s="8"/>
      <c r="I355" s="8"/>
      <c r="J355" s="8"/>
      <c r="K355" s="13"/>
      <c r="L355" s="13"/>
      <c r="M355" s="13"/>
      <c r="N355" s="13"/>
      <c r="O355" s="13"/>
      <c r="P355" s="13"/>
      <c r="Q355" s="13"/>
      <c r="R355" s="13"/>
      <c r="S355" s="13"/>
      <c r="T355" s="13"/>
      <c r="U355" s="13"/>
      <c r="V355" s="13"/>
      <c r="W355" s="13"/>
      <c r="X355" s="13"/>
      <c r="Y355" s="13"/>
      <c r="Z355" s="13"/>
      <c r="AA355" s="13"/>
      <c r="AB355" s="13"/>
    </row>
    <row r="356" spans="1:28" ht="22.5" customHeight="1">
      <c r="A356" s="16" t="s">
        <v>537</v>
      </c>
      <c r="B356" s="8"/>
      <c r="C356" s="8"/>
      <c r="D356" s="8"/>
      <c r="E356" s="8"/>
      <c r="F356" s="16"/>
      <c r="G356" s="8"/>
      <c r="H356" s="8"/>
      <c r="I356" s="8"/>
      <c r="J356" s="8"/>
      <c r="K356" s="13"/>
      <c r="L356" s="13"/>
      <c r="M356" s="13"/>
      <c r="N356" s="13"/>
      <c r="O356" s="13"/>
      <c r="P356" s="13"/>
      <c r="Q356" s="13"/>
      <c r="R356" s="13"/>
      <c r="S356" s="13"/>
      <c r="T356" s="13"/>
      <c r="U356" s="13"/>
      <c r="V356" s="13"/>
      <c r="W356" s="13"/>
      <c r="X356" s="13"/>
      <c r="Y356" s="13"/>
      <c r="Z356" s="13"/>
      <c r="AA356" s="13"/>
      <c r="AB356" s="13"/>
    </row>
    <row r="357" spans="1:28" ht="22.5" customHeight="1">
      <c r="A357" s="16" t="s">
        <v>538</v>
      </c>
      <c r="B357" s="8"/>
      <c r="C357" s="8"/>
      <c r="D357" s="8"/>
      <c r="E357" s="8"/>
      <c r="F357" s="16"/>
      <c r="G357" s="8"/>
      <c r="H357" s="8"/>
      <c r="I357" s="8"/>
      <c r="J357" s="8"/>
      <c r="K357" s="13"/>
      <c r="L357" s="13"/>
      <c r="M357" s="13"/>
      <c r="N357" s="13"/>
      <c r="O357" s="13"/>
      <c r="P357" s="13"/>
      <c r="Q357" s="13"/>
      <c r="R357" s="13"/>
      <c r="S357" s="13"/>
      <c r="T357" s="13"/>
      <c r="U357" s="13"/>
      <c r="V357" s="13"/>
      <c r="W357" s="13"/>
      <c r="X357" s="13"/>
      <c r="Y357" s="13"/>
      <c r="Z357" s="13"/>
      <c r="AA357" s="13"/>
      <c r="AB357" s="13"/>
    </row>
    <row r="358" spans="1:28" ht="22.5" customHeight="1">
      <c r="A358" s="16" t="s">
        <v>539</v>
      </c>
      <c r="B358" s="8"/>
      <c r="C358" s="8"/>
      <c r="D358" s="8"/>
      <c r="E358" s="8"/>
      <c r="F358" s="16"/>
      <c r="G358" s="8"/>
      <c r="H358" s="8"/>
      <c r="I358" s="8"/>
      <c r="J358" s="8"/>
      <c r="K358" s="13"/>
      <c r="L358" s="13"/>
      <c r="M358" s="13"/>
      <c r="N358" s="13"/>
      <c r="O358" s="13"/>
      <c r="P358" s="13"/>
      <c r="Q358" s="13"/>
      <c r="R358" s="13"/>
      <c r="S358" s="13"/>
      <c r="T358" s="13"/>
      <c r="U358" s="13"/>
      <c r="V358" s="13"/>
      <c r="W358" s="13"/>
      <c r="X358" s="13"/>
      <c r="Y358" s="13"/>
      <c r="Z358" s="13"/>
      <c r="AA358" s="13"/>
      <c r="AB358" s="13"/>
    </row>
    <row r="359" spans="1:28" ht="22.5" customHeight="1">
      <c r="A359" s="16" t="s">
        <v>540</v>
      </c>
      <c r="B359" s="8"/>
      <c r="C359" s="8"/>
      <c r="D359" s="8"/>
      <c r="E359" s="8"/>
      <c r="F359" s="16"/>
      <c r="G359" s="8"/>
      <c r="H359" s="8"/>
      <c r="I359" s="8"/>
      <c r="J359" s="8"/>
      <c r="K359" s="13"/>
      <c r="L359" s="13"/>
      <c r="M359" s="13"/>
      <c r="N359" s="13"/>
      <c r="O359" s="13"/>
      <c r="P359" s="13"/>
      <c r="Q359" s="13"/>
      <c r="R359" s="13"/>
      <c r="S359" s="13"/>
      <c r="T359" s="13"/>
      <c r="U359" s="13"/>
      <c r="V359" s="13"/>
      <c r="W359" s="13"/>
      <c r="X359" s="13"/>
      <c r="Y359" s="13"/>
      <c r="Z359" s="13"/>
      <c r="AA359" s="13"/>
      <c r="AB359" s="13"/>
    </row>
    <row r="360" spans="1:28" ht="22.5" customHeight="1">
      <c r="A360" s="16" t="s">
        <v>541</v>
      </c>
      <c r="B360" s="8"/>
      <c r="C360" s="8"/>
      <c r="D360" s="8"/>
      <c r="E360" s="8"/>
      <c r="F360" s="16"/>
      <c r="G360" s="8"/>
      <c r="H360" s="8"/>
      <c r="I360" s="8"/>
      <c r="J360" s="8"/>
      <c r="K360" s="13"/>
      <c r="L360" s="13"/>
      <c r="M360" s="13"/>
      <c r="N360" s="13"/>
      <c r="O360" s="13"/>
      <c r="P360" s="13"/>
      <c r="Q360" s="13"/>
      <c r="R360" s="13"/>
      <c r="S360" s="13"/>
      <c r="T360" s="13"/>
      <c r="U360" s="13"/>
      <c r="V360" s="13"/>
      <c r="W360" s="13"/>
      <c r="X360" s="13"/>
      <c r="Y360" s="13"/>
      <c r="Z360" s="13"/>
      <c r="AA360" s="13"/>
      <c r="AB360" s="13"/>
    </row>
    <row r="361" spans="1:28" ht="22.5" customHeight="1">
      <c r="A361" s="16" t="s">
        <v>542</v>
      </c>
      <c r="B361" s="8"/>
      <c r="C361" s="8"/>
      <c r="D361" s="8"/>
      <c r="E361" s="8"/>
      <c r="F361" s="16"/>
      <c r="G361" s="8"/>
      <c r="H361" s="8"/>
      <c r="I361" s="8"/>
      <c r="J361" s="8"/>
      <c r="K361" s="13"/>
      <c r="L361" s="13"/>
      <c r="M361" s="13"/>
      <c r="N361" s="13"/>
      <c r="O361" s="13"/>
      <c r="P361" s="13"/>
      <c r="Q361" s="13"/>
      <c r="R361" s="13"/>
      <c r="S361" s="13"/>
      <c r="T361" s="13"/>
      <c r="U361" s="13"/>
      <c r="V361" s="13"/>
      <c r="W361" s="13"/>
      <c r="X361" s="13"/>
      <c r="Y361" s="13"/>
      <c r="Z361" s="13"/>
      <c r="AA361" s="13"/>
      <c r="AB361" s="13"/>
    </row>
    <row r="362" spans="1:28" ht="22.5" customHeight="1">
      <c r="A362" s="16" t="s">
        <v>543</v>
      </c>
      <c r="B362" s="8"/>
      <c r="C362" s="8"/>
      <c r="D362" s="8"/>
      <c r="E362" s="8"/>
      <c r="F362" s="16"/>
      <c r="G362" s="8"/>
      <c r="H362" s="8"/>
      <c r="I362" s="8"/>
      <c r="J362" s="8"/>
      <c r="K362" s="13"/>
      <c r="L362" s="13"/>
      <c r="M362" s="13"/>
      <c r="N362" s="13"/>
      <c r="O362" s="13"/>
      <c r="P362" s="13"/>
      <c r="Q362" s="13"/>
      <c r="R362" s="13"/>
      <c r="S362" s="13"/>
      <c r="T362" s="13"/>
      <c r="U362" s="13"/>
      <c r="V362" s="13"/>
      <c r="W362" s="13"/>
      <c r="X362" s="13"/>
      <c r="Y362" s="13"/>
      <c r="Z362" s="13"/>
      <c r="AA362" s="13"/>
      <c r="AB362" s="13"/>
    </row>
    <row r="363" spans="1:28" ht="22.5" customHeight="1">
      <c r="A363" s="16" t="s">
        <v>544</v>
      </c>
      <c r="B363" s="8"/>
      <c r="C363" s="8"/>
      <c r="D363" s="8"/>
      <c r="E363" s="8"/>
      <c r="F363" s="16"/>
      <c r="G363" s="8"/>
      <c r="H363" s="8"/>
      <c r="I363" s="8"/>
      <c r="J363" s="8"/>
      <c r="K363" s="13"/>
      <c r="L363" s="13"/>
      <c r="M363" s="13"/>
      <c r="N363" s="13"/>
      <c r="O363" s="13"/>
      <c r="P363" s="13"/>
      <c r="Q363" s="13"/>
      <c r="R363" s="13"/>
      <c r="S363" s="13"/>
      <c r="T363" s="13"/>
      <c r="U363" s="13"/>
      <c r="V363" s="13"/>
      <c r="W363" s="13"/>
      <c r="X363" s="13"/>
      <c r="Y363" s="13"/>
      <c r="Z363" s="13"/>
      <c r="AA363" s="13"/>
      <c r="AB363" s="13"/>
    </row>
    <row r="364" spans="1:28" ht="22.5" customHeight="1">
      <c r="A364" s="16" t="s">
        <v>545</v>
      </c>
      <c r="B364" s="8"/>
      <c r="C364" s="8"/>
      <c r="D364" s="8"/>
      <c r="E364" s="8"/>
      <c r="F364" s="16"/>
      <c r="G364" s="8"/>
      <c r="H364" s="8"/>
      <c r="I364" s="8"/>
      <c r="J364" s="8"/>
      <c r="K364" s="13"/>
      <c r="L364" s="13"/>
      <c r="M364" s="13"/>
      <c r="N364" s="13"/>
      <c r="O364" s="13"/>
      <c r="P364" s="13"/>
      <c r="Q364" s="13"/>
      <c r="R364" s="13"/>
      <c r="S364" s="13"/>
      <c r="T364" s="13"/>
      <c r="U364" s="13"/>
      <c r="V364" s="13"/>
      <c r="W364" s="13"/>
      <c r="X364" s="13"/>
      <c r="Y364" s="13"/>
      <c r="Z364" s="13"/>
      <c r="AA364" s="13"/>
      <c r="AB364" s="13"/>
    </row>
    <row r="365" spans="1:28" ht="22.5" customHeight="1">
      <c r="A365" s="16" t="s">
        <v>546</v>
      </c>
      <c r="B365" s="8"/>
      <c r="C365" s="8"/>
      <c r="D365" s="8"/>
      <c r="E365" s="8"/>
      <c r="F365" s="16"/>
      <c r="G365" s="8"/>
      <c r="H365" s="8"/>
      <c r="I365" s="8"/>
      <c r="J365" s="8"/>
      <c r="K365" s="13"/>
      <c r="L365" s="13"/>
      <c r="M365" s="13"/>
      <c r="N365" s="13"/>
      <c r="O365" s="13"/>
      <c r="P365" s="13"/>
      <c r="Q365" s="13"/>
      <c r="R365" s="13"/>
      <c r="S365" s="13"/>
      <c r="T365" s="13"/>
      <c r="U365" s="13"/>
      <c r="V365" s="13"/>
      <c r="W365" s="13"/>
      <c r="X365" s="13"/>
      <c r="Y365" s="13"/>
      <c r="Z365" s="13"/>
      <c r="AA365" s="13"/>
      <c r="AB365" s="13"/>
    </row>
    <row r="366" spans="1:28" ht="22.5" customHeight="1">
      <c r="A366" s="16" t="s">
        <v>547</v>
      </c>
      <c r="B366" s="8"/>
      <c r="C366" s="8"/>
      <c r="D366" s="8"/>
      <c r="E366" s="8"/>
      <c r="F366" s="16"/>
      <c r="G366" s="8"/>
      <c r="H366" s="8"/>
      <c r="I366" s="8"/>
      <c r="J366" s="8"/>
      <c r="K366" s="13"/>
      <c r="L366" s="13"/>
      <c r="M366" s="13"/>
      <c r="N366" s="13"/>
      <c r="O366" s="13"/>
      <c r="P366" s="13"/>
      <c r="Q366" s="13"/>
      <c r="R366" s="13"/>
      <c r="S366" s="13"/>
      <c r="T366" s="13"/>
      <c r="U366" s="13"/>
      <c r="V366" s="13"/>
      <c r="W366" s="13"/>
      <c r="X366" s="13"/>
      <c r="Y366" s="13"/>
      <c r="Z366" s="13"/>
      <c r="AA366" s="13"/>
      <c r="AB366" s="13"/>
    </row>
    <row r="367" spans="1:28" ht="22.5" customHeight="1">
      <c r="A367" s="16" t="s">
        <v>548</v>
      </c>
      <c r="B367" s="8"/>
      <c r="C367" s="8"/>
      <c r="D367" s="8"/>
      <c r="E367" s="8"/>
      <c r="F367" s="16"/>
      <c r="G367" s="8"/>
      <c r="H367" s="8"/>
      <c r="I367" s="8"/>
      <c r="J367" s="8"/>
      <c r="K367" s="13"/>
      <c r="L367" s="13"/>
      <c r="M367" s="13"/>
      <c r="N367" s="13"/>
      <c r="O367" s="13"/>
      <c r="P367" s="13"/>
      <c r="Q367" s="13"/>
      <c r="R367" s="13"/>
      <c r="S367" s="13"/>
      <c r="T367" s="13"/>
      <c r="U367" s="13"/>
      <c r="V367" s="13"/>
      <c r="W367" s="13"/>
      <c r="X367" s="13"/>
      <c r="Y367" s="13"/>
      <c r="Z367" s="13"/>
      <c r="AA367" s="13"/>
      <c r="AB367" s="13"/>
    </row>
    <row r="368" spans="1:28" ht="22.5" customHeight="1">
      <c r="A368" s="16" t="s">
        <v>549</v>
      </c>
      <c r="B368" s="8"/>
      <c r="C368" s="8"/>
      <c r="D368" s="8"/>
      <c r="E368" s="8"/>
      <c r="F368" s="16"/>
      <c r="G368" s="8"/>
      <c r="H368" s="8"/>
      <c r="I368" s="8"/>
      <c r="J368" s="8"/>
      <c r="K368" s="13"/>
      <c r="L368" s="13"/>
      <c r="M368" s="13"/>
      <c r="N368" s="13"/>
      <c r="O368" s="13"/>
      <c r="P368" s="13"/>
      <c r="Q368" s="13"/>
      <c r="R368" s="13"/>
      <c r="S368" s="13"/>
      <c r="T368" s="13"/>
      <c r="U368" s="13"/>
      <c r="V368" s="13"/>
      <c r="W368" s="13"/>
      <c r="X368" s="13"/>
      <c r="Y368" s="13"/>
      <c r="Z368" s="13"/>
      <c r="AA368" s="13"/>
      <c r="AB368" s="13"/>
    </row>
    <row r="369" spans="1:28" ht="22.5" customHeight="1">
      <c r="A369" s="16" t="s">
        <v>550</v>
      </c>
      <c r="B369" s="8"/>
      <c r="C369" s="8"/>
      <c r="D369" s="8"/>
      <c r="E369" s="8"/>
      <c r="F369" s="16"/>
      <c r="G369" s="8"/>
      <c r="H369" s="8"/>
      <c r="I369" s="8"/>
      <c r="J369" s="8"/>
      <c r="K369" s="13"/>
      <c r="L369" s="13"/>
      <c r="M369" s="13"/>
      <c r="N369" s="13"/>
      <c r="O369" s="13"/>
      <c r="P369" s="13"/>
      <c r="Q369" s="13"/>
      <c r="R369" s="13"/>
      <c r="S369" s="13"/>
      <c r="T369" s="13"/>
      <c r="U369" s="13"/>
      <c r="V369" s="13"/>
      <c r="W369" s="13"/>
      <c r="X369" s="13"/>
      <c r="Y369" s="13"/>
      <c r="Z369" s="13"/>
      <c r="AA369" s="13"/>
      <c r="AB369" s="13"/>
    </row>
    <row r="370" spans="1:28" ht="22.5" customHeight="1">
      <c r="A370" s="16" t="s">
        <v>551</v>
      </c>
      <c r="B370" s="8"/>
      <c r="C370" s="8"/>
      <c r="D370" s="8"/>
      <c r="E370" s="8"/>
      <c r="F370" s="16"/>
      <c r="G370" s="8"/>
      <c r="H370" s="8"/>
      <c r="I370" s="8"/>
      <c r="J370" s="8"/>
      <c r="K370" s="13"/>
      <c r="L370" s="13"/>
      <c r="M370" s="13"/>
      <c r="N370" s="13"/>
      <c r="O370" s="13"/>
      <c r="P370" s="13"/>
      <c r="Q370" s="13"/>
      <c r="R370" s="13"/>
      <c r="S370" s="13"/>
      <c r="T370" s="13"/>
      <c r="U370" s="13"/>
      <c r="V370" s="13"/>
      <c r="W370" s="13"/>
      <c r="X370" s="13"/>
      <c r="Y370" s="13"/>
      <c r="Z370" s="13"/>
      <c r="AA370" s="13"/>
      <c r="AB370" s="13"/>
    </row>
    <row r="371" spans="1:28" ht="22.5" customHeight="1">
      <c r="A371" s="16" t="s">
        <v>552</v>
      </c>
      <c r="B371" s="8"/>
      <c r="C371" s="8"/>
      <c r="D371" s="8"/>
      <c r="E371" s="8"/>
      <c r="F371" s="16"/>
      <c r="G371" s="8"/>
      <c r="H371" s="8"/>
      <c r="I371" s="8"/>
      <c r="J371" s="8"/>
      <c r="K371" s="13"/>
      <c r="L371" s="13"/>
      <c r="M371" s="13"/>
      <c r="N371" s="13"/>
      <c r="O371" s="13"/>
      <c r="P371" s="13"/>
      <c r="Q371" s="13"/>
      <c r="R371" s="13"/>
      <c r="S371" s="13"/>
      <c r="T371" s="13"/>
      <c r="U371" s="13"/>
      <c r="V371" s="13"/>
      <c r="W371" s="13"/>
      <c r="X371" s="13"/>
      <c r="Y371" s="13"/>
      <c r="Z371" s="13"/>
      <c r="AA371" s="13"/>
      <c r="AB371" s="13"/>
    </row>
    <row r="372" spans="1:28" ht="22.5" customHeight="1">
      <c r="A372" s="16" t="s">
        <v>553</v>
      </c>
      <c r="B372" s="8"/>
      <c r="C372" s="8"/>
      <c r="D372" s="8"/>
      <c r="E372" s="8"/>
      <c r="F372" s="16"/>
      <c r="G372" s="8"/>
      <c r="H372" s="8"/>
      <c r="I372" s="8"/>
      <c r="J372" s="8"/>
      <c r="K372" s="13"/>
      <c r="L372" s="13"/>
      <c r="M372" s="13"/>
      <c r="N372" s="13"/>
      <c r="O372" s="13"/>
      <c r="P372" s="13"/>
      <c r="Q372" s="13"/>
      <c r="R372" s="13"/>
      <c r="S372" s="13"/>
      <c r="T372" s="13"/>
      <c r="U372" s="13"/>
      <c r="V372" s="13"/>
      <c r="W372" s="13"/>
      <c r="X372" s="13"/>
      <c r="Y372" s="13"/>
      <c r="Z372" s="13"/>
      <c r="AA372" s="13"/>
      <c r="AB372" s="13"/>
    </row>
    <row r="373" spans="1:28" ht="22.5" customHeight="1">
      <c r="A373" s="16" t="s">
        <v>554</v>
      </c>
      <c r="B373" s="8"/>
      <c r="C373" s="8"/>
      <c r="D373" s="8"/>
      <c r="E373" s="8"/>
      <c r="F373" s="16"/>
      <c r="G373" s="8"/>
      <c r="H373" s="8"/>
      <c r="I373" s="8"/>
      <c r="J373" s="8"/>
      <c r="K373" s="13"/>
      <c r="L373" s="13"/>
      <c r="M373" s="13"/>
      <c r="N373" s="13"/>
      <c r="O373" s="13"/>
      <c r="P373" s="13"/>
      <c r="Q373" s="13"/>
      <c r="R373" s="13"/>
      <c r="S373" s="13"/>
      <c r="T373" s="13"/>
      <c r="U373" s="13"/>
      <c r="V373" s="13"/>
      <c r="W373" s="13"/>
      <c r="X373" s="13"/>
      <c r="Y373" s="13"/>
      <c r="Z373" s="13"/>
      <c r="AA373" s="13"/>
      <c r="AB373" s="13"/>
    </row>
    <row r="374" spans="1:28" ht="22.5" customHeight="1">
      <c r="A374" s="16" t="s">
        <v>555</v>
      </c>
      <c r="B374" s="8"/>
      <c r="C374" s="8"/>
      <c r="D374" s="8"/>
      <c r="E374" s="8"/>
      <c r="F374" s="16"/>
      <c r="G374" s="8"/>
      <c r="H374" s="8"/>
      <c r="I374" s="8"/>
      <c r="J374" s="8"/>
      <c r="K374" s="13"/>
      <c r="L374" s="13"/>
      <c r="M374" s="13"/>
      <c r="N374" s="13"/>
      <c r="O374" s="13"/>
      <c r="P374" s="13"/>
      <c r="Q374" s="13"/>
      <c r="R374" s="13"/>
      <c r="S374" s="13"/>
      <c r="T374" s="13"/>
      <c r="U374" s="13"/>
      <c r="V374" s="13"/>
      <c r="W374" s="13"/>
      <c r="X374" s="13"/>
      <c r="Y374" s="13"/>
      <c r="Z374" s="13"/>
      <c r="AA374" s="13"/>
      <c r="AB374" s="13"/>
    </row>
    <row r="375" spans="1:28" ht="22.5" customHeight="1">
      <c r="A375" s="16" t="s">
        <v>556</v>
      </c>
      <c r="B375" s="8"/>
      <c r="C375" s="8"/>
      <c r="D375" s="8"/>
      <c r="E375" s="8"/>
      <c r="F375" s="16"/>
      <c r="G375" s="8"/>
      <c r="H375" s="8"/>
      <c r="I375" s="8"/>
      <c r="J375" s="8"/>
      <c r="K375" s="13"/>
      <c r="L375" s="13"/>
      <c r="M375" s="13"/>
      <c r="N375" s="13"/>
      <c r="O375" s="13"/>
      <c r="P375" s="13"/>
      <c r="Q375" s="13"/>
      <c r="R375" s="13"/>
      <c r="S375" s="13"/>
      <c r="T375" s="13"/>
      <c r="U375" s="13"/>
      <c r="V375" s="13"/>
      <c r="W375" s="13"/>
      <c r="X375" s="13"/>
      <c r="Y375" s="13"/>
      <c r="Z375" s="13"/>
      <c r="AA375" s="13"/>
      <c r="AB375" s="13"/>
    </row>
    <row r="376" spans="1:28" ht="22.5" customHeight="1">
      <c r="A376" s="16" t="s">
        <v>557</v>
      </c>
      <c r="B376" s="8"/>
      <c r="C376" s="8"/>
      <c r="D376" s="8"/>
      <c r="E376" s="8"/>
      <c r="F376" s="16"/>
      <c r="G376" s="8"/>
      <c r="H376" s="8"/>
      <c r="I376" s="8"/>
      <c r="J376" s="8"/>
      <c r="K376" s="13"/>
      <c r="L376" s="13"/>
      <c r="M376" s="13"/>
      <c r="N376" s="13"/>
      <c r="O376" s="13"/>
      <c r="P376" s="13"/>
      <c r="Q376" s="13"/>
      <c r="R376" s="13"/>
      <c r="S376" s="13"/>
      <c r="T376" s="13"/>
      <c r="U376" s="13"/>
      <c r="V376" s="13"/>
      <c r="W376" s="13"/>
      <c r="X376" s="13"/>
      <c r="Y376" s="13"/>
      <c r="Z376" s="13"/>
      <c r="AA376" s="13"/>
      <c r="AB376" s="13"/>
    </row>
    <row r="377" spans="1:28" ht="22.5" customHeight="1">
      <c r="A377" s="16" t="s">
        <v>558</v>
      </c>
      <c r="B377" s="8"/>
      <c r="C377" s="8"/>
      <c r="D377" s="8"/>
      <c r="E377" s="8"/>
      <c r="F377" s="16"/>
      <c r="G377" s="8"/>
      <c r="H377" s="8"/>
      <c r="I377" s="8"/>
      <c r="J377" s="8"/>
      <c r="K377" s="13"/>
      <c r="L377" s="13"/>
      <c r="M377" s="13"/>
      <c r="N377" s="13"/>
      <c r="O377" s="13"/>
      <c r="P377" s="13"/>
      <c r="Q377" s="13"/>
      <c r="R377" s="13"/>
      <c r="S377" s="13"/>
      <c r="T377" s="13"/>
      <c r="U377" s="13"/>
      <c r="V377" s="13"/>
      <c r="W377" s="13"/>
      <c r="X377" s="13"/>
      <c r="Y377" s="13"/>
      <c r="Z377" s="13"/>
      <c r="AA377" s="13"/>
      <c r="AB377" s="13"/>
    </row>
    <row r="378" spans="1:28" ht="22.5" customHeight="1">
      <c r="A378" s="16" t="s">
        <v>559</v>
      </c>
      <c r="B378" s="8"/>
      <c r="C378" s="8"/>
      <c r="D378" s="8"/>
      <c r="E378" s="8"/>
      <c r="F378" s="16"/>
      <c r="G378" s="8"/>
      <c r="H378" s="8"/>
      <c r="I378" s="8"/>
      <c r="J378" s="8"/>
      <c r="K378" s="13"/>
      <c r="L378" s="13"/>
      <c r="M378" s="13"/>
      <c r="N378" s="13"/>
      <c r="O378" s="13"/>
      <c r="P378" s="13"/>
      <c r="Q378" s="13"/>
      <c r="R378" s="13"/>
      <c r="S378" s="13"/>
      <c r="T378" s="13"/>
      <c r="U378" s="13"/>
      <c r="V378" s="13"/>
      <c r="W378" s="13"/>
      <c r="X378" s="13"/>
      <c r="Y378" s="13"/>
      <c r="Z378" s="13"/>
      <c r="AA378" s="13"/>
      <c r="AB378" s="13"/>
    </row>
    <row r="379" spans="1:28" ht="22.5" customHeight="1">
      <c r="A379" s="16" t="s">
        <v>560</v>
      </c>
      <c r="B379" s="8"/>
      <c r="C379" s="8"/>
      <c r="D379" s="8"/>
      <c r="E379" s="8"/>
      <c r="F379" s="16"/>
      <c r="G379" s="8"/>
      <c r="H379" s="8"/>
      <c r="I379" s="8"/>
      <c r="J379" s="8"/>
      <c r="K379" s="13"/>
      <c r="L379" s="13"/>
      <c r="M379" s="13"/>
      <c r="N379" s="13"/>
      <c r="O379" s="13"/>
      <c r="P379" s="13"/>
      <c r="Q379" s="13"/>
      <c r="R379" s="13"/>
      <c r="S379" s="13"/>
      <c r="T379" s="13"/>
      <c r="U379" s="13"/>
      <c r="V379" s="13"/>
      <c r="W379" s="13"/>
      <c r="X379" s="13"/>
      <c r="Y379" s="13"/>
      <c r="Z379" s="13"/>
      <c r="AA379" s="13"/>
      <c r="AB379" s="13"/>
    </row>
    <row r="380" spans="1:28" ht="22.5" customHeight="1">
      <c r="A380" s="16" t="s">
        <v>561</v>
      </c>
      <c r="B380" s="8"/>
      <c r="C380" s="8"/>
      <c r="D380" s="8"/>
      <c r="E380" s="8"/>
      <c r="F380" s="16"/>
      <c r="G380" s="8"/>
      <c r="H380" s="8"/>
      <c r="I380" s="8"/>
      <c r="J380" s="8"/>
      <c r="K380" s="13"/>
      <c r="L380" s="13"/>
      <c r="M380" s="13"/>
      <c r="N380" s="13"/>
      <c r="O380" s="13"/>
      <c r="P380" s="13"/>
      <c r="Q380" s="13"/>
      <c r="R380" s="13"/>
      <c r="S380" s="13"/>
      <c r="T380" s="13"/>
      <c r="U380" s="13"/>
      <c r="V380" s="13"/>
      <c r="W380" s="13"/>
      <c r="X380" s="13"/>
      <c r="Y380" s="13"/>
      <c r="Z380" s="13"/>
      <c r="AA380" s="13"/>
      <c r="AB380" s="13"/>
    </row>
    <row r="381" spans="1:28" ht="22.5" customHeight="1">
      <c r="A381" s="16" t="s">
        <v>562</v>
      </c>
      <c r="B381" s="8"/>
      <c r="C381" s="8"/>
      <c r="D381" s="8"/>
      <c r="E381" s="8"/>
      <c r="F381" s="16"/>
      <c r="G381" s="8"/>
      <c r="H381" s="8"/>
      <c r="I381" s="8"/>
      <c r="J381" s="8"/>
      <c r="K381" s="13"/>
      <c r="L381" s="13"/>
      <c r="M381" s="13"/>
      <c r="N381" s="13"/>
      <c r="O381" s="13"/>
      <c r="P381" s="13"/>
      <c r="Q381" s="13"/>
      <c r="R381" s="13"/>
      <c r="S381" s="13"/>
      <c r="T381" s="13"/>
      <c r="U381" s="13"/>
      <c r="V381" s="13"/>
      <c r="W381" s="13"/>
      <c r="X381" s="13"/>
      <c r="Y381" s="13"/>
      <c r="Z381" s="13"/>
      <c r="AA381" s="13"/>
      <c r="AB381" s="13"/>
    </row>
    <row r="382" spans="1:28" ht="22.5" customHeight="1">
      <c r="A382" s="16" t="s">
        <v>563</v>
      </c>
      <c r="B382" s="8"/>
      <c r="C382" s="8"/>
      <c r="D382" s="8"/>
      <c r="E382" s="8"/>
      <c r="F382" s="16"/>
      <c r="G382" s="8"/>
      <c r="H382" s="8"/>
      <c r="I382" s="8"/>
      <c r="J382" s="8"/>
      <c r="K382" s="13"/>
      <c r="L382" s="13"/>
      <c r="M382" s="13"/>
      <c r="N382" s="13"/>
      <c r="O382" s="13"/>
      <c r="P382" s="13"/>
      <c r="Q382" s="13"/>
      <c r="R382" s="13"/>
      <c r="S382" s="13"/>
      <c r="T382" s="13"/>
      <c r="U382" s="13"/>
      <c r="V382" s="13"/>
      <c r="W382" s="13"/>
      <c r="X382" s="13"/>
      <c r="Y382" s="13"/>
      <c r="Z382" s="13"/>
      <c r="AA382" s="13"/>
      <c r="AB382" s="13"/>
    </row>
    <row r="383" spans="1:28" ht="22.5" customHeight="1">
      <c r="A383" s="16" t="s">
        <v>564</v>
      </c>
      <c r="B383" s="8"/>
      <c r="C383" s="8"/>
      <c r="D383" s="8"/>
      <c r="E383" s="8"/>
      <c r="F383" s="16"/>
      <c r="G383" s="8"/>
      <c r="H383" s="8"/>
      <c r="I383" s="8"/>
      <c r="J383" s="8"/>
      <c r="K383" s="13"/>
      <c r="L383" s="13"/>
      <c r="M383" s="13"/>
      <c r="N383" s="13"/>
      <c r="O383" s="13"/>
      <c r="P383" s="13"/>
      <c r="Q383" s="13"/>
      <c r="R383" s="13"/>
      <c r="S383" s="13"/>
      <c r="T383" s="13"/>
      <c r="U383" s="13"/>
      <c r="V383" s="13"/>
      <c r="W383" s="13"/>
      <c r="X383" s="13"/>
      <c r="Y383" s="13"/>
      <c r="Z383" s="13"/>
      <c r="AA383" s="13"/>
      <c r="AB383" s="13"/>
    </row>
    <row r="384" spans="1:28" ht="22.5" customHeight="1">
      <c r="A384" s="16" t="s">
        <v>565</v>
      </c>
      <c r="B384" s="8"/>
      <c r="C384" s="8"/>
      <c r="D384" s="8"/>
      <c r="E384" s="8"/>
      <c r="F384" s="16"/>
      <c r="G384" s="8"/>
      <c r="H384" s="8"/>
      <c r="I384" s="8"/>
      <c r="J384" s="8"/>
      <c r="K384" s="13"/>
      <c r="L384" s="13"/>
      <c r="M384" s="13"/>
      <c r="N384" s="13"/>
      <c r="O384" s="13"/>
      <c r="P384" s="13"/>
      <c r="Q384" s="13"/>
      <c r="R384" s="13"/>
      <c r="S384" s="13"/>
      <c r="T384" s="13"/>
      <c r="U384" s="13"/>
      <c r="V384" s="13"/>
      <c r="W384" s="13"/>
      <c r="X384" s="13"/>
      <c r="Y384" s="13"/>
      <c r="Z384" s="13"/>
      <c r="AA384" s="13"/>
      <c r="AB384" s="13"/>
    </row>
    <row r="385" spans="1:28" ht="22.5" customHeight="1">
      <c r="A385" s="16" t="s">
        <v>566</v>
      </c>
      <c r="B385" s="8"/>
      <c r="C385" s="8"/>
      <c r="D385" s="8"/>
      <c r="E385" s="8"/>
      <c r="F385" s="16"/>
      <c r="G385" s="8"/>
      <c r="H385" s="8"/>
      <c r="I385" s="8"/>
      <c r="J385" s="8"/>
      <c r="K385" s="13"/>
      <c r="L385" s="13"/>
      <c r="M385" s="13"/>
      <c r="N385" s="13"/>
      <c r="O385" s="13"/>
      <c r="P385" s="13"/>
      <c r="Q385" s="13"/>
      <c r="R385" s="13"/>
      <c r="S385" s="13"/>
      <c r="T385" s="13"/>
      <c r="U385" s="13"/>
      <c r="V385" s="13"/>
      <c r="W385" s="13"/>
      <c r="X385" s="13"/>
      <c r="Y385" s="13"/>
      <c r="Z385" s="13"/>
      <c r="AA385" s="13"/>
      <c r="AB385" s="13"/>
    </row>
    <row r="386" spans="1:28" ht="22.5" customHeight="1">
      <c r="A386" s="16" t="s">
        <v>567</v>
      </c>
      <c r="B386" s="8"/>
      <c r="C386" s="8"/>
      <c r="D386" s="8"/>
      <c r="E386" s="8"/>
      <c r="F386" s="16"/>
      <c r="G386" s="8"/>
      <c r="H386" s="8"/>
      <c r="I386" s="8"/>
      <c r="J386" s="8"/>
      <c r="K386" s="13"/>
      <c r="L386" s="13"/>
      <c r="M386" s="13"/>
      <c r="N386" s="13"/>
      <c r="O386" s="13"/>
      <c r="P386" s="13"/>
      <c r="Q386" s="13"/>
      <c r="R386" s="13"/>
      <c r="S386" s="13"/>
      <c r="T386" s="13"/>
      <c r="U386" s="13"/>
      <c r="V386" s="13"/>
      <c r="W386" s="13"/>
      <c r="X386" s="13"/>
      <c r="Y386" s="13"/>
      <c r="Z386" s="13"/>
      <c r="AA386" s="13"/>
      <c r="AB386" s="13"/>
    </row>
    <row r="387" spans="1:28" ht="22.5" customHeight="1">
      <c r="A387" s="16" t="s">
        <v>568</v>
      </c>
      <c r="B387" s="8"/>
      <c r="C387" s="8"/>
      <c r="D387" s="8"/>
      <c r="E387" s="8"/>
      <c r="F387" s="16"/>
      <c r="G387" s="8"/>
      <c r="H387" s="8"/>
      <c r="I387" s="8"/>
      <c r="J387" s="8"/>
      <c r="K387" s="13"/>
      <c r="L387" s="13"/>
      <c r="M387" s="13"/>
      <c r="N387" s="13"/>
      <c r="O387" s="13"/>
      <c r="P387" s="13"/>
      <c r="Q387" s="13"/>
      <c r="R387" s="13"/>
      <c r="S387" s="13"/>
      <c r="T387" s="13"/>
      <c r="U387" s="13"/>
      <c r="V387" s="13"/>
      <c r="W387" s="13"/>
      <c r="X387" s="13"/>
      <c r="Y387" s="13"/>
      <c r="Z387" s="13"/>
      <c r="AA387" s="13"/>
      <c r="AB387" s="13"/>
    </row>
    <row r="388" spans="1:28" ht="22.5" customHeight="1">
      <c r="A388" s="16" t="s">
        <v>569</v>
      </c>
      <c r="B388" s="8"/>
      <c r="C388" s="8"/>
      <c r="D388" s="8"/>
      <c r="E388" s="8"/>
      <c r="F388" s="16"/>
      <c r="G388" s="8"/>
      <c r="H388" s="8"/>
      <c r="I388" s="8"/>
      <c r="J388" s="8"/>
      <c r="K388" s="13"/>
      <c r="L388" s="13"/>
      <c r="M388" s="13"/>
      <c r="N388" s="13"/>
      <c r="O388" s="13"/>
      <c r="P388" s="13"/>
      <c r="Q388" s="13"/>
      <c r="R388" s="13"/>
      <c r="S388" s="13"/>
      <c r="T388" s="13"/>
      <c r="U388" s="13"/>
      <c r="V388" s="13"/>
      <c r="W388" s="13"/>
      <c r="X388" s="13"/>
      <c r="Y388" s="13"/>
      <c r="Z388" s="13"/>
      <c r="AA388" s="13"/>
      <c r="AB388" s="13"/>
    </row>
    <row r="389" spans="1:28" ht="22.5" customHeight="1">
      <c r="A389" s="16" t="s">
        <v>570</v>
      </c>
      <c r="B389" s="8"/>
      <c r="C389" s="8"/>
      <c r="D389" s="8"/>
      <c r="E389" s="8"/>
      <c r="F389" s="16"/>
      <c r="G389" s="8"/>
      <c r="H389" s="8"/>
      <c r="I389" s="8"/>
      <c r="J389" s="8"/>
      <c r="K389" s="13"/>
      <c r="L389" s="13"/>
      <c r="M389" s="13"/>
      <c r="N389" s="13"/>
      <c r="O389" s="13"/>
      <c r="P389" s="13"/>
      <c r="Q389" s="13"/>
      <c r="R389" s="13"/>
      <c r="S389" s="13"/>
      <c r="T389" s="13"/>
      <c r="U389" s="13"/>
      <c r="V389" s="13"/>
      <c r="W389" s="13"/>
      <c r="X389" s="13"/>
      <c r="Y389" s="13"/>
      <c r="Z389" s="13"/>
      <c r="AA389" s="13"/>
      <c r="AB389" s="13"/>
    </row>
    <row r="390" spans="1:28" ht="22.5" customHeight="1">
      <c r="A390" s="16" t="s">
        <v>571</v>
      </c>
      <c r="B390" s="8"/>
      <c r="C390" s="8"/>
      <c r="D390" s="8"/>
      <c r="E390" s="8"/>
      <c r="F390" s="16"/>
      <c r="G390" s="8"/>
      <c r="H390" s="8"/>
      <c r="I390" s="8"/>
      <c r="J390" s="8"/>
      <c r="K390" s="13"/>
      <c r="L390" s="13"/>
      <c r="M390" s="13"/>
      <c r="N390" s="13"/>
      <c r="O390" s="13"/>
      <c r="P390" s="13"/>
      <c r="Q390" s="13"/>
      <c r="R390" s="13"/>
      <c r="S390" s="13"/>
      <c r="T390" s="13"/>
      <c r="U390" s="13"/>
      <c r="V390" s="13"/>
      <c r="W390" s="13"/>
      <c r="X390" s="13"/>
      <c r="Y390" s="13"/>
      <c r="Z390" s="13"/>
      <c r="AA390" s="13"/>
      <c r="AB390" s="13"/>
    </row>
    <row r="391" spans="1:28" ht="22.5" customHeight="1">
      <c r="A391" s="16" t="s">
        <v>572</v>
      </c>
      <c r="B391" s="8"/>
      <c r="C391" s="8"/>
      <c r="D391" s="8"/>
      <c r="E391" s="8"/>
      <c r="F391" s="16"/>
      <c r="G391" s="8"/>
      <c r="H391" s="8"/>
      <c r="I391" s="8"/>
      <c r="J391" s="8"/>
      <c r="K391" s="13"/>
      <c r="L391" s="13"/>
      <c r="M391" s="13"/>
      <c r="N391" s="13"/>
      <c r="O391" s="13"/>
      <c r="P391" s="13"/>
      <c r="Q391" s="13"/>
      <c r="R391" s="13"/>
      <c r="S391" s="13"/>
      <c r="T391" s="13"/>
      <c r="U391" s="13"/>
      <c r="V391" s="13"/>
      <c r="W391" s="13"/>
      <c r="X391" s="13"/>
      <c r="Y391" s="13"/>
      <c r="Z391" s="13"/>
      <c r="AA391" s="13"/>
      <c r="AB391" s="13"/>
    </row>
    <row r="392" spans="1:28" ht="22.5" customHeight="1">
      <c r="A392" s="16" t="s">
        <v>573</v>
      </c>
      <c r="B392" s="8"/>
      <c r="C392" s="8"/>
      <c r="D392" s="8"/>
      <c r="E392" s="8"/>
      <c r="F392" s="16"/>
      <c r="G392" s="8"/>
      <c r="H392" s="8"/>
      <c r="I392" s="8"/>
      <c r="J392" s="8"/>
      <c r="K392" s="13"/>
      <c r="L392" s="13"/>
      <c r="M392" s="13"/>
      <c r="N392" s="13"/>
      <c r="O392" s="13"/>
      <c r="P392" s="13"/>
      <c r="Q392" s="13"/>
      <c r="R392" s="13"/>
      <c r="S392" s="13"/>
      <c r="T392" s="13"/>
      <c r="U392" s="13"/>
      <c r="V392" s="13"/>
      <c r="W392" s="13"/>
      <c r="X392" s="13"/>
      <c r="Y392" s="13"/>
      <c r="Z392" s="13"/>
      <c r="AA392" s="13"/>
      <c r="AB392" s="13"/>
    </row>
    <row r="393" spans="1:28" ht="22.5" customHeight="1">
      <c r="A393" s="16" t="s">
        <v>574</v>
      </c>
      <c r="B393" s="8"/>
      <c r="C393" s="8"/>
      <c r="D393" s="8"/>
      <c r="E393" s="8"/>
      <c r="F393" s="16"/>
      <c r="G393" s="8"/>
      <c r="H393" s="8"/>
      <c r="I393" s="8"/>
      <c r="J393" s="8"/>
      <c r="K393" s="13"/>
      <c r="L393" s="13"/>
      <c r="M393" s="13"/>
      <c r="N393" s="13"/>
      <c r="O393" s="13"/>
      <c r="P393" s="13"/>
      <c r="Q393" s="13"/>
      <c r="R393" s="13"/>
      <c r="S393" s="13"/>
      <c r="T393" s="13"/>
      <c r="U393" s="13"/>
      <c r="V393" s="13"/>
      <c r="W393" s="13"/>
      <c r="X393" s="13"/>
      <c r="Y393" s="13"/>
      <c r="Z393" s="13"/>
      <c r="AA393" s="13"/>
      <c r="AB393" s="13"/>
    </row>
    <row r="394" spans="1:28" ht="22.5" customHeight="1">
      <c r="A394" s="16" t="s">
        <v>575</v>
      </c>
      <c r="B394" s="8"/>
      <c r="C394" s="8"/>
      <c r="D394" s="8"/>
      <c r="E394" s="8"/>
      <c r="F394" s="16"/>
      <c r="G394" s="8"/>
      <c r="H394" s="8"/>
      <c r="I394" s="8"/>
      <c r="J394" s="8"/>
      <c r="K394" s="13"/>
      <c r="L394" s="13"/>
      <c r="M394" s="13"/>
      <c r="N394" s="13"/>
      <c r="O394" s="13"/>
      <c r="P394" s="13"/>
      <c r="Q394" s="13"/>
      <c r="R394" s="13"/>
      <c r="S394" s="13"/>
      <c r="T394" s="13"/>
      <c r="U394" s="13"/>
      <c r="V394" s="13"/>
      <c r="W394" s="13"/>
      <c r="X394" s="13"/>
      <c r="Y394" s="13"/>
      <c r="Z394" s="13"/>
      <c r="AA394" s="13"/>
      <c r="AB394" s="13"/>
    </row>
    <row r="395" spans="1:28" ht="22.5" customHeight="1">
      <c r="A395" s="16" t="s">
        <v>576</v>
      </c>
      <c r="B395" s="8"/>
      <c r="C395" s="8"/>
      <c r="D395" s="8"/>
      <c r="E395" s="8"/>
      <c r="F395" s="16"/>
      <c r="G395" s="8"/>
      <c r="H395" s="8"/>
      <c r="I395" s="8"/>
      <c r="J395" s="8"/>
      <c r="K395" s="13"/>
      <c r="L395" s="13"/>
      <c r="M395" s="13"/>
      <c r="N395" s="13"/>
      <c r="O395" s="13"/>
      <c r="P395" s="13"/>
      <c r="Q395" s="13"/>
      <c r="R395" s="13"/>
      <c r="S395" s="13"/>
      <c r="T395" s="13"/>
      <c r="U395" s="13"/>
      <c r="V395" s="13"/>
      <c r="W395" s="13"/>
      <c r="X395" s="13"/>
      <c r="Y395" s="13"/>
      <c r="Z395" s="13"/>
      <c r="AA395" s="13"/>
      <c r="AB395" s="13"/>
    </row>
    <row r="396" spans="1:28" ht="22.5" customHeight="1">
      <c r="A396" s="16" t="s">
        <v>577</v>
      </c>
      <c r="B396" s="8"/>
      <c r="C396" s="8"/>
      <c r="D396" s="8"/>
      <c r="E396" s="8"/>
      <c r="F396" s="16"/>
      <c r="G396" s="8"/>
      <c r="H396" s="8"/>
      <c r="I396" s="8"/>
      <c r="J396" s="8"/>
      <c r="K396" s="13"/>
      <c r="L396" s="13"/>
      <c r="M396" s="13"/>
      <c r="N396" s="13"/>
      <c r="O396" s="13"/>
      <c r="P396" s="13"/>
      <c r="Q396" s="13"/>
      <c r="R396" s="13"/>
      <c r="S396" s="13"/>
      <c r="T396" s="13"/>
      <c r="U396" s="13"/>
      <c r="V396" s="13"/>
      <c r="W396" s="13"/>
      <c r="X396" s="13"/>
      <c r="Y396" s="13"/>
      <c r="Z396" s="13"/>
      <c r="AA396" s="13"/>
      <c r="AB396" s="13"/>
    </row>
    <row r="397" spans="1:28" ht="22.5" customHeight="1">
      <c r="A397" s="16" t="s">
        <v>578</v>
      </c>
      <c r="B397" s="8"/>
      <c r="C397" s="8"/>
      <c r="D397" s="8"/>
      <c r="E397" s="8"/>
      <c r="F397" s="16"/>
      <c r="G397" s="8"/>
      <c r="H397" s="8"/>
      <c r="I397" s="8"/>
      <c r="J397" s="8"/>
      <c r="K397" s="13"/>
      <c r="L397" s="13"/>
      <c r="M397" s="13"/>
      <c r="N397" s="13"/>
      <c r="O397" s="13"/>
      <c r="P397" s="13"/>
      <c r="Q397" s="13"/>
      <c r="R397" s="13"/>
      <c r="S397" s="13"/>
      <c r="T397" s="13"/>
      <c r="U397" s="13"/>
      <c r="V397" s="13"/>
      <c r="W397" s="13"/>
      <c r="X397" s="13"/>
      <c r="Y397" s="13"/>
      <c r="Z397" s="13"/>
      <c r="AA397" s="13"/>
      <c r="AB397" s="13"/>
    </row>
    <row r="398" spans="1:28" ht="22.5" customHeight="1">
      <c r="A398" s="16" t="s">
        <v>579</v>
      </c>
      <c r="B398" s="8"/>
      <c r="C398" s="8"/>
      <c r="D398" s="8"/>
      <c r="E398" s="8"/>
      <c r="F398" s="16"/>
      <c r="G398" s="8"/>
      <c r="H398" s="8"/>
      <c r="I398" s="8"/>
      <c r="J398" s="8"/>
      <c r="K398" s="13"/>
      <c r="L398" s="13"/>
      <c r="M398" s="13"/>
      <c r="N398" s="13"/>
      <c r="O398" s="13"/>
      <c r="P398" s="13"/>
      <c r="Q398" s="13"/>
      <c r="R398" s="13"/>
      <c r="S398" s="13"/>
      <c r="T398" s="13"/>
      <c r="U398" s="13"/>
      <c r="V398" s="13"/>
      <c r="W398" s="13"/>
      <c r="X398" s="13"/>
      <c r="Y398" s="13"/>
      <c r="Z398" s="13"/>
      <c r="AA398" s="13"/>
      <c r="AB398" s="13"/>
    </row>
    <row r="399" spans="1:28" ht="22.5" customHeight="1">
      <c r="A399" s="16" t="s">
        <v>580</v>
      </c>
      <c r="B399" s="8"/>
      <c r="C399" s="8"/>
      <c r="D399" s="8"/>
      <c r="E399" s="8"/>
      <c r="F399" s="16"/>
      <c r="G399" s="8"/>
      <c r="H399" s="8"/>
      <c r="I399" s="8"/>
      <c r="J399" s="8"/>
      <c r="K399" s="13"/>
      <c r="L399" s="13"/>
      <c r="M399" s="13"/>
      <c r="N399" s="13"/>
      <c r="O399" s="13"/>
      <c r="P399" s="13"/>
      <c r="Q399" s="13"/>
      <c r="R399" s="13"/>
      <c r="S399" s="13"/>
      <c r="T399" s="13"/>
      <c r="U399" s="13"/>
      <c r="V399" s="13"/>
      <c r="W399" s="13"/>
      <c r="X399" s="13"/>
      <c r="Y399" s="13"/>
      <c r="Z399" s="13"/>
      <c r="AA399" s="13"/>
      <c r="AB399" s="13"/>
    </row>
    <row r="400" spans="1:28" ht="22.5" customHeight="1">
      <c r="A400" s="16" t="s">
        <v>581</v>
      </c>
      <c r="B400" s="8"/>
      <c r="C400" s="8"/>
      <c r="D400" s="8"/>
      <c r="E400" s="8"/>
      <c r="F400" s="16"/>
      <c r="G400" s="8"/>
      <c r="H400" s="8"/>
      <c r="I400" s="8"/>
      <c r="J400" s="8"/>
      <c r="K400" s="13"/>
      <c r="L400" s="13"/>
      <c r="M400" s="13"/>
      <c r="N400" s="13"/>
      <c r="O400" s="13"/>
      <c r="P400" s="13"/>
      <c r="Q400" s="13"/>
      <c r="R400" s="13"/>
      <c r="S400" s="13"/>
      <c r="T400" s="13"/>
      <c r="U400" s="13"/>
      <c r="V400" s="13"/>
      <c r="W400" s="13"/>
      <c r="X400" s="13"/>
      <c r="Y400" s="13"/>
      <c r="Z400" s="13"/>
      <c r="AA400" s="13"/>
      <c r="AB400" s="13"/>
    </row>
    <row r="401" spans="1:28" ht="22.5" customHeight="1">
      <c r="A401" s="16" t="s">
        <v>582</v>
      </c>
      <c r="B401" s="8"/>
      <c r="C401" s="8"/>
      <c r="D401" s="8"/>
      <c r="E401" s="8"/>
      <c r="F401" s="16"/>
      <c r="G401" s="8"/>
      <c r="H401" s="8"/>
      <c r="I401" s="8"/>
      <c r="J401" s="8"/>
      <c r="K401" s="13"/>
      <c r="L401" s="13"/>
      <c r="M401" s="13"/>
      <c r="N401" s="13"/>
      <c r="O401" s="13"/>
      <c r="P401" s="13"/>
      <c r="Q401" s="13"/>
      <c r="R401" s="13"/>
      <c r="S401" s="13"/>
      <c r="T401" s="13"/>
      <c r="U401" s="13"/>
      <c r="V401" s="13"/>
      <c r="W401" s="13"/>
      <c r="X401" s="13"/>
      <c r="Y401" s="13"/>
      <c r="Z401" s="13"/>
      <c r="AA401" s="13"/>
      <c r="AB401" s="13"/>
    </row>
    <row r="402" spans="1:28" ht="22.5" customHeight="1">
      <c r="A402" s="16" t="s">
        <v>583</v>
      </c>
      <c r="B402" s="8"/>
      <c r="C402" s="8"/>
      <c r="D402" s="8"/>
      <c r="E402" s="8"/>
      <c r="F402" s="16"/>
      <c r="G402" s="8"/>
      <c r="H402" s="8"/>
      <c r="I402" s="8"/>
      <c r="J402" s="8"/>
      <c r="K402" s="13"/>
      <c r="L402" s="13"/>
      <c r="M402" s="13"/>
      <c r="N402" s="13"/>
      <c r="O402" s="13"/>
      <c r="P402" s="13"/>
      <c r="Q402" s="13"/>
      <c r="R402" s="13"/>
      <c r="S402" s="13"/>
      <c r="T402" s="13"/>
      <c r="U402" s="13"/>
      <c r="V402" s="13"/>
      <c r="W402" s="13"/>
      <c r="X402" s="13"/>
      <c r="Y402" s="13"/>
      <c r="Z402" s="13"/>
      <c r="AA402" s="13"/>
      <c r="AB402" s="13"/>
    </row>
    <row r="403" spans="1:28" ht="22.5" customHeight="1">
      <c r="A403" s="16" t="s">
        <v>584</v>
      </c>
      <c r="B403" s="8"/>
      <c r="C403" s="8"/>
      <c r="D403" s="8"/>
      <c r="E403" s="8"/>
      <c r="F403" s="16"/>
      <c r="G403" s="8"/>
      <c r="H403" s="8"/>
      <c r="I403" s="8"/>
      <c r="J403" s="8"/>
      <c r="K403" s="13"/>
      <c r="L403" s="13"/>
      <c r="M403" s="13"/>
      <c r="N403" s="13"/>
      <c r="O403" s="13"/>
      <c r="P403" s="13"/>
      <c r="Q403" s="13"/>
      <c r="R403" s="13"/>
      <c r="S403" s="13"/>
      <c r="T403" s="13"/>
      <c r="U403" s="13"/>
      <c r="V403" s="13"/>
      <c r="W403" s="13"/>
      <c r="X403" s="13"/>
      <c r="Y403" s="13"/>
      <c r="Z403" s="13"/>
      <c r="AA403" s="13"/>
      <c r="AB403" s="13"/>
    </row>
    <row r="404" spans="1:28" ht="22.5" customHeight="1">
      <c r="A404" s="16" t="s">
        <v>585</v>
      </c>
      <c r="B404" s="8"/>
      <c r="C404" s="8"/>
      <c r="D404" s="8"/>
      <c r="E404" s="8"/>
      <c r="F404" s="16"/>
      <c r="G404" s="8"/>
      <c r="H404" s="8"/>
      <c r="I404" s="8"/>
      <c r="J404" s="8"/>
      <c r="K404" s="13"/>
      <c r="L404" s="13"/>
      <c r="M404" s="13"/>
      <c r="N404" s="13"/>
      <c r="O404" s="13"/>
      <c r="P404" s="13"/>
      <c r="Q404" s="13"/>
      <c r="R404" s="13"/>
      <c r="S404" s="13"/>
      <c r="T404" s="13"/>
      <c r="U404" s="13"/>
      <c r="V404" s="13"/>
      <c r="W404" s="13"/>
      <c r="X404" s="13"/>
      <c r="Y404" s="13"/>
      <c r="Z404" s="13"/>
      <c r="AA404" s="13"/>
      <c r="AB404" s="13"/>
    </row>
    <row r="405" spans="1:28" ht="22.5" customHeight="1">
      <c r="A405" s="16" t="s">
        <v>586</v>
      </c>
      <c r="B405" s="8"/>
      <c r="C405" s="8"/>
      <c r="D405" s="8"/>
      <c r="E405" s="8"/>
      <c r="F405" s="16"/>
      <c r="G405" s="8"/>
      <c r="H405" s="8"/>
      <c r="I405" s="8"/>
      <c r="J405" s="8"/>
      <c r="K405" s="13"/>
      <c r="L405" s="13"/>
      <c r="M405" s="13"/>
      <c r="N405" s="13"/>
      <c r="O405" s="13"/>
      <c r="P405" s="13"/>
      <c r="Q405" s="13"/>
      <c r="R405" s="13"/>
      <c r="S405" s="13"/>
      <c r="T405" s="13"/>
      <c r="U405" s="13"/>
      <c r="V405" s="13"/>
      <c r="W405" s="13"/>
      <c r="X405" s="13"/>
      <c r="Y405" s="13"/>
      <c r="Z405" s="13"/>
      <c r="AA405" s="13"/>
      <c r="AB405" s="13"/>
    </row>
    <row r="406" spans="1:28" ht="22.5" customHeight="1">
      <c r="A406" s="16" t="s">
        <v>587</v>
      </c>
      <c r="B406" s="8"/>
      <c r="C406" s="8"/>
      <c r="D406" s="8"/>
      <c r="E406" s="8"/>
      <c r="F406" s="16"/>
      <c r="G406" s="8"/>
      <c r="H406" s="8"/>
      <c r="I406" s="8"/>
      <c r="J406" s="8"/>
      <c r="K406" s="13"/>
      <c r="L406" s="13"/>
      <c r="M406" s="13"/>
      <c r="N406" s="13"/>
      <c r="O406" s="13"/>
      <c r="P406" s="13"/>
      <c r="Q406" s="13"/>
      <c r="R406" s="13"/>
      <c r="S406" s="13"/>
      <c r="T406" s="13"/>
      <c r="U406" s="13"/>
      <c r="V406" s="13"/>
      <c r="W406" s="13"/>
      <c r="X406" s="13"/>
      <c r="Y406" s="13"/>
      <c r="Z406" s="13"/>
      <c r="AA406" s="13"/>
      <c r="AB406" s="13"/>
    </row>
    <row r="407" spans="1:28" ht="22.5" customHeight="1">
      <c r="A407" s="34"/>
      <c r="B407" s="35"/>
      <c r="C407" s="35"/>
      <c r="D407" s="35"/>
      <c r="E407" s="35"/>
      <c r="F407" s="16"/>
      <c r="G407" s="35"/>
      <c r="H407" s="35"/>
      <c r="I407" s="35"/>
      <c r="J407" s="35"/>
      <c r="K407" s="13"/>
      <c r="L407" s="13"/>
      <c r="M407" s="13"/>
      <c r="N407" s="13"/>
      <c r="O407" s="13"/>
      <c r="P407" s="13"/>
      <c r="Q407" s="13"/>
      <c r="R407" s="13"/>
      <c r="S407" s="13"/>
      <c r="T407" s="13"/>
      <c r="U407" s="13"/>
      <c r="V407" s="13"/>
      <c r="W407" s="13"/>
      <c r="X407" s="13"/>
      <c r="Y407" s="13"/>
      <c r="Z407" s="13"/>
      <c r="AA407" s="13"/>
      <c r="AB407" s="13"/>
    </row>
    <row r="408" spans="1:28" ht="22.5" customHeight="1">
      <c r="A408" s="34"/>
      <c r="B408" s="35"/>
      <c r="C408" s="35"/>
      <c r="D408" s="35"/>
      <c r="E408" s="35"/>
      <c r="F408" s="16"/>
      <c r="G408" s="35"/>
      <c r="H408" s="35"/>
      <c r="I408" s="35"/>
      <c r="J408" s="35"/>
      <c r="K408" s="13"/>
      <c r="L408" s="13"/>
      <c r="M408" s="13"/>
      <c r="N408" s="13"/>
      <c r="O408" s="13"/>
      <c r="P408" s="13"/>
      <c r="Q408" s="13"/>
      <c r="R408" s="13"/>
      <c r="S408" s="13"/>
      <c r="T408" s="13"/>
      <c r="U408" s="13"/>
      <c r="V408" s="13"/>
      <c r="W408" s="13"/>
      <c r="X408" s="13"/>
      <c r="Y408" s="13"/>
      <c r="Z408" s="13"/>
      <c r="AA408" s="13"/>
      <c r="AB408" s="13"/>
    </row>
    <row r="409" spans="1:28" ht="22.5" customHeight="1">
      <c r="A409" s="34"/>
      <c r="B409" s="35"/>
      <c r="C409" s="35"/>
      <c r="D409" s="35"/>
      <c r="E409" s="35"/>
      <c r="F409" s="16"/>
      <c r="G409" s="35"/>
      <c r="H409" s="35"/>
      <c r="I409" s="35"/>
      <c r="J409" s="35"/>
      <c r="K409" s="13"/>
      <c r="L409" s="13"/>
      <c r="M409" s="13"/>
      <c r="N409" s="13"/>
      <c r="O409" s="13"/>
      <c r="P409" s="13"/>
      <c r="Q409" s="13"/>
      <c r="R409" s="13"/>
      <c r="S409" s="13"/>
      <c r="T409" s="13"/>
      <c r="U409" s="13"/>
      <c r="V409" s="13"/>
      <c r="W409" s="13"/>
      <c r="X409" s="13"/>
      <c r="Y409" s="13"/>
      <c r="Z409" s="13"/>
      <c r="AA409" s="13"/>
      <c r="AB409" s="13"/>
    </row>
    <row r="410" spans="1:28" ht="22.5" customHeight="1">
      <c r="A410" s="34"/>
      <c r="B410" s="35"/>
      <c r="C410" s="35"/>
      <c r="D410" s="35"/>
      <c r="E410" s="35"/>
      <c r="F410" s="16"/>
      <c r="G410" s="35"/>
      <c r="H410" s="35"/>
      <c r="I410" s="35"/>
      <c r="J410" s="35"/>
      <c r="K410" s="13"/>
      <c r="L410" s="13"/>
      <c r="M410" s="13"/>
      <c r="N410" s="13"/>
      <c r="O410" s="13"/>
      <c r="P410" s="13"/>
      <c r="Q410" s="13"/>
      <c r="R410" s="13"/>
      <c r="S410" s="13"/>
      <c r="T410" s="13"/>
      <c r="U410" s="13"/>
      <c r="V410" s="13"/>
      <c r="W410" s="13"/>
      <c r="X410" s="13"/>
      <c r="Y410" s="13"/>
      <c r="Z410" s="13"/>
      <c r="AA410" s="13"/>
      <c r="AB410" s="13"/>
    </row>
    <row r="411" spans="1:28" ht="22.5" customHeight="1">
      <c r="A411" s="34"/>
      <c r="B411" s="35"/>
      <c r="C411" s="35"/>
      <c r="D411" s="35"/>
      <c r="E411" s="35"/>
      <c r="F411" s="16"/>
      <c r="G411" s="35"/>
      <c r="H411" s="35"/>
      <c r="I411" s="35"/>
      <c r="J411" s="35"/>
      <c r="K411" s="13"/>
      <c r="L411" s="13"/>
      <c r="M411" s="13"/>
      <c r="N411" s="13"/>
      <c r="O411" s="13"/>
      <c r="P411" s="13"/>
      <c r="Q411" s="13"/>
      <c r="R411" s="13"/>
      <c r="S411" s="13"/>
      <c r="T411" s="13"/>
      <c r="U411" s="13"/>
      <c r="V411" s="13"/>
      <c r="W411" s="13"/>
      <c r="X411" s="13"/>
      <c r="Y411" s="13"/>
      <c r="Z411" s="13"/>
      <c r="AA411" s="13"/>
      <c r="AB411" s="13"/>
    </row>
    <row r="412" spans="1:28" ht="22.5" customHeight="1">
      <c r="A412" s="34"/>
      <c r="B412" s="35"/>
      <c r="C412" s="35"/>
      <c r="D412" s="35"/>
      <c r="E412" s="35"/>
      <c r="F412" s="16"/>
      <c r="G412" s="35"/>
      <c r="H412" s="35"/>
      <c r="I412" s="35"/>
      <c r="J412" s="35"/>
      <c r="K412" s="13"/>
      <c r="L412" s="13"/>
      <c r="M412" s="13"/>
      <c r="N412" s="13"/>
      <c r="O412" s="13"/>
      <c r="P412" s="13"/>
      <c r="Q412" s="13"/>
      <c r="R412" s="13"/>
      <c r="S412" s="13"/>
      <c r="T412" s="13"/>
      <c r="U412" s="13"/>
      <c r="V412" s="13"/>
      <c r="W412" s="13"/>
      <c r="X412" s="13"/>
      <c r="Y412" s="13"/>
      <c r="Z412" s="13"/>
      <c r="AA412" s="13"/>
      <c r="AB412" s="13"/>
    </row>
    <row r="413" spans="1:28" ht="22.5" customHeight="1">
      <c r="A413" s="34"/>
      <c r="B413" s="35"/>
      <c r="C413" s="35"/>
      <c r="D413" s="35"/>
      <c r="E413" s="35"/>
      <c r="F413" s="16"/>
      <c r="G413" s="35"/>
      <c r="H413" s="35"/>
      <c r="I413" s="35"/>
      <c r="J413" s="35"/>
    </row>
    <row r="414" spans="1:28" ht="22.5" customHeight="1">
      <c r="A414" s="34"/>
      <c r="B414" s="35"/>
      <c r="C414" s="35"/>
      <c r="D414" s="35"/>
      <c r="E414" s="35"/>
      <c r="F414" s="16"/>
      <c r="G414" s="35"/>
      <c r="H414" s="35"/>
      <c r="I414" s="35"/>
      <c r="J414" s="35"/>
    </row>
    <row r="415" spans="1:28" ht="22.5" customHeight="1">
      <c r="A415" s="34"/>
      <c r="B415" s="35"/>
      <c r="C415" s="35"/>
      <c r="D415" s="35"/>
      <c r="E415" s="35"/>
      <c r="F415" s="16"/>
      <c r="G415" s="35"/>
      <c r="H415" s="35"/>
      <c r="I415" s="35"/>
      <c r="J415" s="35"/>
    </row>
    <row r="416" spans="1:28" ht="22.5" customHeight="1">
      <c r="A416" s="34"/>
      <c r="B416" s="35"/>
      <c r="C416" s="35"/>
      <c r="D416" s="35"/>
      <c r="E416" s="35"/>
      <c r="F416" s="16"/>
      <c r="G416" s="35"/>
      <c r="H416" s="35"/>
      <c r="I416" s="35"/>
      <c r="J416" s="35"/>
    </row>
    <row r="417" spans="1:10" ht="22.5" customHeight="1">
      <c r="A417" s="34"/>
      <c r="B417" s="35"/>
      <c r="C417" s="35"/>
      <c r="D417" s="35"/>
      <c r="E417" s="35"/>
      <c r="F417" s="16"/>
      <c r="G417" s="35"/>
      <c r="H417" s="35"/>
      <c r="I417" s="35"/>
      <c r="J417" s="35"/>
    </row>
    <row r="418" spans="1:10" ht="22.5" customHeight="1">
      <c r="A418" s="34"/>
      <c r="B418" s="35"/>
      <c r="C418" s="35"/>
      <c r="D418" s="35"/>
      <c r="E418" s="35"/>
      <c r="F418" s="16"/>
      <c r="G418" s="35"/>
      <c r="H418" s="35"/>
      <c r="I418" s="35"/>
      <c r="J418" s="35"/>
    </row>
    <row r="419" spans="1:10" ht="22.5" customHeight="1">
      <c r="A419" s="34"/>
      <c r="B419" s="35"/>
      <c r="C419" s="35"/>
      <c r="D419" s="35"/>
      <c r="E419" s="35"/>
      <c r="F419" s="16"/>
      <c r="G419" s="35"/>
      <c r="H419" s="35"/>
      <c r="I419" s="35"/>
      <c r="J419" s="35"/>
    </row>
    <row r="420" spans="1:10" ht="22.5" customHeight="1">
      <c r="A420" s="34"/>
      <c r="B420" s="35"/>
      <c r="C420" s="35"/>
      <c r="D420" s="35"/>
      <c r="E420" s="35"/>
      <c r="F420" s="16"/>
      <c r="G420" s="35"/>
      <c r="H420" s="35"/>
      <c r="I420" s="35"/>
      <c r="J420" s="35"/>
    </row>
    <row r="421" spans="1:10" ht="22.5" customHeight="1">
      <c r="A421" s="34"/>
      <c r="B421" s="35"/>
      <c r="C421" s="35"/>
      <c r="D421" s="35"/>
      <c r="E421" s="35"/>
      <c r="F421" s="16"/>
      <c r="G421" s="35"/>
      <c r="H421" s="35"/>
      <c r="I421" s="35"/>
      <c r="J421" s="35"/>
    </row>
    <row r="422" spans="1:10" ht="22.5" customHeight="1">
      <c r="A422" s="34"/>
      <c r="B422" s="35"/>
      <c r="C422" s="35"/>
      <c r="D422" s="35"/>
      <c r="E422" s="35"/>
      <c r="F422" s="16"/>
      <c r="G422" s="35"/>
      <c r="H422" s="35"/>
      <c r="I422" s="35"/>
      <c r="J422" s="35"/>
    </row>
    <row r="423" spans="1:10" ht="22.5" customHeight="1">
      <c r="A423" s="34"/>
      <c r="B423" s="35"/>
      <c r="C423" s="35"/>
      <c r="D423" s="35"/>
      <c r="E423" s="35"/>
      <c r="F423" s="16"/>
      <c r="G423" s="35"/>
      <c r="H423" s="35"/>
      <c r="I423" s="35"/>
      <c r="J423" s="35"/>
    </row>
    <row r="424" spans="1:10" ht="22.5" customHeight="1">
      <c r="A424" s="34"/>
      <c r="B424" s="35"/>
      <c r="C424" s="35"/>
      <c r="D424" s="35"/>
      <c r="E424" s="35"/>
      <c r="F424" s="16"/>
      <c r="G424" s="35"/>
      <c r="H424" s="35"/>
      <c r="I424" s="35"/>
      <c r="J424" s="35"/>
    </row>
    <row r="425" spans="1:10" ht="22.5" customHeight="1">
      <c r="A425" s="34"/>
      <c r="B425" s="35"/>
      <c r="C425" s="35"/>
      <c r="D425" s="35"/>
      <c r="E425" s="35"/>
      <c r="F425" s="16"/>
      <c r="G425" s="35"/>
      <c r="H425" s="35"/>
      <c r="I425" s="35"/>
      <c r="J425" s="35"/>
    </row>
    <row r="426" spans="1:10" ht="22.5" customHeight="1">
      <c r="A426" s="34"/>
      <c r="B426" s="35"/>
      <c r="C426" s="35"/>
      <c r="D426" s="35"/>
      <c r="E426" s="35"/>
      <c r="F426" s="16"/>
      <c r="G426" s="35"/>
      <c r="H426" s="35"/>
      <c r="I426" s="35"/>
      <c r="J426" s="35"/>
    </row>
    <row r="427" spans="1:10" ht="22.5" customHeight="1">
      <c r="A427" s="34"/>
      <c r="B427" s="35"/>
      <c r="C427" s="35"/>
      <c r="D427" s="35"/>
      <c r="E427" s="35"/>
      <c r="F427" s="16"/>
      <c r="G427" s="35"/>
      <c r="H427" s="35"/>
      <c r="I427" s="35"/>
      <c r="J427" s="35"/>
    </row>
    <row r="428" spans="1:10" ht="22.5" customHeight="1">
      <c r="A428" s="34"/>
      <c r="B428" s="35"/>
      <c r="C428" s="35"/>
      <c r="D428" s="35"/>
      <c r="E428" s="35"/>
      <c r="F428" s="16"/>
      <c r="G428" s="35"/>
      <c r="H428" s="35"/>
      <c r="I428" s="35"/>
      <c r="J428" s="35"/>
    </row>
    <row r="429" spans="1:10" ht="22.5" customHeight="1">
      <c r="A429" s="34"/>
      <c r="B429" s="35"/>
      <c r="C429" s="35"/>
      <c r="D429" s="35"/>
      <c r="E429" s="35"/>
      <c r="F429" s="16"/>
      <c r="G429" s="35"/>
      <c r="H429" s="35"/>
      <c r="I429" s="35"/>
      <c r="J429" s="35"/>
    </row>
    <row r="430" spans="1:10" ht="22.5" customHeight="1">
      <c r="A430" s="34"/>
      <c r="B430" s="35"/>
      <c r="C430" s="35"/>
      <c r="D430" s="35"/>
      <c r="E430" s="35"/>
      <c r="F430" s="16"/>
      <c r="G430" s="35"/>
      <c r="H430" s="35"/>
      <c r="I430" s="35"/>
      <c r="J430" s="35"/>
    </row>
    <row r="431" spans="1:10" ht="22.5" customHeight="1">
      <c r="A431" s="34"/>
      <c r="B431" s="35"/>
      <c r="C431" s="35"/>
      <c r="D431" s="35"/>
      <c r="E431" s="35"/>
      <c r="F431" s="16"/>
      <c r="G431" s="35"/>
      <c r="H431" s="35"/>
      <c r="I431" s="35"/>
      <c r="J431" s="35"/>
    </row>
    <row r="432" spans="1:10" ht="22.5" customHeight="1">
      <c r="A432" s="34"/>
      <c r="B432" s="35"/>
      <c r="C432" s="35"/>
      <c r="D432" s="35"/>
      <c r="E432" s="35"/>
      <c r="F432" s="16"/>
      <c r="G432" s="35"/>
      <c r="H432" s="35"/>
      <c r="I432" s="35"/>
      <c r="J432" s="35"/>
    </row>
    <row r="433" spans="1:10" ht="22.5" customHeight="1">
      <c r="A433" s="34"/>
      <c r="B433" s="35"/>
      <c r="C433" s="35"/>
      <c r="D433" s="35"/>
      <c r="E433" s="35"/>
      <c r="F433" s="16"/>
      <c r="G433" s="35"/>
      <c r="H433" s="35"/>
      <c r="I433" s="35"/>
      <c r="J433" s="35"/>
    </row>
    <row r="434" spans="1:10" ht="22.5" customHeight="1">
      <c r="A434" s="34"/>
      <c r="B434" s="35"/>
      <c r="C434" s="35"/>
      <c r="D434" s="35"/>
      <c r="E434" s="35"/>
      <c r="F434" s="16"/>
      <c r="G434" s="35"/>
      <c r="H434" s="35"/>
      <c r="I434" s="35"/>
      <c r="J434" s="35"/>
    </row>
    <row r="435" spans="1:10" ht="22.5" customHeight="1">
      <c r="A435" s="34"/>
      <c r="B435" s="35"/>
      <c r="C435" s="35"/>
      <c r="D435" s="35"/>
      <c r="E435" s="35"/>
      <c r="F435" s="16"/>
      <c r="G435" s="35"/>
      <c r="H435" s="35"/>
      <c r="I435" s="35"/>
      <c r="J435" s="35"/>
    </row>
    <row r="436" spans="1:10" ht="22.5" customHeight="1">
      <c r="A436" s="34"/>
      <c r="B436" s="35"/>
      <c r="C436" s="35"/>
      <c r="D436" s="35"/>
      <c r="E436" s="35"/>
      <c r="F436" s="16"/>
      <c r="G436" s="35"/>
      <c r="H436" s="35"/>
      <c r="I436" s="35"/>
      <c r="J436" s="35"/>
    </row>
    <row r="437" spans="1:10" ht="22.5" customHeight="1">
      <c r="A437" s="34"/>
      <c r="B437" s="35"/>
      <c r="C437" s="35"/>
      <c r="D437" s="35"/>
      <c r="E437" s="35"/>
      <c r="F437" s="16"/>
      <c r="G437" s="35"/>
      <c r="H437" s="35"/>
      <c r="I437" s="35"/>
      <c r="J437" s="35"/>
    </row>
    <row r="438" spans="1:10" ht="22.5" customHeight="1">
      <c r="A438" s="34"/>
      <c r="B438" s="35"/>
      <c r="C438" s="35"/>
      <c r="D438" s="35"/>
      <c r="E438" s="35"/>
      <c r="F438" s="16"/>
      <c r="G438" s="35"/>
      <c r="H438" s="35"/>
      <c r="I438" s="35"/>
      <c r="J438" s="35"/>
    </row>
    <row r="439" spans="1:10" ht="22.5" customHeight="1">
      <c r="A439" s="34"/>
      <c r="B439" s="35"/>
      <c r="C439" s="35"/>
      <c r="D439" s="35"/>
      <c r="E439" s="35"/>
      <c r="F439" s="16"/>
      <c r="G439" s="35"/>
      <c r="H439" s="35"/>
      <c r="I439" s="35"/>
      <c r="J439" s="35"/>
    </row>
    <row r="440" spans="1:10" ht="22.5" customHeight="1">
      <c r="A440" s="34"/>
      <c r="B440" s="35"/>
      <c r="C440" s="35"/>
      <c r="D440" s="35"/>
      <c r="E440" s="35"/>
      <c r="F440" s="16"/>
      <c r="G440" s="35"/>
      <c r="H440" s="35"/>
      <c r="I440" s="35"/>
      <c r="J440" s="35"/>
    </row>
    <row r="441" spans="1:10" ht="22.5" customHeight="1">
      <c r="A441" s="34"/>
      <c r="B441" s="35"/>
      <c r="C441" s="35"/>
      <c r="D441" s="35"/>
      <c r="E441" s="35"/>
      <c r="F441" s="16"/>
      <c r="G441" s="35"/>
      <c r="H441" s="35"/>
      <c r="I441" s="35"/>
      <c r="J441" s="35"/>
    </row>
    <row r="442" spans="1:10" ht="22.5" customHeight="1">
      <c r="A442" s="34"/>
      <c r="B442" s="35"/>
      <c r="C442" s="35"/>
      <c r="D442" s="35"/>
      <c r="E442" s="35"/>
      <c r="F442" s="16"/>
      <c r="G442" s="35"/>
      <c r="H442" s="35"/>
      <c r="I442" s="35"/>
      <c r="J442" s="35"/>
    </row>
    <row r="443" spans="1:10" ht="22.5" customHeight="1">
      <c r="A443" s="34"/>
      <c r="B443" s="35"/>
      <c r="C443" s="35"/>
      <c r="D443" s="35"/>
      <c r="E443" s="35"/>
      <c r="F443" s="16"/>
      <c r="G443" s="35"/>
      <c r="H443" s="35"/>
      <c r="I443" s="35"/>
      <c r="J443" s="35"/>
    </row>
    <row r="444" spans="1:10" ht="22.5" customHeight="1">
      <c r="A444" s="34"/>
      <c r="B444" s="35"/>
      <c r="C444" s="35"/>
      <c r="D444" s="35"/>
      <c r="E444" s="35"/>
      <c r="F444" s="16"/>
      <c r="G444" s="35"/>
      <c r="H444" s="35"/>
      <c r="I444" s="35"/>
      <c r="J444" s="35"/>
    </row>
    <row r="445" spans="1:10" ht="22.5" customHeight="1">
      <c r="A445" s="34"/>
      <c r="B445" s="35"/>
      <c r="C445" s="35"/>
      <c r="D445" s="35"/>
      <c r="E445" s="35"/>
      <c r="F445" s="16"/>
      <c r="G445" s="35"/>
      <c r="H445" s="35"/>
      <c r="I445" s="35"/>
      <c r="J445" s="35"/>
    </row>
    <row r="446" spans="1:10" ht="22.5" customHeight="1">
      <c r="A446" s="34"/>
      <c r="B446" s="35"/>
      <c r="C446" s="35"/>
      <c r="D446" s="35"/>
      <c r="E446" s="35"/>
      <c r="F446" s="16"/>
      <c r="G446" s="35"/>
      <c r="H446" s="35"/>
      <c r="I446" s="35"/>
      <c r="J446" s="35"/>
    </row>
    <row r="447" spans="1:10" ht="22.5" customHeight="1">
      <c r="A447" s="34"/>
      <c r="B447" s="35"/>
      <c r="C447" s="35"/>
      <c r="D447" s="35"/>
      <c r="E447" s="35"/>
      <c r="F447" s="16"/>
      <c r="G447" s="35"/>
      <c r="H447" s="35"/>
      <c r="I447" s="35"/>
      <c r="J447" s="35"/>
    </row>
    <row r="448" spans="1:10" ht="22.5" customHeight="1">
      <c r="A448" s="34"/>
      <c r="B448" s="35"/>
      <c r="C448" s="35"/>
      <c r="D448" s="35"/>
      <c r="E448" s="35"/>
      <c r="F448" s="16"/>
      <c r="G448" s="35"/>
      <c r="H448" s="35"/>
      <c r="I448" s="35"/>
      <c r="J448" s="35"/>
    </row>
    <row r="449" spans="1:10" ht="22.5" customHeight="1">
      <c r="A449" s="34"/>
      <c r="B449" s="35"/>
      <c r="C449" s="35"/>
      <c r="D449" s="35"/>
      <c r="E449" s="35"/>
      <c r="F449" s="16"/>
      <c r="G449" s="35"/>
      <c r="H449" s="35"/>
      <c r="I449" s="35"/>
      <c r="J449" s="35"/>
    </row>
    <row r="450" spans="1:10" ht="22.5" customHeight="1">
      <c r="A450" s="34"/>
      <c r="B450" s="35"/>
      <c r="C450" s="35"/>
      <c r="D450" s="35"/>
      <c r="E450" s="35"/>
      <c r="F450" s="16"/>
      <c r="G450" s="35"/>
      <c r="H450" s="35"/>
      <c r="I450" s="35"/>
      <c r="J450" s="35"/>
    </row>
    <row r="451" spans="1:10" ht="22.5" customHeight="1">
      <c r="A451" s="34"/>
      <c r="B451" s="35"/>
      <c r="C451" s="35"/>
      <c r="D451" s="35"/>
      <c r="E451" s="35"/>
      <c r="F451" s="16"/>
      <c r="G451" s="35"/>
      <c r="H451" s="35"/>
      <c r="I451" s="35"/>
      <c r="J451" s="35"/>
    </row>
    <row r="452" spans="1:10" ht="22.5" customHeight="1">
      <c r="A452" s="34"/>
      <c r="B452" s="35"/>
      <c r="C452" s="35"/>
      <c r="D452" s="35"/>
      <c r="E452" s="35"/>
      <c r="F452" s="16"/>
      <c r="G452" s="35"/>
      <c r="H452" s="35"/>
      <c r="I452" s="35"/>
      <c r="J452" s="35"/>
    </row>
    <row r="453" spans="1:10" ht="22.5" customHeight="1">
      <c r="A453" s="34"/>
      <c r="B453" s="35"/>
      <c r="C453" s="35"/>
      <c r="D453" s="35"/>
      <c r="E453" s="35"/>
      <c r="F453" s="16"/>
      <c r="G453" s="35"/>
      <c r="H453" s="35"/>
      <c r="I453" s="35"/>
      <c r="J453" s="35"/>
    </row>
    <row r="454" spans="1:10" ht="22.5" customHeight="1">
      <c r="A454" s="34"/>
      <c r="B454" s="35"/>
      <c r="C454" s="35"/>
      <c r="D454" s="35"/>
      <c r="E454" s="35"/>
      <c r="F454" s="16"/>
      <c r="G454" s="35"/>
      <c r="H454" s="35"/>
      <c r="I454" s="35"/>
      <c r="J454" s="35"/>
    </row>
    <row r="455" spans="1:10" ht="22.5" customHeight="1">
      <c r="A455" s="34"/>
      <c r="B455" s="35"/>
      <c r="C455" s="35"/>
      <c r="D455" s="35"/>
      <c r="E455" s="35"/>
      <c r="F455" s="16"/>
      <c r="G455" s="35"/>
      <c r="H455" s="35"/>
      <c r="I455" s="35"/>
      <c r="J455" s="35"/>
    </row>
    <row r="456" spans="1:10" ht="22.5" customHeight="1">
      <c r="A456" s="34"/>
      <c r="B456" s="35"/>
      <c r="C456" s="35"/>
      <c r="D456" s="35"/>
      <c r="E456" s="35"/>
      <c r="F456" s="16"/>
      <c r="G456" s="35"/>
      <c r="H456" s="35"/>
      <c r="I456" s="35"/>
      <c r="J456" s="35"/>
    </row>
    <row r="457" spans="1:10" ht="22.5" customHeight="1">
      <c r="A457" s="34"/>
      <c r="B457" s="35"/>
      <c r="C457" s="35"/>
      <c r="D457" s="35"/>
      <c r="E457" s="35"/>
      <c r="F457" s="16"/>
      <c r="G457" s="35"/>
      <c r="H457" s="35"/>
      <c r="I457" s="35"/>
      <c r="J457" s="35"/>
    </row>
    <row r="458" spans="1:10" ht="22.5" customHeight="1">
      <c r="A458" s="34"/>
      <c r="B458" s="35"/>
      <c r="C458" s="35"/>
      <c r="D458" s="35"/>
      <c r="E458" s="35"/>
      <c r="F458" s="16"/>
      <c r="G458" s="35"/>
      <c r="H458" s="35"/>
      <c r="I458" s="35"/>
      <c r="J458" s="35"/>
    </row>
    <row r="459" spans="1:10" ht="22.5" customHeight="1">
      <c r="A459" s="34"/>
      <c r="B459" s="35"/>
      <c r="C459" s="35"/>
      <c r="D459" s="35"/>
      <c r="E459" s="35"/>
      <c r="F459" s="16"/>
      <c r="G459" s="35"/>
      <c r="H459" s="35"/>
      <c r="I459" s="35"/>
      <c r="J459" s="35"/>
    </row>
    <row r="460" spans="1:10" ht="22.5" customHeight="1">
      <c r="A460" s="34"/>
      <c r="B460" s="35"/>
      <c r="C460" s="35"/>
      <c r="D460" s="35"/>
      <c r="E460" s="35"/>
      <c r="F460" s="16"/>
      <c r="G460" s="35"/>
      <c r="H460" s="35"/>
      <c r="I460" s="35"/>
      <c r="J460" s="35"/>
    </row>
    <row r="461" spans="1:10" ht="22.5" customHeight="1">
      <c r="A461" s="34"/>
      <c r="B461" s="35"/>
      <c r="C461" s="35"/>
      <c r="D461" s="35"/>
      <c r="E461" s="35"/>
      <c r="F461" s="16"/>
      <c r="G461" s="35"/>
      <c r="H461" s="35"/>
      <c r="I461" s="35"/>
      <c r="J461" s="35"/>
    </row>
    <row r="462" spans="1:10" ht="22.5" customHeight="1">
      <c r="A462" s="34"/>
      <c r="B462" s="35"/>
      <c r="C462" s="35"/>
      <c r="D462" s="35"/>
      <c r="E462" s="35"/>
      <c r="F462" s="16"/>
      <c r="G462" s="35"/>
      <c r="H462" s="35"/>
      <c r="I462" s="35"/>
      <c r="J462" s="35"/>
    </row>
    <row r="463" spans="1:10" ht="22.5" customHeight="1">
      <c r="A463" s="34"/>
      <c r="B463" s="35"/>
      <c r="C463" s="35"/>
      <c r="D463" s="35"/>
      <c r="E463" s="35"/>
      <c r="F463" s="16"/>
      <c r="G463" s="35"/>
      <c r="H463" s="35"/>
      <c r="I463" s="35"/>
      <c r="J463" s="35"/>
    </row>
    <row r="464" spans="1:10" ht="22.5" customHeight="1">
      <c r="A464" s="34"/>
      <c r="B464" s="35"/>
      <c r="C464" s="35"/>
      <c r="D464" s="35"/>
      <c r="E464" s="35"/>
      <c r="F464" s="16"/>
      <c r="G464" s="35"/>
      <c r="H464" s="35"/>
      <c r="I464" s="35"/>
      <c r="J464" s="35"/>
    </row>
    <row r="465" spans="1:10" ht="22.5" customHeight="1">
      <c r="A465" s="34"/>
      <c r="B465" s="35"/>
      <c r="C465" s="35"/>
      <c r="D465" s="35"/>
      <c r="E465" s="35"/>
      <c r="F465" s="16"/>
      <c r="G465" s="35"/>
      <c r="H465" s="35"/>
      <c r="I465" s="35"/>
      <c r="J465" s="35"/>
    </row>
    <row r="466" spans="1:10" ht="22.5" customHeight="1">
      <c r="A466" s="34"/>
      <c r="B466" s="35"/>
      <c r="C466" s="35"/>
      <c r="D466" s="35"/>
      <c r="E466" s="35"/>
      <c r="F466" s="16"/>
      <c r="G466" s="35"/>
      <c r="H466" s="35"/>
      <c r="I466" s="35"/>
      <c r="J466" s="35"/>
    </row>
  </sheetData>
  <phoneticPr fontId="36"/>
  <dataValidations count="3">
    <dataValidation type="list" allowBlank="1" sqref="H2:H466" xr:uid="{00000000-0002-0000-3300-000000000000}">
      <formula1>"リード,失注,提案,獲得,進行中,課題確認,アクション待ち,協業先"</formula1>
    </dataValidation>
    <dataValidation type="list" allowBlank="1" sqref="I2:I466" xr:uid="{00000000-0002-0000-3300-000001000000}">
      <formula1>"底,高,中"</formula1>
    </dataValidation>
    <dataValidation allowBlank="1" showDropDown="1" sqref="A2:A466" xr:uid="{00000000-0002-0000-3300-000002000000}"/>
  </dataValidations>
  <pageMargins left="0.75" right="0.75" top="1" bottom="1" header="0.5" footer="0.5"/>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FFFFFF"/>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10" t="s">
        <v>3070</v>
      </c>
      <c r="C2" s="10" t="s">
        <v>3071</v>
      </c>
      <c r="D2" s="10"/>
      <c r="E2" s="9"/>
      <c r="F2" s="10"/>
      <c r="G2" s="10"/>
      <c r="H2" s="10"/>
      <c r="I2" s="11"/>
      <c r="J2" s="12"/>
      <c r="K2" s="13"/>
      <c r="L2" s="13"/>
      <c r="M2" s="13"/>
      <c r="N2" s="13"/>
      <c r="O2" s="13"/>
      <c r="P2" s="13"/>
      <c r="Q2" s="13"/>
      <c r="R2" s="13"/>
      <c r="S2" s="13"/>
      <c r="T2" s="13"/>
      <c r="U2" s="13"/>
      <c r="V2" s="13"/>
      <c r="W2" s="13"/>
      <c r="X2" s="13"/>
      <c r="Y2" s="13"/>
      <c r="Z2" s="13"/>
      <c r="AA2" s="13"/>
    </row>
    <row r="3" spans="1:27" ht="22.5" customHeight="1">
      <c r="A3" s="14" t="s">
        <v>184</v>
      </c>
      <c r="B3" s="10" t="s">
        <v>3072</v>
      </c>
      <c r="C3" s="8" t="s">
        <v>3073</v>
      </c>
      <c r="D3" s="8"/>
      <c r="E3" s="16"/>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10" t="s">
        <v>3074</v>
      </c>
      <c r="C4" s="8" t="s">
        <v>3075</v>
      </c>
      <c r="D4" s="8"/>
      <c r="E4" s="16"/>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10" t="s">
        <v>3076</v>
      </c>
      <c r="C5" s="8" t="s">
        <v>3077</v>
      </c>
      <c r="D5" s="8"/>
      <c r="E5" s="16"/>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10" t="s">
        <v>3078</v>
      </c>
      <c r="C6" s="8" t="s">
        <v>3079</v>
      </c>
      <c r="D6" s="8"/>
      <c r="E6" s="16"/>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10" t="s">
        <v>3080</v>
      </c>
      <c r="C7" s="8" t="s">
        <v>3081</v>
      </c>
      <c r="D7" s="8"/>
      <c r="E7" s="16"/>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10" t="s">
        <v>3082</v>
      </c>
      <c r="C8" s="8" t="s">
        <v>3083</v>
      </c>
      <c r="D8" s="8"/>
      <c r="E8" s="16"/>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8" t="s">
        <v>3084</v>
      </c>
      <c r="C9" s="8" t="s">
        <v>3083</v>
      </c>
      <c r="D9" s="8"/>
      <c r="E9" s="16"/>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8" t="s">
        <v>3085</v>
      </c>
      <c r="C10" s="8" t="s">
        <v>3086</v>
      </c>
      <c r="D10" s="8"/>
      <c r="E10" s="16"/>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8" t="s">
        <v>3087</v>
      </c>
      <c r="C11" s="8" t="s">
        <v>789</v>
      </c>
      <c r="D11" s="8"/>
      <c r="E11" s="16"/>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8" t="s">
        <v>3088</v>
      </c>
      <c r="C12" s="8" t="s">
        <v>3089</v>
      </c>
      <c r="D12" s="8"/>
      <c r="E12" s="16"/>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8" t="s">
        <v>3090</v>
      </c>
      <c r="C13" s="8" t="s">
        <v>2274</v>
      </c>
      <c r="D13" s="8"/>
      <c r="E13" s="16"/>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8" t="s">
        <v>3091</v>
      </c>
      <c r="C14" s="8" t="s">
        <v>3092</v>
      </c>
      <c r="D14" s="8"/>
      <c r="E14" s="16"/>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8" t="s">
        <v>3093</v>
      </c>
      <c r="C15" s="8" t="s">
        <v>3094</v>
      </c>
      <c r="D15" s="8"/>
      <c r="E15" s="16"/>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8" t="s">
        <v>592</v>
      </c>
      <c r="C16" s="8" t="s">
        <v>873</v>
      </c>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8" t="s">
        <v>3095</v>
      </c>
      <c r="C17" s="8" t="s">
        <v>3096</v>
      </c>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8" t="s">
        <v>3097</v>
      </c>
      <c r="C18" s="8" t="s">
        <v>789</v>
      </c>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8" t="s">
        <v>3098</v>
      </c>
      <c r="C19" s="8" t="s">
        <v>3099</v>
      </c>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8" t="s">
        <v>3100</v>
      </c>
      <c r="C20" s="8" t="s">
        <v>3101</v>
      </c>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8" t="s">
        <v>3102</v>
      </c>
      <c r="C21" s="8" t="s">
        <v>3103</v>
      </c>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8" t="s">
        <v>3104</v>
      </c>
      <c r="C22" s="8" t="s">
        <v>1428</v>
      </c>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8" t="s">
        <v>3105</v>
      </c>
      <c r="C23" s="8" t="s">
        <v>3106</v>
      </c>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8" t="s">
        <v>3107</v>
      </c>
      <c r="C24" s="8" t="s">
        <v>3108</v>
      </c>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8" t="s">
        <v>600</v>
      </c>
      <c r="C25" s="8" t="s">
        <v>3109</v>
      </c>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8" t="s">
        <v>3110</v>
      </c>
      <c r="C26" s="8" t="s">
        <v>3111</v>
      </c>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8" t="s">
        <v>3112</v>
      </c>
      <c r="C27" s="8" t="s">
        <v>3113</v>
      </c>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8" t="s">
        <v>3114</v>
      </c>
      <c r="C28" s="8" t="s">
        <v>3115</v>
      </c>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8" t="s">
        <v>838</v>
      </c>
      <c r="C29" s="8" t="s">
        <v>846</v>
      </c>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8" t="s">
        <v>3116</v>
      </c>
      <c r="C30" s="8" t="s">
        <v>3117</v>
      </c>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8" t="s">
        <v>3118</v>
      </c>
      <c r="C31" s="8" t="s">
        <v>3119</v>
      </c>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8" t="s">
        <v>2210</v>
      </c>
      <c r="C32" s="8" t="s">
        <v>873</v>
      </c>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8" t="s">
        <v>861</v>
      </c>
      <c r="C33" s="8" t="s">
        <v>2487</v>
      </c>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8" t="s">
        <v>3120</v>
      </c>
      <c r="C34" s="8" t="s">
        <v>3121</v>
      </c>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8" t="s">
        <v>3122</v>
      </c>
      <c r="C35" s="8" t="s">
        <v>3083</v>
      </c>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8" t="s">
        <v>3123</v>
      </c>
      <c r="C36" s="8" t="s">
        <v>789</v>
      </c>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8" t="s">
        <v>1133</v>
      </c>
      <c r="C37" s="8" t="s">
        <v>605</v>
      </c>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8" t="s">
        <v>606</v>
      </c>
      <c r="C38" s="8" t="s">
        <v>636</v>
      </c>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8" t="s">
        <v>3124</v>
      </c>
      <c r="C39" s="8" t="s">
        <v>636</v>
      </c>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8" t="s">
        <v>3125</v>
      </c>
      <c r="C40" s="8" t="s">
        <v>636</v>
      </c>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3" t="s">
        <v>3126</v>
      </c>
      <c r="C41" s="23" t="s">
        <v>3127</v>
      </c>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9"/>
      <c r="C42" s="29"/>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8"/>
      <c r="C43" s="8"/>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8"/>
      <c r="C44" s="8"/>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8"/>
      <c r="C45" s="8"/>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8"/>
      <c r="C46" s="8"/>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8"/>
      <c r="C47" s="8"/>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8"/>
      <c r="C48" s="8"/>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8"/>
      <c r="C49" s="8"/>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8"/>
      <c r="C50" s="8"/>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8"/>
      <c r="C51" s="8"/>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8"/>
      <c r="C52" s="8"/>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8"/>
      <c r="C53" s="8"/>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8"/>
      <c r="C54" s="8"/>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8"/>
      <c r="C55" s="8"/>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8"/>
      <c r="C56" s="8"/>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8"/>
      <c r="C57" s="8"/>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8"/>
      <c r="C58" s="8"/>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8"/>
      <c r="C59" s="8"/>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8"/>
      <c r="C60" s="8"/>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8"/>
      <c r="C61" s="8"/>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8"/>
      <c r="C62" s="8"/>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8"/>
      <c r="C63" s="8"/>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8"/>
      <c r="C64" s="8"/>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8"/>
      <c r="C65" s="8"/>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8"/>
      <c r="C66" s="8"/>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8"/>
      <c r="C67" s="8"/>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8"/>
      <c r="C68" s="8"/>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8"/>
      <c r="C69" s="8"/>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8"/>
      <c r="C70" s="8"/>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8"/>
      <c r="C71" s="8"/>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8"/>
      <c r="C72" s="8"/>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8"/>
      <c r="C73" s="8"/>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8"/>
      <c r="C74" s="8"/>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8"/>
      <c r="C75" s="8"/>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8"/>
      <c r="C76" s="8"/>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8"/>
      <c r="C77" s="8"/>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8"/>
      <c r="C78" s="8"/>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8"/>
      <c r="C79" s="8"/>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8"/>
      <c r="C80" s="8"/>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8"/>
      <c r="C81" s="8"/>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8"/>
      <c r="C82" s="8"/>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3400-000000000000}">
      <formula1>"リード,失注,提案,獲得,進行中,課題確認,アクション待ち,協業先"</formula1>
    </dataValidation>
    <dataValidation type="list" allowBlank="1" sqref="H2:H466" xr:uid="{00000000-0002-0000-3400-000001000000}">
      <formula1>"底,高,中"</formula1>
    </dataValidation>
    <dataValidation allowBlank="1" showDropDown="1" sqref="A2:A466" xr:uid="{00000000-0002-0000-3400-000002000000}"/>
  </dataValidations>
  <pageMargins left="0.75" right="0.75" top="1" bottom="1" header="0.5" footer="0.5"/>
  <tableParts count="1">
    <tablePart r:id="rId1"/>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FFFFFF"/>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c r="J1" s="3" t="s">
        <v>1022</v>
      </c>
    </row>
    <row r="2" spans="1:27" ht="22.5" customHeight="1">
      <c r="A2" s="5" t="s">
        <v>183</v>
      </c>
      <c r="B2" s="10" t="s">
        <v>3128</v>
      </c>
      <c r="C2" s="10" t="s">
        <v>3129</v>
      </c>
      <c r="D2" s="10"/>
      <c r="E2" s="9" t="s">
        <v>3130</v>
      </c>
      <c r="F2" s="10"/>
      <c r="G2" s="10" t="s">
        <v>9</v>
      </c>
      <c r="H2" s="10"/>
      <c r="I2" s="11"/>
      <c r="J2" s="188"/>
      <c r="K2" s="13"/>
      <c r="L2" s="13"/>
      <c r="M2" s="13"/>
      <c r="N2" s="13"/>
      <c r="O2" s="13"/>
      <c r="P2" s="13"/>
      <c r="Q2" s="13"/>
      <c r="R2" s="13"/>
      <c r="S2" s="13"/>
      <c r="T2" s="13"/>
      <c r="U2" s="13"/>
      <c r="V2" s="13"/>
      <c r="W2" s="13"/>
      <c r="X2" s="13"/>
      <c r="Y2" s="13"/>
      <c r="Z2" s="13"/>
      <c r="AA2" s="13"/>
    </row>
    <row r="3" spans="1:27" ht="22.5" customHeight="1">
      <c r="A3" s="14" t="s">
        <v>184</v>
      </c>
      <c r="B3" s="8" t="s">
        <v>3131</v>
      </c>
      <c r="C3" s="8" t="s">
        <v>3132</v>
      </c>
      <c r="D3" s="8"/>
      <c r="E3" s="16" t="s">
        <v>3133</v>
      </c>
      <c r="F3" s="8"/>
      <c r="G3" s="8"/>
      <c r="H3" s="8"/>
      <c r="I3" s="17"/>
      <c r="J3" s="189" t="s">
        <v>3134</v>
      </c>
      <c r="K3" s="13"/>
      <c r="L3" s="13"/>
      <c r="M3" s="13"/>
      <c r="N3" s="13"/>
      <c r="O3" s="13"/>
      <c r="P3" s="13"/>
      <c r="Q3" s="13"/>
      <c r="R3" s="13"/>
      <c r="S3" s="13"/>
      <c r="T3" s="13"/>
      <c r="U3" s="13"/>
      <c r="V3" s="13"/>
      <c r="W3" s="13"/>
      <c r="X3" s="13"/>
      <c r="Y3" s="13"/>
      <c r="Z3" s="13"/>
      <c r="AA3" s="13"/>
    </row>
    <row r="4" spans="1:27" ht="22.5" customHeight="1">
      <c r="A4" s="14" t="s">
        <v>185</v>
      </c>
      <c r="B4" s="8" t="s">
        <v>3135</v>
      </c>
      <c r="C4" s="8" t="s">
        <v>3136</v>
      </c>
      <c r="D4" s="8"/>
      <c r="E4" s="16"/>
      <c r="F4" s="8"/>
      <c r="G4" s="8"/>
      <c r="H4" s="8"/>
      <c r="I4" s="17"/>
      <c r="J4" s="189"/>
      <c r="K4" s="13"/>
      <c r="L4" s="13"/>
      <c r="M4" s="13"/>
      <c r="N4" s="13"/>
      <c r="O4" s="13"/>
      <c r="P4" s="13"/>
      <c r="Q4" s="13"/>
      <c r="R4" s="13"/>
      <c r="S4" s="13"/>
      <c r="T4" s="13"/>
      <c r="U4" s="13"/>
      <c r="V4" s="13"/>
      <c r="W4" s="13"/>
      <c r="X4" s="13"/>
      <c r="Y4" s="13"/>
      <c r="Z4" s="13"/>
      <c r="AA4" s="13"/>
    </row>
    <row r="5" spans="1:27" ht="22.5" customHeight="1">
      <c r="A5" s="14" t="s">
        <v>186</v>
      </c>
      <c r="B5" s="8" t="s">
        <v>3137</v>
      </c>
      <c r="C5" s="8" t="s">
        <v>3138</v>
      </c>
      <c r="D5" s="8"/>
      <c r="E5" s="16" t="s">
        <v>2857</v>
      </c>
      <c r="F5" s="8"/>
      <c r="G5" s="8"/>
      <c r="H5" s="8"/>
      <c r="I5" s="17"/>
      <c r="J5" s="189"/>
      <c r="K5" s="13"/>
      <c r="L5" s="13"/>
      <c r="M5" s="13"/>
      <c r="N5" s="13"/>
      <c r="O5" s="13"/>
      <c r="P5" s="13"/>
      <c r="Q5" s="13"/>
      <c r="R5" s="13"/>
      <c r="S5" s="13"/>
      <c r="T5" s="13"/>
      <c r="U5" s="13"/>
      <c r="V5" s="13"/>
      <c r="W5" s="13"/>
      <c r="X5" s="13"/>
      <c r="Y5" s="13"/>
      <c r="Z5" s="13"/>
      <c r="AA5" s="13"/>
    </row>
    <row r="6" spans="1:27" ht="22.5" customHeight="1">
      <c r="A6" s="14" t="s">
        <v>187</v>
      </c>
      <c r="B6" s="8" t="s">
        <v>3139</v>
      </c>
      <c r="C6" s="8" t="s">
        <v>3140</v>
      </c>
      <c r="D6" s="8"/>
      <c r="E6" s="16"/>
      <c r="F6" s="8"/>
      <c r="G6" s="8"/>
      <c r="H6" s="8"/>
      <c r="I6" s="17"/>
      <c r="J6" s="189"/>
      <c r="K6" s="13"/>
      <c r="L6" s="13"/>
      <c r="M6" s="13"/>
      <c r="N6" s="13"/>
      <c r="O6" s="13"/>
      <c r="P6" s="13"/>
      <c r="Q6" s="13"/>
      <c r="R6" s="13"/>
      <c r="S6" s="13"/>
      <c r="T6" s="13"/>
      <c r="U6" s="13"/>
      <c r="V6" s="13"/>
      <c r="W6" s="13"/>
      <c r="X6" s="13"/>
      <c r="Y6" s="13"/>
      <c r="Z6" s="13"/>
      <c r="AA6" s="13"/>
    </row>
    <row r="7" spans="1:27" ht="22.5" customHeight="1">
      <c r="A7" s="14" t="s">
        <v>188</v>
      </c>
      <c r="B7" s="8" t="s">
        <v>3141</v>
      </c>
      <c r="C7" s="8" t="s">
        <v>3142</v>
      </c>
      <c r="D7" s="8"/>
      <c r="E7" s="16" t="s">
        <v>3133</v>
      </c>
      <c r="F7" s="8"/>
      <c r="G7" s="8"/>
      <c r="H7" s="8"/>
      <c r="I7" s="17"/>
      <c r="J7" s="189"/>
      <c r="K7" s="13"/>
      <c r="L7" s="13"/>
      <c r="M7" s="13"/>
      <c r="N7" s="13"/>
      <c r="O7" s="13"/>
      <c r="P7" s="13"/>
      <c r="Q7" s="13"/>
      <c r="R7" s="13"/>
      <c r="S7" s="13"/>
      <c r="T7" s="13"/>
      <c r="U7" s="13"/>
      <c r="V7" s="13"/>
      <c r="W7" s="13"/>
      <c r="X7" s="13"/>
      <c r="Y7" s="13"/>
      <c r="Z7" s="13"/>
      <c r="AA7" s="13"/>
    </row>
    <row r="8" spans="1:27" ht="22.5" customHeight="1">
      <c r="A8" s="14" t="s">
        <v>189</v>
      </c>
      <c r="B8" s="8" t="s">
        <v>3143</v>
      </c>
      <c r="C8" s="8" t="s">
        <v>3144</v>
      </c>
      <c r="D8" s="8"/>
      <c r="E8" s="16"/>
      <c r="F8" s="8"/>
      <c r="G8" s="8"/>
      <c r="H8" s="8"/>
      <c r="I8" s="17"/>
      <c r="J8" s="189"/>
      <c r="K8" s="13"/>
      <c r="L8" s="13"/>
      <c r="M8" s="13"/>
      <c r="N8" s="13"/>
      <c r="O8" s="13"/>
      <c r="P8" s="13"/>
      <c r="Q8" s="13"/>
      <c r="R8" s="13"/>
      <c r="S8" s="13"/>
      <c r="T8" s="13"/>
      <c r="U8" s="13"/>
      <c r="V8" s="13"/>
      <c r="W8" s="13"/>
      <c r="X8" s="13"/>
      <c r="Y8" s="13"/>
      <c r="Z8" s="13"/>
      <c r="AA8" s="13"/>
    </row>
    <row r="9" spans="1:27" ht="22.5" customHeight="1">
      <c r="A9" s="14" t="s">
        <v>190</v>
      </c>
      <c r="B9" s="8" t="s">
        <v>3145</v>
      </c>
      <c r="C9" s="8" t="s">
        <v>1434</v>
      </c>
      <c r="D9" s="8"/>
      <c r="E9" s="16"/>
      <c r="F9" s="8"/>
      <c r="G9" s="8"/>
      <c r="H9" s="8"/>
      <c r="I9" s="17"/>
      <c r="J9" s="189"/>
      <c r="K9" s="13"/>
      <c r="L9" s="13"/>
      <c r="M9" s="13"/>
      <c r="N9" s="13"/>
      <c r="O9" s="13"/>
      <c r="P9" s="13"/>
      <c r="Q9" s="13"/>
      <c r="R9" s="13"/>
      <c r="S9" s="13"/>
      <c r="T9" s="13"/>
      <c r="U9" s="13"/>
      <c r="V9" s="13"/>
      <c r="W9" s="13"/>
      <c r="X9" s="13"/>
      <c r="Y9" s="13"/>
      <c r="Z9" s="13"/>
      <c r="AA9" s="13"/>
    </row>
    <row r="10" spans="1:27" ht="22.5" customHeight="1">
      <c r="A10" s="14" t="s">
        <v>191</v>
      </c>
      <c r="B10" s="8" t="s">
        <v>3146</v>
      </c>
      <c r="C10" s="8" t="s">
        <v>3147</v>
      </c>
      <c r="D10" s="8"/>
      <c r="E10" s="16"/>
      <c r="F10" s="8"/>
      <c r="G10" s="8"/>
      <c r="H10" s="8"/>
      <c r="I10" s="17"/>
      <c r="J10" s="189"/>
      <c r="K10" s="13"/>
      <c r="L10" s="13"/>
      <c r="M10" s="13"/>
      <c r="N10" s="13"/>
      <c r="O10" s="13"/>
      <c r="P10" s="13"/>
      <c r="Q10" s="13"/>
      <c r="R10" s="13"/>
      <c r="S10" s="13"/>
      <c r="T10" s="13"/>
      <c r="U10" s="13"/>
      <c r="V10" s="13"/>
      <c r="W10" s="13"/>
      <c r="X10" s="13"/>
      <c r="Y10" s="13"/>
      <c r="Z10" s="13"/>
      <c r="AA10" s="13"/>
    </row>
    <row r="11" spans="1:27" ht="22.5" customHeight="1">
      <c r="A11" s="14" t="s">
        <v>192</v>
      </c>
      <c r="B11" s="8" t="s">
        <v>3148</v>
      </c>
      <c r="C11" s="8" t="s">
        <v>3149</v>
      </c>
      <c r="D11" s="8"/>
      <c r="E11" s="16"/>
      <c r="F11" s="8"/>
      <c r="G11" s="8"/>
      <c r="H11" s="8"/>
      <c r="I11" s="17"/>
      <c r="J11" s="189"/>
      <c r="K11" s="13"/>
      <c r="L11" s="13"/>
      <c r="M11" s="13"/>
      <c r="N11" s="13"/>
      <c r="O11" s="13"/>
      <c r="P11" s="13"/>
      <c r="Q11" s="13"/>
      <c r="R11" s="13"/>
      <c r="S11" s="13"/>
      <c r="T11" s="13"/>
      <c r="U11" s="13"/>
      <c r="V11" s="13"/>
      <c r="W11" s="13"/>
      <c r="X11" s="13"/>
      <c r="Y11" s="13"/>
      <c r="Z11" s="13"/>
      <c r="AA11" s="13"/>
    </row>
    <row r="12" spans="1:27" ht="22.5" customHeight="1">
      <c r="A12" s="14" t="s">
        <v>193</v>
      </c>
      <c r="B12" s="8" t="s">
        <v>3145</v>
      </c>
      <c r="C12" s="8" t="s">
        <v>1470</v>
      </c>
      <c r="D12" s="8"/>
      <c r="E12" s="16"/>
      <c r="F12" s="8"/>
      <c r="G12" s="8"/>
      <c r="H12" s="8"/>
      <c r="I12" s="17"/>
      <c r="J12" s="189"/>
      <c r="K12" s="13"/>
      <c r="L12" s="13"/>
      <c r="M12" s="13"/>
      <c r="N12" s="13"/>
      <c r="O12" s="13"/>
      <c r="P12" s="13"/>
      <c r="Q12" s="13"/>
      <c r="R12" s="13"/>
      <c r="S12" s="13"/>
      <c r="T12" s="13"/>
      <c r="U12" s="13"/>
      <c r="V12" s="13"/>
      <c r="W12" s="13"/>
      <c r="X12" s="13"/>
      <c r="Y12" s="13"/>
      <c r="Z12" s="13"/>
      <c r="AA12" s="13"/>
    </row>
    <row r="13" spans="1:27" ht="22.5" customHeight="1">
      <c r="A13" s="14" t="s">
        <v>194</v>
      </c>
      <c r="B13" s="8" t="s">
        <v>3150</v>
      </c>
      <c r="C13" s="8" t="s">
        <v>3151</v>
      </c>
      <c r="D13" s="8"/>
      <c r="E13" s="16"/>
      <c r="F13" s="8"/>
      <c r="G13" s="8"/>
      <c r="H13" s="8"/>
      <c r="I13" s="17"/>
      <c r="J13" s="189"/>
      <c r="K13" s="13"/>
      <c r="L13" s="13"/>
      <c r="M13" s="13"/>
      <c r="N13" s="13"/>
      <c r="O13" s="13"/>
      <c r="P13" s="13"/>
      <c r="Q13" s="13"/>
      <c r="R13" s="13"/>
      <c r="S13" s="13"/>
      <c r="T13" s="13"/>
      <c r="U13" s="13"/>
      <c r="V13" s="13"/>
      <c r="W13" s="13"/>
      <c r="X13" s="13"/>
      <c r="Y13" s="13"/>
      <c r="Z13" s="13"/>
      <c r="AA13" s="13"/>
    </row>
    <row r="14" spans="1:27" ht="22.5" customHeight="1">
      <c r="A14" s="14" t="s">
        <v>195</v>
      </c>
      <c r="B14" s="8" t="s">
        <v>3152</v>
      </c>
      <c r="C14" s="8" t="s">
        <v>2433</v>
      </c>
      <c r="D14" s="8"/>
      <c r="E14" s="16"/>
      <c r="F14" s="8"/>
      <c r="G14" s="8"/>
      <c r="H14" s="8"/>
      <c r="I14" s="17"/>
      <c r="J14" s="189"/>
      <c r="K14" s="13"/>
      <c r="L14" s="13"/>
      <c r="M14" s="13"/>
      <c r="N14" s="13"/>
      <c r="O14" s="13"/>
      <c r="P14" s="13"/>
      <c r="Q14" s="13"/>
      <c r="R14" s="13"/>
      <c r="S14" s="13"/>
      <c r="T14" s="13"/>
      <c r="U14" s="13"/>
      <c r="V14" s="13"/>
      <c r="W14" s="13"/>
      <c r="X14" s="13"/>
      <c r="Y14" s="13"/>
      <c r="Z14" s="13"/>
      <c r="AA14" s="13"/>
    </row>
    <row r="15" spans="1:27" ht="22.5" customHeight="1">
      <c r="A15" s="14" t="s">
        <v>196</v>
      </c>
      <c r="B15" s="8" t="s">
        <v>3135</v>
      </c>
      <c r="C15" s="8" t="s">
        <v>3153</v>
      </c>
      <c r="D15" s="8"/>
      <c r="E15" s="16"/>
      <c r="F15" s="8"/>
      <c r="G15" s="8"/>
      <c r="H15" s="8"/>
      <c r="I15" s="17"/>
      <c r="J15" s="189"/>
      <c r="K15" s="13"/>
      <c r="L15" s="13"/>
      <c r="M15" s="13"/>
      <c r="N15" s="13"/>
      <c r="O15" s="13"/>
      <c r="P15" s="13"/>
      <c r="Q15" s="13"/>
      <c r="R15" s="13"/>
      <c r="S15" s="13"/>
      <c r="T15" s="13"/>
      <c r="U15" s="13"/>
      <c r="V15" s="13"/>
      <c r="W15" s="13"/>
      <c r="X15" s="13"/>
      <c r="Y15" s="13"/>
      <c r="Z15" s="13"/>
      <c r="AA15" s="13"/>
    </row>
    <row r="16" spans="1:27" ht="22.5" customHeight="1">
      <c r="A16" s="14" t="s">
        <v>197</v>
      </c>
      <c r="B16" s="8" t="s">
        <v>3154</v>
      </c>
      <c r="C16" s="8" t="s">
        <v>3155</v>
      </c>
      <c r="D16" s="8"/>
      <c r="E16" s="16"/>
      <c r="F16" s="8"/>
      <c r="G16" s="8"/>
      <c r="H16" s="8"/>
      <c r="I16" s="17"/>
      <c r="J16" s="189"/>
      <c r="K16" s="13"/>
      <c r="L16" s="13"/>
      <c r="M16" s="13"/>
      <c r="N16" s="13"/>
      <c r="O16" s="13"/>
      <c r="P16" s="13"/>
      <c r="Q16" s="13"/>
      <c r="R16" s="13"/>
      <c r="S16" s="13"/>
      <c r="T16" s="13"/>
      <c r="U16" s="13"/>
      <c r="V16" s="13"/>
      <c r="W16" s="13"/>
      <c r="X16" s="13"/>
      <c r="Y16" s="13"/>
      <c r="Z16" s="13"/>
      <c r="AA16" s="13"/>
    </row>
    <row r="17" spans="1:27" ht="22.5" customHeight="1">
      <c r="A17" s="14" t="s">
        <v>198</v>
      </c>
      <c r="B17" s="8" t="s">
        <v>3156</v>
      </c>
      <c r="C17" s="8" t="s">
        <v>3157</v>
      </c>
      <c r="D17" s="8"/>
      <c r="E17" s="16"/>
      <c r="F17" s="8"/>
      <c r="G17" s="8"/>
      <c r="H17" s="8"/>
      <c r="I17" s="17"/>
      <c r="J17" s="189"/>
      <c r="K17" s="13"/>
      <c r="L17" s="13"/>
      <c r="M17" s="13"/>
      <c r="N17" s="13"/>
      <c r="O17" s="13"/>
      <c r="P17" s="13"/>
      <c r="Q17" s="13"/>
      <c r="R17" s="13"/>
      <c r="S17" s="13"/>
      <c r="T17" s="13"/>
      <c r="U17" s="13"/>
      <c r="V17" s="13"/>
      <c r="W17" s="13"/>
      <c r="X17" s="13"/>
      <c r="Y17" s="13"/>
      <c r="Z17" s="13"/>
      <c r="AA17" s="13"/>
    </row>
    <row r="18" spans="1:27" ht="22.5" customHeight="1">
      <c r="A18" s="14" t="s">
        <v>199</v>
      </c>
      <c r="B18" s="8" t="s">
        <v>3158</v>
      </c>
      <c r="C18" s="8" t="s">
        <v>3159</v>
      </c>
      <c r="D18" s="8"/>
      <c r="E18" s="16"/>
      <c r="F18" s="8"/>
      <c r="G18" s="8"/>
      <c r="H18" s="8"/>
      <c r="I18" s="17"/>
      <c r="J18" s="189"/>
      <c r="K18" s="13"/>
      <c r="L18" s="13"/>
      <c r="M18" s="13"/>
      <c r="N18" s="13"/>
      <c r="O18" s="13"/>
      <c r="P18" s="13"/>
      <c r="Q18" s="13"/>
      <c r="R18" s="13"/>
      <c r="S18" s="13"/>
      <c r="T18" s="13"/>
      <c r="U18" s="13"/>
      <c r="V18" s="13"/>
      <c r="W18" s="13"/>
      <c r="X18" s="13"/>
      <c r="Y18" s="13"/>
      <c r="Z18" s="13"/>
      <c r="AA18" s="13"/>
    </row>
    <row r="19" spans="1:27" ht="22.5" customHeight="1">
      <c r="A19" s="14" t="s">
        <v>200</v>
      </c>
      <c r="B19" s="8" t="s">
        <v>3160</v>
      </c>
      <c r="C19" s="8" t="s">
        <v>3161</v>
      </c>
      <c r="D19" s="8"/>
      <c r="E19" s="16"/>
      <c r="F19" s="8"/>
      <c r="G19" s="8"/>
      <c r="H19" s="8"/>
      <c r="I19" s="17"/>
      <c r="J19" s="189"/>
      <c r="K19" s="13"/>
      <c r="L19" s="13"/>
      <c r="M19" s="13"/>
      <c r="N19" s="13"/>
      <c r="O19" s="13"/>
      <c r="P19" s="13"/>
      <c r="Q19" s="13"/>
      <c r="R19" s="13"/>
      <c r="S19" s="13"/>
      <c r="T19" s="13"/>
      <c r="U19" s="13"/>
      <c r="V19" s="13"/>
      <c r="W19" s="13"/>
      <c r="X19" s="13"/>
      <c r="Y19" s="13"/>
      <c r="Z19" s="13"/>
      <c r="AA19" s="13"/>
    </row>
    <row r="20" spans="1:27" ht="22.5" customHeight="1">
      <c r="A20" s="14" t="s">
        <v>201</v>
      </c>
      <c r="B20" s="8" t="s">
        <v>3162</v>
      </c>
      <c r="C20" s="8" t="s">
        <v>3163</v>
      </c>
      <c r="D20" s="8"/>
      <c r="E20" s="16"/>
      <c r="F20" s="8"/>
      <c r="G20" s="8"/>
      <c r="H20" s="8"/>
      <c r="I20" s="17"/>
      <c r="J20" s="189"/>
      <c r="K20" s="13"/>
      <c r="L20" s="13"/>
      <c r="M20" s="13"/>
      <c r="N20" s="13"/>
      <c r="O20" s="13"/>
      <c r="P20" s="13"/>
      <c r="Q20" s="13"/>
      <c r="R20" s="13"/>
      <c r="S20" s="13"/>
      <c r="T20" s="13"/>
      <c r="U20" s="13"/>
      <c r="V20" s="13"/>
      <c r="W20" s="13"/>
      <c r="X20" s="13"/>
      <c r="Y20" s="13"/>
      <c r="Z20" s="13"/>
      <c r="AA20" s="13"/>
    </row>
    <row r="21" spans="1:27" ht="22.5" customHeight="1">
      <c r="A21" s="14" t="s">
        <v>202</v>
      </c>
      <c r="B21" s="8" t="s">
        <v>3164</v>
      </c>
      <c r="C21" s="8" t="s">
        <v>3165</v>
      </c>
      <c r="D21" s="8"/>
      <c r="E21" s="16"/>
      <c r="F21" s="8"/>
      <c r="G21" s="8"/>
      <c r="H21" s="8"/>
      <c r="I21" s="17"/>
      <c r="J21" s="189"/>
      <c r="K21" s="13"/>
      <c r="L21" s="13"/>
      <c r="M21" s="13"/>
      <c r="N21" s="13"/>
      <c r="O21" s="13"/>
      <c r="P21" s="13"/>
      <c r="Q21" s="13"/>
      <c r="R21" s="13"/>
      <c r="S21" s="13"/>
      <c r="T21" s="13"/>
      <c r="U21" s="13"/>
      <c r="V21" s="13"/>
      <c r="W21" s="13"/>
      <c r="X21" s="13"/>
      <c r="Y21" s="13"/>
      <c r="Z21" s="13"/>
      <c r="AA21" s="13"/>
    </row>
    <row r="22" spans="1:27" ht="22.5" customHeight="1">
      <c r="A22" s="14" t="s">
        <v>203</v>
      </c>
      <c r="B22" s="8" t="s">
        <v>1222</v>
      </c>
      <c r="C22" s="8" t="s">
        <v>3166</v>
      </c>
      <c r="D22" s="8"/>
      <c r="E22" s="16"/>
      <c r="F22" s="8"/>
      <c r="G22" s="8"/>
      <c r="H22" s="8"/>
      <c r="I22" s="17"/>
      <c r="J22" s="189"/>
      <c r="K22" s="13"/>
      <c r="L22" s="13"/>
      <c r="M22" s="13"/>
      <c r="N22" s="13"/>
      <c r="O22" s="13"/>
      <c r="P22" s="13"/>
      <c r="Q22" s="13"/>
      <c r="R22" s="13"/>
      <c r="S22" s="13"/>
      <c r="T22" s="13"/>
      <c r="U22" s="13"/>
      <c r="V22" s="13"/>
      <c r="W22" s="13"/>
      <c r="X22" s="13"/>
      <c r="Y22" s="13"/>
      <c r="Z22" s="13"/>
      <c r="AA22" s="13"/>
    </row>
    <row r="23" spans="1:27" ht="22.5" customHeight="1">
      <c r="A23" s="14" t="s">
        <v>204</v>
      </c>
      <c r="B23" s="8" t="s">
        <v>3167</v>
      </c>
      <c r="C23" s="8" t="s">
        <v>636</v>
      </c>
      <c r="D23" s="8"/>
      <c r="E23" s="16"/>
      <c r="F23" s="8"/>
      <c r="G23" s="8"/>
      <c r="H23" s="8"/>
      <c r="I23" s="17"/>
      <c r="J23" s="189"/>
      <c r="K23" s="13"/>
      <c r="L23" s="13"/>
      <c r="M23" s="13"/>
      <c r="N23" s="13"/>
      <c r="O23" s="13"/>
      <c r="P23" s="13"/>
      <c r="Q23" s="13"/>
      <c r="R23" s="13"/>
      <c r="S23" s="13"/>
      <c r="T23" s="13"/>
      <c r="U23" s="13"/>
      <c r="V23" s="13"/>
      <c r="W23" s="13"/>
      <c r="X23" s="13"/>
      <c r="Y23" s="13"/>
      <c r="Z23" s="13"/>
      <c r="AA23" s="13"/>
    </row>
    <row r="24" spans="1:27" ht="22.5" customHeight="1">
      <c r="A24" s="14" t="s">
        <v>205</v>
      </c>
      <c r="B24" s="8" t="s">
        <v>3168</v>
      </c>
      <c r="C24" s="8" t="s">
        <v>3169</v>
      </c>
      <c r="D24" s="8"/>
      <c r="E24" s="16"/>
      <c r="F24" s="8"/>
      <c r="G24" s="8"/>
      <c r="H24" s="8"/>
      <c r="I24" s="17"/>
      <c r="J24" s="189"/>
      <c r="K24" s="13"/>
      <c r="L24" s="13"/>
      <c r="M24" s="13"/>
      <c r="N24" s="13"/>
      <c r="O24" s="13"/>
      <c r="P24" s="13"/>
      <c r="Q24" s="13"/>
      <c r="R24" s="13"/>
      <c r="S24" s="13"/>
      <c r="T24" s="13"/>
      <c r="U24" s="13"/>
      <c r="V24" s="13"/>
      <c r="W24" s="13"/>
      <c r="X24" s="13"/>
      <c r="Y24" s="13"/>
      <c r="Z24" s="13"/>
      <c r="AA24" s="13"/>
    </row>
    <row r="25" spans="1:27" ht="22.5" customHeight="1">
      <c r="A25" s="14" t="s">
        <v>206</v>
      </c>
      <c r="B25" s="8" t="s">
        <v>3170</v>
      </c>
      <c r="C25" s="8" t="s">
        <v>3171</v>
      </c>
      <c r="D25" s="8"/>
      <c r="E25" s="16"/>
      <c r="F25" s="8"/>
      <c r="G25" s="8"/>
      <c r="H25" s="8"/>
      <c r="I25" s="17"/>
      <c r="J25" s="189"/>
      <c r="K25" s="13"/>
      <c r="L25" s="13"/>
      <c r="M25" s="13"/>
      <c r="N25" s="13"/>
      <c r="O25" s="13"/>
      <c r="P25" s="13"/>
      <c r="Q25" s="13"/>
      <c r="R25" s="13"/>
      <c r="S25" s="13"/>
      <c r="T25" s="13"/>
      <c r="U25" s="13"/>
      <c r="V25" s="13"/>
      <c r="W25" s="13"/>
      <c r="X25" s="13"/>
      <c r="Y25" s="13"/>
      <c r="Z25" s="13"/>
      <c r="AA25" s="13"/>
    </row>
    <row r="26" spans="1:27" ht="22.5" customHeight="1">
      <c r="A26" s="14" t="s">
        <v>207</v>
      </c>
      <c r="B26" s="8" t="s">
        <v>3172</v>
      </c>
      <c r="C26" s="8" t="s">
        <v>3173</v>
      </c>
      <c r="D26" s="8"/>
      <c r="E26" s="16"/>
      <c r="F26" s="8"/>
      <c r="G26" s="8"/>
      <c r="H26" s="8"/>
      <c r="I26" s="17"/>
      <c r="J26" s="189"/>
      <c r="K26" s="13"/>
      <c r="L26" s="13"/>
      <c r="M26" s="13"/>
      <c r="N26" s="13"/>
      <c r="O26" s="13"/>
      <c r="P26" s="13"/>
      <c r="Q26" s="13"/>
      <c r="R26" s="13"/>
      <c r="S26" s="13"/>
      <c r="T26" s="13"/>
      <c r="U26" s="13"/>
      <c r="V26" s="13"/>
      <c r="W26" s="13"/>
      <c r="X26" s="13"/>
      <c r="Y26" s="13"/>
      <c r="Z26" s="13"/>
      <c r="AA26" s="13"/>
    </row>
    <row r="27" spans="1:27" ht="22.5" customHeight="1">
      <c r="A27" s="14" t="s">
        <v>208</v>
      </c>
      <c r="B27" s="8" t="s">
        <v>3174</v>
      </c>
      <c r="C27" s="8" t="s">
        <v>3175</v>
      </c>
      <c r="D27" s="8"/>
      <c r="E27" s="16"/>
      <c r="F27" s="8"/>
      <c r="G27" s="8"/>
      <c r="H27" s="8"/>
      <c r="I27" s="17"/>
      <c r="J27" s="189"/>
      <c r="K27" s="13"/>
      <c r="L27" s="13"/>
      <c r="M27" s="13"/>
      <c r="N27" s="13"/>
      <c r="O27" s="13"/>
      <c r="P27" s="13"/>
      <c r="Q27" s="13"/>
      <c r="R27" s="13"/>
      <c r="S27" s="13"/>
      <c r="T27" s="13"/>
      <c r="U27" s="13"/>
      <c r="V27" s="13"/>
      <c r="W27" s="13"/>
      <c r="X27" s="13"/>
      <c r="Y27" s="13"/>
      <c r="Z27" s="13"/>
      <c r="AA27" s="13"/>
    </row>
    <row r="28" spans="1:27" ht="22.5" customHeight="1">
      <c r="A28" s="14" t="s">
        <v>209</v>
      </c>
      <c r="B28" s="8" t="s">
        <v>3176</v>
      </c>
      <c r="C28" s="8" t="s">
        <v>1098</v>
      </c>
      <c r="D28" s="8"/>
      <c r="E28" s="16"/>
      <c r="F28" s="8"/>
      <c r="G28" s="8"/>
      <c r="H28" s="8"/>
      <c r="I28" s="17"/>
      <c r="J28" s="189"/>
      <c r="K28" s="13"/>
      <c r="L28" s="13"/>
      <c r="M28" s="13"/>
      <c r="N28" s="13"/>
      <c r="O28" s="13"/>
      <c r="P28" s="13"/>
      <c r="Q28" s="13"/>
      <c r="R28" s="13"/>
      <c r="S28" s="13"/>
      <c r="T28" s="13"/>
      <c r="U28" s="13"/>
      <c r="V28" s="13"/>
      <c r="W28" s="13"/>
      <c r="X28" s="13"/>
      <c r="Y28" s="13"/>
      <c r="Z28" s="13"/>
      <c r="AA28" s="13"/>
    </row>
    <row r="29" spans="1:27" ht="22.5" customHeight="1">
      <c r="A29" s="14" t="s">
        <v>210</v>
      </c>
      <c r="B29" s="8" t="s">
        <v>3177</v>
      </c>
      <c r="C29" s="8" t="s">
        <v>3178</v>
      </c>
      <c r="D29" s="8"/>
      <c r="E29" s="16"/>
      <c r="F29" s="8"/>
      <c r="G29" s="8"/>
      <c r="H29" s="8"/>
      <c r="I29" s="17"/>
      <c r="J29" s="189"/>
      <c r="K29" s="13"/>
      <c r="L29" s="13"/>
      <c r="M29" s="13"/>
      <c r="N29" s="13"/>
      <c r="O29" s="13"/>
      <c r="P29" s="13"/>
      <c r="Q29" s="13"/>
      <c r="R29" s="13"/>
      <c r="S29" s="13"/>
      <c r="T29" s="13"/>
      <c r="U29" s="13"/>
      <c r="V29" s="13"/>
      <c r="W29" s="13"/>
      <c r="X29" s="13"/>
      <c r="Y29" s="13"/>
      <c r="Z29" s="13"/>
      <c r="AA29" s="13"/>
    </row>
    <row r="30" spans="1:27" ht="22.5" customHeight="1">
      <c r="A30" s="14" t="s">
        <v>211</v>
      </c>
      <c r="B30" s="8" t="s">
        <v>3179</v>
      </c>
      <c r="C30" s="8" t="s">
        <v>3180</v>
      </c>
      <c r="D30" s="8"/>
      <c r="E30" s="16"/>
      <c r="F30" s="8"/>
      <c r="G30" s="8"/>
      <c r="H30" s="8"/>
      <c r="I30" s="17"/>
      <c r="J30" s="189"/>
      <c r="K30" s="13"/>
      <c r="L30" s="13"/>
      <c r="M30" s="13"/>
      <c r="N30" s="13"/>
      <c r="O30" s="13"/>
      <c r="P30" s="13"/>
      <c r="Q30" s="13"/>
      <c r="R30" s="13"/>
      <c r="S30" s="13"/>
      <c r="T30" s="13"/>
      <c r="U30" s="13"/>
      <c r="V30" s="13"/>
      <c r="W30" s="13"/>
      <c r="X30" s="13"/>
      <c r="Y30" s="13"/>
      <c r="Z30" s="13"/>
      <c r="AA30" s="13"/>
    </row>
    <row r="31" spans="1:27" ht="22.5" customHeight="1">
      <c r="A31" s="14" t="s">
        <v>212</v>
      </c>
      <c r="B31" s="8" t="s">
        <v>3181</v>
      </c>
      <c r="C31" s="8" t="s">
        <v>3144</v>
      </c>
      <c r="D31" s="8"/>
      <c r="E31" s="16"/>
      <c r="F31" s="8"/>
      <c r="G31" s="8"/>
      <c r="H31" s="8"/>
      <c r="I31" s="17"/>
      <c r="J31" s="189"/>
      <c r="K31" s="13"/>
      <c r="L31" s="13"/>
      <c r="M31" s="13"/>
      <c r="N31" s="13"/>
      <c r="O31" s="13"/>
      <c r="P31" s="13"/>
      <c r="Q31" s="13"/>
      <c r="R31" s="13"/>
      <c r="S31" s="13"/>
      <c r="T31" s="13"/>
      <c r="U31" s="13"/>
      <c r="V31" s="13"/>
      <c r="W31" s="13"/>
      <c r="X31" s="13"/>
      <c r="Y31" s="13"/>
      <c r="Z31" s="13"/>
      <c r="AA31" s="13"/>
    </row>
    <row r="32" spans="1:27" ht="22.5" customHeight="1">
      <c r="A32" s="14" t="s">
        <v>213</v>
      </c>
      <c r="B32" s="8"/>
      <c r="C32" s="8"/>
      <c r="D32" s="8"/>
      <c r="E32" s="16"/>
      <c r="F32" s="8"/>
      <c r="G32" s="8"/>
      <c r="H32" s="8"/>
      <c r="I32" s="17"/>
      <c r="J32" s="189"/>
      <c r="K32" s="13"/>
      <c r="L32" s="13"/>
      <c r="M32" s="13"/>
      <c r="N32" s="13"/>
      <c r="O32" s="13"/>
      <c r="P32" s="13"/>
      <c r="Q32" s="13"/>
      <c r="R32" s="13"/>
      <c r="S32" s="13"/>
      <c r="T32" s="13"/>
      <c r="U32" s="13"/>
      <c r="V32" s="13"/>
      <c r="W32" s="13"/>
      <c r="X32" s="13"/>
      <c r="Y32" s="13"/>
      <c r="Z32" s="13"/>
      <c r="AA32" s="13"/>
    </row>
    <row r="33" spans="1:27" ht="22.5" customHeight="1">
      <c r="A33" s="14" t="s">
        <v>214</v>
      </c>
      <c r="B33" s="8"/>
      <c r="C33" s="8"/>
      <c r="D33" s="8"/>
      <c r="E33" s="16"/>
      <c r="F33" s="8"/>
      <c r="G33" s="8"/>
      <c r="H33" s="8"/>
      <c r="I33" s="17"/>
      <c r="J33" s="189"/>
      <c r="K33" s="13"/>
      <c r="L33" s="13"/>
      <c r="M33" s="13"/>
      <c r="N33" s="13"/>
      <c r="O33" s="13"/>
      <c r="P33" s="13"/>
      <c r="Q33" s="13"/>
      <c r="R33" s="13"/>
      <c r="S33" s="13"/>
      <c r="T33" s="13"/>
      <c r="U33" s="13"/>
      <c r="V33" s="13"/>
      <c r="W33" s="13"/>
      <c r="X33" s="13"/>
      <c r="Y33" s="13"/>
      <c r="Z33" s="13"/>
      <c r="AA33" s="13"/>
    </row>
    <row r="34" spans="1:27" ht="22.5" customHeight="1">
      <c r="A34" s="14" t="s">
        <v>215</v>
      </c>
      <c r="B34" s="8"/>
      <c r="C34" s="8"/>
      <c r="D34" s="8"/>
      <c r="E34" s="16"/>
      <c r="F34" s="8"/>
      <c r="G34" s="8"/>
      <c r="H34" s="8"/>
      <c r="I34" s="17"/>
      <c r="J34" s="189"/>
      <c r="K34" s="13"/>
      <c r="L34" s="13"/>
      <c r="M34" s="13"/>
      <c r="N34" s="13"/>
      <c r="O34" s="13"/>
      <c r="P34" s="13"/>
      <c r="Q34" s="13"/>
      <c r="R34" s="13"/>
      <c r="S34" s="13"/>
      <c r="T34" s="13"/>
      <c r="U34" s="13"/>
      <c r="V34" s="13"/>
      <c r="W34" s="13"/>
      <c r="X34" s="13"/>
      <c r="Y34" s="13"/>
      <c r="Z34" s="13"/>
      <c r="AA34" s="13"/>
    </row>
    <row r="35" spans="1:27" ht="22.5" customHeight="1">
      <c r="A35" s="14" t="s">
        <v>216</v>
      </c>
      <c r="B35" s="8"/>
      <c r="C35" s="8"/>
      <c r="D35" s="8"/>
      <c r="E35" s="16"/>
      <c r="F35" s="8"/>
      <c r="G35" s="8"/>
      <c r="H35" s="8"/>
      <c r="I35" s="17"/>
      <c r="J35" s="189"/>
      <c r="K35" s="13"/>
      <c r="L35" s="13"/>
      <c r="M35" s="13"/>
      <c r="N35" s="13"/>
      <c r="O35" s="13"/>
      <c r="P35" s="13"/>
      <c r="Q35" s="13"/>
      <c r="R35" s="13"/>
      <c r="S35" s="13"/>
      <c r="T35" s="13"/>
      <c r="U35" s="13"/>
      <c r="V35" s="13"/>
      <c r="W35" s="13"/>
      <c r="X35" s="13"/>
      <c r="Y35" s="13"/>
      <c r="Z35" s="13"/>
      <c r="AA35" s="13"/>
    </row>
    <row r="36" spans="1:27" ht="22.5" customHeight="1">
      <c r="A36" s="14" t="s">
        <v>217</v>
      </c>
      <c r="B36" s="8"/>
      <c r="C36" s="8"/>
      <c r="D36" s="8"/>
      <c r="E36" s="16"/>
      <c r="F36" s="8"/>
      <c r="G36" s="8"/>
      <c r="H36" s="8"/>
      <c r="I36" s="17"/>
      <c r="J36" s="189"/>
      <c r="K36" s="13"/>
      <c r="L36" s="13"/>
      <c r="M36" s="13"/>
      <c r="N36" s="13"/>
      <c r="O36" s="13"/>
      <c r="P36" s="13"/>
      <c r="Q36" s="13"/>
      <c r="R36" s="13"/>
      <c r="S36" s="13"/>
      <c r="T36" s="13"/>
      <c r="U36" s="13"/>
      <c r="V36" s="13"/>
      <c r="W36" s="13"/>
      <c r="X36" s="13"/>
      <c r="Y36" s="13"/>
      <c r="Z36" s="13"/>
      <c r="AA36" s="13"/>
    </row>
    <row r="37" spans="1:27" ht="22.5" customHeight="1">
      <c r="A37" s="14" t="s">
        <v>218</v>
      </c>
      <c r="B37" s="8"/>
      <c r="C37" s="8"/>
      <c r="D37" s="8"/>
      <c r="E37" s="16"/>
      <c r="F37" s="8"/>
      <c r="G37" s="8"/>
      <c r="H37" s="8"/>
      <c r="I37" s="17"/>
      <c r="J37" s="189"/>
      <c r="K37" s="13"/>
      <c r="L37" s="13"/>
      <c r="M37" s="13"/>
      <c r="N37" s="13"/>
      <c r="O37" s="13"/>
      <c r="P37" s="13"/>
      <c r="Q37" s="13"/>
      <c r="R37" s="13"/>
      <c r="S37" s="13"/>
      <c r="T37" s="13"/>
      <c r="U37" s="13"/>
      <c r="V37" s="13"/>
      <c r="W37" s="13"/>
      <c r="X37" s="13"/>
      <c r="Y37" s="13"/>
      <c r="Z37" s="13"/>
      <c r="AA37" s="13"/>
    </row>
    <row r="38" spans="1:27" ht="22.5" customHeight="1">
      <c r="A38" s="14" t="s">
        <v>219</v>
      </c>
      <c r="B38" s="8"/>
      <c r="C38" s="8"/>
      <c r="D38" s="8"/>
      <c r="E38" s="16"/>
      <c r="F38" s="8"/>
      <c r="G38" s="8"/>
      <c r="H38" s="8"/>
      <c r="I38" s="17"/>
      <c r="J38" s="189"/>
      <c r="K38" s="13"/>
      <c r="L38" s="13"/>
      <c r="M38" s="13"/>
      <c r="N38" s="13"/>
      <c r="O38" s="13"/>
      <c r="P38" s="13"/>
      <c r="Q38" s="13"/>
      <c r="R38" s="13"/>
      <c r="S38" s="13"/>
      <c r="T38" s="13"/>
      <c r="U38" s="13"/>
      <c r="V38" s="13"/>
      <c r="W38" s="13"/>
      <c r="X38" s="13"/>
      <c r="Y38" s="13"/>
      <c r="Z38" s="13"/>
      <c r="AA38" s="13"/>
    </row>
    <row r="39" spans="1:27" ht="22.5" customHeight="1">
      <c r="A39" s="14" t="s">
        <v>220</v>
      </c>
      <c r="B39" s="8"/>
      <c r="C39" s="8"/>
      <c r="D39" s="8"/>
      <c r="E39" s="16"/>
      <c r="F39" s="8"/>
      <c r="G39" s="8"/>
      <c r="H39" s="8"/>
      <c r="I39" s="17"/>
      <c r="J39" s="189"/>
      <c r="K39" s="13"/>
      <c r="L39" s="13"/>
      <c r="M39" s="13"/>
      <c r="N39" s="13"/>
      <c r="O39" s="13"/>
      <c r="P39" s="13"/>
      <c r="Q39" s="13"/>
      <c r="R39" s="13"/>
      <c r="S39" s="13"/>
      <c r="T39" s="13"/>
      <c r="U39" s="13"/>
      <c r="V39" s="13"/>
      <c r="W39" s="13"/>
      <c r="X39" s="13"/>
      <c r="Y39" s="13"/>
      <c r="Z39" s="13"/>
      <c r="AA39" s="13"/>
    </row>
    <row r="40" spans="1:27" ht="22.5" customHeight="1">
      <c r="A40" s="14" t="s">
        <v>221</v>
      </c>
      <c r="B40" s="8"/>
      <c r="C40" s="8"/>
      <c r="D40" s="8"/>
      <c r="E40" s="16"/>
      <c r="F40" s="8"/>
      <c r="G40" s="8"/>
      <c r="H40" s="8"/>
      <c r="I40" s="17"/>
      <c r="J40" s="189"/>
      <c r="K40" s="13"/>
      <c r="L40" s="13"/>
      <c r="M40" s="13"/>
      <c r="N40" s="13"/>
      <c r="O40" s="13"/>
      <c r="P40" s="13"/>
      <c r="Q40" s="13"/>
      <c r="R40" s="13"/>
      <c r="S40" s="13"/>
      <c r="T40" s="13"/>
      <c r="U40" s="13"/>
      <c r="V40" s="13"/>
      <c r="W40" s="13"/>
      <c r="X40" s="13"/>
      <c r="Y40" s="13"/>
      <c r="Z40" s="13"/>
      <c r="AA40" s="13"/>
    </row>
    <row r="41" spans="1:27" ht="22.5" customHeight="1">
      <c r="A41" s="21" t="s">
        <v>222</v>
      </c>
      <c r="B41" s="23"/>
      <c r="C41" s="23"/>
      <c r="D41" s="23"/>
      <c r="E41" s="24"/>
      <c r="F41" s="23"/>
      <c r="G41" s="23"/>
      <c r="H41" s="23"/>
      <c r="I41" s="25"/>
      <c r="J41" s="190"/>
      <c r="K41" s="13"/>
      <c r="L41" s="13"/>
      <c r="M41" s="13"/>
      <c r="N41" s="13"/>
      <c r="O41" s="13"/>
      <c r="P41" s="13"/>
      <c r="Q41" s="13"/>
      <c r="R41" s="13"/>
      <c r="S41" s="13"/>
      <c r="T41" s="13"/>
      <c r="U41" s="13"/>
      <c r="V41" s="13"/>
      <c r="W41" s="13"/>
      <c r="X41" s="13"/>
      <c r="Y41" s="13"/>
      <c r="Z41" s="13"/>
      <c r="AA41" s="13"/>
    </row>
    <row r="42" spans="1:27" ht="22.5" customHeight="1">
      <c r="A42" s="26" t="s">
        <v>223</v>
      </c>
      <c r="B42" s="29"/>
      <c r="C42" s="29"/>
      <c r="D42" s="29"/>
      <c r="E42" s="26"/>
      <c r="F42" s="29"/>
      <c r="G42" s="29"/>
      <c r="H42" s="29"/>
      <c r="I42" s="29"/>
      <c r="J42" s="29"/>
      <c r="K42" s="13"/>
      <c r="L42" s="13"/>
      <c r="M42" s="13"/>
      <c r="N42" s="13"/>
      <c r="O42" s="13"/>
      <c r="P42" s="13"/>
      <c r="Q42" s="13"/>
      <c r="R42" s="13"/>
      <c r="S42" s="13"/>
      <c r="T42" s="13"/>
      <c r="U42" s="13"/>
      <c r="V42" s="13"/>
      <c r="W42" s="13"/>
      <c r="X42" s="13"/>
      <c r="Y42" s="13"/>
      <c r="Z42" s="13"/>
      <c r="AA42" s="13"/>
    </row>
    <row r="43" spans="1:27" ht="22.5" customHeight="1">
      <c r="A43" s="16" t="s">
        <v>224</v>
      </c>
      <c r="B43" s="8"/>
      <c r="C43" s="8"/>
      <c r="D43" s="8"/>
      <c r="E43" s="16"/>
      <c r="F43" s="8"/>
      <c r="G43" s="8"/>
      <c r="H43" s="8"/>
      <c r="I43" s="8"/>
      <c r="J43" s="8"/>
      <c r="K43" s="13"/>
      <c r="L43" s="13"/>
      <c r="M43" s="13"/>
      <c r="N43" s="13"/>
      <c r="O43" s="13"/>
      <c r="P43" s="13"/>
      <c r="Q43" s="13"/>
      <c r="R43" s="13"/>
      <c r="S43" s="13"/>
      <c r="T43" s="13"/>
      <c r="U43" s="13"/>
      <c r="V43" s="13"/>
      <c r="W43" s="13"/>
      <c r="X43" s="13"/>
      <c r="Y43" s="13"/>
      <c r="Z43" s="13"/>
      <c r="AA43" s="13"/>
    </row>
    <row r="44" spans="1:27" ht="22.5" customHeight="1">
      <c r="A44" s="16" t="s">
        <v>225</v>
      </c>
      <c r="B44" s="8"/>
      <c r="C44" s="8"/>
      <c r="D44" s="8"/>
      <c r="E44" s="16"/>
      <c r="F44" s="8"/>
      <c r="G44" s="8"/>
      <c r="H44" s="8"/>
      <c r="I44" s="8"/>
      <c r="J44" s="8"/>
      <c r="K44" s="13"/>
      <c r="L44" s="13"/>
      <c r="M44" s="13"/>
      <c r="N44" s="13"/>
      <c r="O44" s="13"/>
      <c r="P44" s="13"/>
      <c r="Q44" s="13"/>
      <c r="R44" s="13"/>
      <c r="S44" s="13"/>
      <c r="T44" s="13"/>
      <c r="U44" s="13"/>
      <c r="V44" s="13"/>
      <c r="W44" s="13"/>
      <c r="X44" s="13"/>
      <c r="Y44" s="13"/>
      <c r="Z44" s="13"/>
      <c r="AA44" s="13"/>
    </row>
    <row r="45" spans="1:27" ht="22.5" customHeight="1">
      <c r="A45" s="16" t="s">
        <v>226</v>
      </c>
      <c r="B45" s="8"/>
      <c r="C45" s="8"/>
      <c r="D45" s="8"/>
      <c r="E45" s="16"/>
      <c r="F45" s="8"/>
      <c r="G45" s="8"/>
      <c r="H45" s="8"/>
      <c r="I45" s="8"/>
      <c r="J45" s="8"/>
      <c r="K45" s="13"/>
      <c r="L45" s="13"/>
      <c r="M45" s="13"/>
      <c r="N45" s="13"/>
      <c r="O45" s="13"/>
      <c r="P45" s="13"/>
      <c r="Q45" s="13"/>
      <c r="R45" s="13"/>
      <c r="S45" s="13"/>
      <c r="T45" s="13"/>
      <c r="U45" s="13"/>
      <c r="V45" s="13"/>
      <c r="W45" s="13"/>
      <c r="X45" s="13"/>
      <c r="Y45" s="13"/>
      <c r="Z45" s="13"/>
      <c r="AA45" s="13"/>
    </row>
    <row r="46" spans="1:27" ht="22.5" customHeight="1">
      <c r="A46" s="16" t="s">
        <v>227</v>
      </c>
      <c r="B46" s="8"/>
      <c r="C46" s="8"/>
      <c r="D46" s="8"/>
      <c r="E46" s="16"/>
      <c r="F46" s="8"/>
      <c r="G46" s="8"/>
      <c r="H46" s="8"/>
      <c r="I46" s="8"/>
      <c r="J46" s="8"/>
      <c r="K46" s="13"/>
      <c r="L46" s="13"/>
      <c r="M46" s="13"/>
      <c r="N46" s="13"/>
      <c r="O46" s="13"/>
      <c r="P46" s="13"/>
      <c r="Q46" s="13"/>
      <c r="R46" s="13"/>
      <c r="S46" s="13"/>
      <c r="T46" s="13"/>
      <c r="U46" s="13"/>
      <c r="V46" s="13"/>
      <c r="W46" s="13"/>
      <c r="X46" s="13"/>
      <c r="Y46" s="13"/>
      <c r="Z46" s="13"/>
      <c r="AA46" s="13"/>
    </row>
    <row r="47" spans="1:27" ht="22.5" customHeight="1">
      <c r="A47" s="16" t="s">
        <v>228</v>
      </c>
      <c r="B47" s="8"/>
      <c r="C47" s="8"/>
      <c r="D47" s="8"/>
      <c r="E47" s="16"/>
      <c r="F47" s="8"/>
      <c r="G47" s="8"/>
      <c r="H47" s="8"/>
      <c r="I47" s="8"/>
      <c r="J47" s="8"/>
      <c r="K47" s="13"/>
      <c r="L47" s="13"/>
      <c r="M47" s="13"/>
      <c r="N47" s="13"/>
      <c r="O47" s="13"/>
      <c r="P47" s="13"/>
      <c r="Q47" s="13"/>
      <c r="R47" s="13"/>
      <c r="S47" s="13"/>
      <c r="T47" s="13"/>
      <c r="U47" s="13"/>
      <c r="V47" s="13"/>
      <c r="W47" s="13"/>
      <c r="X47" s="13"/>
      <c r="Y47" s="13"/>
      <c r="Z47" s="13"/>
      <c r="AA47" s="13"/>
    </row>
    <row r="48" spans="1:27" ht="22.5" customHeight="1">
      <c r="A48" s="16" t="s">
        <v>229</v>
      </c>
      <c r="B48" s="8"/>
      <c r="C48" s="8"/>
      <c r="D48" s="8"/>
      <c r="E48" s="16"/>
      <c r="F48" s="8"/>
      <c r="G48" s="8"/>
      <c r="H48" s="8"/>
      <c r="I48" s="8"/>
      <c r="J48" s="8"/>
      <c r="K48" s="13"/>
      <c r="L48" s="13"/>
      <c r="M48" s="13"/>
      <c r="N48" s="13"/>
      <c r="O48" s="13"/>
      <c r="P48" s="13"/>
      <c r="Q48" s="13"/>
      <c r="R48" s="13"/>
      <c r="S48" s="13"/>
      <c r="T48" s="13"/>
      <c r="U48" s="13"/>
      <c r="V48" s="13"/>
      <c r="W48" s="13"/>
      <c r="X48" s="13"/>
      <c r="Y48" s="13"/>
      <c r="Z48" s="13"/>
      <c r="AA48" s="13"/>
    </row>
    <row r="49" spans="1:27" ht="22.5" customHeight="1">
      <c r="A49" s="16" t="s">
        <v>230</v>
      </c>
      <c r="B49" s="8"/>
      <c r="C49" s="8"/>
      <c r="D49" s="8"/>
      <c r="E49" s="16"/>
      <c r="F49" s="8"/>
      <c r="G49" s="8"/>
      <c r="H49" s="8"/>
      <c r="I49" s="8"/>
      <c r="J49" s="8"/>
      <c r="K49" s="13"/>
      <c r="L49" s="13"/>
      <c r="M49" s="13"/>
      <c r="N49" s="13"/>
      <c r="O49" s="13"/>
      <c r="P49" s="13"/>
      <c r="Q49" s="13"/>
      <c r="R49" s="13"/>
      <c r="S49" s="13"/>
      <c r="T49" s="13"/>
      <c r="U49" s="13"/>
      <c r="V49" s="13"/>
      <c r="W49" s="13"/>
      <c r="X49" s="13"/>
      <c r="Y49" s="13"/>
      <c r="Z49" s="13"/>
      <c r="AA49" s="13"/>
    </row>
    <row r="50" spans="1:27" ht="22.5" customHeight="1">
      <c r="A50" s="16" t="s">
        <v>231</v>
      </c>
      <c r="B50" s="8"/>
      <c r="C50" s="8"/>
      <c r="D50" s="8"/>
      <c r="E50" s="16"/>
      <c r="F50" s="8"/>
      <c r="G50" s="8"/>
      <c r="H50" s="8"/>
      <c r="I50" s="8"/>
      <c r="J50" s="8"/>
      <c r="K50" s="13"/>
      <c r="L50" s="13"/>
      <c r="M50" s="13"/>
      <c r="N50" s="13"/>
      <c r="O50" s="13"/>
      <c r="P50" s="13"/>
      <c r="Q50" s="13"/>
      <c r="R50" s="13"/>
      <c r="S50" s="13"/>
      <c r="T50" s="13"/>
      <c r="U50" s="13"/>
      <c r="V50" s="13"/>
      <c r="W50" s="13"/>
      <c r="X50" s="13"/>
      <c r="Y50" s="13"/>
      <c r="Z50" s="13"/>
      <c r="AA50" s="13"/>
    </row>
    <row r="51" spans="1:27" ht="22.5" customHeight="1">
      <c r="A51" s="16" t="s">
        <v>232</v>
      </c>
      <c r="B51" s="8"/>
      <c r="C51" s="8"/>
      <c r="D51" s="8"/>
      <c r="E51" s="16"/>
      <c r="F51" s="8"/>
      <c r="G51" s="8"/>
      <c r="H51" s="8"/>
      <c r="I51" s="8"/>
      <c r="J51" s="8"/>
      <c r="K51" s="13"/>
      <c r="L51" s="13"/>
      <c r="M51" s="13"/>
      <c r="N51" s="13"/>
      <c r="O51" s="13"/>
      <c r="P51" s="13"/>
      <c r="Q51" s="13"/>
      <c r="R51" s="13"/>
      <c r="S51" s="13"/>
      <c r="T51" s="13"/>
      <c r="U51" s="13"/>
      <c r="V51" s="13"/>
      <c r="W51" s="13"/>
      <c r="X51" s="13"/>
      <c r="Y51" s="13"/>
      <c r="Z51" s="13"/>
      <c r="AA51" s="13"/>
    </row>
    <row r="52" spans="1:27" ht="22.5" customHeight="1">
      <c r="A52" s="16" t="s">
        <v>233</v>
      </c>
      <c r="B52" s="8"/>
      <c r="C52" s="8"/>
      <c r="D52" s="8"/>
      <c r="E52" s="16"/>
      <c r="F52" s="8"/>
      <c r="G52" s="8"/>
      <c r="H52" s="8"/>
      <c r="I52" s="8"/>
      <c r="J52" s="8"/>
      <c r="K52" s="13"/>
      <c r="L52" s="13"/>
      <c r="M52" s="13"/>
      <c r="N52" s="13"/>
      <c r="O52" s="13"/>
      <c r="P52" s="13"/>
      <c r="Q52" s="13"/>
      <c r="R52" s="13"/>
      <c r="S52" s="13"/>
      <c r="T52" s="13"/>
      <c r="U52" s="13"/>
      <c r="V52" s="13"/>
      <c r="W52" s="13"/>
      <c r="X52" s="13"/>
      <c r="Y52" s="13"/>
      <c r="Z52" s="13"/>
      <c r="AA52" s="13"/>
    </row>
    <row r="53" spans="1:27" ht="22.5" customHeight="1">
      <c r="A53" s="16" t="s">
        <v>234</v>
      </c>
      <c r="B53" s="8"/>
      <c r="C53" s="8"/>
      <c r="D53" s="8"/>
      <c r="E53" s="16"/>
      <c r="F53" s="8"/>
      <c r="G53" s="8"/>
      <c r="H53" s="8"/>
      <c r="I53" s="8"/>
      <c r="J53" s="8"/>
      <c r="K53" s="13"/>
      <c r="L53" s="13"/>
      <c r="M53" s="13"/>
      <c r="N53" s="13"/>
      <c r="O53" s="13"/>
      <c r="P53" s="13"/>
      <c r="Q53" s="13"/>
      <c r="R53" s="13"/>
      <c r="S53" s="13"/>
      <c r="T53" s="13"/>
      <c r="U53" s="13"/>
      <c r="V53" s="13"/>
      <c r="W53" s="13"/>
      <c r="X53" s="13"/>
      <c r="Y53" s="13"/>
      <c r="Z53" s="13"/>
      <c r="AA53" s="13"/>
    </row>
    <row r="54" spans="1:27" ht="22.5" customHeight="1">
      <c r="A54" s="16" t="s">
        <v>235</v>
      </c>
      <c r="B54" s="8"/>
      <c r="C54" s="8"/>
      <c r="D54" s="8"/>
      <c r="E54" s="16"/>
      <c r="F54" s="8"/>
      <c r="G54" s="8"/>
      <c r="H54" s="8"/>
      <c r="I54" s="8"/>
      <c r="J54" s="8"/>
      <c r="K54" s="13"/>
      <c r="L54" s="13"/>
      <c r="M54" s="13"/>
      <c r="N54" s="13"/>
      <c r="O54" s="13"/>
      <c r="P54" s="13"/>
      <c r="Q54" s="13"/>
      <c r="R54" s="13"/>
      <c r="S54" s="13"/>
      <c r="T54" s="13"/>
      <c r="U54" s="13"/>
      <c r="V54" s="13"/>
      <c r="W54" s="13"/>
      <c r="X54" s="13"/>
      <c r="Y54" s="13"/>
      <c r="Z54" s="13"/>
      <c r="AA54" s="13"/>
    </row>
    <row r="55" spans="1:27" ht="22.5" customHeight="1">
      <c r="A55" s="16" t="s">
        <v>236</v>
      </c>
      <c r="B55" s="8"/>
      <c r="C55" s="8"/>
      <c r="D55" s="8"/>
      <c r="E55" s="16"/>
      <c r="F55" s="8"/>
      <c r="G55" s="8"/>
      <c r="H55" s="8"/>
      <c r="I55" s="8"/>
      <c r="J55" s="8"/>
      <c r="K55" s="13"/>
      <c r="L55" s="13"/>
      <c r="M55" s="13"/>
      <c r="N55" s="13"/>
      <c r="O55" s="13"/>
      <c r="P55" s="13"/>
      <c r="Q55" s="13"/>
      <c r="R55" s="13"/>
      <c r="S55" s="13"/>
      <c r="T55" s="13"/>
      <c r="U55" s="13"/>
      <c r="V55" s="13"/>
      <c r="W55" s="13"/>
      <c r="X55" s="13"/>
      <c r="Y55" s="13"/>
      <c r="Z55" s="13"/>
      <c r="AA55" s="13"/>
    </row>
    <row r="56" spans="1:27" ht="22.5" customHeight="1">
      <c r="A56" s="16" t="s">
        <v>237</v>
      </c>
      <c r="B56" s="8"/>
      <c r="C56" s="8"/>
      <c r="D56" s="8"/>
      <c r="E56" s="16"/>
      <c r="F56" s="8"/>
      <c r="G56" s="8"/>
      <c r="H56" s="8"/>
      <c r="I56" s="8"/>
      <c r="J56" s="8"/>
      <c r="K56" s="13"/>
      <c r="L56" s="13"/>
      <c r="M56" s="13"/>
      <c r="N56" s="13"/>
      <c r="O56" s="13"/>
      <c r="P56" s="13"/>
      <c r="Q56" s="13"/>
      <c r="R56" s="13"/>
      <c r="S56" s="13"/>
      <c r="T56" s="13"/>
      <c r="U56" s="13"/>
      <c r="V56" s="13"/>
      <c r="W56" s="13"/>
      <c r="X56" s="13"/>
      <c r="Y56" s="13"/>
      <c r="Z56" s="13"/>
      <c r="AA56" s="13"/>
    </row>
    <row r="57" spans="1:27" ht="22.5" customHeight="1">
      <c r="A57" s="16" t="s">
        <v>238</v>
      </c>
      <c r="B57" s="8"/>
      <c r="C57" s="8"/>
      <c r="D57" s="8"/>
      <c r="E57" s="16"/>
      <c r="F57" s="8"/>
      <c r="G57" s="8"/>
      <c r="H57" s="8"/>
      <c r="I57" s="8"/>
      <c r="J57" s="8"/>
      <c r="K57" s="13"/>
      <c r="L57" s="13"/>
      <c r="M57" s="13"/>
      <c r="N57" s="13"/>
      <c r="O57" s="13"/>
      <c r="P57" s="13"/>
      <c r="Q57" s="13"/>
      <c r="R57" s="13"/>
      <c r="S57" s="13"/>
      <c r="T57" s="13"/>
      <c r="U57" s="13"/>
      <c r="V57" s="13"/>
      <c r="W57" s="13"/>
      <c r="X57" s="13"/>
      <c r="Y57" s="13"/>
      <c r="Z57" s="13"/>
      <c r="AA57" s="13"/>
    </row>
    <row r="58" spans="1:27" ht="22.5" customHeight="1">
      <c r="A58" s="16" t="s">
        <v>239</v>
      </c>
      <c r="B58" s="8"/>
      <c r="C58" s="8"/>
      <c r="D58" s="8"/>
      <c r="E58" s="16"/>
      <c r="F58" s="8"/>
      <c r="G58" s="8"/>
      <c r="H58" s="8"/>
      <c r="I58" s="8"/>
      <c r="J58" s="8"/>
      <c r="K58" s="13"/>
      <c r="L58" s="13"/>
      <c r="M58" s="13"/>
      <c r="N58" s="13"/>
      <c r="O58" s="13"/>
      <c r="P58" s="13"/>
      <c r="Q58" s="13"/>
      <c r="R58" s="13"/>
      <c r="S58" s="13"/>
      <c r="T58" s="13"/>
      <c r="U58" s="13"/>
      <c r="V58" s="13"/>
      <c r="W58" s="13"/>
      <c r="X58" s="13"/>
      <c r="Y58" s="13"/>
      <c r="Z58" s="13"/>
      <c r="AA58" s="13"/>
    </row>
    <row r="59" spans="1:27" ht="22.5" customHeight="1">
      <c r="A59" s="16" t="s">
        <v>240</v>
      </c>
      <c r="B59" s="8"/>
      <c r="C59" s="8"/>
      <c r="D59" s="8"/>
      <c r="E59" s="16"/>
      <c r="F59" s="8"/>
      <c r="G59" s="8"/>
      <c r="H59" s="8"/>
      <c r="I59" s="8"/>
      <c r="J59" s="8"/>
      <c r="K59" s="13"/>
      <c r="L59" s="13"/>
      <c r="M59" s="13"/>
      <c r="N59" s="13"/>
      <c r="O59" s="13"/>
      <c r="P59" s="13"/>
      <c r="Q59" s="13"/>
      <c r="R59" s="13"/>
      <c r="S59" s="13"/>
      <c r="T59" s="13"/>
      <c r="U59" s="13"/>
      <c r="V59" s="13"/>
      <c r="W59" s="13"/>
      <c r="X59" s="13"/>
      <c r="Y59" s="13"/>
      <c r="Z59" s="13"/>
      <c r="AA59" s="13"/>
    </row>
    <row r="60" spans="1:27" ht="22.5" customHeight="1">
      <c r="A60" s="16" t="s">
        <v>241</v>
      </c>
      <c r="B60" s="8"/>
      <c r="C60" s="8"/>
      <c r="D60" s="8"/>
      <c r="E60" s="16"/>
      <c r="F60" s="8"/>
      <c r="G60" s="8"/>
      <c r="H60" s="8"/>
      <c r="I60" s="8"/>
      <c r="J60" s="8"/>
      <c r="K60" s="13"/>
      <c r="L60" s="13"/>
      <c r="M60" s="13"/>
      <c r="N60" s="13"/>
      <c r="O60" s="13"/>
      <c r="P60" s="13"/>
      <c r="Q60" s="13"/>
      <c r="R60" s="13"/>
      <c r="S60" s="13"/>
      <c r="T60" s="13"/>
      <c r="U60" s="13"/>
      <c r="V60" s="13"/>
      <c r="W60" s="13"/>
      <c r="X60" s="13"/>
      <c r="Y60" s="13"/>
      <c r="Z60" s="13"/>
      <c r="AA60" s="13"/>
    </row>
    <row r="61" spans="1:27" ht="22.5" customHeight="1">
      <c r="A61" s="16" t="s">
        <v>242</v>
      </c>
      <c r="B61" s="8"/>
      <c r="C61" s="8"/>
      <c r="D61" s="8"/>
      <c r="E61" s="16"/>
      <c r="F61" s="8"/>
      <c r="G61" s="8"/>
      <c r="H61" s="8"/>
      <c r="I61" s="8"/>
      <c r="J61" s="8"/>
      <c r="K61" s="13"/>
      <c r="L61" s="13"/>
      <c r="M61" s="13"/>
      <c r="N61" s="13"/>
      <c r="O61" s="13"/>
      <c r="P61" s="13"/>
      <c r="Q61" s="13"/>
      <c r="R61" s="13"/>
      <c r="S61" s="13"/>
      <c r="T61" s="13"/>
      <c r="U61" s="13"/>
      <c r="V61" s="13"/>
      <c r="W61" s="13"/>
      <c r="X61" s="13"/>
      <c r="Y61" s="13"/>
      <c r="Z61" s="13"/>
      <c r="AA61" s="13"/>
    </row>
    <row r="62" spans="1:27" ht="22.5" customHeight="1">
      <c r="A62" s="16" t="s">
        <v>243</v>
      </c>
      <c r="B62" s="8"/>
      <c r="C62" s="8"/>
      <c r="D62" s="8"/>
      <c r="E62" s="16"/>
      <c r="F62" s="8"/>
      <c r="G62" s="8"/>
      <c r="H62" s="8"/>
      <c r="I62" s="8"/>
      <c r="J62" s="8"/>
      <c r="K62" s="13"/>
      <c r="L62" s="13"/>
      <c r="M62" s="13"/>
      <c r="N62" s="13"/>
      <c r="O62" s="13"/>
      <c r="P62" s="13"/>
      <c r="Q62" s="13"/>
      <c r="R62" s="13"/>
      <c r="S62" s="13"/>
      <c r="T62" s="13"/>
      <c r="U62" s="13"/>
      <c r="V62" s="13"/>
      <c r="W62" s="13"/>
      <c r="X62" s="13"/>
      <c r="Y62" s="13"/>
      <c r="Z62" s="13"/>
      <c r="AA62" s="13"/>
    </row>
    <row r="63" spans="1:27" ht="22.5" customHeight="1">
      <c r="A63" s="16" t="s">
        <v>244</v>
      </c>
      <c r="B63" s="8"/>
      <c r="C63" s="8"/>
      <c r="D63" s="8"/>
      <c r="E63" s="16"/>
      <c r="F63" s="8"/>
      <c r="G63" s="8"/>
      <c r="H63" s="8"/>
      <c r="I63" s="8"/>
      <c r="J63" s="8"/>
      <c r="K63" s="13"/>
      <c r="L63" s="13"/>
      <c r="M63" s="13"/>
      <c r="N63" s="13"/>
      <c r="O63" s="13"/>
      <c r="P63" s="13"/>
      <c r="Q63" s="13"/>
      <c r="R63" s="13"/>
      <c r="S63" s="13"/>
      <c r="T63" s="13"/>
      <c r="U63" s="13"/>
      <c r="V63" s="13"/>
      <c r="W63" s="13"/>
      <c r="X63" s="13"/>
      <c r="Y63" s="13"/>
      <c r="Z63" s="13"/>
      <c r="AA63" s="13"/>
    </row>
    <row r="64" spans="1:27" ht="22.5" customHeight="1">
      <c r="A64" s="16" t="s">
        <v>245</v>
      </c>
      <c r="B64" s="8"/>
      <c r="C64" s="8"/>
      <c r="D64" s="8"/>
      <c r="E64" s="16"/>
      <c r="F64" s="8"/>
      <c r="G64" s="8"/>
      <c r="H64" s="8"/>
      <c r="I64" s="8"/>
      <c r="J64" s="8"/>
      <c r="K64" s="13"/>
      <c r="L64" s="13"/>
      <c r="M64" s="13"/>
      <c r="N64" s="13"/>
      <c r="O64" s="13"/>
      <c r="P64" s="13"/>
      <c r="Q64" s="13"/>
      <c r="R64" s="13"/>
      <c r="S64" s="13"/>
      <c r="T64" s="13"/>
      <c r="U64" s="13"/>
      <c r="V64" s="13"/>
      <c r="W64" s="13"/>
      <c r="X64" s="13"/>
      <c r="Y64" s="13"/>
      <c r="Z64" s="13"/>
      <c r="AA64" s="13"/>
    </row>
    <row r="65" spans="1:27" ht="22.5" customHeight="1">
      <c r="A65" s="16" t="s">
        <v>246</v>
      </c>
      <c r="B65" s="8"/>
      <c r="C65" s="8"/>
      <c r="D65" s="8"/>
      <c r="E65" s="16"/>
      <c r="F65" s="8"/>
      <c r="G65" s="8"/>
      <c r="H65" s="8"/>
      <c r="I65" s="8"/>
      <c r="J65" s="8"/>
      <c r="K65" s="13"/>
      <c r="L65" s="13"/>
      <c r="M65" s="13"/>
      <c r="N65" s="13"/>
      <c r="O65" s="13"/>
      <c r="P65" s="13"/>
      <c r="Q65" s="13"/>
      <c r="R65" s="13"/>
      <c r="S65" s="13"/>
      <c r="T65" s="13"/>
      <c r="U65" s="13"/>
      <c r="V65" s="13"/>
      <c r="W65" s="13"/>
      <c r="X65" s="13"/>
      <c r="Y65" s="13"/>
      <c r="Z65" s="13"/>
      <c r="AA65" s="13"/>
    </row>
    <row r="66" spans="1:27" ht="22.5" customHeight="1">
      <c r="A66" s="16" t="s">
        <v>247</v>
      </c>
      <c r="B66" s="8"/>
      <c r="C66" s="8"/>
      <c r="D66" s="8"/>
      <c r="E66" s="16"/>
      <c r="F66" s="8"/>
      <c r="G66" s="8"/>
      <c r="H66" s="8"/>
      <c r="I66" s="8"/>
      <c r="J66" s="8"/>
      <c r="K66" s="13"/>
      <c r="L66" s="13"/>
      <c r="M66" s="13"/>
      <c r="N66" s="13"/>
      <c r="O66" s="13"/>
      <c r="P66" s="13"/>
      <c r="Q66" s="13"/>
      <c r="R66" s="13"/>
      <c r="S66" s="13"/>
      <c r="T66" s="13"/>
      <c r="U66" s="13"/>
      <c r="V66" s="13"/>
      <c r="W66" s="13"/>
      <c r="X66" s="13"/>
      <c r="Y66" s="13"/>
      <c r="Z66" s="13"/>
      <c r="AA66" s="13"/>
    </row>
    <row r="67" spans="1:27" ht="22.5" customHeight="1">
      <c r="A67" s="16" t="s">
        <v>248</v>
      </c>
      <c r="B67" s="8"/>
      <c r="C67" s="8"/>
      <c r="D67" s="8"/>
      <c r="E67" s="16"/>
      <c r="F67" s="8"/>
      <c r="G67" s="8"/>
      <c r="H67" s="8"/>
      <c r="I67" s="8"/>
      <c r="J67" s="8"/>
      <c r="K67" s="13"/>
      <c r="L67" s="13"/>
      <c r="M67" s="13"/>
      <c r="N67" s="13"/>
      <c r="O67" s="13"/>
      <c r="P67" s="13"/>
      <c r="Q67" s="13"/>
      <c r="R67" s="13"/>
      <c r="S67" s="13"/>
      <c r="T67" s="13"/>
      <c r="U67" s="13"/>
      <c r="V67" s="13"/>
      <c r="W67" s="13"/>
      <c r="X67" s="13"/>
      <c r="Y67" s="13"/>
      <c r="Z67" s="13"/>
      <c r="AA67" s="13"/>
    </row>
    <row r="68" spans="1:27" ht="22.5" customHeight="1">
      <c r="A68" s="16" t="s">
        <v>249</v>
      </c>
      <c r="B68" s="8"/>
      <c r="C68" s="8"/>
      <c r="D68" s="8"/>
      <c r="E68" s="16"/>
      <c r="F68" s="8"/>
      <c r="G68" s="8"/>
      <c r="H68" s="8"/>
      <c r="I68" s="8"/>
      <c r="J68" s="8"/>
      <c r="K68" s="13"/>
      <c r="L68" s="13"/>
      <c r="M68" s="13"/>
      <c r="N68" s="13"/>
      <c r="O68" s="13"/>
      <c r="P68" s="13"/>
      <c r="Q68" s="13"/>
      <c r="R68" s="13"/>
      <c r="S68" s="13"/>
      <c r="T68" s="13"/>
      <c r="U68" s="13"/>
      <c r="V68" s="13"/>
      <c r="W68" s="13"/>
      <c r="X68" s="13"/>
      <c r="Y68" s="13"/>
      <c r="Z68" s="13"/>
      <c r="AA68" s="13"/>
    </row>
    <row r="69" spans="1:27" ht="22.5" customHeight="1">
      <c r="A69" s="16" t="s">
        <v>250</v>
      </c>
      <c r="B69" s="8"/>
      <c r="C69" s="8"/>
      <c r="D69" s="8"/>
      <c r="E69" s="16"/>
      <c r="F69" s="8"/>
      <c r="G69" s="8"/>
      <c r="H69" s="8"/>
      <c r="I69" s="8"/>
      <c r="J69" s="8"/>
      <c r="K69" s="13"/>
      <c r="L69" s="13"/>
      <c r="M69" s="13"/>
      <c r="N69" s="13"/>
      <c r="O69" s="13"/>
      <c r="P69" s="13"/>
      <c r="Q69" s="13"/>
      <c r="R69" s="13"/>
      <c r="S69" s="13"/>
      <c r="T69" s="13"/>
      <c r="U69" s="13"/>
      <c r="V69" s="13"/>
      <c r="W69" s="13"/>
      <c r="X69" s="13"/>
      <c r="Y69" s="13"/>
      <c r="Z69" s="13"/>
      <c r="AA69" s="13"/>
    </row>
    <row r="70" spans="1:27" ht="22.5" customHeight="1">
      <c r="A70" s="16" t="s">
        <v>251</v>
      </c>
      <c r="B70" s="8"/>
      <c r="C70" s="8"/>
      <c r="D70" s="8"/>
      <c r="E70" s="16"/>
      <c r="F70" s="8"/>
      <c r="G70" s="8"/>
      <c r="H70" s="8"/>
      <c r="I70" s="8"/>
      <c r="J70" s="8"/>
      <c r="K70" s="13"/>
      <c r="L70" s="13"/>
      <c r="M70" s="13"/>
      <c r="N70" s="13"/>
      <c r="O70" s="13"/>
      <c r="P70" s="13"/>
      <c r="Q70" s="13"/>
      <c r="R70" s="13"/>
      <c r="S70" s="13"/>
      <c r="T70" s="13"/>
      <c r="U70" s="13"/>
      <c r="V70" s="13"/>
      <c r="W70" s="13"/>
      <c r="X70" s="13"/>
      <c r="Y70" s="13"/>
      <c r="Z70" s="13"/>
      <c r="AA70" s="13"/>
    </row>
    <row r="71" spans="1:27" ht="22.5" customHeight="1">
      <c r="A71" s="16" t="s">
        <v>252</v>
      </c>
      <c r="B71" s="8"/>
      <c r="C71" s="8"/>
      <c r="D71" s="8"/>
      <c r="E71" s="16"/>
      <c r="F71" s="8"/>
      <c r="G71" s="8"/>
      <c r="H71" s="8"/>
      <c r="I71" s="8"/>
      <c r="J71" s="8"/>
      <c r="K71" s="13"/>
      <c r="L71" s="13"/>
      <c r="M71" s="13"/>
      <c r="N71" s="13"/>
      <c r="O71" s="13"/>
      <c r="P71" s="13"/>
      <c r="Q71" s="13"/>
      <c r="R71" s="13"/>
      <c r="S71" s="13"/>
      <c r="T71" s="13"/>
      <c r="U71" s="13"/>
      <c r="V71" s="13"/>
      <c r="W71" s="13"/>
      <c r="X71" s="13"/>
      <c r="Y71" s="13"/>
      <c r="Z71" s="13"/>
      <c r="AA71" s="13"/>
    </row>
    <row r="72" spans="1:27" ht="22.5" customHeight="1">
      <c r="A72" s="16" t="s">
        <v>253</v>
      </c>
      <c r="B72" s="8"/>
      <c r="C72" s="8"/>
      <c r="D72" s="8"/>
      <c r="E72" s="16"/>
      <c r="F72" s="8"/>
      <c r="G72" s="8"/>
      <c r="H72" s="8"/>
      <c r="I72" s="8"/>
      <c r="J72" s="8"/>
      <c r="K72" s="13"/>
      <c r="L72" s="13"/>
      <c r="M72" s="13"/>
      <c r="N72" s="13"/>
      <c r="O72" s="13"/>
      <c r="P72" s="13"/>
      <c r="Q72" s="13"/>
      <c r="R72" s="13"/>
      <c r="S72" s="13"/>
      <c r="T72" s="13"/>
      <c r="U72" s="13"/>
      <c r="V72" s="13"/>
      <c r="W72" s="13"/>
      <c r="X72" s="13"/>
      <c r="Y72" s="13"/>
      <c r="Z72" s="13"/>
      <c r="AA72" s="13"/>
    </row>
    <row r="73" spans="1:27" ht="22.5" customHeight="1">
      <c r="A73" s="16" t="s">
        <v>254</v>
      </c>
      <c r="B73" s="8"/>
      <c r="C73" s="8"/>
      <c r="D73" s="8"/>
      <c r="E73" s="16"/>
      <c r="F73" s="8"/>
      <c r="G73" s="8"/>
      <c r="H73" s="8"/>
      <c r="I73" s="8"/>
      <c r="J73" s="8"/>
      <c r="K73" s="13"/>
      <c r="L73" s="13"/>
      <c r="M73" s="13"/>
      <c r="N73" s="13"/>
      <c r="O73" s="13"/>
      <c r="P73" s="13"/>
      <c r="Q73" s="13"/>
      <c r="R73" s="13"/>
      <c r="S73" s="13"/>
      <c r="T73" s="13"/>
      <c r="U73" s="13"/>
      <c r="V73" s="13"/>
      <c r="W73" s="13"/>
      <c r="X73" s="13"/>
      <c r="Y73" s="13"/>
      <c r="Z73" s="13"/>
      <c r="AA73" s="13"/>
    </row>
    <row r="74" spans="1:27" ht="22.5" customHeight="1">
      <c r="A74" s="16" t="s">
        <v>255</v>
      </c>
      <c r="B74" s="8"/>
      <c r="C74" s="8"/>
      <c r="D74" s="8"/>
      <c r="E74" s="16"/>
      <c r="F74" s="8"/>
      <c r="G74" s="8"/>
      <c r="H74" s="8"/>
      <c r="I74" s="8"/>
      <c r="J74" s="8"/>
      <c r="K74" s="13"/>
      <c r="L74" s="13"/>
      <c r="M74" s="13"/>
      <c r="N74" s="13"/>
      <c r="O74" s="13"/>
      <c r="P74" s="13"/>
      <c r="Q74" s="13"/>
      <c r="R74" s="13"/>
      <c r="S74" s="13"/>
      <c r="T74" s="13"/>
      <c r="U74" s="13"/>
      <c r="V74" s="13"/>
      <c r="W74" s="13"/>
      <c r="X74" s="13"/>
      <c r="Y74" s="13"/>
      <c r="Z74" s="13"/>
      <c r="AA74" s="13"/>
    </row>
    <row r="75" spans="1:27" ht="22.5" customHeight="1">
      <c r="A75" s="16" t="s">
        <v>256</v>
      </c>
      <c r="B75" s="8"/>
      <c r="C75" s="8"/>
      <c r="D75" s="8"/>
      <c r="E75" s="16"/>
      <c r="F75" s="8"/>
      <c r="G75" s="8"/>
      <c r="H75" s="8"/>
      <c r="I75" s="8"/>
      <c r="J75" s="8"/>
      <c r="K75" s="13"/>
      <c r="L75" s="13"/>
      <c r="M75" s="13"/>
      <c r="N75" s="13"/>
      <c r="O75" s="13"/>
      <c r="P75" s="13"/>
      <c r="Q75" s="13"/>
      <c r="R75" s="13"/>
      <c r="S75" s="13"/>
      <c r="T75" s="13"/>
      <c r="U75" s="13"/>
      <c r="V75" s="13"/>
      <c r="W75" s="13"/>
      <c r="X75" s="13"/>
      <c r="Y75" s="13"/>
      <c r="Z75" s="13"/>
      <c r="AA75" s="13"/>
    </row>
    <row r="76" spans="1:27" ht="22.5" customHeight="1">
      <c r="A76" s="16" t="s">
        <v>257</v>
      </c>
      <c r="B76" s="8"/>
      <c r="C76" s="8"/>
      <c r="D76" s="8"/>
      <c r="E76" s="16"/>
      <c r="F76" s="8"/>
      <c r="G76" s="8"/>
      <c r="H76" s="8"/>
      <c r="I76" s="8"/>
      <c r="J76" s="8"/>
      <c r="K76" s="13"/>
      <c r="L76" s="13"/>
      <c r="M76" s="13"/>
      <c r="N76" s="13"/>
      <c r="O76" s="13"/>
      <c r="P76" s="13"/>
      <c r="Q76" s="13"/>
      <c r="R76" s="13"/>
      <c r="S76" s="13"/>
      <c r="T76" s="13"/>
      <c r="U76" s="13"/>
      <c r="V76" s="13"/>
      <c r="W76" s="13"/>
      <c r="X76" s="13"/>
      <c r="Y76" s="13"/>
      <c r="Z76" s="13"/>
      <c r="AA76" s="13"/>
    </row>
    <row r="77" spans="1:27" ht="22.5" customHeight="1">
      <c r="A77" s="16" t="s">
        <v>258</v>
      </c>
      <c r="B77" s="8"/>
      <c r="C77" s="8"/>
      <c r="D77" s="8"/>
      <c r="E77" s="16"/>
      <c r="F77" s="8"/>
      <c r="G77" s="8"/>
      <c r="H77" s="8"/>
      <c r="I77" s="8"/>
      <c r="J77" s="8"/>
      <c r="K77" s="13"/>
      <c r="L77" s="13"/>
      <c r="M77" s="13"/>
      <c r="N77" s="13"/>
      <c r="O77" s="13"/>
      <c r="P77" s="13"/>
      <c r="Q77" s="13"/>
      <c r="R77" s="13"/>
      <c r="S77" s="13"/>
      <c r="T77" s="13"/>
      <c r="U77" s="13"/>
      <c r="V77" s="13"/>
      <c r="W77" s="13"/>
      <c r="X77" s="13"/>
      <c r="Y77" s="13"/>
      <c r="Z77" s="13"/>
      <c r="AA77" s="13"/>
    </row>
    <row r="78" spans="1:27" ht="22.5" customHeight="1">
      <c r="A78" s="16" t="s">
        <v>259</v>
      </c>
      <c r="B78" s="8"/>
      <c r="C78" s="8"/>
      <c r="D78" s="8"/>
      <c r="E78" s="16"/>
      <c r="F78" s="8"/>
      <c r="G78" s="8"/>
      <c r="H78" s="8"/>
      <c r="I78" s="8"/>
      <c r="J78" s="8"/>
      <c r="K78" s="13"/>
      <c r="L78" s="13"/>
      <c r="M78" s="13"/>
      <c r="N78" s="13"/>
      <c r="O78" s="13"/>
      <c r="P78" s="13"/>
      <c r="Q78" s="13"/>
      <c r="R78" s="13"/>
      <c r="S78" s="13"/>
      <c r="T78" s="13"/>
      <c r="U78" s="13"/>
      <c r="V78" s="13"/>
      <c r="W78" s="13"/>
      <c r="X78" s="13"/>
      <c r="Y78" s="13"/>
      <c r="Z78" s="13"/>
      <c r="AA78" s="13"/>
    </row>
    <row r="79" spans="1:27" ht="22.5" customHeight="1">
      <c r="A79" s="16" t="s">
        <v>260</v>
      </c>
      <c r="B79" s="8"/>
      <c r="C79" s="8"/>
      <c r="D79" s="8"/>
      <c r="E79" s="16"/>
      <c r="F79" s="8"/>
      <c r="G79" s="8"/>
      <c r="H79" s="8"/>
      <c r="I79" s="8"/>
      <c r="J79" s="8"/>
      <c r="K79" s="13"/>
      <c r="L79" s="13"/>
      <c r="M79" s="13"/>
      <c r="N79" s="13"/>
      <c r="O79" s="13"/>
      <c r="P79" s="13"/>
      <c r="Q79" s="13"/>
      <c r="R79" s="13"/>
      <c r="S79" s="13"/>
      <c r="T79" s="13"/>
      <c r="U79" s="13"/>
      <c r="V79" s="13"/>
      <c r="W79" s="13"/>
      <c r="X79" s="13"/>
      <c r="Y79" s="13"/>
      <c r="Z79" s="13"/>
      <c r="AA79" s="13"/>
    </row>
    <row r="80" spans="1:27" ht="22.5" customHeight="1">
      <c r="A80" s="16" t="s">
        <v>261</v>
      </c>
      <c r="B80" s="8"/>
      <c r="C80" s="8"/>
      <c r="D80" s="8"/>
      <c r="E80" s="16"/>
      <c r="F80" s="8"/>
      <c r="G80" s="8"/>
      <c r="H80" s="8"/>
      <c r="I80" s="8"/>
      <c r="J80" s="8"/>
      <c r="K80" s="13"/>
      <c r="L80" s="13"/>
      <c r="M80" s="13"/>
      <c r="N80" s="13"/>
      <c r="O80" s="13"/>
      <c r="P80" s="13"/>
      <c r="Q80" s="13"/>
      <c r="R80" s="13"/>
      <c r="S80" s="13"/>
      <c r="T80" s="13"/>
      <c r="U80" s="13"/>
      <c r="V80" s="13"/>
      <c r="W80" s="13"/>
      <c r="X80" s="13"/>
      <c r="Y80" s="13"/>
      <c r="Z80" s="13"/>
      <c r="AA80" s="13"/>
    </row>
    <row r="81" spans="1:27" ht="22.5" customHeight="1">
      <c r="A81" s="16" t="s">
        <v>262</v>
      </c>
      <c r="B81" s="8"/>
      <c r="C81" s="8"/>
      <c r="D81" s="8"/>
      <c r="E81" s="16"/>
      <c r="F81" s="8"/>
      <c r="G81" s="8"/>
      <c r="H81" s="8"/>
      <c r="I81" s="8"/>
      <c r="J81" s="8"/>
      <c r="K81" s="13"/>
      <c r="L81" s="13"/>
      <c r="M81" s="13"/>
      <c r="N81" s="13"/>
      <c r="O81" s="13"/>
      <c r="P81" s="13"/>
      <c r="Q81" s="13"/>
      <c r="R81" s="13"/>
      <c r="S81" s="13"/>
      <c r="T81" s="13"/>
      <c r="U81" s="13"/>
      <c r="V81" s="13"/>
      <c r="W81" s="13"/>
      <c r="X81" s="13"/>
      <c r="Y81" s="13"/>
      <c r="Z81" s="13"/>
      <c r="AA81" s="13"/>
    </row>
    <row r="82" spans="1:27" ht="22.5" customHeight="1">
      <c r="A82" s="16" t="s">
        <v>263</v>
      </c>
      <c r="B82" s="8"/>
      <c r="C82" s="8"/>
      <c r="D82" s="8"/>
      <c r="E82" s="16"/>
      <c r="F82" s="8"/>
      <c r="G82" s="8"/>
      <c r="H82" s="8"/>
      <c r="I82" s="8"/>
      <c r="J82" s="8"/>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8"/>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8"/>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8"/>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8"/>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8"/>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8"/>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8"/>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8"/>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8"/>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8"/>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8"/>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8"/>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8"/>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8"/>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8"/>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8"/>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8"/>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8"/>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8"/>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8"/>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8"/>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8"/>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8"/>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8"/>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8"/>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8"/>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8"/>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8"/>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8"/>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8"/>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8"/>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8"/>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8"/>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8"/>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8"/>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8"/>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8"/>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8"/>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8"/>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8"/>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8"/>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8"/>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8"/>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8"/>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8"/>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8"/>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8"/>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8"/>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8"/>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8"/>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8"/>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8"/>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8"/>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8"/>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8"/>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8"/>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8"/>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8"/>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8"/>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8"/>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8"/>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8"/>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8"/>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8"/>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8"/>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8"/>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8"/>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8"/>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8"/>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8"/>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8"/>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8"/>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8"/>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8"/>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8"/>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8"/>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8"/>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8"/>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8"/>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8"/>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8"/>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8"/>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8"/>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8"/>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8"/>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8"/>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8"/>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8"/>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8"/>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8"/>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8"/>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8"/>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8"/>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8"/>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8"/>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8"/>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8"/>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8"/>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8"/>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8"/>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8"/>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8"/>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8"/>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8"/>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8"/>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8"/>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8"/>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8"/>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8"/>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8"/>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8"/>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8"/>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8"/>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8"/>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8"/>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8"/>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8"/>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8"/>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8"/>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8"/>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8"/>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8"/>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8"/>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8"/>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8"/>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8"/>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8"/>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8"/>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8"/>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8"/>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8"/>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8"/>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8"/>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8"/>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8"/>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8"/>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8"/>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8"/>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8"/>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8"/>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8"/>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8"/>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8"/>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8"/>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8"/>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8"/>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8"/>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8"/>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8"/>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8"/>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8"/>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8"/>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8"/>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8"/>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8"/>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8"/>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8"/>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8"/>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8"/>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8"/>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8"/>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8"/>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8"/>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8"/>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8"/>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8"/>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8"/>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8"/>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8"/>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8"/>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8"/>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8"/>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8"/>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8"/>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8"/>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8"/>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8"/>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8"/>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8"/>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8"/>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8"/>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8"/>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8"/>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8"/>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8"/>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8"/>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8"/>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8"/>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8"/>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8"/>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8"/>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8"/>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8"/>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8"/>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8"/>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8"/>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8"/>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8"/>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8"/>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8"/>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8"/>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8"/>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8"/>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8"/>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8"/>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8"/>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8"/>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8"/>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8"/>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8"/>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8"/>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8"/>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8"/>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8"/>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8"/>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8"/>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8"/>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8"/>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8"/>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8"/>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8"/>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8"/>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8"/>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8"/>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8"/>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8"/>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8"/>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8"/>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8"/>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8"/>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8"/>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8"/>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8"/>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8"/>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8"/>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8"/>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8"/>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8"/>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8"/>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8"/>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8"/>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8"/>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8"/>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8"/>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8"/>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8"/>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8"/>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8"/>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8"/>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8"/>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8"/>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8"/>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8"/>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8"/>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8"/>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8"/>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8"/>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8"/>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8"/>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8"/>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8"/>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8"/>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8"/>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8"/>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8"/>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8"/>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8"/>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8"/>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8"/>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8"/>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8"/>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8"/>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8"/>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8"/>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8"/>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8"/>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8"/>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8"/>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8"/>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8"/>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8"/>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8"/>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8"/>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8"/>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8"/>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8"/>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8"/>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8"/>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8"/>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8"/>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8"/>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8"/>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8"/>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8"/>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8"/>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8"/>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8"/>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8"/>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8"/>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8"/>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8"/>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8"/>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8"/>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8"/>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8"/>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8"/>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8"/>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8"/>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8"/>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8"/>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8"/>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8"/>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8"/>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8"/>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8"/>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8"/>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8"/>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8"/>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8"/>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8"/>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8"/>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8"/>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8"/>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8"/>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35"/>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35"/>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35"/>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35"/>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35"/>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35"/>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c r="J413" s="35"/>
    </row>
    <row r="414" spans="1:27" ht="22.5" customHeight="1">
      <c r="A414" s="34"/>
      <c r="B414" s="35"/>
      <c r="C414" s="35"/>
      <c r="D414" s="35"/>
      <c r="E414" s="16"/>
      <c r="F414" s="35"/>
      <c r="G414" s="35"/>
      <c r="H414" s="35"/>
      <c r="I414" s="35"/>
      <c r="J414" s="35"/>
    </row>
    <row r="415" spans="1:27" ht="22.5" customHeight="1">
      <c r="A415" s="34"/>
      <c r="B415" s="35"/>
      <c r="C415" s="35"/>
      <c r="D415" s="35"/>
      <c r="E415" s="16"/>
      <c r="F415" s="35"/>
      <c r="G415" s="35"/>
      <c r="H415" s="35"/>
      <c r="I415" s="35"/>
      <c r="J415" s="35"/>
    </row>
    <row r="416" spans="1:27" ht="22.5" customHeight="1">
      <c r="A416" s="34"/>
      <c r="B416" s="35"/>
      <c r="C416" s="35"/>
      <c r="D416" s="35"/>
      <c r="E416" s="16"/>
      <c r="F416" s="35"/>
      <c r="G416" s="35"/>
      <c r="H416" s="35"/>
      <c r="I416" s="35"/>
      <c r="J416" s="35"/>
    </row>
    <row r="417" spans="1:10" ht="22.5" customHeight="1">
      <c r="A417" s="34"/>
      <c r="B417" s="35"/>
      <c r="C417" s="35"/>
      <c r="D417" s="35"/>
      <c r="E417" s="16"/>
      <c r="F417" s="35"/>
      <c r="G417" s="35"/>
      <c r="H417" s="35"/>
      <c r="I417" s="35"/>
      <c r="J417" s="35"/>
    </row>
    <row r="418" spans="1:10" ht="22.5" customHeight="1">
      <c r="A418" s="34"/>
      <c r="B418" s="35"/>
      <c r="C418" s="35"/>
      <c r="D418" s="35"/>
      <c r="E418" s="16"/>
      <c r="F418" s="35"/>
      <c r="G418" s="35"/>
      <c r="H418" s="35"/>
      <c r="I418" s="35"/>
      <c r="J418" s="35"/>
    </row>
    <row r="419" spans="1:10" ht="22.5" customHeight="1">
      <c r="A419" s="34"/>
      <c r="B419" s="35"/>
      <c r="C419" s="35"/>
      <c r="D419" s="35"/>
      <c r="E419" s="16"/>
      <c r="F419" s="35"/>
      <c r="G419" s="35"/>
      <c r="H419" s="35"/>
      <c r="I419" s="35"/>
      <c r="J419" s="35"/>
    </row>
    <row r="420" spans="1:10" ht="22.5" customHeight="1">
      <c r="A420" s="34"/>
      <c r="B420" s="35"/>
      <c r="C420" s="35"/>
      <c r="D420" s="35"/>
      <c r="E420" s="16"/>
      <c r="F420" s="35"/>
      <c r="G420" s="35"/>
      <c r="H420" s="35"/>
      <c r="I420" s="35"/>
      <c r="J420" s="35"/>
    </row>
    <row r="421" spans="1:10" ht="22.5" customHeight="1">
      <c r="A421" s="34"/>
      <c r="B421" s="35"/>
      <c r="C421" s="35"/>
      <c r="D421" s="35"/>
      <c r="E421" s="16"/>
      <c r="F421" s="35"/>
      <c r="G421" s="35"/>
      <c r="H421" s="35"/>
      <c r="I421" s="35"/>
      <c r="J421" s="35"/>
    </row>
    <row r="422" spans="1:10" ht="22.5" customHeight="1">
      <c r="A422" s="34"/>
      <c r="B422" s="35"/>
      <c r="C422" s="35"/>
      <c r="D422" s="35"/>
      <c r="E422" s="16"/>
      <c r="F422" s="35"/>
      <c r="G422" s="35"/>
      <c r="H422" s="35"/>
      <c r="I422" s="35"/>
      <c r="J422" s="35"/>
    </row>
    <row r="423" spans="1:10" ht="22.5" customHeight="1">
      <c r="A423" s="34"/>
      <c r="B423" s="35"/>
      <c r="C423" s="35"/>
      <c r="D423" s="35"/>
      <c r="E423" s="16"/>
      <c r="F423" s="35"/>
      <c r="G423" s="35"/>
      <c r="H423" s="35"/>
      <c r="I423" s="35"/>
      <c r="J423" s="35"/>
    </row>
    <row r="424" spans="1:10" ht="22.5" customHeight="1">
      <c r="A424" s="34"/>
      <c r="B424" s="35"/>
      <c r="C424" s="35"/>
      <c r="D424" s="35"/>
      <c r="E424" s="16"/>
      <c r="F424" s="35"/>
      <c r="G424" s="35"/>
      <c r="H424" s="35"/>
      <c r="I424" s="35"/>
      <c r="J424" s="35"/>
    </row>
    <row r="425" spans="1:10" ht="22.5" customHeight="1">
      <c r="A425" s="34"/>
      <c r="B425" s="35"/>
      <c r="C425" s="35"/>
      <c r="D425" s="35"/>
      <c r="E425" s="16"/>
      <c r="F425" s="35"/>
      <c r="G425" s="35"/>
      <c r="H425" s="35"/>
      <c r="I425" s="35"/>
      <c r="J425" s="35"/>
    </row>
    <row r="426" spans="1:10" ht="22.5" customHeight="1">
      <c r="A426" s="34"/>
      <c r="B426" s="35"/>
      <c r="C426" s="35"/>
      <c r="D426" s="35"/>
      <c r="E426" s="16"/>
      <c r="F426" s="35"/>
      <c r="G426" s="35"/>
      <c r="H426" s="35"/>
      <c r="I426" s="35"/>
      <c r="J426" s="35"/>
    </row>
    <row r="427" spans="1:10" ht="22.5" customHeight="1">
      <c r="A427" s="34"/>
      <c r="B427" s="35"/>
      <c r="C427" s="35"/>
      <c r="D427" s="35"/>
      <c r="E427" s="16"/>
      <c r="F427" s="35"/>
      <c r="G427" s="35"/>
      <c r="H427" s="35"/>
      <c r="I427" s="35"/>
      <c r="J427" s="35"/>
    </row>
    <row r="428" spans="1:10" ht="22.5" customHeight="1">
      <c r="A428" s="34"/>
      <c r="B428" s="35"/>
      <c r="C428" s="35"/>
      <c r="D428" s="35"/>
      <c r="E428" s="16"/>
      <c r="F428" s="35"/>
      <c r="G428" s="35"/>
      <c r="H428" s="35"/>
      <c r="I428" s="35"/>
      <c r="J428" s="35"/>
    </row>
    <row r="429" spans="1:10" ht="22.5" customHeight="1">
      <c r="A429" s="34"/>
      <c r="B429" s="35"/>
      <c r="C429" s="35"/>
      <c r="D429" s="35"/>
      <c r="E429" s="16"/>
      <c r="F429" s="35"/>
      <c r="G429" s="35"/>
      <c r="H429" s="35"/>
      <c r="I429" s="35"/>
      <c r="J429" s="35"/>
    </row>
    <row r="430" spans="1:10" ht="22.5" customHeight="1">
      <c r="A430" s="34"/>
      <c r="B430" s="35"/>
      <c r="C430" s="35"/>
      <c r="D430" s="35"/>
      <c r="E430" s="16"/>
      <c r="F430" s="35"/>
      <c r="G430" s="35"/>
      <c r="H430" s="35"/>
      <c r="I430" s="35"/>
      <c r="J430" s="35"/>
    </row>
    <row r="431" spans="1:10" ht="22.5" customHeight="1">
      <c r="A431" s="34"/>
      <c r="B431" s="35"/>
      <c r="C431" s="35"/>
      <c r="D431" s="35"/>
      <c r="E431" s="16"/>
      <c r="F431" s="35"/>
      <c r="G431" s="35"/>
      <c r="H431" s="35"/>
      <c r="I431" s="35"/>
      <c r="J431" s="35"/>
    </row>
    <row r="432" spans="1:10" ht="22.5" customHeight="1">
      <c r="A432" s="34"/>
      <c r="B432" s="35"/>
      <c r="C432" s="35"/>
      <c r="D432" s="35"/>
      <c r="E432" s="16"/>
      <c r="F432" s="35"/>
      <c r="G432" s="35"/>
      <c r="H432" s="35"/>
      <c r="I432" s="35"/>
      <c r="J432" s="35"/>
    </row>
    <row r="433" spans="1:10" ht="22.5" customHeight="1">
      <c r="A433" s="34"/>
      <c r="B433" s="35"/>
      <c r="C433" s="35"/>
      <c r="D433" s="35"/>
      <c r="E433" s="16"/>
      <c r="F433" s="35"/>
      <c r="G433" s="35"/>
      <c r="H433" s="35"/>
      <c r="I433" s="35"/>
      <c r="J433" s="35"/>
    </row>
    <row r="434" spans="1:10" ht="22.5" customHeight="1">
      <c r="A434" s="34"/>
      <c r="B434" s="35"/>
      <c r="C434" s="35"/>
      <c r="D434" s="35"/>
      <c r="E434" s="16"/>
      <c r="F434" s="35"/>
      <c r="G434" s="35"/>
      <c r="H434" s="35"/>
      <c r="I434" s="35"/>
      <c r="J434" s="35"/>
    </row>
    <row r="435" spans="1:10" ht="22.5" customHeight="1">
      <c r="A435" s="34"/>
      <c r="B435" s="35"/>
      <c r="C435" s="35"/>
      <c r="D435" s="35"/>
      <c r="E435" s="16"/>
      <c r="F435" s="35"/>
      <c r="G435" s="35"/>
      <c r="H435" s="35"/>
      <c r="I435" s="35"/>
      <c r="J435" s="35"/>
    </row>
    <row r="436" spans="1:10" ht="22.5" customHeight="1">
      <c r="A436" s="34"/>
      <c r="B436" s="35"/>
      <c r="C436" s="35"/>
      <c r="D436" s="35"/>
      <c r="E436" s="16"/>
      <c r="F436" s="35"/>
      <c r="G436" s="35"/>
      <c r="H436" s="35"/>
      <c r="I436" s="35"/>
      <c r="J436" s="35"/>
    </row>
    <row r="437" spans="1:10" ht="22.5" customHeight="1">
      <c r="A437" s="34"/>
      <c r="B437" s="35"/>
      <c r="C437" s="35"/>
      <c r="D437" s="35"/>
      <c r="E437" s="16"/>
      <c r="F437" s="35"/>
      <c r="G437" s="35"/>
      <c r="H437" s="35"/>
      <c r="I437" s="35"/>
      <c r="J437" s="35"/>
    </row>
    <row r="438" spans="1:10" ht="22.5" customHeight="1">
      <c r="A438" s="34"/>
      <c r="B438" s="35"/>
      <c r="C438" s="35"/>
      <c r="D438" s="35"/>
      <c r="E438" s="16"/>
      <c r="F438" s="35"/>
      <c r="G438" s="35"/>
      <c r="H438" s="35"/>
      <c r="I438" s="35"/>
      <c r="J438" s="35"/>
    </row>
    <row r="439" spans="1:10" ht="22.5" customHeight="1">
      <c r="A439" s="34"/>
      <c r="B439" s="35"/>
      <c r="C439" s="35"/>
      <c r="D439" s="35"/>
      <c r="E439" s="16"/>
      <c r="F439" s="35"/>
      <c r="G439" s="35"/>
      <c r="H439" s="35"/>
      <c r="I439" s="35"/>
      <c r="J439" s="35"/>
    </row>
    <row r="440" spans="1:10" ht="22.5" customHeight="1">
      <c r="A440" s="34"/>
      <c r="B440" s="35"/>
      <c r="C440" s="35"/>
      <c r="D440" s="35"/>
      <c r="E440" s="16"/>
      <c r="F440" s="35"/>
      <c r="G440" s="35"/>
      <c r="H440" s="35"/>
      <c r="I440" s="35"/>
      <c r="J440" s="35"/>
    </row>
    <row r="441" spans="1:10" ht="22.5" customHeight="1">
      <c r="A441" s="34"/>
      <c r="B441" s="35"/>
      <c r="C441" s="35"/>
      <c r="D441" s="35"/>
      <c r="E441" s="16"/>
      <c r="F441" s="35"/>
      <c r="G441" s="35"/>
      <c r="H441" s="35"/>
      <c r="I441" s="35"/>
      <c r="J441" s="35"/>
    </row>
    <row r="442" spans="1:10" ht="22.5" customHeight="1">
      <c r="A442" s="34"/>
      <c r="B442" s="35"/>
      <c r="C442" s="35"/>
      <c r="D442" s="35"/>
      <c r="E442" s="16"/>
      <c r="F442" s="35"/>
      <c r="G442" s="35"/>
      <c r="H442" s="35"/>
      <c r="I442" s="35"/>
      <c r="J442" s="35"/>
    </row>
    <row r="443" spans="1:10" ht="22.5" customHeight="1">
      <c r="A443" s="34"/>
      <c r="B443" s="35"/>
      <c r="C443" s="35"/>
      <c r="D443" s="35"/>
      <c r="E443" s="16"/>
      <c r="F443" s="35"/>
      <c r="G443" s="35"/>
      <c r="H443" s="35"/>
      <c r="I443" s="35"/>
      <c r="J443" s="35"/>
    </row>
    <row r="444" spans="1:10" ht="22.5" customHeight="1">
      <c r="A444" s="34"/>
      <c r="B444" s="35"/>
      <c r="C444" s="35"/>
      <c r="D444" s="35"/>
      <c r="E444" s="16"/>
      <c r="F444" s="35"/>
      <c r="G444" s="35"/>
      <c r="H444" s="35"/>
      <c r="I444" s="35"/>
      <c r="J444" s="35"/>
    </row>
    <row r="445" spans="1:10" ht="22.5" customHeight="1">
      <c r="A445" s="34"/>
      <c r="B445" s="35"/>
      <c r="C445" s="35"/>
      <c r="D445" s="35"/>
      <c r="E445" s="16"/>
      <c r="F445" s="35"/>
      <c r="G445" s="35"/>
      <c r="H445" s="35"/>
      <c r="I445" s="35"/>
      <c r="J445" s="35"/>
    </row>
    <row r="446" spans="1:10" ht="22.5" customHeight="1">
      <c r="A446" s="34"/>
      <c r="B446" s="35"/>
      <c r="C446" s="35"/>
      <c r="D446" s="35"/>
      <c r="E446" s="16"/>
      <c r="F446" s="35"/>
      <c r="G446" s="35"/>
      <c r="H446" s="35"/>
      <c r="I446" s="35"/>
      <c r="J446" s="35"/>
    </row>
    <row r="447" spans="1:10" ht="22.5" customHeight="1">
      <c r="A447" s="34"/>
      <c r="B447" s="35"/>
      <c r="C447" s="35"/>
      <c r="D447" s="35"/>
      <c r="E447" s="16"/>
      <c r="F447" s="35"/>
      <c r="G447" s="35"/>
      <c r="H447" s="35"/>
      <c r="I447" s="35"/>
      <c r="J447" s="35"/>
    </row>
    <row r="448" spans="1:10" ht="22.5" customHeight="1">
      <c r="A448" s="34"/>
      <c r="B448" s="35"/>
      <c r="C448" s="35"/>
      <c r="D448" s="35"/>
      <c r="E448" s="16"/>
      <c r="F448" s="35"/>
      <c r="G448" s="35"/>
      <c r="H448" s="35"/>
      <c r="I448" s="35"/>
      <c r="J448" s="35"/>
    </row>
    <row r="449" spans="1:10" ht="22.5" customHeight="1">
      <c r="A449" s="34"/>
      <c r="B449" s="35"/>
      <c r="C449" s="35"/>
      <c r="D449" s="35"/>
      <c r="E449" s="16"/>
      <c r="F449" s="35"/>
      <c r="G449" s="35"/>
      <c r="H449" s="35"/>
      <c r="I449" s="35"/>
      <c r="J449" s="35"/>
    </row>
    <row r="450" spans="1:10" ht="22.5" customHeight="1">
      <c r="A450" s="34"/>
      <c r="B450" s="35"/>
      <c r="C450" s="35"/>
      <c r="D450" s="35"/>
      <c r="E450" s="16"/>
      <c r="F450" s="35"/>
      <c r="G450" s="35"/>
      <c r="H450" s="35"/>
      <c r="I450" s="35"/>
      <c r="J450" s="35"/>
    </row>
    <row r="451" spans="1:10" ht="22.5" customHeight="1">
      <c r="A451" s="34"/>
      <c r="B451" s="35"/>
      <c r="C451" s="35"/>
      <c r="D451" s="35"/>
      <c r="E451" s="16"/>
      <c r="F451" s="35"/>
      <c r="G451" s="35"/>
      <c r="H451" s="35"/>
      <c r="I451" s="35"/>
      <c r="J451" s="35"/>
    </row>
    <row r="452" spans="1:10" ht="22.5" customHeight="1">
      <c r="A452" s="34"/>
      <c r="B452" s="35"/>
      <c r="C452" s="35"/>
      <c r="D452" s="35"/>
      <c r="E452" s="16"/>
      <c r="F452" s="35"/>
      <c r="G452" s="35"/>
      <c r="H452" s="35"/>
      <c r="I452" s="35"/>
      <c r="J452" s="35"/>
    </row>
    <row r="453" spans="1:10" ht="22.5" customHeight="1">
      <c r="A453" s="34"/>
      <c r="B453" s="35"/>
      <c r="C453" s="35"/>
      <c r="D453" s="35"/>
      <c r="E453" s="16"/>
      <c r="F453" s="35"/>
      <c r="G453" s="35"/>
      <c r="H453" s="35"/>
      <c r="I453" s="35"/>
      <c r="J453" s="35"/>
    </row>
    <row r="454" spans="1:10" ht="22.5" customHeight="1">
      <c r="A454" s="34"/>
      <c r="B454" s="35"/>
      <c r="C454" s="35"/>
      <c r="D454" s="35"/>
      <c r="E454" s="16"/>
      <c r="F454" s="35"/>
      <c r="G454" s="35"/>
      <c r="H454" s="35"/>
      <c r="I454" s="35"/>
      <c r="J454" s="35"/>
    </row>
    <row r="455" spans="1:10" ht="22.5" customHeight="1">
      <c r="A455" s="34"/>
      <c r="B455" s="35"/>
      <c r="C455" s="35"/>
      <c r="D455" s="35"/>
      <c r="E455" s="16"/>
      <c r="F455" s="35"/>
      <c r="G455" s="35"/>
      <c r="H455" s="35"/>
      <c r="I455" s="35"/>
      <c r="J455" s="35"/>
    </row>
    <row r="456" spans="1:10" ht="22.5" customHeight="1">
      <c r="A456" s="34"/>
      <c r="B456" s="35"/>
      <c r="C456" s="35"/>
      <c r="D456" s="35"/>
      <c r="E456" s="16"/>
      <c r="F456" s="35"/>
      <c r="G456" s="35"/>
      <c r="H456" s="35"/>
      <c r="I456" s="35"/>
      <c r="J456" s="35"/>
    </row>
    <row r="457" spans="1:10" ht="22.5" customHeight="1">
      <c r="A457" s="34"/>
      <c r="B457" s="35"/>
      <c r="C457" s="35"/>
      <c r="D457" s="35"/>
      <c r="E457" s="16"/>
      <c r="F457" s="35"/>
      <c r="G457" s="35"/>
      <c r="H457" s="35"/>
      <c r="I457" s="35"/>
      <c r="J457" s="35"/>
    </row>
    <row r="458" spans="1:10" ht="22.5" customHeight="1">
      <c r="A458" s="34"/>
      <c r="B458" s="35"/>
      <c r="C458" s="35"/>
      <c r="D458" s="35"/>
      <c r="E458" s="16"/>
      <c r="F458" s="35"/>
      <c r="G458" s="35"/>
      <c r="H458" s="35"/>
      <c r="I458" s="35"/>
      <c r="J458" s="35"/>
    </row>
    <row r="459" spans="1:10" ht="22.5" customHeight="1">
      <c r="A459" s="34"/>
      <c r="B459" s="35"/>
      <c r="C459" s="35"/>
      <c r="D459" s="35"/>
      <c r="E459" s="16"/>
      <c r="F459" s="35"/>
      <c r="G459" s="35"/>
      <c r="H459" s="35"/>
      <c r="I459" s="35"/>
      <c r="J459" s="35"/>
    </row>
    <row r="460" spans="1:10" ht="22.5" customHeight="1">
      <c r="A460" s="34"/>
      <c r="B460" s="35"/>
      <c r="C460" s="35"/>
      <c r="D460" s="35"/>
      <c r="E460" s="16"/>
      <c r="F460" s="35"/>
      <c r="G460" s="35"/>
      <c r="H460" s="35"/>
      <c r="I460" s="35"/>
      <c r="J460" s="35"/>
    </row>
    <row r="461" spans="1:10" ht="22.5" customHeight="1">
      <c r="A461" s="34"/>
      <c r="B461" s="35"/>
      <c r="C461" s="35"/>
      <c r="D461" s="35"/>
      <c r="E461" s="16"/>
      <c r="F461" s="35"/>
      <c r="G461" s="35"/>
      <c r="H461" s="35"/>
      <c r="I461" s="35"/>
      <c r="J461" s="35"/>
    </row>
    <row r="462" spans="1:10" ht="22.5" customHeight="1">
      <c r="A462" s="34"/>
      <c r="B462" s="35"/>
      <c r="C462" s="35"/>
      <c r="D462" s="35"/>
      <c r="E462" s="16"/>
      <c r="F462" s="35"/>
      <c r="G462" s="35"/>
      <c r="H462" s="35"/>
      <c r="I462" s="35"/>
      <c r="J462" s="35"/>
    </row>
    <row r="463" spans="1:10" ht="22.5" customHeight="1">
      <c r="A463" s="34"/>
      <c r="B463" s="35"/>
      <c r="C463" s="35"/>
      <c r="D463" s="35"/>
      <c r="E463" s="16"/>
      <c r="F463" s="35"/>
      <c r="G463" s="35"/>
      <c r="H463" s="35"/>
      <c r="I463" s="35"/>
      <c r="J463" s="35"/>
    </row>
    <row r="464" spans="1:10" ht="22.5" customHeight="1">
      <c r="A464" s="34"/>
      <c r="B464" s="35"/>
      <c r="C464" s="35"/>
      <c r="D464" s="35"/>
      <c r="E464" s="16"/>
      <c r="F464" s="35"/>
      <c r="G464" s="35"/>
      <c r="H464" s="35"/>
      <c r="I464" s="35"/>
      <c r="J464" s="35"/>
    </row>
    <row r="465" spans="1:10" ht="22.5" customHeight="1">
      <c r="A465" s="34"/>
      <c r="B465" s="35"/>
      <c r="C465" s="35"/>
      <c r="D465" s="35"/>
      <c r="E465" s="16"/>
      <c r="F465" s="35"/>
      <c r="G465" s="35"/>
      <c r="H465" s="35"/>
      <c r="I465" s="35"/>
      <c r="J465" s="35"/>
    </row>
    <row r="466" spans="1:10" ht="22.5" customHeight="1">
      <c r="A466" s="34"/>
      <c r="B466" s="35"/>
      <c r="C466" s="35"/>
      <c r="D466" s="35"/>
      <c r="E466" s="16"/>
      <c r="F466" s="35"/>
      <c r="G466" s="35"/>
      <c r="H466" s="35"/>
      <c r="I466" s="35"/>
      <c r="J466" s="35"/>
    </row>
  </sheetData>
  <phoneticPr fontId="36"/>
  <dataValidations count="3">
    <dataValidation type="list" allowBlank="1" sqref="G2:G466" xr:uid="{00000000-0002-0000-3500-000000000000}">
      <formula1>"リード,失注,提案,獲得,進行中,課題確認,アクション待ち,協業先"</formula1>
    </dataValidation>
    <dataValidation type="list" allowBlank="1" sqref="H2:H466" xr:uid="{00000000-0002-0000-3500-000001000000}">
      <formula1>"底,高,中"</formula1>
    </dataValidation>
    <dataValidation allowBlank="1" showDropDown="1" sqref="A2:A466" xr:uid="{00000000-0002-0000-3500-000002000000}"/>
  </dataValidations>
  <pageMargins left="0.75" right="0.75" top="1" bottom="1" header="0.5" footer="0.5"/>
  <tableParts count="1">
    <tablePart r:id="rId1"/>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outlinePr summaryBelow="0" summaryRight="0"/>
  </sheetPr>
  <dimension ref="A1:AA467"/>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51.832031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191" t="s">
        <v>3182</v>
      </c>
      <c r="C2" s="192" t="s">
        <v>3183</v>
      </c>
      <c r="D2" s="10"/>
      <c r="E2" s="193" t="s">
        <v>3184</v>
      </c>
      <c r="F2" s="10"/>
      <c r="G2" s="10"/>
      <c r="H2" s="10" t="s">
        <v>738</v>
      </c>
      <c r="I2" s="11"/>
      <c r="J2" s="12"/>
      <c r="K2" s="13"/>
      <c r="L2" s="13"/>
      <c r="M2" s="13"/>
      <c r="N2" s="13"/>
      <c r="O2" s="13"/>
      <c r="P2" s="13"/>
      <c r="Q2" s="13"/>
      <c r="R2" s="13"/>
      <c r="S2" s="13"/>
      <c r="T2" s="13"/>
      <c r="U2" s="13"/>
      <c r="V2" s="13"/>
      <c r="W2" s="13"/>
      <c r="X2" s="13"/>
      <c r="Y2" s="13"/>
      <c r="Z2" s="13"/>
      <c r="AA2" s="13"/>
    </row>
    <row r="3" spans="1:27" ht="22.5" customHeight="1">
      <c r="A3" s="194" t="s">
        <v>184</v>
      </c>
      <c r="B3" s="191" t="s">
        <v>3185</v>
      </c>
      <c r="C3" s="195" t="s">
        <v>3186</v>
      </c>
      <c r="D3" s="29"/>
      <c r="E3" s="196" t="s">
        <v>3184</v>
      </c>
      <c r="F3" s="29"/>
      <c r="G3" s="29" t="s">
        <v>5</v>
      </c>
      <c r="H3" s="29" t="s">
        <v>738</v>
      </c>
      <c r="I3" s="197">
        <v>46160</v>
      </c>
      <c r="J3" s="12"/>
      <c r="K3" s="13"/>
      <c r="L3" s="13"/>
      <c r="M3" s="13"/>
      <c r="N3" s="13"/>
      <c r="O3" s="13"/>
      <c r="P3" s="13"/>
      <c r="Q3" s="13"/>
      <c r="R3" s="13"/>
      <c r="S3" s="13"/>
      <c r="T3" s="13"/>
      <c r="U3" s="13"/>
      <c r="V3" s="13"/>
      <c r="W3" s="13"/>
      <c r="X3" s="13"/>
      <c r="Y3" s="13"/>
      <c r="Z3" s="13"/>
      <c r="AA3" s="13"/>
    </row>
    <row r="4" spans="1:27" ht="22.5" customHeight="1">
      <c r="A4" s="194" t="s">
        <v>185</v>
      </c>
      <c r="B4" s="191" t="s">
        <v>2663</v>
      </c>
      <c r="C4" s="195" t="s">
        <v>3187</v>
      </c>
      <c r="D4" s="8"/>
      <c r="E4" s="196" t="s">
        <v>3188</v>
      </c>
      <c r="F4" s="8"/>
      <c r="G4" s="8"/>
      <c r="H4" s="8"/>
      <c r="I4" s="17"/>
      <c r="J4" s="12"/>
      <c r="K4" s="13"/>
      <c r="L4" s="13"/>
      <c r="M4" s="13"/>
      <c r="N4" s="13"/>
      <c r="O4" s="13"/>
      <c r="P4" s="13"/>
      <c r="Q4" s="13"/>
      <c r="R4" s="13"/>
      <c r="S4" s="13"/>
      <c r="T4" s="13"/>
      <c r="U4" s="13"/>
      <c r="V4" s="13"/>
      <c r="W4" s="13"/>
      <c r="X4" s="13"/>
      <c r="Y4" s="13"/>
      <c r="Z4" s="13"/>
      <c r="AA4" s="13"/>
    </row>
    <row r="5" spans="1:27" ht="22.5" customHeight="1">
      <c r="A5" s="194" t="s">
        <v>186</v>
      </c>
      <c r="B5" s="198" t="s">
        <v>3189</v>
      </c>
      <c r="C5" s="195" t="s">
        <v>3190</v>
      </c>
      <c r="D5" s="8"/>
      <c r="E5" s="196" t="s">
        <v>2381</v>
      </c>
      <c r="F5" s="8"/>
      <c r="G5" s="8"/>
      <c r="H5" s="8"/>
      <c r="I5" s="17"/>
      <c r="J5" s="12"/>
      <c r="K5" s="13"/>
      <c r="L5" s="13"/>
      <c r="M5" s="13"/>
      <c r="N5" s="13"/>
      <c r="O5" s="13"/>
      <c r="P5" s="13"/>
      <c r="Q5" s="13"/>
      <c r="R5" s="13"/>
      <c r="S5" s="13"/>
      <c r="T5" s="13"/>
      <c r="U5" s="13"/>
      <c r="V5" s="13"/>
      <c r="W5" s="13"/>
      <c r="X5" s="13"/>
      <c r="Y5" s="13"/>
      <c r="Z5" s="13"/>
      <c r="AA5" s="13"/>
    </row>
    <row r="6" spans="1:27" ht="22.5" customHeight="1">
      <c r="A6" s="194" t="s">
        <v>187</v>
      </c>
      <c r="B6" s="191" t="s">
        <v>3191</v>
      </c>
      <c r="C6" s="195" t="s">
        <v>3192</v>
      </c>
      <c r="D6" s="8"/>
      <c r="E6" s="196" t="s">
        <v>2381</v>
      </c>
      <c r="F6" s="8"/>
      <c r="G6" s="8"/>
      <c r="H6" s="8"/>
      <c r="I6" s="17"/>
      <c r="J6" s="12"/>
      <c r="K6" s="13"/>
      <c r="L6" s="13"/>
      <c r="M6" s="13"/>
      <c r="N6" s="13"/>
      <c r="O6" s="13"/>
      <c r="P6" s="13"/>
      <c r="Q6" s="13"/>
      <c r="R6" s="13"/>
      <c r="S6" s="13"/>
      <c r="T6" s="13"/>
      <c r="U6" s="13"/>
      <c r="V6" s="13"/>
      <c r="W6" s="13"/>
      <c r="X6" s="13"/>
      <c r="Y6" s="13"/>
      <c r="Z6" s="13"/>
      <c r="AA6" s="13"/>
    </row>
    <row r="7" spans="1:27" ht="22.5" customHeight="1">
      <c r="A7" s="194" t="s">
        <v>188</v>
      </c>
      <c r="B7" s="191" t="s">
        <v>3193</v>
      </c>
      <c r="C7" s="195" t="s">
        <v>3194</v>
      </c>
      <c r="D7" s="8"/>
      <c r="E7" s="196" t="s">
        <v>2381</v>
      </c>
      <c r="F7" s="8"/>
      <c r="G7" s="8"/>
      <c r="H7" s="8"/>
      <c r="I7" s="17"/>
      <c r="J7" s="12"/>
      <c r="K7" s="13"/>
      <c r="L7" s="13"/>
      <c r="M7" s="13"/>
      <c r="N7" s="13"/>
      <c r="O7" s="13"/>
      <c r="P7" s="13"/>
      <c r="Q7" s="13"/>
      <c r="R7" s="13"/>
      <c r="S7" s="13"/>
      <c r="T7" s="13"/>
      <c r="U7" s="13"/>
      <c r="V7" s="13"/>
      <c r="W7" s="13"/>
      <c r="X7" s="13"/>
      <c r="Y7" s="13"/>
      <c r="Z7" s="13"/>
      <c r="AA7" s="13"/>
    </row>
    <row r="8" spans="1:27" ht="22.5" customHeight="1">
      <c r="A8" s="194" t="s">
        <v>189</v>
      </c>
      <c r="B8" s="191" t="s">
        <v>3195</v>
      </c>
      <c r="C8" s="195" t="s">
        <v>3196</v>
      </c>
      <c r="D8" s="8"/>
      <c r="E8" s="196" t="s">
        <v>2381</v>
      </c>
      <c r="F8" s="8"/>
      <c r="G8" s="8"/>
      <c r="H8" s="8"/>
      <c r="I8" s="17"/>
      <c r="J8" s="12"/>
      <c r="K8" s="13"/>
      <c r="L8" s="13"/>
      <c r="M8" s="13"/>
      <c r="N8" s="13"/>
      <c r="O8" s="13"/>
      <c r="P8" s="13"/>
      <c r="Q8" s="13"/>
      <c r="R8" s="13"/>
      <c r="S8" s="13"/>
      <c r="T8" s="13"/>
      <c r="U8" s="13"/>
      <c r="V8" s="13"/>
      <c r="W8" s="13"/>
      <c r="X8" s="13"/>
      <c r="Y8" s="13"/>
      <c r="Z8" s="13"/>
      <c r="AA8" s="13"/>
    </row>
    <row r="9" spans="1:27" ht="22.5" customHeight="1">
      <c r="A9" s="194" t="s">
        <v>190</v>
      </c>
      <c r="B9" s="191" t="s">
        <v>3197</v>
      </c>
      <c r="C9" s="195" t="s">
        <v>1290</v>
      </c>
      <c r="D9" s="8"/>
      <c r="E9" s="196" t="s">
        <v>2381</v>
      </c>
      <c r="F9" s="8"/>
      <c r="G9" s="8"/>
      <c r="H9" s="8"/>
      <c r="I9" s="17"/>
      <c r="J9" s="12"/>
      <c r="K9" s="13"/>
      <c r="L9" s="13"/>
      <c r="M9" s="13"/>
      <c r="N9" s="13"/>
      <c r="O9" s="13"/>
      <c r="P9" s="13"/>
      <c r="Q9" s="13"/>
      <c r="R9" s="13"/>
      <c r="S9" s="13"/>
      <c r="T9" s="13"/>
      <c r="U9" s="13"/>
      <c r="V9" s="13"/>
      <c r="W9" s="13"/>
      <c r="X9" s="13"/>
      <c r="Y9" s="13"/>
      <c r="Z9" s="13"/>
      <c r="AA9" s="13"/>
    </row>
    <row r="10" spans="1:27" ht="22.5" customHeight="1">
      <c r="A10" s="194" t="s">
        <v>191</v>
      </c>
      <c r="B10" s="191" t="s">
        <v>3198</v>
      </c>
      <c r="C10" s="195" t="s">
        <v>2601</v>
      </c>
      <c r="D10" s="8"/>
      <c r="E10" s="196" t="s">
        <v>2381</v>
      </c>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94" t="s">
        <v>192</v>
      </c>
      <c r="B11" s="191" t="s">
        <v>3199</v>
      </c>
      <c r="C11" s="195" t="s">
        <v>1768</v>
      </c>
      <c r="D11" s="8"/>
      <c r="E11" s="196" t="s">
        <v>3200</v>
      </c>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94" t="s">
        <v>193</v>
      </c>
      <c r="B12" s="191" t="s">
        <v>2285</v>
      </c>
      <c r="C12" s="195" t="s">
        <v>3201</v>
      </c>
      <c r="D12" s="8"/>
      <c r="E12" s="196" t="s">
        <v>3184</v>
      </c>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94" t="s">
        <v>194</v>
      </c>
      <c r="B13" s="191" t="s">
        <v>3202</v>
      </c>
      <c r="C13" s="195" t="s">
        <v>3203</v>
      </c>
      <c r="D13" s="8"/>
      <c r="E13" s="196" t="s">
        <v>3184</v>
      </c>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94" t="s">
        <v>195</v>
      </c>
      <c r="B14" s="191" t="s">
        <v>3204</v>
      </c>
      <c r="C14" s="195" t="s">
        <v>3205</v>
      </c>
      <c r="D14" s="8"/>
      <c r="E14" s="196" t="s">
        <v>3184</v>
      </c>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94" t="s">
        <v>196</v>
      </c>
      <c r="B15" s="191" t="s">
        <v>3206</v>
      </c>
      <c r="C15" s="195" t="s">
        <v>3207</v>
      </c>
      <c r="D15" s="8"/>
      <c r="E15" s="196" t="s">
        <v>3200</v>
      </c>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94" t="s">
        <v>197</v>
      </c>
      <c r="B16" s="191" t="s">
        <v>1444</v>
      </c>
      <c r="C16" s="195" t="s">
        <v>3208</v>
      </c>
      <c r="D16" s="8"/>
      <c r="E16" s="196" t="s">
        <v>3184</v>
      </c>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94" t="s">
        <v>198</v>
      </c>
      <c r="B17" s="191" t="s">
        <v>3209</v>
      </c>
      <c r="C17" s="195" t="s">
        <v>3210</v>
      </c>
      <c r="D17" s="8"/>
      <c r="E17" s="196" t="s">
        <v>3184</v>
      </c>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94" t="s">
        <v>199</v>
      </c>
      <c r="B18" s="198" t="s">
        <v>3209</v>
      </c>
      <c r="C18" s="195" t="s">
        <v>3211</v>
      </c>
      <c r="D18" s="8"/>
      <c r="E18" s="196" t="s">
        <v>3188</v>
      </c>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94" t="s">
        <v>200</v>
      </c>
      <c r="B19" s="191" t="s">
        <v>2663</v>
      </c>
      <c r="C19" s="199" t="s">
        <v>1407</v>
      </c>
      <c r="D19" s="8"/>
      <c r="E19" s="196" t="s">
        <v>3200</v>
      </c>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94" t="s">
        <v>201</v>
      </c>
      <c r="B20" s="191" t="s">
        <v>3212</v>
      </c>
      <c r="C20" s="195" t="s">
        <v>3213</v>
      </c>
      <c r="D20" s="8"/>
      <c r="E20" s="196" t="s">
        <v>3200</v>
      </c>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94" t="s">
        <v>202</v>
      </c>
      <c r="B21" s="191" t="s">
        <v>3214</v>
      </c>
      <c r="C21" s="195" t="s">
        <v>3215</v>
      </c>
      <c r="D21" s="8"/>
      <c r="E21" s="196" t="s">
        <v>3200</v>
      </c>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94" t="s">
        <v>203</v>
      </c>
      <c r="B22" s="200" t="s">
        <v>3216</v>
      </c>
      <c r="C22" s="195" t="s">
        <v>1574</v>
      </c>
      <c r="D22" s="8"/>
      <c r="E22" s="196" t="s">
        <v>3200</v>
      </c>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94" t="s">
        <v>204</v>
      </c>
      <c r="B23" s="200" t="s">
        <v>831</v>
      </c>
      <c r="C23" s="195" t="s">
        <v>3217</v>
      </c>
      <c r="D23" s="8"/>
      <c r="E23" s="196" t="s">
        <v>3188</v>
      </c>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94" t="s">
        <v>205</v>
      </c>
      <c r="B24" s="200" t="s">
        <v>3218</v>
      </c>
      <c r="C24" s="195" t="s">
        <v>1768</v>
      </c>
      <c r="D24" s="8"/>
      <c r="E24" s="196" t="s">
        <v>3188</v>
      </c>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94" t="s">
        <v>206</v>
      </c>
      <c r="B25" s="200" t="s">
        <v>3219</v>
      </c>
      <c r="C25" s="195" t="s">
        <v>887</v>
      </c>
      <c r="D25" s="8"/>
      <c r="E25" s="196" t="s">
        <v>3184</v>
      </c>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94" t="s">
        <v>207</v>
      </c>
      <c r="B26" s="200" t="s">
        <v>3220</v>
      </c>
      <c r="C26" s="195" t="s">
        <v>3221</v>
      </c>
      <c r="D26" s="8"/>
      <c r="E26" s="196" t="s">
        <v>3184</v>
      </c>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94" t="s">
        <v>208</v>
      </c>
      <c r="B27" s="200" t="s">
        <v>1210</v>
      </c>
      <c r="C27" s="195" t="s">
        <v>887</v>
      </c>
      <c r="D27" s="8"/>
      <c r="E27" s="196" t="s">
        <v>3184</v>
      </c>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94" t="s">
        <v>209</v>
      </c>
      <c r="B28" s="200" t="s">
        <v>3222</v>
      </c>
      <c r="C28" s="195" t="s">
        <v>887</v>
      </c>
      <c r="D28" s="8"/>
      <c r="E28" s="196" t="s">
        <v>3184</v>
      </c>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94" t="s">
        <v>210</v>
      </c>
      <c r="B29" s="200" t="s">
        <v>826</v>
      </c>
      <c r="C29" s="195" t="s">
        <v>2601</v>
      </c>
      <c r="D29" s="8"/>
      <c r="E29" s="196" t="s">
        <v>3200</v>
      </c>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94" t="s">
        <v>211</v>
      </c>
      <c r="B30" s="200" t="s">
        <v>611</v>
      </c>
      <c r="C30" s="195" t="s">
        <v>3223</v>
      </c>
      <c r="D30" s="8"/>
      <c r="E30" s="196" t="s">
        <v>3200</v>
      </c>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94" t="s">
        <v>212</v>
      </c>
      <c r="B31" s="200" t="s">
        <v>838</v>
      </c>
      <c r="C31" s="195" t="s">
        <v>3224</v>
      </c>
      <c r="D31" s="8"/>
      <c r="E31" s="196" t="s">
        <v>3200</v>
      </c>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94" t="s">
        <v>213</v>
      </c>
      <c r="B32" s="200" t="s">
        <v>3225</v>
      </c>
      <c r="C32" s="195" t="s">
        <v>3226</v>
      </c>
      <c r="D32" s="8"/>
      <c r="E32" s="196" t="s">
        <v>3200</v>
      </c>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94" t="s">
        <v>214</v>
      </c>
      <c r="B33" s="200" t="s">
        <v>831</v>
      </c>
      <c r="C33" s="195" t="s">
        <v>3227</v>
      </c>
      <c r="D33" s="8"/>
      <c r="E33" s="196" t="s">
        <v>3200</v>
      </c>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94" t="s">
        <v>215</v>
      </c>
      <c r="B34" s="200" t="s">
        <v>3228</v>
      </c>
      <c r="C34" s="195" t="s">
        <v>3229</v>
      </c>
      <c r="D34" s="8"/>
      <c r="E34" s="196" t="s">
        <v>3200</v>
      </c>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94" t="s">
        <v>216</v>
      </c>
      <c r="B35" s="200" t="s">
        <v>3218</v>
      </c>
      <c r="C35" s="195" t="s">
        <v>887</v>
      </c>
      <c r="D35" s="8"/>
      <c r="E35" s="196" t="s">
        <v>3184</v>
      </c>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94" t="s">
        <v>217</v>
      </c>
      <c r="B36" s="200" t="s">
        <v>3230</v>
      </c>
      <c r="C36" s="195" t="s">
        <v>1422</v>
      </c>
      <c r="D36" s="8"/>
      <c r="E36" s="196" t="s">
        <v>3184</v>
      </c>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94" t="s">
        <v>218</v>
      </c>
      <c r="B37" s="200" t="s">
        <v>819</v>
      </c>
      <c r="C37" s="195" t="s">
        <v>3231</v>
      </c>
      <c r="D37" s="8"/>
      <c r="E37" s="196" t="s">
        <v>3184</v>
      </c>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94" t="s">
        <v>219</v>
      </c>
      <c r="B38" s="200" t="s">
        <v>3232</v>
      </c>
      <c r="C38" s="195" t="s">
        <v>3233</v>
      </c>
      <c r="D38" s="8"/>
      <c r="E38" s="196" t="s">
        <v>3200</v>
      </c>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94" t="s">
        <v>220</v>
      </c>
      <c r="B39" s="200" t="s">
        <v>819</v>
      </c>
      <c r="C39" s="195" t="s">
        <v>2585</v>
      </c>
      <c r="D39" s="8"/>
      <c r="E39" s="196" t="s">
        <v>3184</v>
      </c>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94" t="s">
        <v>221</v>
      </c>
      <c r="B40" s="200" t="s">
        <v>3195</v>
      </c>
      <c r="C40" s="195" t="s">
        <v>755</v>
      </c>
      <c r="D40" s="8"/>
      <c r="E40" s="196" t="s">
        <v>3184</v>
      </c>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194" t="s">
        <v>222</v>
      </c>
      <c r="B41" s="200" t="s">
        <v>3234</v>
      </c>
      <c r="C41" s="195" t="s">
        <v>3235</v>
      </c>
      <c r="D41" s="8"/>
      <c r="E41" s="196" t="s">
        <v>3184</v>
      </c>
      <c r="F41" s="8"/>
      <c r="G41" s="8"/>
      <c r="H41" s="8"/>
      <c r="I41" s="17"/>
      <c r="J41" s="12"/>
      <c r="K41" s="13"/>
      <c r="L41" s="13"/>
      <c r="M41" s="13"/>
      <c r="N41" s="13"/>
      <c r="O41" s="13"/>
      <c r="P41" s="13"/>
      <c r="Q41" s="13"/>
      <c r="R41" s="13"/>
      <c r="S41" s="13"/>
      <c r="T41" s="13"/>
      <c r="U41" s="13"/>
      <c r="V41" s="13"/>
      <c r="W41" s="13"/>
      <c r="X41" s="13"/>
      <c r="Y41" s="13"/>
      <c r="Z41" s="13"/>
      <c r="AA41" s="13"/>
    </row>
    <row r="42" spans="1:27" ht="22.5" customHeight="1">
      <c r="A42" s="194" t="s">
        <v>223</v>
      </c>
      <c r="B42" s="200" t="s">
        <v>1666</v>
      </c>
      <c r="C42" s="195" t="s">
        <v>1254</v>
      </c>
      <c r="D42" s="23"/>
      <c r="E42" s="196" t="s">
        <v>3188</v>
      </c>
      <c r="F42" s="23"/>
      <c r="G42" s="23"/>
      <c r="H42" s="23"/>
      <c r="I42" s="25"/>
      <c r="J42" s="12"/>
      <c r="K42" s="13"/>
      <c r="L42" s="13"/>
      <c r="M42" s="13"/>
      <c r="N42" s="13"/>
      <c r="O42" s="13"/>
      <c r="P42" s="13"/>
      <c r="Q42" s="13"/>
      <c r="R42" s="13"/>
      <c r="S42" s="13"/>
      <c r="T42" s="13"/>
      <c r="U42" s="13"/>
      <c r="V42" s="13"/>
      <c r="W42" s="13"/>
      <c r="X42" s="13"/>
      <c r="Y42" s="13"/>
      <c r="Z42" s="13"/>
      <c r="AA42" s="13"/>
    </row>
    <row r="43" spans="1:27" ht="22.5" customHeight="1">
      <c r="A43" s="26" t="s">
        <v>223</v>
      </c>
      <c r="B43" s="29"/>
      <c r="C43" s="29"/>
      <c r="D43" s="29"/>
      <c r="E43" s="26"/>
      <c r="F43" s="29"/>
      <c r="G43" s="29"/>
      <c r="H43" s="29"/>
      <c r="I43" s="29"/>
      <c r="J43" s="13"/>
      <c r="K43" s="13"/>
      <c r="L43" s="13"/>
      <c r="M43" s="13"/>
      <c r="N43" s="13"/>
      <c r="O43" s="13"/>
      <c r="P43" s="13"/>
      <c r="Q43" s="13"/>
      <c r="R43" s="13"/>
      <c r="S43" s="13"/>
      <c r="T43" s="13"/>
      <c r="U43" s="13"/>
      <c r="V43" s="13"/>
      <c r="W43" s="13"/>
      <c r="X43" s="13"/>
      <c r="Y43" s="13"/>
      <c r="Z43" s="13"/>
      <c r="AA43" s="13"/>
    </row>
    <row r="44" spans="1:27" ht="22.5" customHeight="1">
      <c r="A44" s="16" t="s">
        <v>224</v>
      </c>
      <c r="B44" s="8"/>
      <c r="C44" s="8"/>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225</v>
      </c>
      <c r="B45" s="8"/>
      <c r="C45" s="8"/>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226</v>
      </c>
      <c r="B46" s="8"/>
      <c r="C46" s="8"/>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227</v>
      </c>
      <c r="B47" s="8"/>
      <c r="C47" s="8"/>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228</v>
      </c>
      <c r="B48" s="8"/>
      <c r="C48" s="8"/>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229</v>
      </c>
      <c r="B49" s="8"/>
      <c r="C49" s="8"/>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230</v>
      </c>
      <c r="B50" s="8"/>
      <c r="C50" s="8"/>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231</v>
      </c>
      <c r="B51" s="8"/>
      <c r="C51" s="8"/>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232</v>
      </c>
      <c r="B52" s="8"/>
      <c r="C52" s="8"/>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233</v>
      </c>
      <c r="B53" s="8"/>
      <c r="C53" s="8"/>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234</v>
      </c>
      <c r="B54" s="8"/>
      <c r="C54" s="8"/>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235</v>
      </c>
      <c r="B55" s="8"/>
      <c r="C55" s="8"/>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236</v>
      </c>
      <c r="B56" s="8"/>
      <c r="C56" s="8"/>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237</v>
      </c>
      <c r="B57" s="8"/>
      <c r="C57" s="8"/>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238</v>
      </c>
      <c r="B58" s="8"/>
      <c r="C58" s="8"/>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239</v>
      </c>
      <c r="B59" s="8"/>
      <c r="C59" s="8"/>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240</v>
      </c>
      <c r="B60" s="8"/>
      <c r="C60" s="8"/>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241</v>
      </c>
      <c r="B61" s="8"/>
      <c r="C61" s="8"/>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242</v>
      </c>
      <c r="B62" s="8"/>
      <c r="C62" s="8"/>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243</v>
      </c>
      <c r="B63" s="8"/>
      <c r="C63" s="8"/>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244</v>
      </c>
      <c r="B64" s="8"/>
      <c r="C64" s="8"/>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245</v>
      </c>
      <c r="B65" s="8"/>
      <c r="C65" s="8"/>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246</v>
      </c>
      <c r="B66" s="8"/>
      <c r="C66" s="8"/>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247</v>
      </c>
      <c r="B67" s="8"/>
      <c r="C67" s="8"/>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248</v>
      </c>
      <c r="B68" s="8"/>
      <c r="C68" s="8"/>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249</v>
      </c>
      <c r="B69" s="8"/>
      <c r="C69" s="8"/>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250</v>
      </c>
      <c r="B70" s="8"/>
      <c r="C70" s="8"/>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251</v>
      </c>
      <c r="B71" s="8"/>
      <c r="C71" s="8"/>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252</v>
      </c>
      <c r="B72" s="8"/>
      <c r="C72" s="8"/>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253</v>
      </c>
      <c r="B73" s="8"/>
      <c r="C73" s="8"/>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254</v>
      </c>
      <c r="B74" s="8"/>
      <c r="C74" s="8"/>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255</v>
      </c>
      <c r="B75" s="8"/>
      <c r="C75" s="8"/>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256</v>
      </c>
      <c r="B76" s="8"/>
      <c r="C76" s="8"/>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257</v>
      </c>
      <c r="B77" s="8"/>
      <c r="C77" s="8"/>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258</v>
      </c>
      <c r="B78" s="8"/>
      <c r="C78" s="8"/>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259</v>
      </c>
      <c r="B79" s="8"/>
      <c r="C79" s="8"/>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260</v>
      </c>
      <c r="B80" s="8"/>
      <c r="C80" s="8"/>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261</v>
      </c>
      <c r="B81" s="8"/>
      <c r="C81" s="8"/>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262</v>
      </c>
      <c r="B82" s="8"/>
      <c r="C82" s="8"/>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263</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264</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265</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266</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267</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268</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269</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270</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271</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272</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273</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274</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275</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276</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277</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278</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279</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280</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281</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282</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283</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284</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285</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286</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287</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288</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289</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290</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291</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292</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293</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294</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295</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296</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297</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298</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299</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300</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301</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302</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303</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304</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305</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306</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307</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308</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309</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310</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311</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312</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313</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314</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315</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316</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317</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318</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319</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320</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321</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322</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323</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324</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325</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326</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327</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328</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329</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330</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331</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332</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333</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334</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335</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336</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337</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338</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339</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340</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341</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342</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343</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344</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345</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346</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347</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348</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349</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350</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351</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352</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353</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354</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355</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356</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357</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358</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359</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360</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361</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362</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363</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364</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365</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366</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367</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368</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369</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370</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371</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372</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373</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374</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375</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376</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377</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378</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379</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380</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381</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382</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383</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384</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385</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386</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387</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388</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389</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390</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391</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392</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393</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394</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395</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396</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397</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398</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399</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400</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401</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402</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403</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404</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405</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406</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407</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408</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409</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410</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411</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412</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413</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414</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415</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416</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417</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418</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419</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420</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421</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422</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423</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424</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425</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426</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427</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428</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429</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430</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431</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432</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433</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434</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435</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436</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437</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438</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439</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440</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441</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442</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443</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444</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445</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446</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447</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448</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449</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450</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451</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452</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453</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454</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455</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456</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457</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458</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459</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460</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461</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462</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463</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464</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465</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466</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467</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468</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469</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470</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471</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472</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473</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474</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475</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476</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477</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478</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479</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480</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481</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482</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483</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484</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485</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486</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487</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488</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489</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490</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491</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492</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493</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494</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495</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496</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497</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498</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499</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500</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501</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502</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503</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504</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505</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506</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507</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508</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509</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510</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511</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512</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513</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514</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515</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516</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517</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518</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519</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520</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521</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522</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523</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524</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525</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526</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527</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528</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529</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530</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531</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532</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533</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534</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535</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536</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537</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538</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539</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540</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541</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542</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543</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544</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545</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546</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547</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548</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549</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550</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551</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552</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553</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554</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555</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556</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557</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558</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559</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560</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561</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562</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563</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564</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565</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566</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567</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568</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569</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570</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571</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572</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573</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574</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575</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576</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577</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578</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579</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580</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581</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582</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583</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584</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585</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586</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16" t="s">
        <v>587</v>
      </c>
      <c r="B407" s="8"/>
      <c r="C407" s="8"/>
      <c r="D407" s="8"/>
      <c r="E407" s="16"/>
      <c r="F407" s="8"/>
      <c r="G407" s="8"/>
      <c r="H407" s="8"/>
      <c r="I407" s="8"/>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c r="J413" s="13"/>
      <c r="K413" s="13"/>
      <c r="L413" s="13"/>
      <c r="M413" s="13"/>
      <c r="N413" s="13"/>
      <c r="O413" s="13"/>
      <c r="P413" s="13"/>
      <c r="Q413" s="13"/>
      <c r="R413" s="13"/>
      <c r="S413" s="13"/>
      <c r="T413" s="13"/>
      <c r="U413" s="13"/>
      <c r="V413" s="13"/>
      <c r="W413" s="13"/>
      <c r="X413" s="13"/>
      <c r="Y413" s="13"/>
      <c r="Z413" s="13"/>
      <c r="AA413" s="13"/>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row r="467" spans="1:9" ht="22.5" customHeight="1">
      <c r="A467" s="34"/>
      <c r="B467" s="35"/>
      <c r="C467" s="35"/>
      <c r="D467" s="35"/>
      <c r="E467" s="16"/>
      <c r="F467" s="35"/>
      <c r="G467" s="35"/>
      <c r="H467" s="35"/>
      <c r="I467" s="35"/>
    </row>
  </sheetData>
  <phoneticPr fontId="36"/>
  <dataValidations count="4">
    <dataValidation type="list" allowBlank="1" showErrorMessage="1" sqref="E3:E42" xr:uid="{00000000-0002-0000-3600-000000000000}">
      <formula1>"経営者仲間,取引先,顧客,友人・親戚,趣味・交流会,SNS,その他"</formula1>
    </dataValidation>
    <dataValidation type="list" allowBlank="1" sqref="G2:G467" xr:uid="{00000000-0002-0000-3600-000001000000}">
      <formula1>"リード,失注,提案,獲得,進行中,課題確認,アクション待ち,協業先"</formula1>
    </dataValidation>
    <dataValidation type="list" allowBlank="1" sqref="H2:H467" xr:uid="{00000000-0002-0000-3600-000002000000}">
      <formula1>"底,高,中"</formula1>
    </dataValidation>
    <dataValidation allowBlank="1" showDropDown="1" sqref="A2:A467" xr:uid="{00000000-0002-0000-3600-000003000000}"/>
  </dataValidations>
  <pageMargins left="0.75" right="0.75" top="1" bottom="1" header="0.5" footer="0.5"/>
  <tableParts count="1">
    <tablePart r:id="rId1"/>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10" t="s">
        <v>3236</v>
      </c>
      <c r="C2" s="10" t="s">
        <v>597</v>
      </c>
      <c r="D2" s="10"/>
      <c r="E2" s="9" t="s">
        <v>1303</v>
      </c>
      <c r="F2" s="10"/>
      <c r="G2" s="10"/>
      <c r="H2" s="10"/>
      <c r="I2" s="11"/>
      <c r="J2" s="12"/>
      <c r="K2" s="13"/>
      <c r="L2" s="13"/>
      <c r="M2" s="13"/>
      <c r="N2" s="13"/>
      <c r="O2" s="13"/>
      <c r="P2" s="13"/>
      <c r="Q2" s="13"/>
      <c r="R2" s="13"/>
      <c r="S2" s="13"/>
      <c r="T2" s="13"/>
      <c r="U2" s="13"/>
      <c r="V2" s="13"/>
      <c r="W2" s="13"/>
      <c r="X2" s="13"/>
      <c r="Y2" s="13"/>
      <c r="Z2" s="13"/>
      <c r="AA2" s="13"/>
    </row>
    <row r="3" spans="1:27" ht="22.5" customHeight="1">
      <c r="A3" s="14" t="s">
        <v>184</v>
      </c>
      <c r="B3" s="8" t="s">
        <v>3237</v>
      </c>
      <c r="C3" s="8" t="s">
        <v>3238</v>
      </c>
      <c r="D3" s="8"/>
      <c r="E3" s="16" t="s">
        <v>2381</v>
      </c>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8" t="s">
        <v>3239</v>
      </c>
      <c r="C4" s="8" t="s">
        <v>3240</v>
      </c>
      <c r="D4" s="8"/>
      <c r="E4" s="16" t="s">
        <v>2381</v>
      </c>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8" t="s">
        <v>3241</v>
      </c>
      <c r="C5" s="8" t="s">
        <v>3242</v>
      </c>
      <c r="D5" s="8"/>
      <c r="E5" s="16" t="s">
        <v>2171</v>
      </c>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8" t="s">
        <v>3243</v>
      </c>
      <c r="C6" s="8" t="s">
        <v>3244</v>
      </c>
      <c r="D6" s="8"/>
      <c r="E6" s="16" t="s">
        <v>2171</v>
      </c>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8" t="s">
        <v>3245</v>
      </c>
      <c r="C7" s="8" t="s">
        <v>3246</v>
      </c>
      <c r="D7" s="8"/>
      <c r="E7" s="16" t="s">
        <v>2381</v>
      </c>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8" t="s">
        <v>3247</v>
      </c>
      <c r="C8" s="8" t="s">
        <v>3248</v>
      </c>
      <c r="D8" s="8"/>
      <c r="E8" s="16" t="s">
        <v>2381</v>
      </c>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8" t="s">
        <v>3249</v>
      </c>
      <c r="C9" s="8" t="s">
        <v>3250</v>
      </c>
      <c r="D9" s="8"/>
      <c r="E9" s="16" t="s">
        <v>2171</v>
      </c>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8" t="s">
        <v>3251</v>
      </c>
      <c r="C10" s="8" t="s">
        <v>3252</v>
      </c>
      <c r="D10" s="8"/>
      <c r="E10" s="16" t="s">
        <v>2381</v>
      </c>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8" t="s">
        <v>3253</v>
      </c>
      <c r="C11" s="8" t="s">
        <v>3248</v>
      </c>
      <c r="D11" s="8"/>
      <c r="E11" s="16" t="s">
        <v>2381</v>
      </c>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8" t="s">
        <v>3254</v>
      </c>
      <c r="C12" s="8" t="s">
        <v>3255</v>
      </c>
      <c r="D12" s="8"/>
      <c r="E12" s="16" t="s">
        <v>2381</v>
      </c>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8" t="s">
        <v>3256</v>
      </c>
      <c r="C13" s="8" t="s">
        <v>3257</v>
      </c>
      <c r="D13" s="8"/>
      <c r="E13" s="16" t="s">
        <v>2381</v>
      </c>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8" t="s">
        <v>3258</v>
      </c>
      <c r="C14" s="8" t="s">
        <v>1574</v>
      </c>
      <c r="D14" s="8"/>
      <c r="E14" s="16" t="s">
        <v>2381</v>
      </c>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8" t="s">
        <v>3259</v>
      </c>
      <c r="C15" s="8" t="s">
        <v>3260</v>
      </c>
      <c r="D15" s="8"/>
      <c r="E15" s="16" t="s">
        <v>2381</v>
      </c>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8" t="s">
        <v>3261</v>
      </c>
      <c r="C16" s="8" t="s">
        <v>597</v>
      </c>
      <c r="D16" s="8"/>
      <c r="E16" s="16" t="s">
        <v>2381</v>
      </c>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8" t="s">
        <v>3262</v>
      </c>
      <c r="C17" s="8" t="s">
        <v>1246</v>
      </c>
      <c r="D17" s="8"/>
      <c r="E17" s="16" t="s">
        <v>2381</v>
      </c>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8" t="s">
        <v>3263</v>
      </c>
      <c r="C18" s="8" t="s">
        <v>789</v>
      </c>
      <c r="D18" s="8"/>
      <c r="E18" s="16" t="s">
        <v>2381</v>
      </c>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8" t="s">
        <v>3264</v>
      </c>
      <c r="C19" s="8" t="s">
        <v>3265</v>
      </c>
      <c r="D19" s="8"/>
      <c r="E19" s="16" t="s">
        <v>2381</v>
      </c>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8" t="s">
        <v>3266</v>
      </c>
      <c r="C20" s="8" t="s">
        <v>3267</v>
      </c>
      <c r="D20" s="8"/>
      <c r="E20" s="16" t="s">
        <v>2381</v>
      </c>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8" t="s">
        <v>3268</v>
      </c>
      <c r="C21" s="8" t="s">
        <v>3248</v>
      </c>
      <c r="D21" s="8"/>
      <c r="E21" s="16" t="s">
        <v>2381</v>
      </c>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8" t="s">
        <v>3269</v>
      </c>
      <c r="C22" s="8" t="s">
        <v>3270</v>
      </c>
      <c r="D22" s="8"/>
      <c r="E22" s="16" t="s">
        <v>2381</v>
      </c>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8" t="s">
        <v>3271</v>
      </c>
      <c r="C23" s="8" t="s">
        <v>597</v>
      </c>
      <c r="D23" s="8"/>
      <c r="E23" s="16" t="s">
        <v>2381</v>
      </c>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8" t="s">
        <v>3272</v>
      </c>
      <c r="C24" s="8" t="s">
        <v>3273</v>
      </c>
      <c r="D24" s="8"/>
      <c r="E24" s="16" t="s">
        <v>2381</v>
      </c>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8" t="s">
        <v>3274</v>
      </c>
      <c r="C25" s="8" t="s">
        <v>3275</v>
      </c>
      <c r="D25" s="8"/>
      <c r="E25" s="16" t="s">
        <v>2381</v>
      </c>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8" t="s">
        <v>3276</v>
      </c>
      <c r="C26" s="8" t="s">
        <v>3248</v>
      </c>
      <c r="D26" s="8"/>
      <c r="E26" s="16" t="s">
        <v>2381</v>
      </c>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8" t="s">
        <v>3277</v>
      </c>
      <c r="C27" s="8" t="s">
        <v>3278</v>
      </c>
      <c r="D27" s="8"/>
      <c r="E27" s="16" t="s">
        <v>2381</v>
      </c>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8" t="s">
        <v>3279</v>
      </c>
      <c r="C28" s="8" t="s">
        <v>3280</v>
      </c>
      <c r="D28" s="8"/>
      <c r="E28" s="16" t="s">
        <v>2381</v>
      </c>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8" t="s">
        <v>3281</v>
      </c>
      <c r="C29" s="8" t="s">
        <v>597</v>
      </c>
      <c r="D29" s="8"/>
      <c r="E29" s="16" t="s">
        <v>2381</v>
      </c>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8" t="s">
        <v>3282</v>
      </c>
      <c r="C30" s="8" t="s">
        <v>3283</v>
      </c>
      <c r="D30" s="8"/>
      <c r="E30" s="16" t="s">
        <v>3284</v>
      </c>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8" t="s">
        <v>3285</v>
      </c>
      <c r="C31" s="8" t="s">
        <v>3286</v>
      </c>
      <c r="D31" s="8"/>
      <c r="E31" s="16" t="s">
        <v>2171</v>
      </c>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8" t="s">
        <v>3287</v>
      </c>
      <c r="C32" s="8" t="s">
        <v>3288</v>
      </c>
      <c r="D32" s="8"/>
      <c r="E32" s="16" t="s">
        <v>2381</v>
      </c>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8" t="s">
        <v>3289</v>
      </c>
      <c r="C33" s="8" t="s">
        <v>3290</v>
      </c>
      <c r="D33" s="8"/>
      <c r="E33" s="16" t="s">
        <v>2381</v>
      </c>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8" t="s">
        <v>3291</v>
      </c>
      <c r="C34" s="8" t="s">
        <v>3292</v>
      </c>
      <c r="D34" s="8"/>
      <c r="E34" s="16" t="s">
        <v>2381</v>
      </c>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8" t="s">
        <v>3293</v>
      </c>
      <c r="C35" s="8" t="s">
        <v>3294</v>
      </c>
      <c r="D35" s="8"/>
      <c r="E35" s="16" t="s">
        <v>2381</v>
      </c>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8" t="s">
        <v>3295</v>
      </c>
      <c r="C36" s="8" t="s">
        <v>3296</v>
      </c>
      <c r="D36" s="8"/>
      <c r="E36" s="16" t="s">
        <v>2381</v>
      </c>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8" t="s">
        <v>3297</v>
      </c>
      <c r="C37" s="8" t="s">
        <v>3298</v>
      </c>
      <c r="D37" s="8"/>
      <c r="E37" s="16" t="s">
        <v>2171</v>
      </c>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8" t="s">
        <v>3299</v>
      </c>
      <c r="C38" s="8" t="s">
        <v>2059</v>
      </c>
      <c r="D38" s="8"/>
      <c r="E38" s="16" t="s">
        <v>2381</v>
      </c>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8" t="s">
        <v>3300</v>
      </c>
      <c r="C39" s="8" t="s">
        <v>3301</v>
      </c>
      <c r="D39" s="8"/>
      <c r="E39" s="16" t="s">
        <v>2171</v>
      </c>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8" t="s">
        <v>3302</v>
      </c>
      <c r="C40" s="8" t="s">
        <v>3303</v>
      </c>
      <c r="D40" s="8"/>
      <c r="E40" s="16" t="s">
        <v>2171</v>
      </c>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3" t="s">
        <v>3304</v>
      </c>
      <c r="C41" s="23" t="s">
        <v>2946</v>
      </c>
      <c r="D41" s="23"/>
      <c r="E41" s="24" t="s">
        <v>2381</v>
      </c>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9" t="s">
        <v>3305</v>
      </c>
      <c r="C42" s="29" t="s">
        <v>3306</v>
      </c>
      <c r="D42" s="29"/>
      <c r="E42" s="26" t="s">
        <v>2171</v>
      </c>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8"/>
      <c r="C43" s="8"/>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8"/>
      <c r="C44" s="8"/>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8"/>
      <c r="C45" s="8"/>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8"/>
      <c r="C46" s="8"/>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8"/>
      <c r="C47" s="8"/>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8"/>
      <c r="C48" s="8"/>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8"/>
      <c r="C49" s="8"/>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8"/>
      <c r="C50" s="8"/>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8"/>
      <c r="C51" s="8"/>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8"/>
      <c r="C52" s="8"/>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8"/>
      <c r="C53" s="8"/>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8"/>
      <c r="C54" s="8"/>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8"/>
      <c r="C55" s="8"/>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8"/>
      <c r="C56" s="8"/>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8"/>
      <c r="C57" s="8"/>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8"/>
      <c r="C58" s="8"/>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8"/>
      <c r="C59" s="8"/>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8"/>
      <c r="C60" s="8"/>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8"/>
      <c r="C61" s="8"/>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8"/>
      <c r="C62" s="8"/>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8"/>
      <c r="C63" s="8"/>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8"/>
      <c r="C64" s="8"/>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8"/>
      <c r="C65" s="8"/>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8"/>
      <c r="C66" s="8"/>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8"/>
      <c r="C67" s="8"/>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8"/>
      <c r="C68" s="8"/>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8"/>
      <c r="C69" s="8"/>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8"/>
      <c r="C70" s="8"/>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8"/>
      <c r="C71" s="8"/>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8"/>
      <c r="C72" s="8"/>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8"/>
      <c r="C73" s="8"/>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8"/>
      <c r="C74" s="8"/>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8"/>
      <c r="C75" s="8"/>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8"/>
      <c r="C76" s="8"/>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8"/>
      <c r="C77" s="8"/>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8"/>
      <c r="C78" s="8"/>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8"/>
      <c r="C79" s="8"/>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8"/>
      <c r="C80" s="8"/>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8"/>
      <c r="C81" s="8"/>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8"/>
      <c r="C82" s="8"/>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3700-000000000000}">
      <formula1>"リード,失注,提案,獲得,進行中,課題確認,アクション待ち,協業先"</formula1>
    </dataValidation>
    <dataValidation type="list" allowBlank="1" sqref="H2:H466" xr:uid="{00000000-0002-0000-3700-000001000000}">
      <formula1>"底,高,中"</formula1>
    </dataValidation>
    <dataValidation allowBlank="1" showDropDown="1" sqref="A2:A466" xr:uid="{00000000-0002-0000-3700-000002000000}"/>
  </dataValidations>
  <pageMargins left="0.75" right="0.75" top="1" bottom="1" header="0.5" footer="0.5"/>
  <tableParts count="1">
    <tablePart r:id="rId1"/>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6" t="s">
        <v>3307</v>
      </c>
      <c r="C2" s="7" t="s">
        <v>3308</v>
      </c>
      <c r="D2" s="8"/>
      <c r="E2" s="9" t="s">
        <v>2171</v>
      </c>
      <c r="F2" s="10"/>
      <c r="G2" s="8"/>
      <c r="H2" s="10"/>
      <c r="I2" s="11"/>
      <c r="J2" s="12"/>
      <c r="K2" s="13"/>
      <c r="L2" s="13"/>
      <c r="M2" s="13"/>
      <c r="N2" s="13"/>
      <c r="O2" s="13"/>
      <c r="P2" s="13"/>
      <c r="Q2" s="13"/>
      <c r="R2" s="13"/>
      <c r="S2" s="13"/>
      <c r="T2" s="13"/>
      <c r="U2" s="13"/>
      <c r="V2" s="13"/>
      <c r="W2" s="13"/>
      <c r="X2" s="13"/>
      <c r="Y2" s="13"/>
      <c r="Z2" s="13"/>
      <c r="AA2" s="13"/>
    </row>
    <row r="3" spans="1:27" ht="22.5" customHeight="1">
      <c r="A3" s="14" t="s">
        <v>184</v>
      </c>
      <c r="B3" s="15" t="s">
        <v>3309</v>
      </c>
      <c r="C3" s="15" t="s">
        <v>1409</v>
      </c>
      <c r="D3" s="8"/>
      <c r="E3" s="16" t="s">
        <v>2252</v>
      </c>
      <c r="F3" s="8"/>
      <c r="G3" s="8"/>
      <c r="H3" s="8"/>
      <c r="I3" s="17"/>
      <c r="J3" s="12"/>
      <c r="K3" s="13"/>
      <c r="L3" s="13"/>
      <c r="M3" s="13"/>
      <c r="N3" s="13"/>
      <c r="O3" s="13"/>
      <c r="P3" s="13"/>
      <c r="Q3" s="13"/>
      <c r="R3" s="13"/>
      <c r="S3" s="13"/>
      <c r="T3" s="13"/>
      <c r="U3" s="13"/>
      <c r="V3" s="13"/>
      <c r="W3" s="13"/>
      <c r="X3" s="13"/>
      <c r="Y3" s="13"/>
      <c r="Z3" s="13"/>
      <c r="AA3" s="13"/>
    </row>
    <row r="4" spans="1:27" ht="22.5" customHeight="1">
      <c r="A4" s="14" t="s">
        <v>185</v>
      </c>
      <c r="B4" s="39" t="s">
        <v>3310</v>
      </c>
      <c r="C4" s="39" t="s">
        <v>3311</v>
      </c>
      <c r="D4" s="8"/>
      <c r="E4" s="16" t="s">
        <v>2171</v>
      </c>
      <c r="F4" s="8"/>
      <c r="G4" s="8"/>
      <c r="H4" s="8"/>
      <c r="I4" s="17"/>
      <c r="J4" s="12"/>
      <c r="K4" s="13"/>
      <c r="L4" s="13"/>
      <c r="M4" s="13"/>
      <c r="N4" s="13"/>
      <c r="O4" s="13"/>
      <c r="P4" s="13"/>
      <c r="Q4" s="13"/>
      <c r="R4" s="13"/>
      <c r="S4" s="13"/>
      <c r="T4" s="13"/>
      <c r="U4" s="13"/>
      <c r="V4" s="13"/>
      <c r="W4" s="13"/>
      <c r="X4" s="13"/>
      <c r="Y4" s="13"/>
      <c r="Z4" s="13"/>
      <c r="AA4" s="13"/>
    </row>
    <row r="5" spans="1:27" ht="22.5" customHeight="1">
      <c r="A5" s="14" t="s">
        <v>186</v>
      </c>
      <c r="B5" s="39" t="s">
        <v>3312</v>
      </c>
      <c r="C5" s="39" t="s">
        <v>3313</v>
      </c>
      <c r="D5" s="8"/>
      <c r="E5" s="16" t="s">
        <v>3314</v>
      </c>
      <c r="F5" s="8"/>
      <c r="G5" s="8"/>
      <c r="H5" s="8"/>
      <c r="I5" s="17"/>
      <c r="J5" s="12"/>
      <c r="K5" s="13"/>
      <c r="L5" s="13"/>
      <c r="M5" s="13"/>
      <c r="N5" s="13"/>
      <c r="O5" s="13"/>
      <c r="P5" s="13"/>
      <c r="Q5" s="13"/>
      <c r="R5" s="13"/>
      <c r="S5" s="13"/>
      <c r="T5" s="13"/>
      <c r="U5" s="13"/>
      <c r="V5" s="13"/>
      <c r="W5" s="13"/>
      <c r="X5" s="13"/>
      <c r="Y5" s="13"/>
      <c r="Z5" s="13"/>
      <c r="AA5" s="13"/>
    </row>
    <row r="6" spans="1:27" ht="22.5" customHeight="1">
      <c r="A6" s="14" t="s">
        <v>187</v>
      </c>
      <c r="B6" s="18" t="s">
        <v>3315</v>
      </c>
      <c r="C6" s="18" t="s">
        <v>3316</v>
      </c>
      <c r="D6" s="8"/>
      <c r="E6" s="16" t="s">
        <v>2252</v>
      </c>
      <c r="F6" s="8"/>
      <c r="G6" s="8"/>
      <c r="H6" s="8"/>
      <c r="I6" s="17"/>
      <c r="J6" s="12"/>
      <c r="K6" s="13"/>
      <c r="L6" s="13"/>
      <c r="M6" s="13"/>
      <c r="N6" s="13"/>
      <c r="O6" s="13"/>
      <c r="P6" s="13"/>
      <c r="Q6" s="13"/>
      <c r="R6" s="13"/>
      <c r="S6" s="13"/>
      <c r="T6" s="13"/>
      <c r="U6" s="13"/>
      <c r="V6" s="13"/>
      <c r="W6" s="13"/>
      <c r="X6" s="13"/>
      <c r="Y6" s="13"/>
      <c r="Z6" s="13"/>
      <c r="AA6" s="13"/>
    </row>
    <row r="7" spans="1:27" ht="22.5" customHeight="1">
      <c r="A7" s="14" t="s">
        <v>188</v>
      </c>
      <c r="B7" s="18" t="s">
        <v>3317</v>
      </c>
      <c r="C7" s="15" t="s">
        <v>3318</v>
      </c>
      <c r="D7" s="8"/>
      <c r="E7" s="16" t="s">
        <v>3319</v>
      </c>
      <c r="F7" s="8"/>
      <c r="G7" s="8"/>
      <c r="H7" s="8"/>
      <c r="I7" s="17"/>
      <c r="J7" s="12"/>
      <c r="K7" s="13"/>
      <c r="L7" s="13"/>
      <c r="M7" s="13"/>
      <c r="N7" s="13"/>
      <c r="O7" s="13"/>
      <c r="P7" s="13"/>
      <c r="Q7" s="13"/>
      <c r="R7" s="13"/>
      <c r="S7" s="13"/>
      <c r="T7" s="13"/>
      <c r="U7" s="13"/>
      <c r="V7" s="13"/>
      <c r="W7" s="13"/>
      <c r="X7" s="13"/>
      <c r="Y7" s="13"/>
      <c r="Z7" s="13"/>
      <c r="AA7" s="13"/>
    </row>
    <row r="8" spans="1:27" ht="22.5" customHeight="1">
      <c r="A8" s="14" t="s">
        <v>189</v>
      </c>
      <c r="B8" s="18" t="s">
        <v>3320</v>
      </c>
      <c r="C8" s="7" t="s">
        <v>3321</v>
      </c>
      <c r="D8" s="8"/>
      <c r="E8" s="16" t="s">
        <v>3322</v>
      </c>
      <c r="F8" s="8"/>
      <c r="G8" s="8"/>
      <c r="H8" s="8"/>
      <c r="I8" s="17"/>
      <c r="J8" s="12"/>
      <c r="K8" s="13"/>
      <c r="L8" s="13"/>
      <c r="M8" s="13"/>
      <c r="N8" s="13"/>
      <c r="O8" s="13"/>
      <c r="P8" s="13"/>
      <c r="Q8" s="13"/>
      <c r="R8" s="13"/>
      <c r="S8" s="13"/>
      <c r="T8" s="13"/>
      <c r="U8" s="13"/>
      <c r="V8" s="13"/>
      <c r="W8" s="13"/>
      <c r="X8" s="13"/>
      <c r="Y8" s="13"/>
      <c r="Z8" s="13"/>
      <c r="AA8" s="13"/>
    </row>
    <row r="9" spans="1:27" ht="22.5" customHeight="1">
      <c r="A9" s="14" t="s">
        <v>190</v>
      </c>
      <c r="B9" s="15" t="s">
        <v>3323</v>
      </c>
      <c r="C9" s="15" t="s">
        <v>3324</v>
      </c>
      <c r="D9" s="8"/>
      <c r="E9" s="16"/>
      <c r="F9" s="8"/>
      <c r="G9" s="8"/>
      <c r="H9" s="8"/>
      <c r="I9" s="17"/>
      <c r="J9" s="12"/>
      <c r="K9" s="13"/>
      <c r="L9" s="13"/>
      <c r="M9" s="13"/>
      <c r="N9" s="13"/>
      <c r="O9" s="13"/>
      <c r="P9" s="13"/>
      <c r="Q9" s="13"/>
      <c r="R9" s="13"/>
      <c r="S9" s="13"/>
      <c r="T9" s="13"/>
      <c r="U9" s="13"/>
      <c r="V9" s="13"/>
      <c r="W9" s="13"/>
      <c r="X9" s="13"/>
      <c r="Y9" s="13"/>
      <c r="Z9" s="13"/>
      <c r="AA9" s="13"/>
    </row>
    <row r="10" spans="1:27" ht="22.5" customHeight="1">
      <c r="A10" s="14" t="s">
        <v>191</v>
      </c>
      <c r="B10" s="7" t="s">
        <v>3325</v>
      </c>
      <c r="C10" s="7" t="s">
        <v>3326</v>
      </c>
      <c r="D10" s="8"/>
      <c r="E10" s="16"/>
      <c r="F10" s="8"/>
      <c r="G10" s="8"/>
      <c r="H10" s="8"/>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15" t="s">
        <v>3327</v>
      </c>
      <c r="C11" s="15" t="s">
        <v>3328</v>
      </c>
      <c r="D11" s="8"/>
      <c r="E11" s="16"/>
      <c r="F11" s="8"/>
      <c r="G11" s="8"/>
      <c r="H11" s="8"/>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7" t="s">
        <v>3329</v>
      </c>
      <c r="C12" s="7" t="s">
        <v>3330</v>
      </c>
      <c r="D12" s="8"/>
      <c r="E12" s="16"/>
      <c r="F12" s="8"/>
      <c r="G12" s="8"/>
      <c r="H12" s="8"/>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15" t="s">
        <v>3331</v>
      </c>
      <c r="C13" s="15" t="s">
        <v>3332</v>
      </c>
      <c r="D13" s="8"/>
      <c r="E13" s="16"/>
      <c r="F13" s="8"/>
      <c r="G13" s="8"/>
      <c r="H13" s="8"/>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41" t="s">
        <v>3333</v>
      </c>
      <c r="C14" s="41" t="s">
        <v>856</v>
      </c>
      <c r="D14" s="8"/>
      <c r="E14" s="16"/>
      <c r="F14" s="8"/>
      <c r="G14" s="8"/>
      <c r="H14" s="8"/>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15" t="s">
        <v>3334</v>
      </c>
      <c r="C15" s="15" t="s">
        <v>3048</v>
      </c>
      <c r="D15" s="8"/>
      <c r="E15" s="16"/>
      <c r="F15" s="8"/>
      <c r="G15" s="8"/>
      <c r="H15" s="8"/>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41" t="s">
        <v>3335</v>
      </c>
      <c r="C16" s="41" t="s">
        <v>3336</v>
      </c>
      <c r="D16" s="8"/>
      <c r="E16" s="16"/>
      <c r="F16" s="8"/>
      <c r="G16" s="8"/>
      <c r="H16" s="8"/>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15" t="s">
        <v>3337</v>
      </c>
      <c r="C17" s="15" t="s">
        <v>3338</v>
      </c>
      <c r="D17" s="8"/>
      <c r="E17" s="16"/>
      <c r="F17" s="8"/>
      <c r="G17" s="8"/>
      <c r="H17" s="8"/>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7" t="s">
        <v>3339</v>
      </c>
      <c r="C18" s="7" t="s">
        <v>856</v>
      </c>
      <c r="D18" s="8"/>
      <c r="E18" s="16"/>
      <c r="F18" s="8"/>
      <c r="G18" s="8"/>
      <c r="H18" s="8"/>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15" t="s">
        <v>3340</v>
      </c>
      <c r="C19" s="15" t="s">
        <v>3341</v>
      </c>
      <c r="D19" s="8"/>
      <c r="E19" s="16"/>
      <c r="F19" s="8"/>
      <c r="G19" s="8"/>
      <c r="H19" s="8"/>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7" t="s">
        <v>3342</v>
      </c>
      <c r="C20" s="7" t="s">
        <v>3343</v>
      </c>
      <c r="D20" s="8"/>
      <c r="E20" s="16"/>
      <c r="F20" s="8"/>
      <c r="G20" s="8"/>
      <c r="H20" s="8"/>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15" t="s">
        <v>3344</v>
      </c>
      <c r="C21" s="15" t="s">
        <v>3345</v>
      </c>
      <c r="D21" s="8"/>
      <c r="E21" s="16"/>
      <c r="F21" s="8"/>
      <c r="G21" s="8"/>
      <c r="H21" s="8"/>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7" t="s">
        <v>3346</v>
      </c>
      <c r="C22" s="7" t="s">
        <v>3347</v>
      </c>
      <c r="D22" s="8"/>
      <c r="E22" s="16"/>
      <c r="F22" s="8"/>
      <c r="G22" s="8"/>
      <c r="H22" s="8"/>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15" t="s">
        <v>3348</v>
      </c>
      <c r="C23" s="15" t="s">
        <v>3349</v>
      </c>
      <c r="D23" s="8"/>
      <c r="E23" s="16"/>
      <c r="F23" s="8"/>
      <c r="G23" s="8"/>
      <c r="H23" s="8"/>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7" t="s">
        <v>3350</v>
      </c>
      <c r="C24" s="7" t="s">
        <v>3351</v>
      </c>
      <c r="D24" s="8"/>
      <c r="E24" s="16"/>
      <c r="F24" s="8"/>
      <c r="G24" s="8"/>
      <c r="H24" s="8"/>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15" t="s">
        <v>3352</v>
      </c>
      <c r="C25" s="15" t="s">
        <v>3353</v>
      </c>
      <c r="D25" s="8"/>
      <c r="E25" s="16"/>
      <c r="F25" s="8"/>
      <c r="G25" s="8"/>
      <c r="H25" s="8"/>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7" t="s">
        <v>3354</v>
      </c>
      <c r="C26" s="7" t="s">
        <v>3355</v>
      </c>
      <c r="D26" s="8"/>
      <c r="E26" s="16"/>
      <c r="F26" s="8"/>
      <c r="G26" s="8"/>
      <c r="H26" s="8"/>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15" t="s">
        <v>3356</v>
      </c>
      <c r="C27" s="15" t="s">
        <v>3357</v>
      </c>
      <c r="D27" s="8"/>
      <c r="E27" s="16"/>
      <c r="F27" s="8"/>
      <c r="G27" s="8"/>
      <c r="H27" s="8"/>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7" t="s">
        <v>3358</v>
      </c>
      <c r="C28" s="44" t="s">
        <v>636</v>
      </c>
      <c r="D28" s="8"/>
      <c r="E28" s="16"/>
      <c r="F28" s="8"/>
      <c r="G28" s="8"/>
      <c r="H28" s="8"/>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15" t="s">
        <v>3359</v>
      </c>
      <c r="C29" s="46" t="s">
        <v>3360</v>
      </c>
      <c r="D29" s="8"/>
      <c r="E29" s="16"/>
      <c r="F29" s="8"/>
      <c r="G29" s="8"/>
      <c r="H29" s="8"/>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44" t="s">
        <v>3361</v>
      </c>
      <c r="C30" s="7" t="s">
        <v>3362</v>
      </c>
      <c r="D30" s="8"/>
      <c r="E30" s="16"/>
      <c r="F30" s="8"/>
      <c r="G30" s="8"/>
      <c r="H30" s="8"/>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15" t="s">
        <v>3363</v>
      </c>
      <c r="C31" s="15" t="s">
        <v>3364</v>
      </c>
      <c r="D31" s="8"/>
      <c r="E31" s="16"/>
      <c r="F31" s="8"/>
      <c r="G31" s="8"/>
      <c r="H31" s="8"/>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7" t="s">
        <v>3365</v>
      </c>
      <c r="C32" s="7" t="s">
        <v>3366</v>
      </c>
      <c r="D32" s="8"/>
      <c r="E32" s="16"/>
      <c r="F32" s="8"/>
      <c r="G32" s="8"/>
      <c r="H32" s="8"/>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15" t="s">
        <v>3367</v>
      </c>
      <c r="C33" s="15" t="s">
        <v>1108</v>
      </c>
      <c r="D33" s="8"/>
      <c r="E33" s="16"/>
      <c r="F33" s="8"/>
      <c r="G33" s="8"/>
      <c r="H33" s="8"/>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7" t="s">
        <v>3368</v>
      </c>
      <c r="C34" s="7" t="s">
        <v>3369</v>
      </c>
      <c r="D34" s="8"/>
      <c r="E34" s="16"/>
      <c r="F34" s="8"/>
      <c r="G34" s="8"/>
      <c r="H34" s="8"/>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46" t="s">
        <v>3370</v>
      </c>
      <c r="C35" s="15" t="s">
        <v>1254</v>
      </c>
      <c r="D35" s="8"/>
      <c r="E35" s="16"/>
      <c r="F35" s="8"/>
      <c r="G35" s="8"/>
      <c r="H35" s="8"/>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7" t="s">
        <v>3371</v>
      </c>
      <c r="C36" s="7" t="s">
        <v>3372</v>
      </c>
      <c r="D36" s="8"/>
      <c r="E36" s="16"/>
      <c r="F36" s="8"/>
      <c r="G36" s="8"/>
      <c r="H36" s="8"/>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15" t="s">
        <v>3373</v>
      </c>
      <c r="C37" s="46" t="s">
        <v>2027</v>
      </c>
      <c r="D37" s="8"/>
      <c r="E37" s="16"/>
      <c r="F37" s="8"/>
      <c r="G37" s="8"/>
      <c r="H37" s="8"/>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7" t="s">
        <v>3374</v>
      </c>
      <c r="C38" s="7" t="s">
        <v>636</v>
      </c>
      <c r="D38" s="8"/>
      <c r="E38" s="16"/>
      <c r="F38" s="8"/>
      <c r="G38" s="8"/>
      <c r="H38" s="8"/>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15" t="s">
        <v>3375</v>
      </c>
      <c r="C39" s="15" t="s">
        <v>3376</v>
      </c>
      <c r="D39" s="8"/>
      <c r="E39" s="16"/>
      <c r="F39" s="8"/>
      <c r="G39" s="8"/>
      <c r="H39" s="8"/>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7" t="s">
        <v>3377</v>
      </c>
      <c r="C40" s="7" t="s">
        <v>3378</v>
      </c>
      <c r="D40" s="8"/>
      <c r="E40" s="16"/>
      <c r="F40" s="8"/>
      <c r="G40" s="8"/>
      <c r="H40" s="8"/>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2" t="s">
        <v>3379</v>
      </c>
      <c r="C41" s="22" t="s">
        <v>3380</v>
      </c>
      <c r="D41" s="23"/>
      <c r="E41" s="24"/>
      <c r="F41" s="23"/>
      <c r="G41" s="23"/>
      <c r="H41" s="23"/>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01" t="s">
        <v>3381</v>
      </c>
      <c r="C42" s="202" t="s">
        <v>3338</v>
      </c>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203" t="s">
        <v>3382</v>
      </c>
      <c r="C43" s="202" t="s">
        <v>3338</v>
      </c>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32"/>
      <c r="C44" s="33"/>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30"/>
      <c r="C45" s="31"/>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32"/>
      <c r="C46" s="32"/>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30"/>
      <c r="C47" s="30"/>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32"/>
      <c r="C48" s="32"/>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30"/>
      <c r="C49" s="30"/>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32"/>
      <c r="C50" s="32"/>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30"/>
      <c r="C51" s="30"/>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32"/>
      <c r="C52" s="32"/>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30"/>
      <c r="C53" s="30"/>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32"/>
      <c r="C54" s="32"/>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30"/>
      <c r="C55" s="30"/>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32"/>
      <c r="C56" s="32"/>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30"/>
      <c r="C57" s="30"/>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32"/>
      <c r="C58" s="32"/>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30"/>
      <c r="C59" s="30"/>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32"/>
      <c r="C60" s="32"/>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30"/>
      <c r="C61" s="30"/>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32"/>
      <c r="C62" s="32"/>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30"/>
      <c r="C63" s="30"/>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32"/>
      <c r="C64" s="32"/>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30"/>
      <c r="C65" s="30"/>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32"/>
      <c r="C66" s="32"/>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30"/>
      <c r="C67" s="30"/>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32"/>
      <c r="C68" s="32"/>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30"/>
      <c r="C69" s="30"/>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32"/>
      <c r="C70" s="32"/>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30"/>
      <c r="C71" s="30"/>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32"/>
      <c r="C72" s="32"/>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30"/>
      <c r="C73" s="30"/>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32"/>
      <c r="C74" s="32"/>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30"/>
      <c r="C75" s="30"/>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32"/>
      <c r="C76" s="32"/>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30"/>
      <c r="C77" s="30"/>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32"/>
      <c r="C78" s="32"/>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30"/>
      <c r="C79" s="30"/>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32"/>
      <c r="C80" s="32"/>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30"/>
      <c r="C81" s="30"/>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32"/>
      <c r="C82" s="32"/>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3800-000000000000}">
      <formula1>"リード,失注,提案,獲得,進行中,課題確認,アクション待ち,協業先"</formula1>
    </dataValidation>
    <dataValidation type="list" allowBlank="1" sqref="H2:H466" xr:uid="{00000000-0002-0000-3800-000001000000}">
      <formula1>"底,高,中"</formula1>
    </dataValidation>
    <dataValidation allowBlank="1" showDropDown="1" sqref="A2:A466" xr:uid="{00000000-0002-0000-3800-000002000000}"/>
  </dataValidations>
  <pageMargins left="0.75" right="0.75" top="1" bottom="1" header="0.5" footer="0.5"/>
  <tableParts count="1">
    <tablePart r:id="rId1"/>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outlinePr summaryBelow="0" summaryRight="0"/>
  </sheetPr>
  <dimension ref="A1:AA46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33203125" customWidth="1"/>
    <col min="2" max="2" width="18" customWidth="1"/>
    <col min="3" max="3" width="21.1640625" customWidth="1"/>
    <col min="4" max="4" width="26.5" customWidth="1"/>
    <col min="5" max="5" width="20.33203125" customWidth="1"/>
    <col min="6" max="6" width="25.1640625" customWidth="1"/>
    <col min="7" max="7" width="27.1640625" customWidth="1"/>
    <col min="8" max="8" width="22.33203125" customWidth="1"/>
    <col min="9" max="9" width="22.1640625" customWidth="1"/>
  </cols>
  <sheetData>
    <row r="1" spans="1:27" ht="22.5" customHeight="1">
      <c r="A1" s="2" t="s">
        <v>174</v>
      </c>
      <c r="B1" s="3" t="s">
        <v>175</v>
      </c>
      <c r="C1" s="3" t="s">
        <v>176</v>
      </c>
      <c r="D1" s="3" t="s">
        <v>177</v>
      </c>
      <c r="E1" s="3" t="s">
        <v>178</v>
      </c>
      <c r="F1" s="4" t="s">
        <v>179</v>
      </c>
      <c r="G1" s="3" t="s">
        <v>180</v>
      </c>
      <c r="H1" s="3" t="s">
        <v>181</v>
      </c>
      <c r="I1" s="3" t="s">
        <v>182</v>
      </c>
    </row>
    <row r="2" spans="1:27" ht="22.5" customHeight="1">
      <c r="A2" s="5" t="s">
        <v>183</v>
      </c>
      <c r="B2" s="6" t="s">
        <v>614</v>
      </c>
      <c r="C2" s="7" t="s">
        <v>787</v>
      </c>
      <c r="D2" s="8"/>
      <c r="E2" s="9"/>
      <c r="F2" s="10"/>
      <c r="G2" s="8" t="s">
        <v>9</v>
      </c>
      <c r="H2" s="10" t="s">
        <v>619</v>
      </c>
      <c r="I2" s="11"/>
      <c r="J2" s="12"/>
      <c r="K2" s="13"/>
      <c r="L2" s="13"/>
      <c r="M2" s="13"/>
      <c r="N2" s="13"/>
      <c r="O2" s="13"/>
      <c r="P2" s="13"/>
      <c r="Q2" s="13"/>
      <c r="R2" s="13"/>
      <c r="S2" s="13"/>
      <c r="T2" s="13"/>
      <c r="U2" s="13"/>
      <c r="V2" s="13"/>
      <c r="W2" s="13"/>
      <c r="X2" s="13"/>
      <c r="Y2" s="13"/>
      <c r="Z2" s="13"/>
      <c r="AA2" s="13"/>
    </row>
    <row r="3" spans="1:27" ht="22.5" customHeight="1">
      <c r="A3" s="14" t="s">
        <v>184</v>
      </c>
      <c r="B3" s="15" t="s">
        <v>3383</v>
      </c>
      <c r="C3" s="15" t="s">
        <v>820</v>
      </c>
      <c r="D3" s="8"/>
      <c r="E3" s="16"/>
      <c r="F3" s="8"/>
      <c r="G3" s="8" t="s">
        <v>9</v>
      </c>
      <c r="H3" s="8" t="s">
        <v>619</v>
      </c>
      <c r="I3" s="17"/>
      <c r="J3" s="12"/>
      <c r="K3" s="13"/>
      <c r="L3" s="13"/>
      <c r="M3" s="13"/>
      <c r="N3" s="13"/>
      <c r="O3" s="13"/>
      <c r="P3" s="13"/>
      <c r="Q3" s="13"/>
      <c r="R3" s="13"/>
      <c r="S3" s="13"/>
      <c r="T3" s="13"/>
      <c r="U3" s="13"/>
      <c r="V3" s="13"/>
      <c r="W3" s="13"/>
      <c r="X3" s="13"/>
      <c r="Y3" s="13"/>
      <c r="Z3" s="13"/>
      <c r="AA3" s="13"/>
    </row>
    <row r="4" spans="1:27" ht="22.5" customHeight="1">
      <c r="A4" s="14" t="s">
        <v>185</v>
      </c>
      <c r="B4" s="18" t="s">
        <v>3383</v>
      </c>
      <c r="C4" s="18" t="s">
        <v>787</v>
      </c>
      <c r="D4" s="8"/>
      <c r="E4" s="16"/>
      <c r="F4" s="8"/>
      <c r="G4" s="8" t="s">
        <v>9</v>
      </c>
      <c r="H4" s="8" t="s">
        <v>619</v>
      </c>
      <c r="I4" s="17"/>
      <c r="J4" s="12"/>
      <c r="K4" s="13"/>
      <c r="L4" s="13"/>
      <c r="M4" s="13"/>
      <c r="N4" s="13"/>
      <c r="O4" s="13"/>
      <c r="P4" s="13"/>
      <c r="Q4" s="13"/>
      <c r="R4" s="13"/>
      <c r="S4" s="13"/>
      <c r="T4" s="13"/>
      <c r="U4" s="13"/>
      <c r="V4" s="13"/>
      <c r="W4" s="13"/>
      <c r="X4" s="13"/>
      <c r="Y4" s="13"/>
      <c r="Z4" s="13"/>
      <c r="AA4" s="13"/>
    </row>
    <row r="5" spans="1:27" ht="22.5" customHeight="1">
      <c r="A5" s="14" t="s">
        <v>186</v>
      </c>
      <c r="B5" s="18" t="s">
        <v>3384</v>
      </c>
      <c r="C5" s="18" t="s">
        <v>820</v>
      </c>
      <c r="D5" s="8"/>
      <c r="E5" s="16"/>
      <c r="F5" s="8"/>
      <c r="G5" s="8" t="s">
        <v>9</v>
      </c>
      <c r="H5" s="8" t="s">
        <v>619</v>
      </c>
      <c r="I5" s="17"/>
      <c r="J5" s="12"/>
      <c r="K5" s="13"/>
      <c r="L5" s="13"/>
      <c r="M5" s="13"/>
      <c r="N5" s="13"/>
      <c r="O5" s="13"/>
      <c r="P5" s="13"/>
      <c r="Q5" s="13"/>
      <c r="R5" s="13"/>
      <c r="S5" s="13"/>
      <c r="T5" s="13"/>
      <c r="U5" s="13"/>
      <c r="V5" s="13"/>
      <c r="W5" s="13"/>
      <c r="X5" s="13"/>
      <c r="Y5" s="13"/>
      <c r="Z5" s="13"/>
      <c r="AA5" s="13"/>
    </row>
    <row r="6" spans="1:27" ht="22.5" customHeight="1">
      <c r="A6" s="14" t="s">
        <v>187</v>
      </c>
      <c r="B6" s="18" t="s">
        <v>3385</v>
      </c>
      <c r="C6" s="18" t="s">
        <v>2601</v>
      </c>
      <c r="D6" s="8"/>
      <c r="E6" s="16"/>
      <c r="F6" s="8"/>
      <c r="G6" s="8" t="s">
        <v>9</v>
      </c>
      <c r="H6" s="8" t="s">
        <v>619</v>
      </c>
      <c r="I6" s="17"/>
      <c r="J6" s="12"/>
      <c r="K6" s="13"/>
      <c r="L6" s="13"/>
      <c r="M6" s="13"/>
      <c r="N6" s="13"/>
      <c r="O6" s="13"/>
      <c r="P6" s="13"/>
      <c r="Q6" s="13"/>
      <c r="R6" s="13"/>
      <c r="S6" s="13"/>
      <c r="T6" s="13"/>
      <c r="U6" s="13"/>
      <c r="V6" s="13"/>
      <c r="W6" s="13"/>
      <c r="X6" s="13"/>
      <c r="Y6" s="13"/>
      <c r="Z6" s="13"/>
      <c r="AA6" s="13"/>
    </row>
    <row r="7" spans="1:27" ht="22.5" customHeight="1">
      <c r="A7" s="14" t="s">
        <v>188</v>
      </c>
      <c r="B7" s="18" t="s">
        <v>3386</v>
      </c>
      <c r="C7" s="15" t="s">
        <v>2601</v>
      </c>
      <c r="D7" s="8"/>
      <c r="E7" s="16"/>
      <c r="F7" s="8"/>
      <c r="G7" s="8" t="s">
        <v>9</v>
      </c>
      <c r="H7" s="8" t="s">
        <v>619</v>
      </c>
      <c r="I7" s="17"/>
      <c r="J7" s="12"/>
      <c r="K7" s="13"/>
      <c r="L7" s="13"/>
      <c r="M7" s="13"/>
      <c r="N7" s="13"/>
      <c r="O7" s="13"/>
      <c r="P7" s="13"/>
      <c r="Q7" s="13"/>
      <c r="R7" s="13"/>
      <c r="S7" s="13"/>
      <c r="T7" s="13"/>
      <c r="U7" s="13"/>
      <c r="V7" s="13"/>
      <c r="W7" s="13"/>
      <c r="X7" s="13"/>
      <c r="Y7" s="13"/>
      <c r="Z7" s="13"/>
      <c r="AA7" s="13"/>
    </row>
    <row r="8" spans="1:27" ht="22.5" customHeight="1">
      <c r="A8" s="14" t="s">
        <v>189</v>
      </c>
      <c r="B8" s="18" t="s">
        <v>3387</v>
      </c>
      <c r="C8" s="7" t="s">
        <v>820</v>
      </c>
      <c r="D8" s="8"/>
      <c r="E8" s="16"/>
      <c r="F8" s="8"/>
      <c r="G8" s="8" t="s">
        <v>9</v>
      </c>
      <c r="H8" s="8" t="s">
        <v>619</v>
      </c>
      <c r="I8" s="17"/>
      <c r="J8" s="12"/>
      <c r="K8" s="13"/>
      <c r="L8" s="13"/>
      <c r="M8" s="13"/>
      <c r="N8" s="13"/>
      <c r="O8" s="13"/>
      <c r="P8" s="13"/>
      <c r="Q8" s="13"/>
      <c r="R8" s="13"/>
      <c r="S8" s="13"/>
      <c r="T8" s="13"/>
      <c r="U8" s="13"/>
      <c r="V8" s="13"/>
      <c r="W8" s="13"/>
      <c r="X8" s="13"/>
      <c r="Y8" s="13"/>
      <c r="Z8" s="13"/>
      <c r="AA8" s="13"/>
    </row>
    <row r="9" spans="1:27" ht="22.5" customHeight="1">
      <c r="A9" s="14" t="s">
        <v>190</v>
      </c>
      <c r="B9" s="15" t="s">
        <v>3388</v>
      </c>
      <c r="C9" s="15" t="s">
        <v>787</v>
      </c>
      <c r="D9" s="8"/>
      <c r="E9" s="16"/>
      <c r="F9" s="8"/>
      <c r="G9" s="8" t="s">
        <v>9</v>
      </c>
      <c r="H9" s="8" t="s">
        <v>619</v>
      </c>
      <c r="I9" s="17"/>
      <c r="J9" s="12"/>
      <c r="K9" s="13"/>
      <c r="L9" s="13"/>
      <c r="M9" s="13"/>
      <c r="N9" s="13"/>
      <c r="O9" s="13"/>
      <c r="P9" s="13"/>
      <c r="Q9" s="13"/>
      <c r="R9" s="13"/>
      <c r="S9" s="13"/>
      <c r="T9" s="13"/>
      <c r="U9" s="13"/>
      <c r="V9" s="13"/>
      <c r="W9" s="13"/>
      <c r="X9" s="13"/>
      <c r="Y9" s="13"/>
      <c r="Z9" s="13"/>
      <c r="AA9" s="13"/>
    </row>
    <row r="10" spans="1:27" ht="22.5" customHeight="1">
      <c r="A10" s="14" t="s">
        <v>191</v>
      </c>
      <c r="B10" s="7" t="s">
        <v>3389</v>
      </c>
      <c r="C10" s="7" t="s">
        <v>1246</v>
      </c>
      <c r="D10" s="8"/>
      <c r="E10" s="16"/>
      <c r="F10" s="8"/>
      <c r="G10" s="8" t="s">
        <v>9</v>
      </c>
      <c r="H10" s="8" t="s">
        <v>619</v>
      </c>
      <c r="I10" s="17"/>
      <c r="J10" s="12"/>
      <c r="K10" s="13"/>
      <c r="L10" s="13"/>
      <c r="M10" s="13"/>
      <c r="N10" s="13"/>
      <c r="O10" s="13"/>
      <c r="P10" s="13"/>
      <c r="Q10" s="13"/>
      <c r="R10" s="13"/>
      <c r="S10" s="13"/>
      <c r="T10" s="13"/>
      <c r="U10" s="13"/>
      <c r="V10" s="13"/>
      <c r="W10" s="13"/>
      <c r="X10" s="13"/>
      <c r="Y10" s="13"/>
      <c r="Z10" s="13"/>
      <c r="AA10" s="13"/>
    </row>
    <row r="11" spans="1:27" ht="22.5" customHeight="1">
      <c r="A11" s="14" t="s">
        <v>192</v>
      </c>
      <c r="B11" s="15" t="s">
        <v>3390</v>
      </c>
      <c r="C11" s="15" t="s">
        <v>605</v>
      </c>
      <c r="D11" s="8"/>
      <c r="E11" s="16"/>
      <c r="F11" s="8"/>
      <c r="G11" s="8" t="s">
        <v>9</v>
      </c>
      <c r="H11" s="8" t="s">
        <v>619</v>
      </c>
      <c r="I11" s="17"/>
      <c r="J11" s="12"/>
      <c r="K11" s="13"/>
      <c r="L11" s="13"/>
      <c r="M11" s="13"/>
      <c r="N11" s="13"/>
      <c r="O11" s="13"/>
      <c r="P11" s="13"/>
      <c r="Q11" s="13"/>
      <c r="R11" s="13"/>
      <c r="S11" s="13"/>
      <c r="T11" s="13"/>
      <c r="U11" s="13"/>
      <c r="V11" s="13"/>
      <c r="W11" s="13"/>
      <c r="X11" s="13"/>
      <c r="Y11" s="13"/>
      <c r="Z11" s="13"/>
      <c r="AA11" s="13"/>
    </row>
    <row r="12" spans="1:27" ht="22.5" customHeight="1">
      <c r="A12" s="14" t="s">
        <v>193</v>
      </c>
      <c r="B12" s="7" t="s">
        <v>3391</v>
      </c>
      <c r="C12" s="7" t="s">
        <v>1662</v>
      </c>
      <c r="D12" s="8"/>
      <c r="E12" s="16"/>
      <c r="F12" s="8"/>
      <c r="G12" s="8" t="s">
        <v>9</v>
      </c>
      <c r="H12" s="8" t="s">
        <v>619</v>
      </c>
      <c r="I12" s="17"/>
      <c r="J12" s="12"/>
      <c r="K12" s="13"/>
      <c r="L12" s="13"/>
      <c r="M12" s="13"/>
      <c r="N12" s="13"/>
      <c r="O12" s="13"/>
      <c r="P12" s="13"/>
      <c r="Q12" s="13"/>
      <c r="R12" s="13"/>
      <c r="S12" s="13"/>
      <c r="T12" s="13"/>
      <c r="U12" s="13"/>
      <c r="V12" s="13"/>
      <c r="W12" s="13"/>
      <c r="X12" s="13"/>
      <c r="Y12" s="13"/>
      <c r="Z12" s="13"/>
      <c r="AA12" s="13"/>
    </row>
    <row r="13" spans="1:27" ht="22.5" customHeight="1">
      <c r="A13" s="14" t="s">
        <v>194</v>
      </c>
      <c r="B13" s="15" t="s">
        <v>3392</v>
      </c>
      <c r="C13" s="15" t="s">
        <v>2601</v>
      </c>
      <c r="D13" s="8"/>
      <c r="E13" s="16"/>
      <c r="F13" s="8"/>
      <c r="G13" s="8" t="s">
        <v>9</v>
      </c>
      <c r="H13" s="8" t="s">
        <v>619</v>
      </c>
      <c r="I13" s="17"/>
      <c r="J13" s="12"/>
      <c r="K13" s="13"/>
      <c r="L13" s="13"/>
      <c r="M13" s="13"/>
      <c r="N13" s="13"/>
      <c r="O13" s="13"/>
      <c r="P13" s="13"/>
      <c r="Q13" s="13"/>
      <c r="R13" s="13"/>
      <c r="S13" s="13"/>
      <c r="T13" s="13"/>
      <c r="U13" s="13"/>
      <c r="V13" s="13"/>
      <c r="W13" s="13"/>
      <c r="X13" s="13"/>
      <c r="Y13" s="13"/>
      <c r="Z13" s="13"/>
      <c r="AA13" s="13"/>
    </row>
    <row r="14" spans="1:27" ht="22.5" customHeight="1">
      <c r="A14" s="14" t="s">
        <v>195</v>
      </c>
      <c r="B14" s="7" t="s">
        <v>3393</v>
      </c>
      <c r="C14" s="7" t="s">
        <v>2601</v>
      </c>
      <c r="D14" s="8"/>
      <c r="E14" s="16"/>
      <c r="F14" s="8"/>
      <c r="G14" s="8" t="s">
        <v>9</v>
      </c>
      <c r="H14" s="8" t="s">
        <v>619</v>
      </c>
      <c r="I14" s="17"/>
      <c r="J14" s="12"/>
      <c r="K14" s="13"/>
      <c r="L14" s="13"/>
      <c r="M14" s="13"/>
      <c r="N14" s="13"/>
      <c r="O14" s="13"/>
      <c r="P14" s="13"/>
      <c r="Q14" s="13"/>
      <c r="R14" s="13"/>
      <c r="S14" s="13"/>
      <c r="T14" s="13"/>
      <c r="U14" s="13"/>
      <c r="V14" s="13"/>
      <c r="W14" s="13"/>
      <c r="X14" s="13"/>
      <c r="Y14" s="13"/>
      <c r="Z14" s="13"/>
      <c r="AA14" s="13"/>
    </row>
    <row r="15" spans="1:27" ht="22.5" customHeight="1">
      <c r="A15" s="14" t="s">
        <v>196</v>
      </c>
      <c r="B15" s="15" t="s">
        <v>3394</v>
      </c>
      <c r="C15" s="15" t="s">
        <v>2601</v>
      </c>
      <c r="D15" s="8"/>
      <c r="E15" s="16"/>
      <c r="F15" s="8"/>
      <c r="G15" s="8" t="s">
        <v>9</v>
      </c>
      <c r="H15" s="8" t="s">
        <v>619</v>
      </c>
      <c r="I15" s="17"/>
      <c r="J15" s="12"/>
      <c r="K15" s="13"/>
      <c r="L15" s="13"/>
      <c r="M15" s="13"/>
      <c r="N15" s="13"/>
      <c r="O15" s="13"/>
      <c r="P15" s="13"/>
      <c r="Q15" s="13"/>
      <c r="R15" s="13"/>
      <c r="S15" s="13"/>
      <c r="T15" s="13"/>
      <c r="U15" s="13"/>
      <c r="V15" s="13"/>
      <c r="W15" s="13"/>
      <c r="X15" s="13"/>
      <c r="Y15" s="13"/>
      <c r="Z15" s="13"/>
      <c r="AA15" s="13"/>
    </row>
    <row r="16" spans="1:27" ht="22.5" customHeight="1">
      <c r="A16" s="14" t="s">
        <v>197</v>
      </c>
      <c r="B16" s="7" t="s">
        <v>3395</v>
      </c>
      <c r="C16" s="7" t="s">
        <v>1694</v>
      </c>
      <c r="D16" s="8"/>
      <c r="E16" s="16"/>
      <c r="F16" s="8"/>
      <c r="G16" s="8" t="s">
        <v>9</v>
      </c>
      <c r="H16" s="8" t="s">
        <v>619</v>
      </c>
      <c r="I16" s="17"/>
      <c r="J16" s="12"/>
      <c r="K16" s="13"/>
      <c r="L16" s="13"/>
      <c r="M16" s="13"/>
      <c r="N16" s="13"/>
      <c r="O16" s="13"/>
      <c r="P16" s="13"/>
      <c r="Q16" s="13"/>
      <c r="R16" s="13"/>
      <c r="S16" s="13"/>
      <c r="T16" s="13"/>
      <c r="U16" s="13"/>
      <c r="V16" s="13"/>
      <c r="W16" s="13"/>
      <c r="X16" s="13"/>
      <c r="Y16" s="13"/>
      <c r="Z16" s="13"/>
      <c r="AA16" s="13"/>
    </row>
    <row r="17" spans="1:27" ht="22.5" customHeight="1">
      <c r="A17" s="14" t="s">
        <v>198</v>
      </c>
      <c r="B17" s="15" t="s">
        <v>3396</v>
      </c>
      <c r="C17" s="15" t="s">
        <v>789</v>
      </c>
      <c r="D17" s="8"/>
      <c r="E17" s="16"/>
      <c r="F17" s="8"/>
      <c r="G17" s="8" t="s">
        <v>9</v>
      </c>
      <c r="H17" s="8" t="s">
        <v>619</v>
      </c>
      <c r="I17" s="17"/>
      <c r="J17" s="12"/>
      <c r="K17" s="13"/>
      <c r="L17" s="13"/>
      <c r="M17" s="13"/>
      <c r="N17" s="13"/>
      <c r="O17" s="13"/>
      <c r="P17" s="13"/>
      <c r="Q17" s="13"/>
      <c r="R17" s="13"/>
      <c r="S17" s="13"/>
      <c r="T17" s="13"/>
      <c r="U17" s="13"/>
      <c r="V17" s="13"/>
      <c r="W17" s="13"/>
      <c r="X17" s="13"/>
      <c r="Y17" s="13"/>
      <c r="Z17" s="13"/>
      <c r="AA17" s="13"/>
    </row>
    <row r="18" spans="1:27" ht="22.5" customHeight="1">
      <c r="A18" s="14" t="s">
        <v>199</v>
      </c>
      <c r="B18" s="7" t="s">
        <v>3397</v>
      </c>
      <c r="C18" s="7" t="s">
        <v>787</v>
      </c>
      <c r="D18" s="8"/>
      <c r="E18" s="16"/>
      <c r="F18" s="8"/>
      <c r="G18" s="8" t="s">
        <v>9</v>
      </c>
      <c r="H18" s="8" t="s">
        <v>619</v>
      </c>
      <c r="I18" s="17"/>
      <c r="J18" s="12"/>
      <c r="K18" s="13"/>
      <c r="L18" s="13"/>
      <c r="M18" s="13"/>
      <c r="N18" s="13"/>
      <c r="O18" s="13"/>
      <c r="P18" s="13"/>
      <c r="Q18" s="13"/>
      <c r="R18" s="13"/>
      <c r="S18" s="13"/>
      <c r="T18" s="13"/>
      <c r="U18" s="13"/>
      <c r="V18" s="13"/>
      <c r="W18" s="13"/>
      <c r="X18" s="13"/>
      <c r="Y18" s="13"/>
      <c r="Z18" s="13"/>
      <c r="AA18" s="13"/>
    </row>
    <row r="19" spans="1:27" ht="22.5" customHeight="1">
      <c r="A19" s="14" t="s">
        <v>200</v>
      </c>
      <c r="B19" s="15" t="s">
        <v>3398</v>
      </c>
      <c r="C19" s="15" t="s">
        <v>1294</v>
      </c>
      <c r="D19" s="8"/>
      <c r="E19" s="16"/>
      <c r="F19" s="8"/>
      <c r="G19" s="8" t="s">
        <v>9</v>
      </c>
      <c r="H19" s="8" t="s">
        <v>619</v>
      </c>
      <c r="I19" s="17"/>
      <c r="J19" s="12"/>
      <c r="K19" s="13"/>
      <c r="L19" s="13"/>
      <c r="M19" s="13"/>
      <c r="N19" s="13"/>
      <c r="O19" s="13"/>
      <c r="P19" s="13"/>
      <c r="Q19" s="13"/>
      <c r="R19" s="13"/>
      <c r="S19" s="13"/>
      <c r="T19" s="13"/>
      <c r="U19" s="13"/>
      <c r="V19" s="13"/>
      <c r="W19" s="13"/>
      <c r="X19" s="13"/>
      <c r="Y19" s="13"/>
      <c r="Z19" s="13"/>
      <c r="AA19" s="13"/>
    </row>
    <row r="20" spans="1:27" ht="22.5" customHeight="1">
      <c r="A20" s="14" t="s">
        <v>201</v>
      </c>
      <c r="B20" s="7" t="s">
        <v>3399</v>
      </c>
      <c r="C20" s="7" t="s">
        <v>3400</v>
      </c>
      <c r="D20" s="8"/>
      <c r="E20" s="16"/>
      <c r="F20" s="8"/>
      <c r="G20" s="8" t="s">
        <v>9</v>
      </c>
      <c r="H20" s="8" t="s">
        <v>619</v>
      </c>
      <c r="I20" s="17"/>
      <c r="J20" s="12"/>
      <c r="K20" s="13"/>
      <c r="L20" s="13"/>
      <c r="M20" s="13"/>
      <c r="N20" s="13"/>
      <c r="O20" s="13"/>
      <c r="P20" s="13"/>
      <c r="Q20" s="13"/>
      <c r="R20" s="13"/>
      <c r="S20" s="13"/>
      <c r="T20" s="13"/>
      <c r="U20" s="13"/>
      <c r="V20" s="13"/>
      <c r="W20" s="13"/>
      <c r="X20" s="13"/>
      <c r="Y20" s="13"/>
      <c r="Z20" s="13"/>
      <c r="AA20" s="13"/>
    </row>
    <row r="21" spans="1:27" ht="22.5" customHeight="1">
      <c r="A21" s="14" t="s">
        <v>202</v>
      </c>
      <c r="B21" s="15" t="s">
        <v>3401</v>
      </c>
      <c r="C21" s="15" t="s">
        <v>820</v>
      </c>
      <c r="D21" s="8"/>
      <c r="E21" s="16"/>
      <c r="F21" s="8"/>
      <c r="G21" s="8" t="s">
        <v>9</v>
      </c>
      <c r="H21" s="8" t="s">
        <v>619</v>
      </c>
      <c r="I21" s="17"/>
      <c r="J21" s="12"/>
      <c r="K21" s="13"/>
      <c r="L21" s="13"/>
      <c r="M21" s="13"/>
      <c r="N21" s="13"/>
      <c r="O21" s="13"/>
      <c r="P21" s="13"/>
      <c r="Q21" s="13"/>
      <c r="R21" s="13"/>
      <c r="S21" s="13"/>
      <c r="T21" s="13"/>
      <c r="U21" s="13"/>
      <c r="V21" s="13"/>
      <c r="W21" s="13"/>
      <c r="X21" s="13"/>
      <c r="Y21" s="13"/>
      <c r="Z21" s="13"/>
      <c r="AA21" s="13"/>
    </row>
    <row r="22" spans="1:27" ht="22.5" customHeight="1">
      <c r="A22" s="14" t="s">
        <v>203</v>
      </c>
      <c r="B22" s="7" t="s">
        <v>3402</v>
      </c>
      <c r="C22" s="7" t="s">
        <v>3403</v>
      </c>
      <c r="D22" s="8"/>
      <c r="E22" s="16"/>
      <c r="F22" s="8"/>
      <c r="G22" s="8" t="s">
        <v>9</v>
      </c>
      <c r="H22" s="8" t="s">
        <v>619</v>
      </c>
      <c r="I22" s="17"/>
      <c r="J22" s="12"/>
      <c r="K22" s="13"/>
      <c r="L22" s="13"/>
      <c r="M22" s="13"/>
      <c r="N22" s="13"/>
      <c r="O22" s="13"/>
      <c r="P22" s="13"/>
      <c r="Q22" s="13"/>
      <c r="R22" s="13"/>
      <c r="S22" s="13"/>
      <c r="T22" s="13"/>
      <c r="U22" s="13"/>
      <c r="V22" s="13"/>
      <c r="W22" s="13"/>
      <c r="X22" s="13"/>
      <c r="Y22" s="13"/>
      <c r="Z22" s="13"/>
      <c r="AA22" s="13"/>
    </row>
    <row r="23" spans="1:27" ht="22.5" customHeight="1">
      <c r="A23" s="14" t="s">
        <v>204</v>
      </c>
      <c r="B23" s="15" t="s">
        <v>3404</v>
      </c>
      <c r="C23" s="15" t="s">
        <v>820</v>
      </c>
      <c r="D23" s="8"/>
      <c r="E23" s="16"/>
      <c r="F23" s="8"/>
      <c r="G23" s="8" t="s">
        <v>9</v>
      </c>
      <c r="H23" s="8" t="s">
        <v>619</v>
      </c>
      <c r="I23" s="17"/>
      <c r="J23" s="12"/>
      <c r="K23" s="13"/>
      <c r="L23" s="13"/>
      <c r="M23" s="13"/>
      <c r="N23" s="13"/>
      <c r="O23" s="13"/>
      <c r="P23" s="13"/>
      <c r="Q23" s="13"/>
      <c r="R23" s="13"/>
      <c r="S23" s="13"/>
      <c r="T23" s="13"/>
      <c r="U23" s="13"/>
      <c r="V23" s="13"/>
      <c r="W23" s="13"/>
      <c r="X23" s="13"/>
      <c r="Y23" s="13"/>
      <c r="Z23" s="13"/>
      <c r="AA23" s="13"/>
    </row>
    <row r="24" spans="1:27" ht="22.5" customHeight="1">
      <c r="A24" s="14" t="s">
        <v>205</v>
      </c>
      <c r="B24" s="7" t="s">
        <v>3405</v>
      </c>
      <c r="C24" s="7"/>
      <c r="D24" s="8"/>
      <c r="E24" s="16"/>
      <c r="F24" s="8"/>
      <c r="G24" s="8" t="s">
        <v>9</v>
      </c>
      <c r="H24" s="8" t="s">
        <v>619</v>
      </c>
      <c r="I24" s="17"/>
      <c r="J24" s="12"/>
      <c r="K24" s="13"/>
      <c r="L24" s="13"/>
      <c r="M24" s="13"/>
      <c r="N24" s="13"/>
      <c r="O24" s="13"/>
      <c r="P24" s="13"/>
      <c r="Q24" s="13"/>
      <c r="R24" s="13"/>
      <c r="S24" s="13"/>
      <c r="T24" s="13"/>
      <c r="U24" s="13"/>
      <c r="V24" s="13"/>
      <c r="W24" s="13"/>
      <c r="X24" s="13"/>
      <c r="Y24" s="13"/>
      <c r="Z24" s="13"/>
      <c r="AA24" s="13"/>
    </row>
    <row r="25" spans="1:27" ht="22.5" customHeight="1">
      <c r="A25" s="14" t="s">
        <v>206</v>
      </c>
      <c r="B25" s="15" t="s">
        <v>3406</v>
      </c>
      <c r="C25" s="15" t="s">
        <v>3407</v>
      </c>
      <c r="D25" s="8"/>
      <c r="E25" s="16"/>
      <c r="F25" s="8"/>
      <c r="G25" s="8" t="s">
        <v>9</v>
      </c>
      <c r="H25" s="8" t="s">
        <v>619</v>
      </c>
      <c r="I25" s="17"/>
      <c r="J25" s="12"/>
      <c r="K25" s="13"/>
      <c r="L25" s="13"/>
      <c r="M25" s="13"/>
      <c r="N25" s="13"/>
      <c r="O25" s="13"/>
      <c r="P25" s="13"/>
      <c r="Q25" s="13"/>
      <c r="R25" s="13"/>
      <c r="S25" s="13"/>
      <c r="T25" s="13"/>
      <c r="U25" s="13"/>
      <c r="V25" s="13"/>
      <c r="W25" s="13"/>
      <c r="X25" s="13"/>
      <c r="Y25" s="13"/>
      <c r="Z25" s="13"/>
      <c r="AA25" s="13"/>
    </row>
    <row r="26" spans="1:27" ht="22.5" customHeight="1">
      <c r="A26" s="14" t="s">
        <v>207</v>
      </c>
      <c r="B26" s="7" t="s">
        <v>3408</v>
      </c>
      <c r="C26" s="7" t="s">
        <v>1574</v>
      </c>
      <c r="D26" s="8"/>
      <c r="E26" s="16"/>
      <c r="F26" s="8"/>
      <c r="G26" s="8" t="s">
        <v>9</v>
      </c>
      <c r="H26" s="8" t="s">
        <v>619</v>
      </c>
      <c r="I26" s="17"/>
      <c r="J26" s="12"/>
      <c r="K26" s="13"/>
      <c r="L26" s="13"/>
      <c r="M26" s="13"/>
      <c r="N26" s="13"/>
      <c r="O26" s="13"/>
      <c r="P26" s="13"/>
      <c r="Q26" s="13"/>
      <c r="R26" s="13"/>
      <c r="S26" s="13"/>
      <c r="T26" s="13"/>
      <c r="U26" s="13"/>
      <c r="V26" s="13"/>
      <c r="W26" s="13"/>
      <c r="X26" s="13"/>
      <c r="Y26" s="13"/>
      <c r="Z26" s="13"/>
      <c r="AA26" s="13"/>
    </row>
    <row r="27" spans="1:27" ht="22.5" customHeight="1">
      <c r="A27" s="14" t="s">
        <v>208</v>
      </c>
      <c r="B27" s="15" t="s">
        <v>3409</v>
      </c>
      <c r="C27" s="15" t="s">
        <v>1716</v>
      </c>
      <c r="D27" s="8"/>
      <c r="E27" s="16"/>
      <c r="F27" s="8"/>
      <c r="G27" s="8" t="s">
        <v>9</v>
      </c>
      <c r="H27" s="8" t="s">
        <v>619</v>
      </c>
      <c r="I27" s="17"/>
      <c r="J27" s="12"/>
      <c r="K27" s="13"/>
      <c r="L27" s="13"/>
      <c r="M27" s="13"/>
      <c r="N27" s="13"/>
      <c r="O27" s="13"/>
      <c r="P27" s="13"/>
      <c r="Q27" s="13"/>
      <c r="R27" s="13"/>
      <c r="S27" s="13"/>
      <c r="T27" s="13"/>
      <c r="U27" s="13"/>
      <c r="V27" s="13"/>
      <c r="W27" s="13"/>
      <c r="X27" s="13"/>
      <c r="Y27" s="13"/>
      <c r="Z27" s="13"/>
      <c r="AA27" s="13"/>
    </row>
    <row r="28" spans="1:27" ht="22.5" customHeight="1">
      <c r="A28" s="14" t="s">
        <v>209</v>
      </c>
      <c r="B28" s="7" t="s">
        <v>3410</v>
      </c>
      <c r="C28" s="19" t="s">
        <v>2906</v>
      </c>
      <c r="D28" s="8"/>
      <c r="E28" s="16"/>
      <c r="F28" s="8"/>
      <c r="G28" s="8" t="s">
        <v>9</v>
      </c>
      <c r="H28" s="8" t="s">
        <v>619</v>
      </c>
      <c r="I28" s="17"/>
      <c r="J28" s="12"/>
      <c r="K28" s="13"/>
      <c r="L28" s="13"/>
      <c r="M28" s="13"/>
      <c r="N28" s="13"/>
      <c r="O28" s="13"/>
      <c r="P28" s="13"/>
      <c r="Q28" s="13"/>
      <c r="R28" s="13"/>
      <c r="S28" s="13"/>
      <c r="T28" s="13"/>
      <c r="U28" s="13"/>
      <c r="V28" s="13"/>
      <c r="W28" s="13"/>
      <c r="X28" s="13"/>
      <c r="Y28" s="13"/>
      <c r="Z28" s="13"/>
      <c r="AA28" s="13"/>
    </row>
    <row r="29" spans="1:27" ht="22.5" customHeight="1">
      <c r="A29" s="14" t="s">
        <v>210</v>
      </c>
      <c r="B29" s="15" t="s">
        <v>3411</v>
      </c>
      <c r="C29" s="20" t="s">
        <v>3412</v>
      </c>
      <c r="D29" s="8"/>
      <c r="E29" s="16"/>
      <c r="F29" s="8"/>
      <c r="G29" s="8" t="s">
        <v>9</v>
      </c>
      <c r="H29" s="8" t="s">
        <v>619</v>
      </c>
      <c r="I29" s="17"/>
      <c r="J29" s="12"/>
      <c r="K29" s="13"/>
      <c r="L29" s="13"/>
      <c r="M29" s="13"/>
      <c r="N29" s="13"/>
      <c r="O29" s="13"/>
      <c r="P29" s="13"/>
      <c r="Q29" s="13"/>
      <c r="R29" s="13"/>
      <c r="S29" s="13"/>
      <c r="T29" s="13"/>
      <c r="U29" s="13"/>
      <c r="V29" s="13"/>
      <c r="W29" s="13"/>
      <c r="X29" s="13"/>
      <c r="Y29" s="13"/>
      <c r="Z29" s="13"/>
      <c r="AA29" s="13"/>
    </row>
    <row r="30" spans="1:27" ht="22.5" customHeight="1">
      <c r="A30" s="14" t="s">
        <v>211</v>
      </c>
      <c r="B30" s="19" t="s">
        <v>3413</v>
      </c>
      <c r="C30" s="7" t="s">
        <v>1070</v>
      </c>
      <c r="D30" s="8"/>
      <c r="E30" s="16"/>
      <c r="F30" s="8"/>
      <c r="G30" s="8" t="s">
        <v>9</v>
      </c>
      <c r="H30" s="8" t="s">
        <v>619</v>
      </c>
      <c r="I30" s="17"/>
      <c r="J30" s="12"/>
      <c r="K30" s="13"/>
      <c r="L30" s="13"/>
      <c r="M30" s="13"/>
      <c r="N30" s="13"/>
      <c r="O30" s="13"/>
      <c r="P30" s="13"/>
      <c r="Q30" s="13"/>
      <c r="R30" s="13"/>
      <c r="S30" s="13"/>
      <c r="T30" s="13"/>
      <c r="U30" s="13"/>
      <c r="V30" s="13"/>
      <c r="W30" s="13"/>
      <c r="X30" s="13"/>
      <c r="Y30" s="13"/>
      <c r="Z30" s="13"/>
      <c r="AA30" s="13"/>
    </row>
    <row r="31" spans="1:27" ht="22.5" customHeight="1">
      <c r="A31" s="14" t="s">
        <v>212</v>
      </c>
      <c r="B31" s="15" t="s">
        <v>3414</v>
      </c>
      <c r="C31" s="15" t="s">
        <v>787</v>
      </c>
      <c r="D31" s="8"/>
      <c r="E31" s="16"/>
      <c r="F31" s="8"/>
      <c r="G31" s="8" t="s">
        <v>9</v>
      </c>
      <c r="H31" s="8" t="s">
        <v>619</v>
      </c>
      <c r="I31" s="17"/>
      <c r="J31" s="12"/>
      <c r="K31" s="13"/>
      <c r="L31" s="13"/>
      <c r="M31" s="13"/>
      <c r="N31" s="13"/>
      <c r="O31" s="13"/>
      <c r="P31" s="13"/>
      <c r="Q31" s="13"/>
      <c r="R31" s="13"/>
      <c r="S31" s="13"/>
      <c r="T31" s="13"/>
      <c r="U31" s="13"/>
      <c r="V31" s="13"/>
      <c r="W31" s="13"/>
      <c r="X31" s="13"/>
      <c r="Y31" s="13"/>
      <c r="Z31" s="13"/>
      <c r="AA31" s="13"/>
    </row>
    <row r="32" spans="1:27" ht="22.5" customHeight="1">
      <c r="A32" s="14" t="s">
        <v>213</v>
      </c>
      <c r="B32" s="7" t="s">
        <v>3415</v>
      </c>
      <c r="C32" s="7" t="s">
        <v>787</v>
      </c>
      <c r="D32" s="8"/>
      <c r="E32" s="16"/>
      <c r="F32" s="8"/>
      <c r="G32" s="8" t="s">
        <v>9</v>
      </c>
      <c r="H32" s="8" t="s">
        <v>619</v>
      </c>
      <c r="I32" s="17"/>
      <c r="J32" s="12"/>
      <c r="K32" s="13"/>
      <c r="L32" s="13"/>
      <c r="M32" s="13"/>
      <c r="N32" s="13"/>
      <c r="O32" s="13"/>
      <c r="P32" s="13"/>
      <c r="Q32" s="13"/>
      <c r="R32" s="13"/>
      <c r="S32" s="13"/>
      <c r="T32" s="13"/>
      <c r="U32" s="13"/>
      <c r="V32" s="13"/>
      <c r="W32" s="13"/>
      <c r="X32" s="13"/>
      <c r="Y32" s="13"/>
      <c r="Z32" s="13"/>
      <c r="AA32" s="13"/>
    </row>
    <row r="33" spans="1:27" ht="22.5" customHeight="1">
      <c r="A33" s="14" t="s">
        <v>214</v>
      </c>
      <c r="B33" s="15" t="s">
        <v>3416</v>
      </c>
      <c r="C33" s="15" t="s">
        <v>3417</v>
      </c>
      <c r="D33" s="8"/>
      <c r="E33" s="16"/>
      <c r="F33" s="8"/>
      <c r="G33" s="8" t="s">
        <v>9</v>
      </c>
      <c r="H33" s="8" t="s">
        <v>619</v>
      </c>
      <c r="I33" s="17"/>
      <c r="J33" s="12"/>
      <c r="K33" s="13"/>
      <c r="L33" s="13"/>
      <c r="M33" s="13"/>
      <c r="N33" s="13"/>
      <c r="O33" s="13"/>
      <c r="P33" s="13"/>
      <c r="Q33" s="13"/>
      <c r="R33" s="13"/>
      <c r="S33" s="13"/>
      <c r="T33" s="13"/>
      <c r="U33" s="13"/>
      <c r="V33" s="13"/>
      <c r="W33" s="13"/>
      <c r="X33" s="13"/>
      <c r="Y33" s="13"/>
      <c r="Z33" s="13"/>
      <c r="AA33" s="13"/>
    </row>
    <row r="34" spans="1:27" ht="22.5" customHeight="1">
      <c r="A34" s="14" t="s">
        <v>215</v>
      </c>
      <c r="B34" s="7" t="s">
        <v>3418</v>
      </c>
      <c r="C34" s="7" t="s">
        <v>1081</v>
      </c>
      <c r="D34" s="8"/>
      <c r="E34" s="16"/>
      <c r="F34" s="8"/>
      <c r="G34" s="8" t="s">
        <v>9</v>
      </c>
      <c r="H34" s="8" t="s">
        <v>619</v>
      </c>
      <c r="I34" s="17"/>
      <c r="J34" s="12"/>
      <c r="K34" s="13"/>
      <c r="L34" s="13"/>
      <c r="M34" s="13"/>
      <c r="N34" s="13"/>
      <c r="O34" s="13"/>
      <c r="P34" s="13"/>
      <c r="Q34" s="13"/>
      <c r="R34" s="13"/>
      <c r="S34" s="13"/>
      <c r="T34" s="13"/>
      <c r="U34" s="13"/>
      <c r="V34" s="13"/>
      <c r="W34" s="13"/>
      <c r="X34" s="13"/>
      <c r="Y34" s="13"/>
      <c r="Z34" s="13"/>
      <c r="AA34" s="13"/>
    </row>
    <row r="35" spans="1:27" ht="22.5" customHeight="1">
      <c r="A35" s="14" t="s">
        <v>216</v>
      </c>
      <c r="B35" s="20" t="s">
        <v>3419</v>
      </c>
      <c r="C35" s="15" t="s">
        <v>3420</v>
      </c>
      <c r="D35" s="8"/>
      <c r="E35" s="16"/>
      <c r="F35" s="8"/>
      <c r="G35" s="8" t="s">
        <v>9</v>
      </c>
      <c r="H35" s="8" t="s">
        <v>619</v>
      </c>
      <c r="I35" s="17"/>
      <c r="J35" s="12"/>
      <c r="K35" s="13"/>
      <c r="L35" s="13"/>
      <c r="M35" s="13"/>
      <c r="N35" s="13"/>
      <c r="O35" s="13"/>
      <c r="P35" s="13"/>
      <c r="Q35" s="13"/>
      <c r="R35" s="13"/>
      <c r="S35" s="13"/>
      <c r="T35" s="13"/>
      <c r="U35" s="13"/>
      <c r="V35" s="13"/>
      <c r="W35" s="13"/>
      <c r="X35" s="13"/>
      <c r="Y35" s="13"/>
      <c r="Z35" s="13"/>
      <c r="AA35" s="13"/>
    </row>
    <row r="36" spans="1:27" ht="22.5" customHeight="1">
      <c r="A36" s="14" t="s">
        <v>217</v>
      </c>
      <c r="B36" s="7" t="s">
        <v>3421</v>
      </c>
      <c r="C36" s="7" t="s">
        <v>787</v>
      </c>
      <c r="D36" s="8"/>
      <c r="E36" s="16"/>
      <c r="F36" s="8"/>
      <c r="G36" s="8" t="s">
        <v>9</v>
      </c>
      <c r="H36" s="8" t="s">
        <v>619</v>
      </c>
      <c r="I36" s="17"/>
      <c r="J36" s="12"/>
      <c r="K36" s="13"/>
      <c r="L36" s="13"/>
      <c r="M36" s="13"/>
      <c r="N36" s="13"/>
      <c r="O36" s="13"/>
      <c r="P36" s="13"/>
      <c r="Q36" s="13"/>
      <c r="R36" s="13"/>
      <c r="S36" s="13"/>
      <c r="T36" s="13"/>
      <c r="U36" s="13"/>
      <c r="V36" s="13"/>
      <c r="W36" s="13"/>
      <c r="X36" s="13"/>
      <c r="Y36" s="13"/>
      <c r="Z36" s="13"/>
      <c r="AA36" s="13"/>
    </row>
    <row r="37" spans="1:27" ht="22.5" customHeight="1">
      <c r="A37" s="14" t="s">
        <v>218</v>
      </c>
      <c r="B37" s="15" t="s">
        <v>3422</v>
      </c>
      <c r="C37" s="20" t="s">
        <v>3423</v>
      </c>
      <c r="D37" s="8"/>
      <c r="E37" s="16"/>
      <c r="F37" s="8"/>
      <c r="G37" s="8" t="s">
        <v>9</v>
      </c>
      <c r="H37" s="8" t="s">
        <v>619</v>
      </c>
      <c r="I37" s="17"/>
      <c r="J37" s="12"/>
      <c r="K37" s="13"/>
      <c r="L37" s="13"/>
      <c r="M37" s="13"/>
      <c r="N37" s="13"/>
      <c r="O37" s="13"/>
      <c r="P37" s="13"/>
      <c r="Q37" s="13"/>
      <c r="R37" s="13"/>
      <c r="S37" s="13"/>
      <c r="T37" s="13"/>
      <c r="U37" s="13"/>
      <c r="V37" s="13"/>
      <c r="W37" s="13"/>
      <c r="X37" s="13"/>
      <c r="Y37" s="13"/>
      <c r="Z37" s="13"/>
      <c r="AA37" s="13"/>
    </row>
    <row r="38" spans="1:27" ht="22.5" customHeight="1">
      <c r="A38" s="14" t="s">
        <v>219</v>
      </c>
      <c r="B38" s="7" t="s">
        <v>3424</v>
      </c>
      <c r="C38" s="7" t="s">
        <v>3425</v>
      </c>
      <c r="D38" s="8"/>
      <c r="E38" s="16"/>
      <c r="F38" s="8"/>
      <c r="G38" s="8" t="s">
        <v>9</v>
      </c>
      <c r="H38" s="8" t="s">
        <v>619</v>
      </c>
      <c r="I38" s="17"/>
      <c r="J38" s="12"/>
      <c r="K38" s="13"/>
      <c r="L38" s="13"/>
      <c r="M38" s="13"/>
      <c r="N38" s="13"/>
      <c r="O38" s="13"/>
      <c r="P38" s="13"/>
      <c r="Q38" s="13"/>
      <c r="R38" s="13"/>
      <c r="S38" s="13"/>
      <c r="T38" s="13"/>
      <c r="U38" s="13"/>
      <c r="V38" s="13"/>
      <c r="W38" s="13"/>
      <c r="X38" s="13"/>
      <c r="Y38" s="13"/>
      <c r="Z38" s="13"/>
      <c r="AA38" s="13"/>
    </row>
    <row r="39" spans="1:27" ht="22.5" customHeight="1">
      <c r="A39" s="14" t="s">
        <v>220</v>
      </c>
      <c r="B39" s="15" t="s">
        <v>3426</v>
      </c>
      <c r="C39" s="15" t="s">
        <v>3427</v>
      </c>
      <c r="D39" s="8"/>
      <c r="E39" s="16"/>
      <c r="F39" s="8"/>
      <c r="G39" s="8" t="s">
        <v>9</v>
      </c>
      <c r="H39" s="8" t="s">
        <v>619</v>
      </c>
      <c r="I39" s="17"/>
      <c r="J39" s="12"/>
      <c r="K39" s="13"/>
      <c r="L39" s="13"/>
      <c r="M39" s="13"/>
      <c r="N39" s="13"/>
      <c r="O39" s="13"/>
      <c r="P39" s="13"/>
      <c r="Q39" s="13"/>
      <c r="R39" s="13"/>
      <c r="S39" s="13"/>
      <c r="T39" s="13"/>
      <c r="U39" s="13"/>
      <c r="V39" s="13"/>
      <c r="W39" s="13"/>
      <c r="X39" s="13"/>
      <c r="Y39" s="13"/>
      <c r="Z39" s="13"/>
      <c r="AA39" s="13"/>
    </row>
    <row r="40" spans="1:27" ht="22.5" customHeight="1">
      <c r="A40" s="14" t="s">
        <v>221</v>
      </c>
      <c r="B40" s="7" t="s">
        <v>3428</v>
      </c>
      <c r="C40" s="7" t="s">
        <v>3429</v>
      </c>
      <c r="D40" s="8"/>
      <c r="E40" s="16"/>
      <c r="F40" s="8"/>
      <c r="G40" s="8" t="s">
        <v>9</v>
      </c>
      <c r="H40" s="8" t="s">
        <v>619</v>
      </c>
      <c r="I40" s="17"/>
      <c r="J40" s="12"/>
      <c r="K40" s="13"/>
      <c r="L40" s="13"/>
      <c r="M40" s="13"/>
      <c r="N40" s="13"/>
      <c r="O40" s="13"/>
      <c r="P40" s="13"/>
      <c r="Q40" s="13"/>
      <c r="R40" s="13"/>
      <c r="S40" s="13"/>
      <c r="T40" s="13"/>
      <c r="U40" s="13"/>
      <c r="V40" s="13"/>
      <c r="W40" s="13"/>
      <c r="X40" s="13"/>
      <c r="Y40" s="13"/>
      <c r="Z40" s="13"/>
      <c r="AA40" s="13"/>
    </row>
    <row r="41" spans="1:27" ht="22.5" customHeight="1">
      <c r="A41" s="21" t="s">
        <v>222</v>
      </c>
      <c r="B41" s="22" t="s">
        <v>3430</v>
      </c>
      <c r="C41" s="22" t="s">
        <v>894</v>
      </c>
      <c r="D41" s="23"/>
      <c r="E41" s="24"/>
      <c r="F41" s="23"/>
      <c r="G41" s="23" t="s">
        <v>9</v>
      </c>
      <c r="H41" s="23" t="s">
        <v>619</v>
      </c>
      <c r="I41" s="25"/>
      <c r="J41" s="12"/>
      <c r="K41" s="13"/>
      <c r="L41" s="13"/>
      <c r="M41" s="13"/>
      <c r="N41" s="13"/>
      <c r="O41" s="13"/>
      <c r="P41" s="13"/>
      <c r="Q41" s="13"/>
      <c r="R41" s="13"/>
      <c r="S41" s="13"/>
      <c r="T41" s="13"/>
      <c r="U41" s="13"/>
      <c r="V41" s="13"/>
      <c r="W41" s="13"/>
      <c r="X41" s="13"/>
      <c r="Y41" s="13"/>
      <c r="Z41" s="13"/>
      <c r="AA41" s="13"/>
    </row>
    <row r="42" spans="1:27" ht="22.5" customHeight="1">
      <c r="A42" s="26" t="s">
        <v>223</v>
      </c>
      <c r="B42" s="27"/>
      <c r="C42" s="28"/>
      <c r="D42" s="29"/>
      <c r="E42" s="26"/>
      <c r="F42" s="29"/>
      <c r="G42" s="29"/>
      <c r="H42" s="29"/>
      <c r="I42" s="29"/>
      <c r="J42" s="13"/>
      <c r="K42" s="13"/>
      <c r="L42" s="13"/>
      <c r="M42" s="13"/>
      <c r="N42" s="13"/>
      <c r="O42" s="13"/>
      <c r="P42" s="13"/>
      <c r="Q42" s="13"/>
      <c r="R42" s="13"/>
      <c r="S42" s="13"/>
      <c r="T42" s="13"/>
      <c r="U42" s="13"/>
      <c r="V42" s="13"/>
      <c r="W42" s="13"/>
      <c r="X42" s="13"/>
      <c r="Y42" s="13"/>
      <c r="Z42" s="13"/>
      <c r="AA42" s="13"/>
    </row>
    <row r="43" spans="1:27" ht="22.5" customHeight="1">
      <c r="A43" s="16" t="s">
        <v>224</v>
      </c>
      <c r="B43" s="30"/>
      <c r="C43" s="31"/>
      <c r="D43" s="8"/>
      <c r="E43" s="16"/>
      <c r="F43" s="8"/>
      <c r="G43" s="8"/>
      <c r="H43" s="8"/>
      <c r="I43" s="8"/>
      <c r="J43" s="13"/>
      <c r="K43" s="13"/>
      <c r="L43" s="13"/>
      <c r="M43" s="13"/>
      <c r="N43" s="13"/>
      <c r="O43" s="13"/>
      <c r="P43" s="13"/>
      <c r="Q43" s="13"/>
      <c r="R43" s="13"/>
      <c r="S43" s="13"/>
      <c r="T43" s="13"/>
      <c r="U43" s="13"/>
      <c r="V43" s="13"/>
      <c r="W43" s="13"/>
      <c r="X43" s="13"/>
      <c r="Y43" s="13"/>
      <c r="Z43" s="13"/>
      <c r="AA43" s="13"/>
    </row>
    <row r="44" spans="1:27" ht="22.5" customHeight="1">
      <c r="A44" s="16" t="s">
        <v>225</v>
      </c>
      <c r="B44" s="32"/>
      <c r="C44" s="33"/>
      <c r="D44" s="8"/>
      <c r="E44" s="16"/>
      <c r="F44" s="8"/>
      <c r="G44" s="8"/>
      <c r="H44" s="8"/>
      <c r="I44" s="8"/>
      <c r="J44" s="13"/>
      <c r="K44" s="13"/>
      <c r="L44" s="13"/>
      <c r="M44" s="13"/>
      <c r="N44" s="13"/>
      <c r="O44" s="13"/>
      <c r="P44" s="13"/>
      <c r="Q44" s="13"/>
      <c r="R44" s="13"/>
      <c r="S44" s="13"/>
      <c r="T44" s="13"/>
      <c r="U44" s="13"/>
      <c r="V44" s="13"/>
      <c r="W44" s="13"/>
      <c r="X44" s="13"/>
      <c r="Y44" s="13"/>
      <c r="Z44" s="13"/>
      <c r="AA44" s="13"/>
    </row>
    <row r="45" spans="1:27" ht="22.5" customHeight="1">
      <c r="A45" s="16" t="s">
        <v>226</v>
      </c>
      <c r="B45" s="30"/>
      <c r="C45" s="31"/>
      <c r="D45" s="8"/>
      <c r="E45" s="16"/>
      <c r="F45" s="8"/>
      <c r="G45" s="8"/>
      <c r="H45" s="8"/>
      <c r="I45" s="8"/>
      <c r="J45" s="13"/>
      <c r="K45" s="13"/>
      <c r="L45" s="13"/>
      <c r="M45" s="13"/>
      <c r="N45" s="13"/>
      <c r="O45" s="13"/>
      <c r="P45" s="13"/>
      <c r="Q45" s="13"/>
      <c r="R45" s="13"/>
      <c r="S45" s="13"/>
      <c r="T45" s="13"/>
      <c r="U45" s="13"/>
      <c r="V45" s="13"/>
      <c r="W45" s="13"/>
      <c r="X45" s="13"/>
      <c r="Y45" s="13"/>
      <c r="Z45" s="13"/>
      <c r="AA45" s="13"/>
    </row>
    <row r="46" spans="1:27" ht="22.5" customHeight="1">
      <c r="A46" s="16" t="s">
        <v>227</v>
      </c>
      <c r="B46" s="32"/>
      <c r="C46" s="32"/>
      <c r="D46" s="8"/>
      <c r="E46" s="16"/>
      <c r="F46" s="8"/>
      <c r="G46" s="8"/>
      <c r="H46" s="8"/>
      <c r="I46" s="8"/>
      <c r="J46" s="13"/>
      <c r="K46" s="13"/>
      <c r="L46" s="13"/>
      <c r="M46" s="13"/>
      <c r="N46" s="13"/>
      <c r="O46" s="13"/>
      <c r="P46" s="13"/>
      <c r="Q46" s="13"/>
      <c r="R46" s="13"/>
      <c r="S46" s="13"/>
      <c r="T46" s="13"/>
      <c r="U46" s="13"/>
      <c r="V46" s="13"/>
      <c r="W46" s="13"/>
      <c r="X46" s="13"/>
      <c r="Y46" s="13"/>
      <c r="Z46" s="13"/>
      <c r="AA46" s="13"/>
    </row>
    <row r="47" spans="1:27" ht="22.5" customHeight="1">
      <c r="A47" s="16" t="s">
        <v>228</v>
      </c>
      <c r="B47" s="30"/>
      <c r="C47" s="30"/>
      <c r="D47" s="8"/>
      <c r="E47" s="16"/>
      <c r="F47" s="8"/>
      <c r="G47" s="8"/>
      <c r="H47" s="8"/>
      <c r="I47" s="8"/>
      <c r="J47" s="13"/>
      <c r="K47" s="13"/>
      <c r="L47" s="13"/>
      <c r="M47" s="13"/>
      <c r="N47" s="13"/>
      <c r="O47" s="13"/>
      <c r="P47" s="13"/>
      <c r="Q47" s="13"/>
      <c r="R47" s="13"/>
      <c r="S47" s="13"/>
      <c r="T47" s="13"/>
      <c r="U47" s="13"/>
      <c r="V47" s="13"/>
      <c r="W47" s="13"/>
      <c r="X47" s="13"/>
      <c r="Y47" s="13"/>
      <c r="Z47" s="13"/>
      <c r="AA47" s="13"/>
    </row>
    <row r="48" spans="1:27" ht="22.5" customHeight="1">
      <c r="A48" s="16" t="s">
        <v>229</v>
      </c>
      <c r="B48" s="32"/>
      <c r="C48" s="32"/>
      <c r="D48" s="8"/>
      <c r="E48" s="16"/>
      <c r="F48" s="8"/>
      <c r="G48" s="8"/>
      <c r="H48" s="8"/>
      <c r="I48" s="8"/>
      <c r="J48" s="13"/>
      <c r="K48" s="13"/>
      <c r="L48" s="13"/>
      <c r="M48" s="13"/>
      <c r="N48" s="13"/>
      <c r="O48" s="13"/>
      <c r="P48" s="13"/>
      <c r="Q48" s="13"/>
      <c r="R48" s="13"/>
      <c r="S48" s="13"/>
      <c r="T48" s="13"/>
      <c r="U48" s="13"/>
      <c r="V48" s="13"/>
      <c r="W48" s="13"/>
      <c r="X48" s="13"/>
      <c r="Y48" s="13"/>
      <c r="Z48" s="13"/>
      <c r="AA48" s="13"/>
    </row>
    <row r="49" spans="1:27" ht="22.5" customHeight="1">
      <c r="A49" s="16" t="s">
        <v>230</v>
      </c>
      <c r="B49" s="30"/>
      <c r="C49" s="30"/>
      <c r="D49" s="8"/>
      <c r="E49" s="16"/>
      <c r="F49" s="8"/>
      <c r="G49" s="8"/>
      <c r="H49" s="8"/>
      <c r="I49" s="8"/>
      <c r="J49" s="13"/>
      <c r="K49" s="13"/>
      <c r="L49" s="13"/>
      <c r="M49" s="13"/>
      <c r="N49" s="13"/>
      <c r="O49" s="13"/>
      <c r="P49" s="13"/>
      <c r="Q49" s="13"/>
      <c r="R49" s="13"/>
      <c r="S49" s="13"/>
      <c r="T49" s="13"/>
      <c r="U49" s="13"/>
      <c r="V49" s="13"/>
      <c r="W49" s="13"/>
      <c r="X49" s="13"/>
      <c r="Y49" s="13"/>
      <c r="Z49" s="13"/>
      <c r="AA49" s="13"/>
    </row>
    <row r="50" spans="1:27" ht="22.5" customHeight="1">
      <c r="A50" s="16" t="s">
        <v>231</v>
      </c>
      <c r="B50" s="32"/>
      <c r="C50" s="32"/>
      <c r="D50" s="8"/>
      <c r="E50" s="16"/>
      <c r="F50" s="8"/>
      <c r="G50" s="8"/>
      <c r="H50" s="8"/>
      <c r="I50" s="8"/>
      <c r="J50" s="13"/>
      <c r="K50" s="13"/>
      <c r="L50" s="13"/>
      <c r="M50" s="13"/>
      <c r="N50" s="13"/>
      <c r="O50" s="13"/>
      <c r="P50" s="13"/>
      <c r="Q50" s="13"/>
      <c r="R50" s="13"/>
      <c r="S50" s="13"/>
      <c r="T50" s="13"/>
      <c r="U50" s="13"/>
      <c r="V50" s="13"/>
      <c r="W50" s="13"/>
      <c r="X50" s="13"/>
      <c r="Y50" s="13"/>
      <c r="Z50" s="13"/>
      <c r="AA50" s="13"/>
    </row>
    <row r="51" spans="1:27" ht="22.5" customHeight="1">
      <c r="A51" s="16" t="s">
        <v>232</v>
      </c>
      <c r="B51" s="30"/>
      <c r="C51" s="30"/>
      <c r="D51" s="8"/>
      <c r="E51" s="16"/>
      <c r="F51" s="8"/>
      <c r="G51" s="8"/>
      <c r="H51" s="8"/>
      <c r="I51" s="8"/>
      <c r="J51" s="13"/>
      <c r="K51" s="13"/>
      <c r="L51" s="13"/>
      <c r="M51" s="13"/>
      <c r="N51" s="13"/>
      <c r="O51" s="13"/>
      <c r="P51" s="13"/>
      <c r="Q51" s="13"/>
      <c r="R51" s="13"/>
      <c r="S51" s="13"/>
      <c r="T51" s="13"/>
      <c r="U51" s="13"/>
      <c r="V51" s="13"/>
      <c r="W51" s="13"/>
      <c r="X51" s="13"/>
      <c r="Y51" s="13"/>
      <c r="Z51" s="13"/>
      <c r="AA51" s="13"/>
    </row>
    <row r="52" spans="1:27" ht="22.5" customHeight="1">
      <c r="A52" s="16" t="s">
        <v>233</v>
      </c>
      <c r="B52" s="32"/>
      <c r="C52" s="32"/>
      <c r="D52" s="8"/>
      <c r="E52" s="16"/>
      <c r="F52" s="8"/>
      <c r="G52" s="8"/>
      <c r="H52" s="8"/>
      <c r="I52" s="8"/>
      <c r="J52" s="13"/>
      <c r="K52" s="13"/>
      <c r="L52" s="13"/>
      <c r="M52" s="13"/>
      <c r="N52" s="13"/>
      <c r="O52" s="13"/>
      <c r="P52" s="13"/>
      <c r="Q52" s="13"/>
      <c r="R52" s="13"/>
      <c r="S52" s="13"/>
      <c r="T52" s="13"/>
      <c r="U52" s="13"/>
      <c r="V52" s="13"/>
      <c r="W52" s="13"/>
      <c r="X52" s="13"/>
      <c r="Y52" s="13"/>
      <c r="Z52" s="13"/>
      <c r="AA52" s="13"/>
    </row>
    <row r="53" spans="1:27" ht="22.5" customHeight="1">
      <c r="A53" s="16" t="s">
        <v>234</v>
      </c>
      <c r="B53" s="30"/>
      <c r="C53" s="30"/>
      <c r="D53" s="8"/>
      <c r="E53" s="16"/>
      <c r="F53" s="8"/>
      <c r="G53" s="8"/>
      <c r="H53" s="8"/>
      <c r="I53" s="8"/>
      <c r="J53" s="13"/>
      <c r="K53" s="13"/>
      <c r="L53" s="13"/>
      <c r="M53" s="13"/>
      <c r="N53" s="13"/>
      <c r="O53" s="13"/>
      <c r="P53" s="13"/>
      <c r="Q53" s="13"/>
      <c r="R53" s="13"/>
      <c r="S53" s="13"/>
      <c r="T53" s="13"/>
      <c r="U53" s="13"/>
      <c r="V53" s="13"/>
      <c r="W53" s="13"/>
      <c r="X53" s="13"/>
      <c r="Y53" s="13"/>
      <c r="Z53" s="13"/>
      <c r="AA53" s="13"/>
    </row>
    <row r="54" spans="1:27" ht="22.5" customHeight="1">
      <c r="A54" s="16" t="s">
        <v>235</v>
      </c>
      <c r="B54" s="32"/>
      <c r="C54" s="32"/>
      <c r="D54" s="8"/>
      <c r="E54" s="16"/>
      <c r="F54" s="8"/>
      <c r="G54" s="8"/>
      <c r="H54" s="8"/>
      <c r="I54" s="8"/>
      <c r="J54" s="13"/>
      <c r="K54" s="13"/>
      <c r="L54" s="13"/>
      <c r="M54" s="13"/>
      <c r="N54" s="13"/>
      <c r="O54" s="13"/>
      <c r="P54" s="13"/>
      <c r="Q54" s="13"/>
      <c r="R54" s="13"/>
      <c r="S54" s="13"/>
      <c r="T54" s="13"/>
      <c r="U54" s="13"/>
      <c r="V54" s="13"/>
      <c r="W54" s="13"/>
      <c r="X54" s="13"/>
      <c r="Y54" s="13"/>
      <c r="Z54" s="13"/>
      <c r="AA54" s="13"/>
    </row>
    <row r="55" spans="1:27" ht="22.5" customHeight="1">
      <c r="A55" s="16" t="s">
        <v>236</v>
      </c>
      <c r="B55" s="30"/>
      <c r="C55" s="30"/>
      <c r="D55" s="8"/>
      <c r="E55" s="16"/>
      <c r="F55" s="8"/>
      <c r="G55" s="8"/>
      <c r="H55" s="8"/>
      <c r="I55" s="8"/>
      <c r="J55" s="13"/>
      <c r="K55" s="13"/>
      <c r="L55" s="13"/>
      <c r="M55" s="13"/>
      <c r="N55" s="13"/>
      <c r="O55" s="13"/>
      <c r="P55" s="13"/>
      <c r="Q55" s="13"/>
      <c r="R55" s="13"/>
      <c r="S55" s="13"/>
      <c r="T55" s="13"/>
      <c r="U55" s="13"/>
      <c r="V55" s="13"/>
      <c r="W55" s="13"/>
      <c r="X55" s="13"/>
      <c r="Y55" s="13"/>
      <c r="Z55" s="13"/>
      <c r="AA55" s="13"/>
    </row>
    <row r="56" spans="1:27" ht="22.5" customHeight="1">
      <c r="A56" s="16" t="s">
        <v>237</v>
      </c>
      <c r="B56" s="32"/>
      <c r="C56" s="32"/>
      <c r="D56" s="8"/>
      <c r="E56" s="16"/>
      <c r="F56" s="8"/>
      <c r="G56" s="8"/>
      <c r="H56" s="8"/>
      <c r="I56" s="8"/>
      <c r="J56" s="13"/>
      <c r="K56" s="13"/>
      <c r="L56" s="13"/>
      <c r="M56" s="13"/>
      <c r="N56" s="13"/>
      <c r="O56" s="13"/>
      <c r="P56" s="13"/>
      <c r="Q56" s="13"/>
      <c r="R56" s="13"/>
      <c r="S56" s="13"/>
      <c r="T56" s="13"/>
      <c r="U56" s="13"/>
      <c r="V56" s="13"/>
      <c r="W56" s="13"/>
      <c r="X56" s="13"/>
      <c r="Y56" s="13"/>
      <c r="Z56" s="13"/>
      <c r="AA56" s="13"/>
    </row>
    <row r="57" spans="1:27" ht="22.5" customHeight="1">
      <c r="A57" s="16" t="s">
        <v>238</v>
      </c>
      <c r="B57" s="30"/>
      <c r="C57" s="30"/>
      <c r="D57" s="8"/>
      <c r="E57" s="16"/>
      <c r="F57" s="8"/>
      <c r="G57" s="8"/>
      <c r="H57" s="8"/>
      <c r="I57" s="8"/>
      <c r="J57" s="13"/>
      <c r="K57" s="13"/>
      <c r="L57" s="13"/>
      <c r="M57" s="13"/>
      <c r="N57" s="13"/>
      <c r="O57" s="13"/>
      <c r="P57" s="13"/>
      <c r="Q57" s="13"/>
      <c r="R57" s="13"/>
      <c r="S57" s="13"/>
      <c r="T57" s="13"/>
      <c r="U57" s="13"/>
      <c r="V57" s="13"/>
      <c r="W57" s="13"/>
      <c r="X57" s="13"/>
      <c r="Y57" s="13"/>
      <c r="Z57" s="13"/>
      <c r="AA57" s="13"/>
    </row>
    <row r="58" spans="1:27" ht="22.5" customHeight="1">
      <c r="A58" s="16" t="s">
        <v>239</v>
      </c>
      <c r="B58" s="32"/>
      <c r="C58" s="32"/>
      <c r="D58" s="8"/>
      <c r="E58" s="16"/>
      <c r="F58" s="8"/>
      <c r="G58" s="8"/>
      <c r="H58" s="8"/>
      <c r="I58" s="8"/>
      <c r="J58" s="13"/>
      <c r="K58" s="13"/>
      <c r="L58" s="13"/>
      <c r="M58" s="13"/>
      <c r="N58" s="13"/>
      <c r="O58" s="13"/>
      <c r="P58" s="13"/>
      <c r="Q58" s="13"/>
      <c r="R58" s="13"/>
      <c r="S58" s="13"/>
      <c r="T58" s="13"/>
      <c r="U58" s="13"/>
      <c r="V58" s="13"/>
      <c r="W58" s="13"/>
      <c r="X58" s="13"/>
      <c r="Y58" s="13"/>
      <c r="Z58" s="13"/>
      <c r="AA58" s="13"/>
    </row>
    <row r="59" spans="1:27" ht="22.5" customHeight="1">
      <c r="A59" s="16" t="s">
        <v>240</v>
      </c>
      <c r="B59" s="30"/>
      <c r="C59" s="30"/>
      <c r="D59" s="8"/>
      <c r="E59" s="16"/>
      <c r="F59" s="8"/>
      <c r="G59" s="8"/>
      <c r="H59" s="8"/>
      <c r="I59" s="8"/>
      <c r="J59" s="13"/>
      <c r="K59" s="13"/>
      <c r="L59" s="13"/>
      <c r="M59" s="13"/>
      <c r="N59" s="13"/>
      <c r="O59" s="13"/>
      <c r="P59" s="13"/>
      <c r="Q59" s="13"/>
      <c r="R59" s="13"/>
      <c r="S59" s="13"/>
      <c r="T59" s="13"/>
      <c r="U59" s="13"/>
      <c r="V59" s="13"/>
      <c r="W59" s="13"/>
      <c r="X59" s="13"/>
      <c r="Y59" s="13"/>
      <c r="Z59" s="13"/>
      <c r="AA59" s="13"/>
    </row>
    <row r="60" spans="1:27" ht="22.5" customHeight="1">
      <c r="A60" s="16" t="s">
        <v>241</v>
      </c>
      <c r="B60" s="32"/>
      <c r="C60" s="32"/>
      <c r="D60" s="8"/>
      <c r="E60" s="16"/>
      <c r="F60" s="8"/>
      <c r="G60" s="8"/>
      <c r="H60" s="8"/>
      <c r="I60" s="8"/>
      <c r="J60" s="13"/>
      <c r="K60" s="13"/>
      <c r="L60" s="13"/>
      <c r="M60" s="13"/>
      <c r="N60" s="13"/>
      <c r="O60" s="13"/>
      <c r="P60" s="13"/>
      <c r="Q60" s="13"/>
      <c r="R60" s="13"/>
      <c r="S60" s="13"/>
      <c r="T60" s="13"/>
      <c r="U60" s="13"/>
      <c r="V60" s="13"/>
      <c r="W60" s="13"/>
      <c r="X60" s="13"/>
      <c r="Y60" s="13"/>
      <c r="Z60" s="13"/>
      <c r="AA60" s="13"/>
    </row>
    <row r="61" spans="1:27" ht="22.5" customHeight="1">
      <c r="A61" s="16" t="s">
        <v>242</v>
      </c>
      <c r="B61" s="30"/>
      <c r="C61" s="30"/>
      <c r="D61" s="8"/>
      <c r="E61" s="16"/>
      <c r="F61" s="8"/>
      <c r="G61" s="8"/>
      <c r="H61" s="8"/>
      <c r="I61" s="8"/>
      <c r="J61" s="13"/>
      <c r="K61" s="13"/>
      <c r="L61" s="13"/>
      <c r="M61" s="13"/>
      <c r="N61" s="13"/>
      <c r="O61" s="13"/>
      <c r="P61" s="13"/>
      <c r="Q61" s="13"/>
      <c r="R61" s="13"/>
      <c r="S61" s="13"/>
      <c r="T61" s="13"/>
      <c r="U61" s="13"/>
      <c r="V61" s="13"/>
      <c r="W61" s="13"/>
      <c r="X61" s="13"/>
      <c r="Y61" s="13"/>
      <c r="Z61" s="13"/>
      <c r="AA61" s="13"/>
    </row>
    <row r="62" spans="1:27" ht="22.5" customHeight="1">
      <c r="A62" s="16" t="s">
        <v>243</v>
      </c>
      <c r="B62" s="32"/>
      <c r="C62" s="32"/>
      <c r="D62" s="8"/>
      <c r="E62" s="16"/>
      <c r="F62" s="8"/>
      <c r="G62" s="8"/>
      <c r="H62" s="8"/>
      <c r="I62" s="8"/>
      <c r="J62" s="13"/>
      <c r="K62" s="13"/>
      <c r="L62" s="13"/>
      <c r="M62" s="13"/>
      <c r="N62" s="13"/>
      <c r="O62" s="13"/>
      <c r="P62" s="13"/>
      <c r="Q62" s="13"/>
      <c r="R62" s="13"/>
      <c r="S62" s="13"/>
      <c r="T62" s="13"/>
      <c r="U62" s="13"/>
      <c r="V62" s="13"/>
      <c r="W62" s="13"/>
      <c r="X62" s="13"/>
      <c r="Y62" s="13"/>
      <c r="Z62" s="13"/>
      <c r="AA62" s="13"/>
    </row>
    <row r="63" spans="1:27" ht="22.5" customHeight="1">
      <c r="A63" s="16" t="s">
        <v>244</v>
      </c>
      <c r="B63" s="30"/>
      <c r="C63" s="30"/>
      <c r="D63" s="8"/>
      <c r="E63" s="16"/>
      <c r="F63" s="8"/>
      <c r="G63" s="8"/>
      <c r="H63" s="8"/>
      <c r="I63" s="8"/>
      <c r="J63" s="13"/>
      <c r="K63" s="13"/>
      <c r="L63" s="13"/>
      <c r="M63" s="13"/>
      <c r="N63" s="13"/>
      <c r="O63" s="13"/>
      <c r="P63" s="13"/>
      <c r="Q63" s="13"/>
      <c r="R63" s="13"/>
      <c r="S63" s="13"/>
      <c r="T63" s="13"/>
      <c r="U63" s="13"/>
      <c r="V63" s="13"/>
      <c r="W63" s="13"/>
      <c r="X63" s="13"/>
      <c r="Y63" s="13"/>
      <c r="Z63" s="13"/>
      <c r="AA63" s="13"/>
    </row>
    <row r="64" spans="1:27" ht="22.5" customHeight="1">
      <c r="A64" s="16" t="s">
        <v>245</v>
      </c>
      <c r="B64" s="32"/>
      <c r="C64" s="32"/>
      <c r="D64" s="8"/>
      <c r="E64" s="16"/>
      <c r="F64" s="8"/>
      <c r="G64" s="8"/>
      <c r="H64" s="8"/>
      <c r="I64" s="8"/>
      <c r="J64" s="13"/>
      <c r="K64" s="13"/>
      <c r="L64" s="13"/>
      <c r="M64" s="13"/>
      <c r="N64" s="13"/>
      <c r="O64" s="13"/>
      <c r="P64" s="13"/>
      <c r="Q64" s="13"/>
      <c r="R64" s="13"/>
      <c r="S64" s="13"/>
      <c r="T64" s="13"/>
      <c r="U64" s="13"/>
      <c r="V64" s="13"/>
      <c r="W64" s="13"/>
      <c r="X64" s="13"/>
      <c r="Y64" s="13"/>
      <c r="Z64" s="13"/>
      <c r="AA64" s="13"/>
    </row>
    <row r="65" spans="1:27" ht="22.5" customHeight="1">
      <c r="A65" s="16" t="s">
        <v>246</v>
      </c>
      <c r="B65" s="30"/>
      <c r="C65" s="30"/>
      <c r="D65" s="8"/>
      <c r="E65" s="16"/>
      <c r="F65" s="8"/>
      <c r="G65" s="8"/>
      <c r="H65" s="8"/>
      <c r="I65" s="8"/>
      <c r="J65" s="13"/>
      <c r="K65" s="13"/>
      <c r="L65" s="13"/>
      <c r="M65" s="13"/>
      <c r="N65" s="13"/>
      <c r="O65" s="13"/>
      <c r="P65" s="13"/>
      <c r="Q65" s="13"/>
      <c r="R65" s="13"/>
      <c r="S65" s="13"/>
      <c r="T65" s="13"/>
      <c r="U65" s="13"/>
      <c r="V65" s="13"/>
      <c r="W65" s="13"/>
      <c r="X65" s="13"/>
      <c r="Y65" s="13"/>
      <c r="Z65" s="13"/>
      <c r="AA65" s="13"/>
    </row>
    <row r="66" spans="1:27" ht="22.5" customHeight="1">
      <c r="A66" s="16" t="s">
        <v>247</v>
      </c>
      <c r="B66" s="32"/>
      <c r="C66" s="32"/>
      <c r="D66" s="8"/>
      <c r="E66" s="16"/>
      <c r="F66" s="8"/>
      <c r="G66" s="8"/>
      <c r="H66" s="8"/>
      <c r="I66" s="8"/>
      <c r="J66" s="13"/>
      <c r="K66" s="13"/>
      <c r="L66" s="13"/>
      <c r="M66" s="13"/>
      <c r="N66" s="13"/>
      <c r="O66" s="13"/>
      <c r="P66" s="13"/>
      <c r="Q66" s="13"/>
      <c r="R66" s="13"/>
      <c r="S66" s="13"/>
      <c r="T66" s="13"/>
      <c r="U66" s="13"/>
      <c r="V66" s="13"/>
      <c r="W66" s="13"/>
      <c r="X66" s="13"/>
      <c r="Y66" s="13"/>
      <c r="Z66" s="13"/>
      <c r="AA66" s="13"/>
    </row>
    <row r="67" spans="1:27" ht="22.5" customHeight="1">
      <c r="A67" s="16" t="s">
        <v>248</v>
      </c>
      <c r="B67" s="30"/>
      <c r="C67" s="30"/>
      <c r="D67" s="8"/>
      <c r="E67" s="16"/>
      <c r="F67" s="8"/>
      <c r="G67" s="8"/>
      <c r="H67" s="8"/>
      <c r="I67" s="8"/>
      <c r="J67" s="13"/>
      <c r="K67" s="13"/>
      <c r="L67" s="13"/>
      <c r="M67" s="13"/>
      <c r="N67" s="13"/>
      <c r="O67" s="13"/>
      <c r="P67" s="13"/>
      <c r="Q67" s="13"/>
      <c r="R67" s="13"/>
      <c r="S67" s="13"/>
      <c r="T67" s="13"/>
      <c r="U67" s="13"/>
      <c r="V67" s="13"/>
      <c r="W67" s="13"/>
      <c r="X67" s="13"/>
      <c r="Y67" s="13"/>
      <c r="Z67" s="13"/>
      <c r="AA67" s="13"/>
    </row>
    <row r="68" spans="1:27" ht="22.5" customHeight="1">
      <c r="A68" s="16" t="s">
        <v>249</v>
      </c>
      <c r="B68" s="32"/>
      <c r="C68" s="32"/>
      <c r="D68" s="8"/>
      <c r="E68" s="16"/>
      <c r="F68" s="8"/>
      <c r="G68" s="8"/>
      <c r="H68" s="8"/>
      <c r="I68" s="8"/>
      <c r="J68" s="13"/>
      <c r="K68" s="13"/>
      <c r="L68" s="13"/>
      <c r="M68" s="13"/>
      <c r="N68" s="13"/>
      <c r="O68" s="13"/>
      <c r="P68" s="13"/>
      <c r="Q68" s="13"/>
      <c r="R68" s="13"/>
      <c r="S68" s="13"/>
      <c r="T68" s="13"/>
      <c r="U68" s="13"/>
      <c r="V68" s="13"/>
      <c r="W68" s="13"/>
      <c r="X68" s="13"/>
      <c r="Y68" s="13"/>
      <c r="Z68" s="13"/>
      <c r="AA68" s="13"/>
    </row>
    <row r="69" spans="1:27" ht="22.5" customHeight="1">
      <c r="A69" s="16" t="s">
        <v>250</v>
      </c>
      <c r="B69" s="30"/>
      <c r="C69" s="30"/>
      <c r="D69" s="8"/>
      <c r="E69" s="16"/>
      <c r="F69" s="8"/>
      <c r="G69" s="8"/>
      <c r="H69" s="8"/>
      <c r="I69" s="8"/>
      <c r="J69" s="13"/>
      <c r="K69" s="13"/>
      <c r="L69" s="13"/>
      <c r="M69" s="13"/>
      <c r="N69" s="13"/>
      <c r="O69" s="13"/>
      <c r="P69" s="13"/>
      <c r="Q69" s="13"/>
      <c r="R69" s="13"/>
      <c r="S69" s="13"/>
      <c r="T69" s="13"/>
      <c r="U69" s="13"/>
      <c r="V69" s="13"/>
      <c r="W69" s="13"/>
      <c r="X69" s="13"/>
      <c r="Y69" s="13"/>
      <c r="Z69" s="13"/>
      <c r="AA69" s="13"/>
    </row>
    <row r="70" spans="1:27" ht="22.5" customHeight="1">
      <c r="A70" s="16" t="s">
        <v>251</v>
      </c>
      <c r="B70" s="32"/>
      <c r="C70" s="32"/>
      <c r="D70" s="8"/>
      <c r="E70" s="16"/>
      <c r="F70" s="8"/>
      <c r="G70" s="8"/>
      <c r="H70" s="8"/>
      <c r="I70" s="8"/>
      <c r="J70" s="13"/>
      <c r="K70" s="13"/>
      <c r="L70" s="13"/>
      <c r="M70" s="13"/>
      <c r="N70" s="13"/>
      <c r="O70" s="13"/>
      <c r="P70" s="13"/>
      <c r="Q70" s="13"/>
      <c r="R70" s="13"/>
      <c r="S70" s="13"/>
      <c r="T70" s="13"/>
      <c r="U70" s="13"/>
      <c r="V70" s="13"/>
      <c r="W70" s="13"/>
      <c r="X70" s="13"/>
      <c r="Y70" s="13"/>
      <c r="Z70" s="13"/>
      <c r="AA70" s="13"/>
    </row>
    <row r="71" spans="1:27" ht="22.5" customHeight="1">
      <c r="A71" s="16" t="s">
        <v>252</v>
      </c>
      <c r="B71" s="30"/>
      <c r="C71" s="30"/>
      <c r="D71" s="8"/>
      <c r="E71" s="16"/>
      <c r="F71" s="8"/>
      <c r="G71" s="8"/>
      <c r="H71" s="8"/>
      <c r="I71" s="8"/>
      <c r="J71" s="13"/>
      <c r="K71" s="13"/>
      <c r="L71" s="13"/>
      <c r="M71" s="13"/>
      <c r="N71" s="13"/>
      <c r="O71" s="13"/>
      <c r="P71" s="13"/>
      <c r="Q71" s="13"/>
      <c r="R71" s="13"/>
      <c r="S71" s="13"/>
      <c r="T71" s="13"/>
      <c r="U71" s="13"/>
      <c r="V71" s="13"/>
      <c r="W71" s="13"/>
      <c r="X71" s="13"/>
      <c r="Y71" s="13"/>
      <c r="Z71" s="13"/>
      <c r="AA71" s="13"/>
    </row>
    <row r="72" spans="1:27" ht="22.5" customHeight="1">
      <c r="A72" s="16" t="s">
        <v>253</v>
      </c>
      <c r="B72" s="32"/>
      <c r="C72" s="32"/>
      <c r="D72" s="8"/>
      <c r="E72" s="16"/>
      <c r="F72" s="8"/>
      <c r="G72" s="8"/>
      <c r="H72" s="8"/>
      <c r="I72" s="8"/>
      <c r="J72" s="13"/>
      <c r="K72" s="13"/>
      <c r="L72" s="13"/>
      <c r="M72" s="13"/>
      <c r="N72" s="13"/>
      <c r="O72" s="13"/>
      <c r="P72" s="13"/>
      <c r="Q72" s="13"/>
      <c r="R72" s="13"/>
      <c r="S72" s="13"/>
      <c r="T72" s="13"/>
      <c r="U72" s="13"/>
      <c r="V72" s="13"/>
      <c r="W72" s="13"/>
      <c r="X72" s="13"/>
      <c r="Y72" s="13"/>
      <c r="Z72" s="13"/>
      <c r="AA72" s="13"/>
    </row>
    <row r="73" spans="1:27" ht="22.5" customHeight="1">
      <c r="A73" s="16" t="s">
        <v>254</v>
      </c>
      <c r="B73" s="30"/>
      <c r="C73" s="30"/>
      <c r="D73" s="8"/>
      <c r="E73" s="16"/>
      <c r="F73" s="8"/>
      <c r="G73" s="8"/>
      <c r="H73" s="8"/>
      <c r="I73" s="8"/>
      <c r="J73" s="13"/>
      <c r="K73" s="13"/>
      <c r="L73" s="13"/>
      <c r="M73" s="13"/>
      <c r="N73" s="13"/>
      <c r="O73" s="13"/>
      <c r="P73" s="13"/>
      <c r="Q73" s="13"/>
      <c r="R73" s="13"/>
      <c r="S73" s="13"/>
      <c r="T73" s="13"/>
      <c r="U73" s="13"/>
      <c r="V73" s="13"/>
      <c r="W73" s="13"/>
      <c r="X73" s="13"/>
      <c r="Y73" s="13"/>
      <c r="Z73" s="13"/>
      <c r="AA73" s="13"/>
    </row>
    <row r="74" spans="1:27" ht="22.5" customHeight="1">
      <c r="A74" s="16" t="s">
        <v>255</v>
      </c>
      <c r="B74" s="32"/>
      <c r="C74" s="32"/>
      <c r="D74" s="8"/>
      <c r="E74" s="16"/>
      <c r="F74" s="8"/>
      <c r="G74" s="8"/>
      <c r="H74" s="8"/>
      <c r="I74" s="8"/>
      <c r="J74" s="13"/>
      <c r="K74" s="13"/>
      <c r="L74" s="13"/>
      <c r="M74" s="13"/>
      <c r="N74" s="13"/>
      <c r="O74" s="13"/>
      <c r="P74" s="13"/>
      <c r="Q74" s="13"/>
      <c r="R74" s="13"/>
      <c r="S74" s="13"/>
      <c r="T74" s="13"/>
      <c r="U74" s="13"/>
      <c r="V74" s="13"/>
      <c r="W74" s="13"/>
      <c r="X74" s="13"/>
      <c r="Y74" s="13"/>
      <c r="Z74" s="13"/>
      <c r="AA74" s="13"/>
    </row>
    <row r="75" spans="1:27" ht="22.5" customHeight="1">
      <c r="A75" s="16" t="s">
        <v>256</v>
      </c>
      <c r="B75" s="30"/>
      <c r="C75" s="30"/>
      <c r="D75" s="8"/>
      <c r="E75" s="16"/>
      <c r="F75" s="8"/>
      <c r="G75" s="8"/>
      <c r="H75" s="8"/>
      <c r="I75" s="8"/>
      <c r="J75" s="13"/>
      <c r="K75" s="13"/>
      <c r="L75" s="13"/>
      <c r="M75" s="13"/>
      <c r="N75" s="13"/>
      <c r="O75" s="13"/>
      <c r="P75" s="13"/>
      <c r="Q75" s="13"/>
      <c r="R75" s="13"/>
      <c r="S75" s="13"/>
      <c r="T75" s="13"/>
      <c r="U75" s="13"/>
      <c r="V75" s="13"/>
      <c r="W75" s="13"/>
      <c r="X75" s="13"/>
      <c r="Y75" s="13"/>
      <c r="Z75" s="13"/>
      <c r="AA75" s="13"/>
    </row>
    <row r="76" spans="1:27" ht="22.5" customHeight="1">
      <c r="A76" s="16" t="s">
        <v>257</v>
      </c>
      <c r="B76" s="32"/>
      <c r="C76" s="32"/>
      <c r="D76" s="8"/>
      <c r="E76" s="16"/>
      <c r="F76" s="8"/>
      <c r="G76" s="8"/>
      <c r="H76" s="8"/>
      <c r="I76" s="8"/>
      <c r="J76" s="13"/>
      <c r="K76" s="13"/>
      <c r="L76" s="13"/>
      <c r="M76" s="13"/>
      <c r="N76" s="13"/>
      <c r="O76" s="13"/>
      <c r="P76" s="13"/>
      <c r="Q76" s="13"/>
      <c r="R76" s="13"/>
      <c r="S76" s="13"/>
      <c r="T76" s="13"/>
      <c r="U76" s="13"/>
      <c r="V76" s="13"/>
      <c r="W76" s="13"/>
      <c r="X76" s="13"/>
      <c r="Y76" s="13"/>
      <c r="Z76" s="13"/>
      <c r="AA76" s="13"/>
    </row>
    <row r="77" spans="1:27" ht="22.5" customHeight="1">
      <c r="A77" s="16" t="s">
        <v>258</v>
      </c>
      <c r="B77" s="30"/>
      <c r="C77" s="30"/>
      <c r="D77" s="8"/>
      <c r="E77" s="16"/>
      <c r="F77" s="8"/>
      <c r="G77" s="8"/>
      <c r="H77" s="8"/>
      <c r="I77" s="8"/>
      <c r="J77" s="13"/>
      <c r="K77" s="13"/>
      <c r="L77" s="13"/>
      <c r="M77" s="13"/>
      <c r="N77" s="13"/>
      <c r="O77" s="13"/>
      <c r="P77" s="13"/>
      <c r="Q77" s="13"/>
      <c r="R77" s="13"/>
      <c r="S77" s="13"/>
      <c r="T77" s="13"/>
      <c r="U77" s="13"/>
      <c r="V77" s="13"/>
      <c r="W77" s="13"/>
      <c r="X77" s="13"/>
      <c r="Y77" s="13"/>
      <c r="Z77" s="13"/>
      <c r="AA77" s="13"/>
    </row>
    <row r="78" spans="1:27" ht="22.5" customHeight="1">
      <c r="A78" s="16" t="s">
        <v>259</v>
      </c>
      <c r="B78" s="32"/>
      <c r="C78" s="32"/>
      <c r="D78" s="8"/>
      <c r="E78" s="16"/>
      <c r="F78" s="8"/>
      <c r="G78" s="8"/>
      <c r="H78" s="8"/>
      <c r="I78" s="8"/>
      <c r="J78" s="13"/>
      <c r="K78" s="13"/>
      <c r="L78" s="13"/>
      <c r="M78" s="13"/>
      <c r="N78" s="13"/>
      <c r="O78" s="13"/>
      <c r="P78" s="13"/>
      <c r="Q78" s="13"/>
      <c r="R78" s="13"/>
      <c r="S78" s="13"/>
      <c r="T78" s="13"/>
      <c r="U78" s="13"/>
      <c r="V78" s="13"/>
      <c r="W78" s="13"/>
      <c r="X78" s="13"/>
      <c r="Y78" s="13"/>
      <c r="Z78" s="13"/>
      <c r="AA78" s="13"/>
    </row>
    <row r="79" spans="1:27" ht="22.5" customHeight="1">
      <c r="A79" s="16" t="s">
        <v>260</v>
      </c>
      <c r="B79" s="30"/>
      <c r="C79" s="30"/>
      <c r="D79" s="8"/>
      <c r="E79" s="16"/>
      <c r="F79" s="8"/>
      <c r="G79" s="8"/>
      <c r="H79" s="8"/>
      <c r="I79" s="8"/>
      <c r="J79" s="13"/>
      <c r="K79" s="13"/>
      <c r="L79" s="13"/>
      <c r="M79" s="13"/>
      <c r="N79" s="13"/>
      <c r="O79" s="13"/>
      <c r="P79" s="13"/>
      <c r="Q79" s="13"/>
      <c r="R79" s="13"/>
      <c r="S79" s="13"/>
      <c r="T79" s="13"/>
      <c r="U79" s="13"/>
      <c r="V79" s="13"/>
      <c r="W79" s="13"/>
      <c r="X79" s="13"/>
      <c r="Y79" s="13"/>
      <c r="Z79" s="13"/>
      <c r="AA79" s="13"/>
    </row>
    <row r="80" spans="1:27" ht="22.5" customHeight="1">
      <c r="A80" s="16" t="s">
        <v>261</v>
      </c>
      <c r="B80" s="32"/>
      <c r="C80" s="32"/>
      <c r="D80" s="8"/>
      <c r="E80" s="16"/>
      <c r="F80" s="8"/>
      <c r="G80" s="8"/>
      <c r="H80" s="8"/>
      <c r="I80" s="8"/>
      <c r="J80" s="13"/>
      <c r="K80" s="13"/>
      <c r="L80" s="13"/>
      <c r="M80" s="13"/>
      <c r="N80" s="13"/>
      <c r="O80" s="13"/>
      <c r="P80" s="13"/>
      <c r="Q80" s="13"/>
      <c r="R80" s="13"/>
      <c r="S80" s="13"/>
      <c r="T80" s="13"/>
      <c r="U80" s="13"/>
      <c r="V80" s="13"/>
      <c r="W80" s="13"/>
      <c r="X80" s="13"/>
      <c r="Y80" s="13"/>
      <c r="Z80" s="13"/>
      <c r="AA80" s="13"/>
    </row>
    <row r="81" spans="1:27" ht="22.5" customHeight="1">
      <c r="A81" s="16" t="s">
        <v>262</v>
      </c>
      <c r="B81" s="30"/>
      <c r="C81" s="30"/>
      <c r="D81" s="8"/>
      <c r="E81" s="16"/>
      <c r="F81" s="8"/>
      <c r="G81" s="8"/>
      <c r="H81" s="8"/>
      <c r="I81" s="8"/>
      <c r="J81" s="13"/>
      <c r="K81" s="13"/>
      <c r="L81" s="13"/>
      <c r="M81" s="13"/>
      <c r="N81" s="13"/>
      <c r="O81" s="13"/>
      <c r="P81" s="13"/>
      <c r="Q81" s="13"/>
      <c r="R81" s="13"/>
      <c r="S81" s="13"/>
      <c r="T81" s="13"/>
      <c r="U81" s="13"/>
      <c r="V81" s="13"/>
      <c r="W81" s="13"/>
      <c r="X81" s="13"/>
      <c r="Y81" s="13"/>
      <c r="Z81" s="13"/>
      <c r="AA81" s="13"/>
    </row>
    <row r="82" spans="1:27" ht="22.5" customHeight="1">
      <c r="A82" s="16" t="s">
        <v>263</v>
      </c>
      <c r="B82" s="32"/>
      <c r="C82" s="32"/>
      <c r="D82" s="8"/>
      <c r="E82" s="16"/>
      <c r="F82" s="8"/>
      <c r="G82" s="8"/>
      <c r="H82" s="8"/>
      <c r="I82" s="8"/>
      <c r="J82" s="13"/>
      <c r="K82" s="13"/>
      <c r="L82" s="13"/>
      <c r="M82" s="13"/>
      <c r="N82" s="13"/>
      <c r="O82" s="13"/>
      <c r="P82" s="13"/>
      <c r="Q82" s="13"/>
      <c r="R82" s="13"/>
      <c r="S82" s="13"/>
      <c r="T82" s="13"/>
      <c r="U82" s="13"/>
      <c r="V82" s="13"/>
      <c r="W82" s="13"/>
      <c r="X82" s="13"/>
      <c r="Y82" s="13"/>
      <c r="Z82" s="13"/>
      <c r="AA82" s="13"/>
    </row>
    <row r="83" spans="1:27" ht="22.5" customHeight="1">
      <c r="A83" s="16" t="s">
        <v>264</v>
      </c>
      <c r="B83" s="8"/>
      <c r="C83" s="8"/>
      <c r="D83" s="8"/>
      <c r="E83" s="16"/>
      <c r="F83" s="8"/>
      <c r="G83" s="8"/>
      <c r="H83" s="8"/>
      <c r="I83" s="8"/>
      <c r="J83" s="13"/>
      <c r="K83" s="13"/>
      <c r="L83" s="13"/>
      <c r="M83" s="13"/>
      <c r="N83" s="13"/>
      <c r="O83" s="13"/>
      <c r="P83" s="13"/>
      <c r="Q83" s="13"/>
      <c r="R83" s="13"/>
      <c r="S83" s="13"/>
      <c r="T83" s="13"/>
      <c r="U83" s="13"/>
      <c r="V83" s="13"/>
      <c r="W83" s="13"/>
      <c r="X83" s="13"/>
      <c r="Y83" s="13"/>
      <c r="Z83" s="13"/>
      <c r="AA83" s="13"/>
    </row>
    <row r="84" spans="1:27" ht="22.5" customHeight="1">
      <c r="A84" s="16" t="s">
        <v>265</v>
      </c>
      <c r="B84" s="8"/>
      <c r="C84" s="8"/>
      <c r="D84" s="8"/>
      <c r="E84" s="16"/>
      <c r="F84" s="8"/>
      <c r="G84" s="8"/>
      <c r="H84" s="8"/>
      <c r="I84" s="8"/>
      <c r="J84" s="13"/>
      <c r="K84" s="13"/>
      <c r="L84" s="13"/>
      <c r="M84" s="13"/>
      <c r="N84" s="13"/>
      <c r="O84" s="13"/>
      <c r="P84" s="13"/>
      <c r="Q84" s="13"/>
      <c r="R84" s="13"/>
      <c r="S84" s="13"/>
      <c r="T84" s="13"/>
      <c r="U84" s="13"/>
      <c r="V84" s="13"/>
      <c r="W84" s="13"/>
      <c r="X84" s="13"/>
      <c r="Y84" s="13"/>
      <c r="Z84" s="13"/>
      <c r="AA84" s="13"/>
    </row>
    <row r="85" spans="1:27" ht="22.5" customHeight="1">
      <c r="A85" s="16" t="s">
        <v>266</v>
      </c>
      <c r="B85" s="8"/>
      <c r="C85" s="8"/>
      <c r="D85" s="8"/>
      <c r="E85" s="16"/>
      <c r="F85" s="8"/>
      <c r="G85" s="8"/>
      <c r="H85" s="8"/>
      <c r="I85" s="8"/>
      <c r="J85" s="13"/>
      <c r="K85" s="13"/>
      <c r="L85" s="13"/>
      <c r="M85" s="13"/>
      <c r="N85" s="13"/>
      <c r="O85" s="13"/>
      <c r="P85" s="13"/>
      <c r="Q85" s="13"/>
      <c r="R85" s="13"/>
      <c r="S85" s="13"/>
      <c r="T85" s="13"/>
      <c r="U85" s="13"/>
      <c r="V85" s="13"/>
      <c r="W85" s="13"/>
      <c r="X85" s="13"/>
      <c r="Y85" s="13"/>
      <c r="Z85" s="13"/>
      <c r="AA85" s="13"/>
    </row>
    <row r="86" spans="1:27" ht="22.5" customHeight="1">
      <c r="A86" s="16" t="s">
        <v>267</v>
      </c>
      <c r="B86" s="8"/>
      <c r="C86" s="8"/>
      <c r="D86" s="8"/>
      <c r="E86" s="16"/>
      <c r="F86" s="8"/>
      <c r="G86" s="8"/>
      <c r="H86" s="8"/>
      <c r="I86" s="8"/>
      <c r="J86" s="13"/>
      <c r="K86" s="13"/>
      <c r="L86" s="13"/>
      <c r="M86" s="13"/>
      <c r="N86" s="13"/>
      <c r="O86" s="13"/>
      <c r="P86" s="13"/>
      <c r="Q86" s="13"/>
      <c r="R86" s="13"/>
      <c r="S86" s="13"/>
      <c r="T86" s="13"/>
      <c r="U86" s="13"/>
      <c r="V86" s="13"/>
      <c r="W86" s="13"/>
      <c r="X86" s="13"/>
      <c r="Y86" s="13"/>
      <c r="Z86" s="13"/>
      <c r="AA86" s="13"/>
    </row>
    <row r="87" spans="1:27" ht="22.5" customHeight="1">
      <c r="A87" s="16" t="s">
        <v>268</v>
      </c>
      <c r="B87" s="8"/>
      <c r="C87" s="8"/>
      <c r="D87" s="8"/>
      <c r="E87" s="16"/>
      <c r="F87" s="8"/>
      <c r="G87" s="8"/>
      <c r="H87" s="8"/>
      <c r="I87" s="8"/>
      <c r="J87" s="13"/>
      <c r="K87" s="13"/>
      <c r="L87" s="13"/>
      <c r="M87" s="13"/>
      <c r="N87" s="13"/>
      <c r="O87" s="13"/>
      <c r="P87" s="13"/>
      <c r="Q87" s="13"/>
      <c r="R87" s="13"/>
      <c r="S87" s="13"/>
      <c r="T87" s="13"/>
      <c r="U87" s="13"/>
      <c r="V87" s="13"/>
      <c r="W87" s="13"/>
      <c r="X87" s="13"/>
      <c r="Y87" s="13"/>
      <c r="Z87" s="13"/>
      <c r="AA87" s="13"/>
    </row>
    <row r="88" spans="1:27" ht="22.5" customHeight="1">
      <c r="A88" s="16" t="s">
        <v>269</v>
      </c>
      <c r="B88" s="8"/>
      <c r="C88" s="8"/>
      <c r="D88" s="8"/>
      <c r="E88" s="16"/>
      <c r="F88" s="8"/>
      <c r="G88" s="8"/>
      <c r="H88" s="8"/>
      <c r="I88" s="8"/>
      <c r="J88" s="13"/>
      <c r="K88" s="13"/>
      <c r="L88" s="13"/>
      <c r="M88" s="13"/>
      <c r="N88" s="13"/>
      <c r="O88" s="13"/>
      <c r="P88" s="13"/>
      <c r="Q88" s="13"/>
      <c r="R88" s="13"/>
      <c r="S88" s="13"/>
      <c r="T88" s="13"/>
      <c r="U88" s="13"/>
      <c r="V88" s="13"/>
      <c r="W88" s="13"/>
      <c r="X88" s="13"/>
      <c r="Y88" s="13"/>
      <c r="Z88" s="13"/>
      <c r="AA88" s="13"/>
    </row>
    <row r="89" spans="1:27" ht="22.5" customHeight="1">
      <c r="A89" s="16" t="s">
        <v>270</v>
      </c>
      <c r="B89" s="8"/>
      <c r="C89" s="8"/>
      <c r="D89" s="8"/>
      <c r="E89" s="16"/>
      <c r="F89" s="8"/>
      <c r="G89" s="8"/>
      <c r="H89" s="8"/>
      <c r="I89" s="8"/>
      <c r="J89" s="13"/>
      <c r="K89" s="13"/>
      <c r="L89" s="13"/>
      <c r="M89" s="13"/>
      <c r="N89" s="13"/>
      <c r="O89" s="13"/>
      <c r="P89" s="13"/>
      <c r="Q89" s="13"/>
      <c r="R89" s="13"/>
      <c r="S89" s="13"/>
      <c r="T89" s="13"/>
      <c r="U89" s="13"/>
      <c r="V89" s="13"/>
      <c r="W89" s="13"/>
      <c r="X89" s="13"/>
      <c r="Y89" s="13"/>
      <c r="Z89" s="13"/>
      <c r="AA89" s="13"/>
    </row>
    <row r="90" spans="1:27" ht="22.5" customHeight="1">
      <c r="A90" s="16" t="s">
        <v>271</v>
      </c>
      <c r="B90" s="8"/>
      <c r="C90" s="8"/>
      <c r="D90" s="8"/>
      <c r="E90" s="16"/>
      <c r="F90" s="8"/>
      <c r="G90" s="8"/>
      <c r="H90" s="8"/>
      <c r="I90" s="8"/>
      <c r="J90" s="13"/>
      <c r="K90" s="13"/>
      <c r="L90" s="13"/>
      <c r="M90" s="13"/>
      <c r="N90" s="13"/>
      <c r="O90" s="13"/>
      <c r="P90" s="13"/>
      <c r="Q90" s="13"/>
      <c r="R90" s="13"/>
      <c r="S90" s="13"/>
      <c r="T90" s="13"/>
      <c r="U90" s="13"/>
      <c r="V90" s="13"/>
      <c r="W90" s="13"/>
      <c r="X90" s="13"/>
      <c r="Y90" s="13"/>
      <c r="Z90" s="13"/>
      <c r="AA90" s="13"/>
    </row>
    <row r="91" spans="1:27" ht="22.5" customHeight="1">
      <c r="A91" s="16" t="s">
        <v>272</v>
      </c>
      <c r="B91" s="8"/>
      <c r="C91" s="8"/>
      <c r="D91" s="8"/>
      <c r="E91" s="16"/>
      <c r="F91" s="8"/>
      <c r="G91" s="8"/>
      <c r="H91" s="8"/>
      <c r="I91" s="8"/>
      <c r="J91" s="13"/>
      <c r="K91" s="13"/>
      <c r="L91" s="13"/>
      <c r="M91" s="13"/>
      <c r="N91" s="13"/>
      <c r="O91" s="13"/>
      <c r="P91" s="13"/>
      <c r="Q91" s="13"/>
      <c r="R91" s="13"/>
      <c r="S91" s="13"/>
      <c r="T91" s="13"/>
      <c r="U91" s="13"/>
      <c r="V91" s="13"/>
      <c r="W91" s="13"/>
      <c r="X91" s="13"/>
      <c r="Y91" s="13"/>
      <c r="Z91" s="13"/>
      <c r="AA91" s="13"/>
    </row>
    <row r="92" spans="1:27" ht="22.5" customHeight="1">
      <c r="A92" s="16" t="s">
        <v>273</v>
      </c>
      <c r="B92" s="8"/>
      <c r="C92" s="8"/>
      <c r="D92" s="8"/>
      <c r="E92" s="16"/>
      <c r="F92" s="8"/>
      <c r="G92" s="8"/>
      <c r="H92" s="8"/>
      <c r="I92" s="8"/>
      <c r="J92" s="13"/>
      <c r="K92" s="13"/>
      <c r="L92" s="13"/>
      <c r="M92" s="13"/>
      <c r="N92" s="13"/>
      <c r="O92" s="13"/>
      <c r="P92" s="13"/>
      <c r="Q92" s="13"/>
      <c r="R92" s="13"/>
      <c r="S92" s="13"/>
      <c r="T92" s="13"/>
      <c r="U92" s="13"/>
      <c r="V92" s="13"/>
      <c r="W92" s="13"/>
      <c r="X92" s="13"/>
      <c r="Y92" s="13"/>
      <c r="Z92" s="13"/>
      <c r="AA92" s="13"/>
    </row>
    <row r="93" spans="1:27" ht="22.5" customHeight="1">
      <c r="A93" s="16" t="s">
        <v>274</v>
      </c>
      <c r="B93" s="8"/>
      <c r="C93" s="8"/>
      <c r="D93" s="8"/>
      <c r="E93" s="16"/>
      <c r="F93" s="8"/>
      <c r="G93" s="8"/>
      <c r="H93" s="8"/>
      <c r="I93" s="8"/>
      <c r="J93" s="13"/>
      <c r="K93" s="13"/>
      <c r="L93" s="13"/>
      <c r="M93" s="13"/>
      <c r="N93" s="13"/>
      <c r="O93" s="13"/>
      <c r="P93" s="13"/>
      <c r="Q93" s="13"/>
      <c r="R93" s="13"/>
      <c r="S93" s="13"/>
      <c r="T93" s="13"/>
      <c r="U93" s="13"/>
      <c r="V93" s="13"/>
      <c r="W93" s="13"/>
      <c r="X93" s="13"/>
      <c r="Y93" s="13"/>
      <c r="Z93" s="13"/>
      <c r="AA93" s="13"/>
    </row>
    <row r="94" spans="1:27" ht="22.5" customHeight="1">
      <c r="A94" s="16" t="s">
        <v>275</v>
      </c>
      <c r="B94" s="8"/>
      <c r="C94" s="8"/>
      <c r="D94" s="8"/>
      <c r="E94" s="16"/>
      <c r="F94" s="8"/>
      <c r="G94" s="8"/>
      <c r="H94" s="8"/>
      <c r="I94" s="8"/>
      <c r="J94" s="13"/>
      <c r="K94" s="13"/>
      <c r="L94" s="13"/>
      <c r="M94" s="13"/>
      <c r="N94" s="13"/>
      <c r="O94" s="13"/>
      <c r="P94" s="13"/>
      <c r="Q94" s="13"/>
      <c r="R94" s="13"/>
      <c r="S94" s="13"/>
      <c r="T94" s="13"/>
      <c r="U94" s="13"/>
      <c r="V94" s="13"/>
      <c r="W94" s="13"/>
      <c r="X94" s="13"/>
      <c r="Y94" s="13"/>
      <c r="Z94" s="13"/>
      <c r="AA94" s="13"/>
    </row>
    <row r="95" spans="1:27" ht="22.5" customHeight="1">
      <c r="A95" s="16" t="s">
        <v>276</v>
      </c>
      <c r="B95" s="8"/>
      <c r="C95" s="8"/>
      <c r="D95" s="8"/>
      <c r="E95" s="16"/>
      <c r="F95" s="8"/>
      <c r="G95" s="8"/>
      <c r="H95" s="8"/>
      <c r="I95" s="8"/>
      <c r="J95" s="13"/>
      <c r="K95" s="13"/>
      <c r="L95" s="13"/>
      <c r="M95" s="13"/>
      <c r="N95" s="13"/>
      <c r="O95" s="13"/>
      <c r="P95" s="13"/>
      <c r="Q95" s="13"/>
      <c r="R95" s="13"/>
      <c r="S95" s="13"/>
      <c r="T95" s="13"/>
      <c r="U95" s="13"/>
      <c r="V95" s="13"/>
      <c r="W95" s="13"/>
      <c r="X95" s="13"/>
      <c r="Y95" s="13"/>
      <c r="Z95" s="13"/>
      <c r="AA95" s="13"/>
    </row>
    <row r="96" spans="1:27" ht="22.5" customHeight="1">
      <c r="A96" s="16" t="s">
        <v>277</v>
      </c>
      <c r="B96" s="8"/>
      <c r="C96" s="8"/>
      <c r="D96" s="8"/>
      <c r="E96" s="16"/>
      <c r="F96" s="8"/>
      <c r="G96" s="8"/>
      <c r="H96" s="8"/>
      <c r="I96" s="8"/>
      <c r="J96" s="13"/>
      <c r="K96" s="13"/>
      <c r="L96" s="13"/>
      <c r="M96" s="13"/>
      <c r="N96" s="13"/>
      <c r="O96" s="13"/>
      <c r="P96" s="13"/>
      <c r="Q96" s="13"/>
      <c r="R96" s="13"/>
      <c r="S96" s="13"/>
      <c r="T96" s="13"/>
      <c r="U96" s="13"/>
      <c r="V96" s="13"/>
      <c r="W96" s="13"/>
      <c r="X96" s="13"/>
      <c r="Y96" s="13"/>
      <c r="Z96" s="13"/>
      <c r="AA96" s="13"/>
    </row>
    <row r="97" spans="1:27" ht="22.5" customHeight="1">
      <c r="A97" s="16" t="s">
        <v>278</v>
      </c>
      <c r="B97" s="8"/>
      <c r="C97" s="8"/>
      <c r="D97" s="8"/>
      <c r="E97" s="16"/>
      <c r="F97" s="8"/>
      <c r="G97" s="8"/>
      <c r="H97" s="8"/>
      <c r="I97" s="8"/>
      <c r="J97" s="13"/>
      <c r="K97" s="13"/>
      <c r="L97" s="13"/>
      <c r="M97" s="13"/>
      <c r="N97" s="13"/>
      <c r="O97" s="13"/>
      <c r="P97" s="13"/>
      <c r="Q97" s="13"/>
      <c r="R97" s="13"/>
      <c r="S97" s="13"/>
      <c r="T97" s="13"/>
      <c r="U97" s="13"/>
      <c r="V97" s="13"/>
      <c r="W97" s="13"/>
      <c r="X97" s="13"/>
      <c r="Y97" s="13"/>
      <c r="Z97" s="13"/>
      <c r="AA97" s="13"/>
    </row>
    <row r="98" spans="1:27" ht="22.5" customHeight="1">
      <c r="A98" s="16" t="s">
        <v>279</v>
      </c>
      <c r="B98" s="8"/>
      <c r="C98" s="8"/>
      <c r="D98" s="8"/>
      <c r="E98" s="16"/>
      <c r="F98" s="8"/>
      <c r="G98" s="8"/>
      <c r="H98" s="8"/>
      <c r="I98" s="8"/>
      <c r="J98" s="13"/>
      <c r="K98" s="13"/>
      <c r="L98" s="13"/>
      <c r="M98" s="13"/>
      <c r="N98" s="13"/>
      <c r="O98" s="13"/>
      <c r="P98" s="13"/>
      <c r="Q98" s="13"/>
      <c r="R98" s="13"/>
      <c r="S98" s="13"/>
      <c r="T98" s="13"/>
      <c r="U98" s="13"/>
      <c r="V98" s="13"/>
      <c r="W98" s="13"/>
      <c r="X98" s="13"/>
      <c r="Y98" s="13"/>
      <c r="Z98" s="13"/>
      <c r="AA98" s="13"/>
    </row>
    <row r="99" spans="1:27" ht="22.5" customHeight="1">
      <c r="A99" s="16" t="s">
        <v>280</v>
      </c>
      <c r="B99" s="8"/>
      <c r="C99" s="8"/>
      <c r="D99" s="8"/>
      <c r="E99" s="16"/>
      <c r="F99" s="8"/>
      <c r="G99" s="8"/>
      <c r="H99" s="8"/>
      <c r="I99" s="8"/>
      <c r="J99" s="13"/>
      <c r="K99" s="13"/>
      <c r="L99" s="13"/>
      <c r="M99" s="13"/>
      <c r="N99" s="13"/>
      <c r="O99" s="13"/>
      <c r="P99" s="13"/>
      <c r="Q99" s="13"/>
      <c r="R99" s="13"/>
      <c r="S99" s="13"/>
      <c r="T99" s="13"/>
      <c r="U99" s="13"/>
      <c r="V99" s="13"/>
      <c r="W99" s="13"/>
      <c r="X99" s="13"/>
      <c r="Y99" s="13"/>
      <c r="Z99" s="13"/>
      <c r="AA99" s="13"/>
    </row>
    <row r="100" spans="1:27" ht="22.5" customHeight="1">
      <c r="A100" s="16" t="s">
        <v>281</v>
      </c>
      <c r="B100" s="8"/>
      <c r="C100" s="8"/>
      <c r="D100" s="8"/>
      <c r="E100" s="16"/>
      <c r="F100" s="8"/>
      <c r="G100" s="8"/>
      <c r="H100" s="8"/>
      <c r="I100" s="8"/>
      <c r="J100" s="13"/>
      <c r="K100" s="13"/>
      <c r="L100" s="13"/>
      <c r="M100" s="13"/>
      <c r="N100" s="13"/>
      <c r="O100" s="13"/>
      <c r="P100" s="13"/>
      <c r="Q100" s="13"/>
      <c r="R100" s="13"/>
      <c r="S100" s="13"/>
      <c r="T100" s="13"/>
      <c r="U100" s="13"/>
      <c r="V100" s="13"/>
      <c r="W100" s="13"/>
      <c r="X100" s="13"/>
      <c r="Y100" s="13"/>
      <c r="Z100" s="13"/>
      <c r="AA100" s="13"/>
    </row>
    <row r="101" spans="1:27" ht="22.5" customHeight="1">
      <c r="A101" s="16" t="s">
        <v>282</v>
      </c>
      <c r="B101" s="8"/>
      <c r="C101" s="8"/>
      <c r="D101" s="8"/>
      <c r="E101" s="16"/>
      <c r="F101" s="8"/>
      <c r="G101" s="8"/>
      <c r="H101" s="8"/>
      <c r="I101" s="8"/>
      <c r="J101" s="13"/>
      <c r="K101" s="13"/>
      <c r="L101" s="13"/>
      <c r="M101" s="13"/>
      <c r="N101" s="13"/>
      <c r="O101" s="13"/>
      <c r="P101" s="13"/>
      <c r="Q101" s="13"/>
      <c r="R101" s="13"/>
      <c r="S101" s="13"/>
      <c r="T101" s="13"/>
      <c r="U101" s="13"/>
      <c r="V101" s="13"/>
      <c r="W101" s="13"/>
      <c r="X101" s="13"/>
      <c r="Y101" s="13"/>
      <c r="Z101" s="13"/>
      <c r="AA101" s="13"/>
    </row>
    <row r="102" spans="1:27" ht="22.5" customHeight="1">
      <c r="A102" s="16" t="s">
        <v>283</v>
      </c>
      <c r="B102" s="8"/>
      <c r="C102" s="8"/>
      <c r="D102" s="8"/>
      <c r="E102" s="16"/>
      <c r="F102" s="8"/>
      <c r="G102" s="8"/>
      <c r="H102" s="8"/>
      <c r="I102" s="8"/>
      <c r="J102" s="13"/>
      <c r="K102" s="13"/>
      <c r="L102" s="13"/>
      <c r="M102" s="13"/>
      <c r="N102" s="13"/>
      <c r="O102" s="13"/>
      <c r="P102" s="13"/>
      <c r="Q102" s="13"/>
      <c r="R102" s="13"/>
      <c r="S102" s="13"/>
      <c r="T102" s="13"/>
      <c r="U102" s="13"/>
      <c r="V102" s="13"/>
      <c r="W102" s="13"/>
      <c r="X102" s="13"/>
      <c r="Y102" s="13"/>
      <c r="Z102" s="13"/>
      <c r="AA102" s="13"/>
    </row>
    <row r="103" spans="1:27" ht="22.5" customHeight="1">
      <c r="A103" s="16" t="s">
        <v>284</v>
      </c>
      <c r="B103" s="8"/>
      <c r="C103" s="8"/>
      <c r="D103" s="8"/>
      <c r="E103" s="16"/>
      <c r="F103" s="8"/>
      <c r="G103" s="8"/>
      <c r="H103" s="8"/>
      <c r="I103" s="8"/>
      <c r="J103" s="13"/>
      <c r="K103" s="13"/>
      <c r="L103" s="13"/>
      <c r="M103" s="13"/>
      <c r="N103" s="13"/>
      <c r="O103" s="13"/>
      <c r="P103" s="13"/>
      <c r="Q103" s="13"/>
      <c r="R103" s="13"/>
      <c r="S103" s="13"/>
      <c r="T103" s="13"/>
      <c r="U103" s="13"/>
      <c r="V103" s="13"/>
      <c r="W103" s="13"/>
      <c r="X103" s="13"/>
      <c r="Y103" s="13"/>
      <c r="Z103" s="13"/>
      <c r="AA103" s="13"/>
    </row>
    <row r="104" spans="1:27" ht="22.5" customHeight="1">
      <c r="A104" s="16" t="s">
        <v>285</v>
      </c>
      <c r="B104" s="8"/>
      <c r="C104" s="8"/>
      <c r="D104" s="8"/>
      <c r="E104" s="16"/>
      <c r="F104" s="8"/>
      <c r="G104" s="8"/>
      <c r="H104" s="8"/>
      <c r="I104" s="8"/>
      <c r="J104" s="13"/>
      <c r="K104" s="13"/>
      <c r="L104" s="13"/>
      <c r="M104" s="13"/>
      <c r="N104" s="13"/>
      <c r="O104" s="13"/>
      <c r="P104" s="13"/>
      <c r="Q104" s="13"/>
      <c r="R104" s="13"/>
      <c r="S104" s="13"/>
      <c r="T104" s="13"/>
      <c r="U104" s="13"/>
      <c r="V104" s="13"/>
      <c r="W104" s="13"/>
      <c r="X104" s="13"/>
      <c r="Y104" s="13"/>
      <c r="Z104" s="13"/>
      <c r="AA104" s="13"/>
    </row>
    <row r="105" spans="1:27" ht="22.5" customHeight="1">
      <c r="A105" s="16" t="s">
        <v>286</v>
      </c>
      <c r="B105" s="8"/>
      <c r="C105" s="8"/>
      <c r="D105" s="8"/>
      <c r="E105" s="16"/>
      <c r="F105" s="8"/>
      <c r="G105" s="8"/>
      <c r="H105" s="8"/>
      <c r="I105" s="8"/>
      <c r="J105" s="13"/>
      <c r="K105" s="13"/>
      <c r="L105" s="13"/>
      <c r="M105" s="13"/>
      <c r="N105" s="13"/>
      <c r="O105" s="13"/>
      <c r="P105" s="13"/>
      <c r="Q105" s="13"/>
      <c r="R105" s="13"/>
      <c r="S105" s="13"/>
      <c r="T105" s="13"/>
      <c r="U105" s="13"/>
      <c r="V105" s="13"/>
      <c r="W105" s="13"/>
      <c r="X105" s="13"/>
      <c r="Y105" s="13"/>
      <c r="Z105" s="13"/>
      <c r="AA105" s="13"/>
    </row>
    <row r="106" spans="1:27" ht="22.5" customHeight="1">
      <c r="A106" s="16" t="s">
        <v>287</v>
      </c>
      <c r="B106" s="8"/>
      <c r="C106" s="8"/>
      <c r="D106" s="8"/>
      <c r="E106" s="16"/>
      <c r="F106" s="8"/>
      <c r="G106" s="8"/>
      <c r="H106" s="8"/>
      <c r="I106" s="8"/>
      <c r="J106" s="13"/>
      <c r="K106" s="13"/>
      <c r="L106" s="13"/>
      <c r="M106" s="13"/>
      <c r="N106" s="13"/>
      <c r="O106" s="13"/>
      <c r="P106" s="13"/>
      <c r="Q106" s="13"/>
      <c r="R106" s="13"/>
      <c r="S106" s="13"/>
      <c r="T106" s="13"/>
      <c r="U106" s="13"/>
      <c r="V106" s="13"/>
      <c r="W106" s="13"/>
      <c r="X106" s="13"/>
      <c r="Y106" s="13"/>
      <c r="Z106" s="13"/>
      <c r="AA106" s="13"/>
    </row>
    <row r="107" spans="1:27" ht="22.5" customHeight="1">
      <c r="A107" s="16" t="s">
        <v>288</v>
      </c>
      <c r="B107" s="8"/>
      <c r="C107" s="8"/>
      <c r="D107" s="8"/>
      <c r="E107" s="16"/>
      <c r="F107" s="8"/>
      <c r="G107" s="8"/>
      <c r="H107" s="8"/>
      <c r="I107" s="8"/>
      <c r="J107" s="13"/>
      <c r="K107" s="13"/>
      <c r="L107" s="13"/>
      <c r="M107" s="13"/>
      <c r="N107" s="13"/>
      <c r="O107" s="13"/>
      <c r="P107" s="13"/>
      <c r="Q107" s="13"/>
      <c r="R107" s="13"/>
      <c r="S107" s="13"/>
      <c r="T107" s="13"/>
      <c r="U107" s="13"/>
      <c r="V107" s="13"/>
      <c r="W107" s="13"/>
      <c r="X107" s="13"/>
      <c r="Y107" s="13"/>
      <c r="Z107" s="13"/>
      <c r="AA107" s="13"/>
    </row>
    <row r="108" spans="1:27" ht="22.5" customHeight="1">
      <c r="A108" s="16" t="s">
        <v>289</v>
      </c>
      <c r="B108" s="8"/>
      <c r="C108" s="8"/>
      <c r="D108" s="8"/>
      <c r="E108" s="16"/>
      <c r="F108" s="8"/>
      <c r="G108" s="8"/>
      <c r="H108" s="8"/>
      <c r="I108" s="8"/>
      <c r="J108" s="13"/>
      <c r="K108" s="13"/>
      <c r="L108" s="13"/>
      <c r="M108" s="13"/>
      <c r="N108" s="13"/>
      <c r="O108" s="13"/>
      <c r="P108" s="13"/>
      <c r="Q108" s="13"/>
      <c r="R108" s="13"/>
      <c r="S108" s="13"/>
      <c r="T108" s="13"/>
      <c r="U108" s="13"/>
      <c r="V108" s="13"/>
      <c r="W108" s="13"/>
      <c r="X108" s="13"/>
      <c r="Y108" s="13"/>
      <c r="Z108" s="13"/>
      <c r="AA108" s="13"/>
    </row>
    <row r="109" spans="1:27" ht="22.5" customHeight="1">
      <c r="A109" s="16" t="s">
        <v>290</v>
      </c>
      <c r="B109" s="8"/>
      <c r="C109" s="8"/>
      <c r="D109" s="8"/>
      <c r="E109" s="16"/>
      <c r="F109" s="8"/>
      <c r="G109" s="8"/>
      <c r="H109" s="8"/>
      <c r="I109" s="8"/>
      <c r="J109" s="13"/>
      <c r="K109" s="13"/>
      <c r="L109" s="13"/>
      <c r="M109" s="13"/>
      <c r="N109" s="13"/>
      <c r="O109" s="13"/>
      <c r="P109" s="13"/>
      <c r="Q109" s="13"/>
      <c r="R109" s="13"/>
      <c r="S109" s="13"/>
      <c r="T109" s="13"/>
      <c r="U109" s="13"/>
      <c r="V109" s="13"/>
      <c r="W109" s="13"/>
      <c r="X109" s="13"/>
      <c r="Y109" s="13"/>
      <c r="Z109" s="13"/>
      <c r="AA109" s="13"/>
    </row>
    <row r="110" spans="1:27" ht="22.5" customHeight="1">
      <c r="A110" s="16" t="s">
        <v>291</v>
      </c>
      <c r="B110" s="8"/>
      <c r="C110" s="8"/>
      <c r="D110" s="8"/>
      <c r="E110" s="16"/>
      <c r="F110" s="8"/>
      <c r="G110" s="8"/>
      <c r="H110" s="8"/>
      <c r="I110" s="8"/>
      <c r="J110" s="13"/>
      <c r="K110" s="13"/>
      <c r="L110" s="13"/>
      <c r="M110" s="13"/>
      <c r="N110" s="13"/>
      <c r="O110" s="13"/>
      <c r="P110" s="13"/>
      <c r="Q110" s="13"/>
      <c r="R110" s="13"/>
      <c r="S110" s="13"/>
      <c r="T110" s="13"/>
      <c r="U110" s="13"/>
      <c r="V110" s="13"/>
      <c r="W110" s="13"/>
      <c r="X110" s="13"/>
      <c r="Y110" s="13"/>
      <c r="Z110" s="13"/>
      <c r="AA110" s="13"/>
    </row>
    <row r="111" spans="1:27" ht="22.5" customHeight="1">
      <c r="A111" s="16" t="s">
        <v>292</v>
      </c>
      <c r="B111" s="8"/>
      <c r="C111" s="8"/>
      <c r="D111" s="8"/>
      <c r="E111" s="16"/>
      <c r="F111" s="8"/>
      <c r="G111" s="8"/>
      <c r="H111" s="8"/>
      <c r="I111" s="8"/>
      <c r="J111" s="13"/>
      <c r="K111" s="13"/>
      <c r="L111" s="13"/>
      <c r="M111" s="13"/>
      <c r="N111" s="13"/>
      <c r="O111" s="13"/>
      <c r="P111" s="13"/>
      <c r="Q111" s="13"/>
      <c r="R111" s="13"/>
      <c r="S111" s="13"/>
      <c r="T111" s="13"/>
      <c r="U111" s="13"/>
      <c r="V111" s="13"/>
      <c r="W111" s="13"/>
      <c r="X111" s="13"/>
      <c r="Y111" s="13"/>
      <c r="Z111" s="13"/>
      <c r="AA111" s="13"/>
    </row>
    <row r="112" spans="1:27" ht="22.5" customHeight="1">
      <c r="A112" s="16" t="s">
        <v>293</v>
      </c>
      <c r="B112" s="8"/>
      <c r="C112" s="8"/>
      <c r="D112" s="8"/>
      <c r="E112" s="16"/>
      <c r="F112" s="8"/>
      <c r="G112" s="8"/>
      <c r="H112" s="8"/>
      <c r="I112" s="8"/>
      <c r="J112" s="13"/>
      <c r="K112" s="13"/>
      <c r="L112" s="13"/>
      <c r="M112" s="13"/>
      <c r="N112" s="13"/>
      <c r="O112" s="13"/>
      <c r="P112" s="13"/>
      <c r="Q112" s="13"/>
      <c r="R112" s="13"/>
      <c r="S112" s="13"/>
      <c r="T112" s="13"/>
      <c r="U112" s="13"/>
      <c r="V112" s="13"/>
      <c r="W112" s="13"/>
      <c r="X112" s="13"/>
      <c r="Y112" s="13"/>
      <c r="Z112" s="13"/>
      <c r="AA112" s="13"/>
    </row>
    <row r="113" spans="1:27" ht="22.5" customHeight="1">
      <c r="A113" s="16" t="s">
        <v>294</v>
      </c>
      <c r="B113" s="8"/>
      <c r="C113" s="8"/>
      <c r="D113" s="8"/>
      <c r="E113" s="16"/>
      <c r="F113" s="8"/>
      <c r="G113" s="8"/>
      <c r="H113" s="8"/>
      <c r="I113" s="8"/>
      <c r="J113" s="13"/>
      <c r="K113" s="13"/>
      <c r="L113" s="13"/>
      <c r="M113" s="13"/>
      <c r="N113" s="13"/>
      <c r="O113" s="13"/>
      <c r="P113" s="13"/>
      <c r="Q113" s="13"/>
      <c r="R113" s="13"/>
      <c r="S113" s="13"/>
      <c r="T113" s="13"/>
      <c r="U113" s="13"/>
      <c r="V113" s="13"/>
      <c r="W113" s="13"/>
      <c r="X113" s="13"/>
      <c r="Y113" s="13"/>
      <c r="Z113" s="13"/>
      <c r="AA113" s="13"/>
    </row>
    <row r="114" spans="1:27" ht="22.5" customHeight="1">
      <c r="A114" s="16" t="s">
        <v>295</v>
      </c>
      <c r="B114" s="8"/>
      <c r="C114" s="8"/>
      <c r="D114" s="8"/>
      <c r="E114" s="16"/>
      <c r="F114" s="8"/>
      <c r="G114" s="8"/>
      <c r="H114" s="8"/>
      <c r="I114" s="8"/>
      <c r="J114" s="13"/>
      <c r="K114" s="13"/>
      <c r="L114" s="13"/>
      <c r="M114" s="13"/>
      <c r="N114" s="13"/>
      <c r="O114" s="13"/>
      <c r="P114" s="13"/>
      <c r="Q114" s="13"/>
      <c r="R114" s="13"/>
      <c r="S114" s="13"/>
      <c r="T114" s="13"/>
      <c r="U114" s="13"/>
      <c r="V114" s="13"/>
      <c r="W114" s="13"/>
      <c r="X114" s="13"/>
      <c r="Y114" s="13"/>
      <c r="Z114" s="13"/>
      <c r="AA114" s="13"/>
    </row>
    <row r="115" spans="1:27" ht="22.5" customHeight="1">
      <c r="A115" s="16" t="s">
        <v>296</v>
      </c>
      <c r="B115" s="8"/>
      <c r="C115" s="8"/>
      <c r="D115" s="8"/>
      <c r="E115" s="16"/>
      <c r="F115" s="8"/>
      <c r="G115" s="8"/>
      <c r="H115" s="8"/>
      <c r="I115" s="8"/>
      <c r="J115" s="13"/>
      <c r="K115" s="13"/>
      <c r="L115" s="13"/>
      <c r="M115" s="13"/>
      <c r="N115" s="13"/>
      <c r="O115" s="13"/>
      <c r="P115" s="13"/>
      <c r="Q115" s="13"/>
      <c r="R115" s="13"/>
      <c r="S115" s="13"/>
      <c r="T115" s="13"/>
      <c r="U115" s="13"/>
      <c r="V115" s="13"/>
      <c r="W115" s="13"/>
      <c r="X115" s="13"/>
      <c r="Y115" s="13"/>
      <c r="Z115" s="13"/>
      <c r="AA115" s="13"/>
    </row>
    <row r="116" spans="1:27" ht="22.5" customHeight="1">
      <c r="A116" s="16" t="s">
        <v>297</v>
      </c>
      <c r="B116" s="8"/>
      <c r="C116" s="8"/>
      <c r="D116" s="8"/>
      <c r="E116" s="16"/>
      <c r="F116" s="8"/>
      <c r="G116" s="8"/>
      <c r="H116" s="8"/>
      <c r="I116" s="8"/>
      <c r="J116" s="13"/>
      <c r="K116" s="13"/>
      <c r="L116" s="13"/>
      <c r="M116" s="13"/>
      <c r="N116" s="13"/>
      <c r="O116" s="13"/>
      <c r="P116" s="13"/>
      <c r="Q116" s="13"/>
      <c r="R116" s="13"/>
      <c r="S116" s="13"/>
      <c r="T116" s="13"/>
      <c r="U116" s="13"/>
      <c r="V116" s="13"/>
      <c r="W116" s="13"/>
      <c r="X116" s="13"/>
      <c r="Y116" s="13"/>
      <c r="Z116" s="13"/>
      <c r="AA116" s="13"/>
    </row>
    <row r="117" spans="1:27" ht="22.5" customHeight="1">
      <c r="A117" s="16" t="s">
        <v>298</v>
      </c>
      <c r="B117" s="8"/>
      <c r="C117" s="8"/>
      <c r="D117" s="8"/>
      <c r="E117" s="16"/>
      <c r="F117" s="8"/>
      <c r="G117" s="8"/>
      <c r="H117" s="8"/>
      <c r="I117" s="8"/>
      <c r="J117" s="13"/>
      <c r="K117" s="13"/>
      <c r="L117" s="13"/>
      <c r="M117" s="13"/>
      <c r="N117" s="13"/>
      <c r="O117" s="13"/>
      <c r="P117" s="13"/>
      <c r="Q117" s="13"/>
      <c r="R117" s="13"/>
      <c r="S117" s="13"/>
      <c r="T117" s="13"/>
      <c r="U117" s="13"/>
      <c r="V117" s="13"/>
      <c r="W117" s="13"/>
      <c r="X117" s="13"/>
      <c r="Y117" s="13"/>
      <c r="Z117" s="13"/>
      <c r="AA117" s="13"/>
    </row>
    <row r="118" spans="1:27" ht="22.5" customHeight="1">
      <c r="A118" s="16" t="s">
        <v>299</v>
      </c>
      <c r="B118" s="8"/>
      <c r="C118" s="8"/>
      <c r="D118" s="8"/>
      <c r="E118" s="16"/>
      <c r="F118" s="8"/>
      <c r="G118" s="8"/>
      <c r="H118" s="8"/>
      <c r="I118" s="8"/>
      <c r="J118" s="13"/>
      <c r="K118" s="13"/>
      <c r="L118" s="13"/>
      <c r="M118" s="13"/>
      <c r="N118" s="13"/>
      <c r="O118" s="13"/>
      <c r="P118" s="13"/>
      <c r="Q118" s="13"/>
      <c r="R118" s="13"/>
      <c r="S118" s="13"/>
      <c r="T118" s="13"/>
      <c r="U118" s="13"/>
      <c r="V118" s="13"/>
      <c r="W118" s="13"/>
      <c r="X118" s="13"/>
      <c r="Y118" s="13"/>
      <c r="Z118" s="13"/>
      <c r="AA118" s="13"/>
    </row>
    <row r="119" spans="1:27" ht="22.5" customHeight="1">
      <c r="A119" s="16" t="s">
        <v>300</v>
      </c>
      <c r="B119" s="8"/>
      <c r="C119" s="8"/>
      <c r="D119" s="8"/>
      <c r="E119" s="16"/>
      <c r="F119" s="8"/>
      <c r="G119" s="8"/>
      <c r="H119" s="8"/>
      <c r="I119" s="8"/>
      <c r="J119" s="13"/>
      <c r="K119" s="13"/>
      <c r="L119" s="13"/>
      <c r="M119" s="13"/>
      <c r="N119" s="13"/>
      <c r="O119" s="13"/>
      <c r="P119" s="13"/>
      <c r="Q119" s="13"/>
      <c r="R119" s="13"/>
      <c r="S119" s="13"/>
      <c r="T119" s="13"/>
      <c r="U119" s="13"/>
      <c r="V119" s="13"/>
      <c r="W119" s="13"/>
      <c r="X119" s="13"/>
      <c r="Y119" s="13"/>
      <c r="Z119" s="13"/>
      <c r="AA119" s="13"/>
    </row>
    <row r="120" spans="1:27" ht="22.5" customHeight="1">
      <c r="A120" s="16" t="s">
        <v>301</v>
      </c>
      <c r="B120" s="8"/>
      <c r="C120" s="8"/>
      <c r="D120" s="8"/>
      <c r="E120" s="16"/>
      <c r="F120" s="8"/>
      <c r="G120" s="8"/>
      <c r="H120" s="8"/>
      <c r="I120" s="8"/>
      <c r="J120" s="13"/>
      <c r="K120" s="13"/>
      <c r="L120" s="13"/>
      <c r="M120" s="13"/>
      <c r="N120" s="13"/>
      <c r="O120" s="13"/>
      <c r="P120" s="13"/>
      <c r="Q120" s="13"/>
      <c r="R120" s="13"/>
      <c r="S120" s="13"/>
      <c r="T120" s="13"/>
      <c r="U120" s="13"/>
      <c r="V120" s="13"/>
      <c r="W120" s="13"/>
      <c r="X120" s="13"/>
      <c r="Y120" s="13"/>
      <c r="Z120" s="13"/>
      <c r="AA120" s="13"/>
    </row>
    <row r="121" spans="1:27" ht="22.5" customHeight="1">
      <c r="A121" s="16" t="s">
        <v>302</v>
      </c>
      <c r="B121" s="8"/>
      <c r="C121" s="8"/>
      <c r="D121" s="8"/>
      <c r="E121" s="16"/>
      <c r="F121" s="8"/>
      <c r="G121" s="8"/>
      <c r="H121" s="8"/>
      <c r="I121" s="8"/>
      <c r="J121" s="13"/>
      <c r="K121" s="13"/>
      <c r="L121" s="13"/>
      <c r="M121" s="13"/>
      <c r="N121" s="13"/>
      <c r="O121" s="13"/>
      <c r="P121" s="13"/>
      <c r="Q121" s="13"/>
      <c r="R121" s="13"/>
      <c r="S121" s="13"/>
      <c r="T121" s="13"/>
      <c r="U121" s="13"/>
      <c r="V121" s="13"/>
      <c r="W121" s="13"/>
      <c r="X121" s="13"/>
      <c r="Y121" s="13"/>
      <c r="Z121" s="13"/>
      <c r="AA121" s="13"/>
    </row>
    <row r="122" spans="1:27" ht="22.5" customHeight="1">
      <c r="A122" s="16" t="s">
        <v>303</v>
      </c>
      <c r="B122" s="8"/>
      <c r="C122" s="8"/>
      <c r="D122" s="8"/>
      <c r="E122" s="16"/>
      <c r="F122" s="8"/>
      <c r="G122" s="8"/>
      <c r="H122" s="8"/>
      <c r="I122" s="8"/>
      <c r="J122" s="13"/>
      <c r="K122" s="13"/>
      <c r="L122" s="13"/>
      <c r="M122" s="13"/>
      <c r="N122" s="13"/>
      <c r="O122" s="13"/>
      <c r="P122" s="13"/>
      <c r="Q122" s="13"/>
      <c r="R122" s="13"/>
      <c r="S122" s="13"/>
      <c r="T122" s="13"/>
      <c r="U122" s="13"/>
      <c r="V122" s="13"/>
      <c r="W122" s="13"/>
      <c r="X122" s="13"/>
      <c r="Y122" s="13"/>
      <c r="Z122" s="13"/>
      <c r="AA122" s="13"/>
    </row>
    <row r="123" spans="1:27" ht="22.5" customHeight="1">
      <c r="A123" s="16" t="s">
        <v>304</v>
      </c>
      <c r="B123" s="8"/>
      <c r="C123" s="8"/>
      <c r="D123" s="8"/>
      <c r="E123" s="16"/>
      <c r="F123" s="8"/>
      <c r="G123" s="8"/>
      <c r="H123" s="8"/>
      <c r="I123" s="8"/>
      <c r="J123" s="13"/>
      <c r="K123" s="13"/>
      <c r="L123" s="13"/>
      <c r="M123" s="13"/>
      <c r="N123" s="13"/>
      <c r="O123" s="13"/>
      <c r="P123" s="13"/>
      <c r="Q123" s="13"/>
      <c r="R123" s="13"/>
      <c r="S123" s="13"/>
      <c r="T123" s="13"/>
      <c r="U123" s="13"/>
      <c r="V123" s="13"/>
      <c r="W123" s="13"/>
      <c r="X123" s="13"/>
      <c r="Y123" s="13"/>
      <c r="Z123" s="13"/>
      <c r="AA123" s="13"/>
    </row>
    <row r="124" spans="1:27" ht="22.5" customHeight="1">
      <c r="A124" s="16" t="s">
        <v>305</v>
      </c>
      <c r="B124" s="8"/>
      <c r="C124" s="8"/>
      <c r="D124" s="8"/>
      <c r="E124" s="16"/>
      <c r="F124" s="8"/>
      <c r="G124" s="8"/>
      <c r="H124" s="8"/>
      <c r="I124" s="8"/>
      <c r="J124" s="13"/>
      <c r="K124" s="13"/>
      <c r="L124" s="13"/>
      <c r="M124" s="13"/>
      <c r="N124" s="13"/>
      <c r="O124" s="13"/>
      <c r="P124" s="13"/>
      <c r="Q124" s="13"/>
      <c r="R124" s="13"/>
      <c r="S124" s="13"/>
      <c r="T124" s="13"/>
      <c r="U124" s="13"/>
      <c r="V124" s="13"/>
      <c r="W124" s="13"/>
      <c r="X124" s="13"/>
      <c r="Y124" s="13"/>
      <c r="Z124" s="13"/>
      <c r="AA124" s="13"/>
    </row>
    <row r="125" spans="1:27" ht="22.5" customHeight="1">
      <c r="A125" s="16" t="s">
        <v>306</v>
      </c>
      <c r="B125" s="8"/>
      <c r="C125" s="8"/>
      <c r="D125" s="8"/>
      <c r="E125" s="16"/>
      <c r="F125" s="8"/>
      <c r="G125" s="8"/>
      <c r="H125" s="8"/>
      <c r="I125" s="8"/>
      <c r="J125" s="13"/>
      <c r="K125" s="13"/>
      <c r="L125" s="13"/>
      <c r="M125" s="13"/>
      <c r="N125" s="13"/>
      <c r="O125" s="13"/>
      <c r="P125" s="13"/>
      <c r="Q125" s="13"/>
      <c r="R125" s="13"/>
      <c r="S125" s="13"/>
      <c r="T125" s="13"/>
      <c r="U125" s="13"/>
      <c r="V125" s="13"/>
      <c r="W125" s="13"/>
      <c r="X125" s="13"/>
      <c r="Y125" s="13"/>
      <c r="Z125" s="13"/>
      <c r="AA125" s="13"/>
    </row>
    <row r="126" spans="1:27" ht="22.5" customHeight="1">
      <c r="A126" s="16" t="s">
        <v>307</v>
      </c>
      <c r="B126" s="8"/>
      <c r="C126" s="8"/>
      <c r="D126" s="8"/>
      <c r="E126" s="16"/>
      <c r="F126" s="8"/>
      <c r="G126" s="8"/>
      <c r="H126" s="8"/>
      <c r="I126" s="8"/>
      <c r="J126" s="13"/>
      <c r="K126" s="13"/>
      <c r="L126" s="13"/>
      <c r="M126" s="13"/>
      <c r="N126" s="13"/>
      <c r="O126" s="13"/>
      <c r="P126" s="13"/>
      <c r="Q126" s="13"/>
      <c r="R126" s="13"/>
      <c r="S126" s="13"/>
      <c r="T126" s="13"/>
      <c r="U126" s="13"/>
      <c r="V126" s="13"/>
      <c r="W126" s="13"/>
      <c r="X126" s="13"/>
      <c r="Y126" s="13"/>
      <c r="Z126" s="13"/>
      <c r="AA126" s="13"/>
    </row>
    <row r="127" spans="1:27" ht="22.5" customHeight="1">
      <c r="A127" s="16" t="s">
        <v>308</v>
      </c>
      <c r="B127" s="8"/>
      <c r="C127" s="8"/>
      <c r="D127" s="8"/>
      <c r="E127" s="16"/>
      <c r="F127" s="8"/>
      <c r="G127" s="8"/>
      <c r="H127" s="8"/>
      <c r="I127" s="8"/>
      <c r="J127" s="13"/>
      <c r="K127" s="13"/>
      <c r="L127" s="13"/>
      <c r="M127" s="13"/>
      <c r="N127" s="13"/>
      <c r="O127" s="13"/>
      <c r="P127" s="13"/>
      <c r="Q127" s="13"/>
      <c r="R127" s="13"/>
      <c r="S127" s="13"/>
      <c r="T127" s="13"/>
      <c r="U127" s="13"/>
      <c r="V127" s="13"/>
      <c r="W127" s="13"/>
      <c r="X127" s="13"/>
      <c r="Y127" s="13"/>
      <c r="Z127" s="13"/>
      <c r="AA127" s="13"/>
    </row>
    <row r="128" spans="1:27" ht="22.5" customHeight="1">
      <c r="A128" s="16" t="s">
        <v>309</v>
      </c>
      <c r="B128" s="8"/>
      <c r="C128" s="8"/>
      <c r="D128" s="8"/>
      <c r="E128" s="16"/>
      <c r="F128" s="8"/>
      <c r="G128" s="8"/>
      <c r="H128" s="8"/>
      <c r="I128" s="8"/>
      <c r="J128" s="13"/>
      <c r="K128" s="13"/>
      <c r="L128" s="13"/>
      <c r="M128" s="13"/>
      <c r="N128" s="13"/>
      <c r="O128" s="13"/>
      <c r="P128" s="13"/>
      <c r="Q128" s="13"/>
      <c r="R128" s="13"/>
      <c r="S128" s="13"/>
      <c r="T128" s="13"/>
      <c r="U128" s="13"/>
      <c r="V128" s="13"/>
      <c r="W128" s="13"/>
      <c r="X128" s="13"/>
      <c r="Y128" s="13"/>
      <c r="Z128" s="13"/>
      <c r="AA128" s="13"/>
    </row>
    <row r="129" spans="1:27" ht="22.5" customHeight="1">
      <c r="A129" s="16" t="s">
        <v>310</v>
      </c>
      <c r="B129" s="8"/>
      <c r="C129" s="8"/>
      <c r="D129" s="8"/>
      <c r="E129" s="16"/>
      <c r="F129" s="8"/>
      <c r="G129" s="8"/>
      <c r="H129" s="8"/>
      <c r="I129" s="8"/>
      <c r="J129" s="13"/>
      <c r="K129" s="13"/>
      <c r="L129" s="13"/>
      <c r="M129" s="13"/>
      <c r="N129" s="13"/>
      <c r="O129" s="13"/>
      <c r="P129" s="13"/>
      <c r="Q129" s="13"/>
      <c r="R129" s="13"/>
      <c r="S129" s="13"/>
      <c r="T129" s="13"/>
      <c r="U129" s="13"/>
      <c r="V129" s="13"/>
      <c r="W129" s="13"/>
      <c r="X129" s="13"/>
      <c r="Y129" s="13"/>
      <c r="Z129" s="13"/>
      <c r="AA129" s="13"/>
    </row>
    <row r="130" spans="1:27" ht="22.5" customHeight="1">
      <c r="A130" s="16" t="s">
        <v>311</v>
      </c>
      <c r="B130" s="8"/>
      <c r="C130" s="8"/>
      <c r="D130" s="8"/>
      <c r="E130" s="16"/>
      <c r="F130" s="8"/>
      <c r="G130" s="8"/>
      <c r="H130" s="8"/>
      <c r="I130" s="8"/>
      <c r="J130" s="13"/>
      <c r="K130" s="13"/>
      <c r="L130" s="13"/>
      <c r="M130" s="13"/>
      <c r="N130" s="13"/>
      <c r="O130" s="13"/>
      <c r="P130" s="13"/>
      <c r="Q130" s="13"/>
      <c r="R130" s="13"/>
      <c r="S130" s="13"/>
      <c r="T130" s="13"/>
      <c r="U130" s="13"/>
      <c r="V130" s="13"/>
      <c r="W130" s="13"/>
      <c r="X130" s="13"/>
      <c r="Y130" s="13"/>
      <c r="Z130" s="13"/>
      <c r="AA130" s="13"/>
    </row>
    <row r="131" spans="1:27" ht="22.5" customHeight="1">
      <c r="A131" s="16" t="s">
        <v>312</v>
      </c>
      <c r="B131" s="8"/>
      <c r="C131" s="8"/>
      <c r="D131" s="8"/>
      <c r="E131" s="16"/>
      <c r="F131" s="8"/>
      <c r="G131" s="8"/>
      <c r="H131" s="8"/>
      <c r="I131" s="8"/>
      <c r="J131" s="13"/>
      <c r="K131" s="13"/>
      <c r="L131" s="13"/>
      <c r="M131" s="13"/>
      <c r="N131" s="13"/>
      <c r="O131" s="13"/>
      <c r="P131" s="13"/>
      <c r="Q131" s="13"/>
      <c r="R131" s="13"/>
      <c r="S131" s="13"/>
      <c r="T131" s="13"/>
      <c r="U131" s="13"/>
      <c r="V131" s="13"/>
      <c r="W131" s="13"/>
      <c r="X131" s="13"/>
      <c r="Y131" s="13"/>
      <c r="Z131" s="13"/>
      <c r="AA131" s="13"/>
    </row>
    <row r="132" spans="1:27" ht="22.5" customHeight="1">
      <c r="A132" s="16" t="s">
        <v>313</v>
      </c>
      <c r="B132" s="8"/>
      <c r="C132" s="8"/>
      <c r="D132" s="8"/>
      <c r="E132" s="16"/>
      <c r="F132" s="8"/>
      <c r="G132" s="8"/>
      <c r="H132" s="8"/>
      <c r="I132" s="8"/>
      <c r="J132" s="13"/>
      <c r="K132" s="13"/>
      <c r="L132" s="13"/>
      <c r="M132" s="13"/>
      <c r="N132" s="13"/>
      <c r="O132" s="13"/>
      <c r="P132" s="13"/>
      <c r="Q132" s="13"/>
      <c r="R132" s="13"/>
      <c r="S132" s="13"/>
      <c r="T132" s="13"/>
      <c r="U132" s="13"/>
      <c r="V132" s="13"/>
      <c r="W132" s="13"/>
      <c r="X132" s="13"/>
      <c r="Y132" s="13"/>
      <c r="Z132" s="13"/>
      <c r="AA132" s="13"/>
    </row>
    <row r="133" spans="1:27" ht="22.5" customHeight="1">
      <c r="A133" s="16" t="s">
        <v>314</v>
      </c>
      <c r="B133" s="8"/>
      <c r="C133" s="8"/>
      <c r="D133" s="8"/>
      <c r="E133" s="16"/>
      <c r="F133" s="8"/>
      <c r="G133" s="8"/>
      <c r="H133" s="8"/>
      <c r="I133" s="8"/>
      <c r="J133" s="13"/>
      <c r="K133" s="13"/>
      <c r="L133" s="13"/>
      <c r="M133" s="13"/>
      <c r="N133" s="13"/>
      <c r="O133" s="13"/>
      <c r="P133" s="13"/>
      <c r="Q133" s="13"/>
      <c r="R133" s="13"/>
      <c r="S133" s="13"/>
      <c r="T133" s="13"/>
      <c r="U133" s="13"/>
      <c r="V133" s="13"/>
      <c r="W133" s="13"/>
      <c r="X133" s="13"/>
      <c r="Y133" s="13"/>
      <c r="Z133" s="13"/>
      <c r="AA133" s="13"/>
    </row>
    <row r="134" spans="1:27" ht="22.5" customHeight="1">
      <c r="A134" s="16" t="s">
        <v>315</v>
      </c>
      <c r="B134" s="8"/>
      <c r="C134" s="8"/>
      <c r="D134" s="8"/>
      <c r="E134" s="16"/>
      <c r="F134" s="8"/>
      <c r="G134" s="8"/>
      <c r="H134" s="8"/>
      <c r="I134" s="8"/>
      <c r="J134" s="13"/>
      <c r="K134" s="13"/>
      <c r="L134" s="13"/>
      <c r="M134" s="13"/>
      <c r="N134" s="13"/>
      <c r="O134" s="13"/>
      <c r="P134" s="13"/>
      <c r="Q134" s="13"/>
      <c r="R134" s="13"/>
      <c r="S134" s="13"/>
      <c r="T134" s="13"/>
      <c r="U134" s="13"/>
      <c r="V134" s="13"/>
      <c r="W134" s="13"/>
      <c r="X134" s="13"/>
      <c r="Y134" s="13"/>
      <c r="Z134" s="13"/>
      <c r="AA134" s="13"/>
    </row>
    <row r="135" spans="1:27" ht="22.5" customHeight="1">
      <c r="A135" s="16" t="s">
        <v>316</v>
      </c>
      <c r="B135" s="8"/>
      <c r="C135" s="8"/>
      <c r="D135" s="8"/>
      <c r="E135" s="16"/>
      <c r="F135" s="8"/>
      <c r="G135" s="8"/>
      <c r="H135" s="8"/>
      <c r="I135" s="8"/>
      <c r="J135" s="13"/>
      <c r="K135" s="13"/>
      <c r="L135" s="13"/>
      <c r="M135" s="13"/>
      <c r="N135" s="13"/>
      <c r="O135" s="13"/>
      <c r="P135" s="13"/>
      <c r="Q135" s="13"/>
      <c r="R135" s="13"/>
      <c r="S135" s="13"/>
      <c r="T135" s="13"/>
      <c r="U135" s="13"/>
      <c r="V135" s="13"/>
      <c r="W135" s="13"/>
      <c r="X135" s="13"/>
      <c r="Y135" s="13"/>
      <c r="Z135" s="13"/>
      <c r="AA135" s="13"/>
    </row>
    <row r="136" spans="1:27" ht="22.5" customHeight="1">
      <c r="A136" s="16" t="s">
        <v>317</v>
      </c>
      <c r="B136" s="8"/>
      <c r="C136" s="8"/>
      <c r="D136" s="8"/>
      <c r="E136" s="16"/>
      <c r="F136" s="8"/>
      <c r="G136" s="8"/>
      <c r="H136" s="8"/>
      <c r="I136" s="8"/>
      <c r="J136" s="13"/>
      <c r="K136" s="13"/>
      <c r="L136" s="13"/>
      <c r="M136" s="13"/>
      <c r="N136" s="13"/>
      <c r="O136" s="13"/>
      <c r="P136" s="13"/>
      <c r="Q136" s="13"/>
      <c r="R136" s="13"/>
      <c r="S136" s="13"/>
      <c r="T136" s="13"/>
      <c r="U136" s="13"/>
      <c r="V136" s="13"/>
      <c r="W136" s="13"/>
      <c r="X136" s="13"/>
      <c r="Y136" s="13"/>
      <c r="Z136" s="13"/>
      <c r="AA136" s="13"/>
    </row>
    <row r="137" spans="1:27" ht="22.5" customHeight="1">
      <c r="A137" s="16" t="s">
        <v>318</v>
      </c>
      <c r="B137" s="8"/>
      <c r="C137" s="8"/>
      <c r="D137" s="8"/>
      <c r="E137" s="16"/>
      <c r="F137" s="8"/>
      <c r="G137" s="8"/>
      <c r="H137" s="8"/>
      <c r="I137" s="8"/>
      <c r="J137" s="13"/>
      <c r="K137" s="13"/>
      <c r="L137" s="13"/>
      <c r="M137" s="13"/>
      <c r="N137" s="13"/>
      <c r="O137" s="13"/>
      <c r="P137" s="13"/>
      <c r="Q137" s="13"/>
      <c r="R137" s="13"/>
      <c r="S137" s="13"/>
      <c r="T137" s="13"/>
      <c r="U137" s="13"/>
      <c r="V137" s="13"/>
      <c r="W137" s="13"/>
      <c r="X137" s="13"/>
      <c r="Y137" s="13"/>
      <c r="Z137" s="13"/>
      <c r="AA137" s="13"/>
    </row>
    <row r="138" spans="1:27" ht="22.5" customHeight="1">
      <c r="A138" s="16" t="s">
        <v>319</v>
      </c>
      <c r="B138" s="8"/>
      <c r="C138" s="8"/>
      <c r="D138" s="8"/>
      <c r="E138" s="16"/>
      <c r="F138" s="8"/>
      <c r="G138" s="8"/>
      <c r="H138" s="8"/>
      <c r="I138" s="8"/>
      <c r="J138" s="13"/>
      <c r="K138" s="13"/>
      <c r="L138" s="13"/>
      <c r="M138" s="13"/>
      <c r="N138" s="13"/>
      <c r="O138" s="13"/>
      <c r="P138" s="13"/>
      <c r="Q138" s="13"/>
      <c r="R138" s="13"/>
      <c r="S138" s="13"/>
      <c r="T138" s="13"/>
      <c r="U138" s="13"/>
      <c r="V138" s="13"/>
      <c r="W138" s="13"/>
      <c r="X138" s="13"/>
      <c r="Y138" s="13"/>
      <c r="Z138" s="13"/>
      <c r="AA138" s="13"/>
    </row>
    <row r="139" spans="1:27" ht="22.5" customHeight="1">
      <c r="A139" s="16" t="s">
        <v>320</v>
      </c>
      <c r="B139" s="8"/>
      <c r="C139" s="8"/>
      <c r="D139" s="8"/>
      <c r="E139" s="16"/>
      <c r="F139" s="8"/>
      <c r="G139" s="8"/>
      <c r="H139" s="8"/>
      <c r="I139" s="8"/>
      <c r="J139" s="13"/>
      <c r="K139" s="13"/>
      <c r="L139" s="13"/>
      <c r="M139" s="13"/>
      <c r="N139" s="13"/>
      <c r="O139" s="13"/>
      <c r="P139" s="13"/>
      <c r="Q139" s="13"/>
      <c r="R139" s="13"/>
      <c r="S139" s="13"/>
      <c r="T139" s="13"/>
      <c r="U139" s="13"/>
      <c r="V139" s="13"/>
      <c r="W139" s="13"/>
      <c r="X139" s="13"/>
      <c r="Y139" s="13"/>
      <c r="Z139" s="13"/>
      <c r="AA139" s="13"/>
    </row>
    <row r="140" spans="1:27" ht="22.5" customHeight="1">
      <c r="A140" s="16" t="s">
        <v>321</v>
      </c>
      <c r="B140" s="8"/>
      <c r="C140" s="8"/>
      <c r="D140" s="8"/>
      <c r="E140" s="16"/>
      <c r="F140" s="8"/>
      <c r="G140" s="8"/>
      <c r="H140" s="8"/>
      <c r="I140" s="8"/>
      <c r="J140" s="13"/>
      <c r="K140" s="13"/>
      <c r="L140" s="13"/>
      <c r="M140" s="13"/>
      <c r="N140" s="13"/>
      <c r="O140" s="13"/>
      <c r="P140" s="13"/>
      <c r="Q140" s="13"/>
      <c r="R140" s="13"/>
      <c r="S140" s="13"/>
      <c r="T140" s="13"/>
      <c r="U140" s="13"/>
      <c r="V140" s="13"/>
      <c r="W140" s="13"/>
      <c r="X140" s="13"/>
      <c r="Y140" s="13"/>
      <c r="Z140" s="13"/>
      <c r="AA140" s="13"/>
    </row>
    <row r="141" spans="1:27" ht="22.5" customHeight="1">
      <c r="A141" s="16" t="s">
        <v>322</v>
      </c>
      <c r="B141" s="8"/>
      <c r="C141" s="8"/>
      <c r="D141" s="8"/>
      <c r="E141" s="16"/>
      <c r="F141" s="8"/>
      <c r="G141" s="8"/>
      <c r="H141" s="8"/>
      <c r="I141" s="8"/>
      <c r="J141" s="13"/>
      <c r="K141" s="13"/>
      <c r="L141" s="13"/>
      <c r="M141" s="13"/>
      <c r="N141" s="13"/>
      <c r="O141" s="13"/>
      <c r="P141" s="13"/>
      <c r="Q141" s="13"/>
      <c r="R141" s="13"/>
      <c r="S141" s="13"/>
      <c r="T141" s="13"/>
      <c r="U141" s="13"/>
      <c r="V141" s="13"/>
      <c r="W141" s="13"/>
      <c r="X141" s="13"/>
      <c r="Y141" s="13"/>
      <c r="Z141" s="13"/>
      <c r="AA141" s="13"/>
    </row>
    <row r="142" spans="1:27" ht="22.5" customHeight="1">
      <c r="A142" s="16" t="s">
        <v>323</v>
      </c>
      <c r="B142" s="8"/>
      <c r="C142" s="8"/>
      <c r="D142" s="8"/>
      <c r="E142" s="16"/>
      <c r="F142" s="8"/>
      <c r="G142" s="8"/>
      <c r="H142" s="8"/>
      <c r="I142" s="8"/>
      <c r="J142" s="13"/>
      <c r="K142" s="13"/>
      <c r="L142" s="13"/>
      <c r="M142" s="13"/>
      <c r="N142" s="13"/>
      <c r="O142" s="13"/>
      <c r="P142" s="13"/>
      <c r="Q142" s="13"/>
      <c r="R142" s="13"/>
      <c r="S142" s="13"/>
      <c r="T142" s="13"/>
      <c r="U142" s="13"/>
      <c r="V142" s="13"/>
      <c r="W142" s="13"/>
      <c r="X142" s="13"/>
      <c r="Y142" s="13"/>
      <c r="Z142" s="13"/>
      <c r="AA142" s="13"/>
    </row>
    <row r="143" spans="1:27" ht="22.5" customHeight="1">
      <c r="A143" s="16" t="s">
        <v>324</v>
      </c>
      <c r="B143" s="8"/>
      <c r="C143" s="8"/>
      <c r="D143" s="8"/>
      <c r="E143" s="16"/>
      <c r="F143" s="8"/>
      <c r="G143" s="8"/>
      <c r="H143" s="8"/>
      <c r="I143" s="8"/>
      <c r="J143" s="13"/>
      <c r="K143" s="13"/>
      <c r="L143" s="13"/>
      <c r="M143" s="13"/>
      <c r="N143" s="13"/>
      <c r="O143" s="13"/>
      <c r="P143" s="13"/>
      <c r="Q143" s="13"/>
      <c r="R143" s="13"/>
      <c r="S143" s="13"/>
      <c r="T143" s="13"/>
      <c r="U143" s="13"/>
      <c r="V143" s="13"/>
      <c r="W143" s="13"/>
      <c r="X143" s="13"/>
      <c r="Y143" s="13"/>
      <c r="Z143" s="13"/>
      <c r="AA143" s="13"/>
    </row>
    <row r="144" spans="1:27" ht="22.5" customHeight="1">
      <c r="A144" s="16" t="s">
        <v>325</v>
      </c>
      <c r="B144" s="8"/>
      <c r="C144" s="8"/>
      <c r="D144" s="8"/>
      <c r="E144" s="16"/>
      <c r="F144" s="8"/>
      <c r="G144" s="8"/>
      <c r="H144" s="8"/>
      <c r="I144" s="8"/>
      <c r="J144" s="13"/>
      <c r="K144" s="13"/>
      <c r="L144" s="13"/>
      <c r="M144" s="13"/>
      <c r="N144" s="13"/>
      <c r="O144" s="13"/>
      <c r="P144" s="13"/>
      <c r="Q144" s="13"/>
      <c r="R144" s="13"/>
      <c r="S144" s="13"/>
      <c r="T144" s="13"/>
      <c r="U144" s="13"/>
      <c r="V144" s="13"/>
      <c r="W144" s="13"/>
      <c r="X144" s="13"/>
      <c r="Y144" s="13"/>
      <c r="Z144" s="13"/>
      <c r="AA144" s="13"/>
    </row>
    <row r="145" spans="1:27" ht="22.5" customHeight="1">
      <c r="A145" s="16" t="s">
        <v>326</v>
      </c>
      <c r="B145" s="8"/>
      <c r="C145" s="8"/>
      <c r="D145" s="8"/>
      <c r="E145" s="16"/>
      <c r="F145" s="8"/>
      <c r="G145" s="8"/>
      <c r="H145" s="8"/>
      <c r="I145" s="8"/>
      <c r="J145" s="13"/>
      <c r="K145" s="13"/>
      <c r="L145" s="13"/>
      <c r="M145" s="13"/>
      <c r="N145" s="13"/>
      <c r="O145" s="13"/>
      <c r="P145" s="13"/>
      <c r="Q145" s="13"/>
      <c r="R145" s="13"/>
      <c r="S145" s="13"/>
      <c r="T145" s="13"/>
      <c r="U145" s="13"/>
      <c r="V145" s="13"/>
      <c r="W145" s="13"/>
      <c r="X145" s="13"/>
      <c r="Y145" s="13"/>
      <c r="Z145" s="13"/>
      <c r="AA145" s="13"/>
    </row>
    <row r="146" spans="1:27" ht="22.5" customHeight="1">
      <c r="A146" s="16" t="s">
        <v>327</v>
      </c>
      <c r="B146" s="8"/>
      <c r="C146" s="8"/>
      <c r="D146" s="8"/>
      <c r="E146" s="16"/>
      <c r="F146" s="8"/>
      <c r="G146" s="8"/>
      <c r="H146" s="8"/>
      <c r="I146" s="8"/>
      <c r="J146" s="13"/>
      <c r="K146" s="13"/>
      <c r="L146" s="13"/>
      <c r="M146" s="13"/>
      <c r="N146" s="13"/>
      <c r="O146" s="13"/>
      <c r="P146" s="13"/>
      <c r="Q146" s="13"/>
      <c r="R146" s="13"/>
      <c r="S146" s="13"/>
      <c r="T146" s="13"/>
      <c r="U146" s="13"/>
      <c r="V146" s="13"/>
      <c r="W146" s="13"/>
      <c r="X146" s="13"/>
      <c r="Y146" s="13"/>
      <c r="Z146" s="13"/>
      <c r="AA146" s="13"/>
    </row>
    <row r="147" spans="1:27" ht="22.5" customHeight="1">
      <c r="A147" s="16" t="s">
        <v>328</v>
      </c>
      <c r="B147" s="8"/>
      <c r="C147" s="8"/>
      <c r="D147" s="8"/>
      <c r="E147" s="16"/>
      <c r="F147" s="8"/>
      <c r="G147" s="8"/>
      <c r="H147" s="8"/>
      <c r="I147" s="8"/>
      <c r="J147" s="13"/>
      <c r="K147" s="13"/>
      <c r="L147" s="13"/>
      <c r="M147" s="13"/>
      <c r="N147" s="13"/>
      <c r="O147" s="13"/>
      <c r="P147" s="13"/>
      <c r="Q147" s="13"/>
      <c r="R147" s="13"/>
      <c r="S147" s="13"/>
      <c r="T147" s="13"/>
      <c r="U147" s="13"/>
      <c r="V147" s="13"/>
      <c r="W147" s="13"/>
      <c r="X147" s="13"/>
      <c r="Y147" s="13"/>
      <c r="Z147" s="13"/>
      <c r="AA147" s="13"/>
    </row>
    <row r="148" spans="1:27" ht="22.5" customHeight="1">
      <c r="A148" s="16" t="s">
        <v>329</v>
      </c>
      <c r="B148" s="8"/>
      <c r="C148" s="8"/>
      <c r="D148" s="8"/>
      <c r="E148" s="16"/>
      <c r="F148" s="8"/>
      <c r="G148" s="8"/>
      <c r="H148" s="8"/>
      <c r="I148" s="8"/>
      <c r="J148" s="13"/>
      <c r="K148" s="13"/>
      <c r="L148" s="13"/>
      <c r="M148" s="13"/>
      <c r="N148" s="13"/>
      <c r="O148" s="13"/>
      <c r="P148" s="13"/>
      <c r="Q148" s="13"/>
      <c r="R148" s="13"/>
      <c r="S148" s="13"/>
      <c r="T148" s="13"/>
      <c r="U148" s="13"/>
      <c r="V148" s="13"/>
      <c r="W148" s="13"/>
      <c r="X148" s="13"/>
      <c r="Y148" s="13"/>
      <c r="Z148" s="13"/>
      <c r="AA148" s="13"/>
    </row>
    <row r="149" spans="1:27" ht="22.5" customHeight="1">
      <c r="A149" s="16" t="s">
        <v>330</v>
      </c>
      <c r="B149" s="8"/>
      <c r="C149" s="8"/>
      <c r="D149" s="8"/>
      <c r="E149" s="16"/>
      <c r="F149" s="8"/>
      <c r="G149" s="8"/>
      <c r="H149" s="8"/>
      <c r="I149" s="8"/>
      <c r="J149" s="13"/>
      <c r="K149" s="13"/>
      <c r="L149" s="13"/>
      <c r="M149" s="13"/>
      <c r="N149" s="13"/>
      <c r="O149" s="13"/>
      <c r="P149" s="13"/>
      <c r="Q149" s="13"/>
      <c r="R149" s="13"/>
      <c r="S149" s="13"/>
      <c r="T149" s="13"/>
      <c r="U149" s="13"/>
      <c r="V149" s="13"/>
      <c r="W149" s="13"/>
      <c r="X149" s="13"/>
      <c r="Y149" s="13"/>
      <c r="Z149" s="13"/>
      <c r="AA149" s="13"/>
    </row>
    <row r="150" spans="1:27" ht="22.5" customHeight="1">
      <c r="A150" s="16" t="s">
        <v>331</v>
      </c>
      <c r="B150" s="8"/>
      <c r="C150" s="8"/>
      <c r="D150" s="8"/>
      <c r="E150" s="16"/>
      <c r="F150" s="8"/>
      <c r="G150" s="8"/>
      <c r="H150" s="8"/>
      <c r="I150" s="8"/>
      <c r="J150" s="13"/>
      <c r="K150" s="13"/>
      <c r="L150" s="13"/>
      <c r="M150" s="13"/>
      <c r="N150" s="13"/>
      <c r="O150" s="13"/>
      <c r="P150" s="13"/>
      <c r="Q150" s="13"/>
      <c r="R150" s="13"/>
      <c r="S150" s="13"/>
      <c r="T150" s="13"/>
      <c r="U150" s="13"/>
      <c r="V150" s="13"/>
      <c r="W150" s="13"/>
      <c r="X150" s="13"/>
      <c r="Y150" s="13"/>
      <c r="Z150" s="13"/>
      <c r="AA150" s="13"/>
    </row>
    <row r="151" spans="1:27" ht="22.5" customHeight="1">
      <c r="A151" s="16" t="s">
        <v>332</v>
      </c>
      <c r="B151" s="8"/>
      <c r="C151" s="8"/>
      <c r="D151" s="8"/>
      <c r="E151" s="16"/>
      <c r="F151" s="8"/>
      <c r="G151" s="8"/>
      <c r="H151" s="8"/>
      <c r="I151" s="8"/>
      <c r="J151" s="13"/>
      <c r="K151" s="13"/>
      <c r="L151" s="13"/>
      <c r="M151" s="13"/>
      <c r="N151" s="13"/>
      <c r="O151" s="13"/>
      <c r="P151" s="13"/>
      <c r="Q151" s="13"/>
      <c r="R151" s="13"/>
      <c r="S151" s="13"/>
      <c r="T151" s="13"/>
      <c r="U151" s="13"/>
      <c r="V151" s="13"/>
      <c r="W151" s="13"/>
      <c r="X151" s="13"/>
      <c r="Y151" s="13"/>
      <c r="Z151" s="13"/>
      <c r="AA151" s="13"/>
    </row>
    <row r="152" spans="1:27" ht="22.5" customHeight="1">
      <c r="A152" s="16" t="s">
        <v>333</v>
      </c>
      <c r="B152" s="8"/>
      <c r="C152" s="8"/>
      <c r="D152" s="8"/>
      <c r="E152" s="16"/>
      <c r="F152" s="8"/>
      <c r="G152" s="8"/>
      <c r="H152" s="8"/>
      <c r="I152" s="8"/>
      <c r="J152" s="13"/>
      <c r="K152" s="13"/>
      <c r="L152" s="13"/>
      <c r="M152" s="13"/>
      <c r="N152" s="13"/>
      <c r="O152" s="13"/>
      <c r="P152" s="13"/>
      <c r="Q152" s="13"/>
      <c r="R152" s="13"/>
      <c r="S152" s="13"/>
      <c r="T152" s="13"/>
      <c r="U152" s="13"/>
      <c r="V152" s="13"/>
      <c r="W152" s="13"/>
      <c r="X152" s="13"/>
      <c r="Y152" s="13"/>
      <c r="Z152" s="13"/>
      <c r="AA152" s="13"/>
    </row>
    <row r="153" spans="1:27" ht="22.5" customHeight="1">
      <c r="A153" s="16" t="s">
        <v>334</v>
      </c>
      <c r="B153" s="8"/>
      <c r="C153" s="8"/>
      <c r="D153" s="8"/>
      <c r="E153" s="16"/>
      <c r="F153" s="8"/>
      <c r="G153" s="8"/>
      <c r="H153" s="8"/>
      <c r="I153" s="8"/>
      <c r="J153" s="13"/>
      <c r="K153" s="13"/>
      <c r="L153" s="13"/>
      <c r="M153" s="13"/>
      <c r="N153" s="13"/>
      <c r="O153" s="13"/>
      <c r="P153" s="13"/>
      <c r="Q153" s="13"/>
      <c r="R153" s="13"/>
      <c r="S153" s="13"/>
      <c r="T153" s="13"/>
      <c r="U153" s="13"/>
      <c r="V153" s="13"/>
      <c r="W153" s="13"/>
      <c r="X153" s="13"/>
      <c r="Y153" s="13"/>
      <c r="Z153" s="13"/>
      <c r="AA153" s="13"/>
    </row>
    <row r="154" spans="1:27" ht="22.5" customHeight="1">
      <c r="A154" s="16" t="s">
        <v>335</v>
      </c>
      <c r="B154" s="8"/>
      <c r="C154" s="8"/>
      <c r="D154" s="8"/>
      <c r="E154" s="16"/>
      <c r="F154" s="8"/>
      <c r="G154" s="8"/>
      <c r="H154" s="8"/>
      <c r="I154" s="8"/>
      <c r="J154" s="13"/>
      <c r="K154" s="13"/>
      <c r="L154" s="13"/>
      <c r="M154" s="13"/>
      <c r="N154" s="13"/>
      <c r="O154" s="13"/>
      <c r="P154" s="13"/>
      <c r="Q154" s="13"/>
      <c r="R154" s="13"/>
      <c r="S154" s="13"/>
      <c r="T154" s="13"/>
      <c r="U154" s="13"/>
      <c r="V154" s="13"/>
      <c r="W154" s="13"/>
      <c r="X154" s="13"/>
      <c r="Y154" s="13"/>
      <c r="Z154" s="13"/>
      <c r="AA154" s="13"/>
    </row>
    <row r="155" spans="1:27" ht="22.5" customHeight="1">
      <c r="A155" s="16" t="s">
        <v>336</v>
      </c>
      <c r="B155" s="8"/>
      <c r="C155" s="8"/>
      <c r="D155" s="8"/>
      <c r="E155" s="16"/>
      <c r="F155" s="8"/>
      <c r="G155" s="8"/>
      <c r="H155" s="8"/>
      <c r="I155" s="8"/>
      <c r="J155" s="13"/>
      <c r="K155" s="13"/>
      <c r="L155" s="13"/>
      <c r="M155" s="13"/>
      <c r="N155" s="13"/>
      <c r="O155" s="13"/>
      <c r="P155" s="13"/>
      <c r="Q155" s="13"/>
      <c r="R155" s="13"/>
      <c r="S155" s="13"/>
      <c r="T155" s="13"/>
      <c r="U155" s="13"/>
      <c r="V155" s="13"/>
      <c r="W155" s="13"/>
      <c r="X155" s="13"/>
      <c r="Y155" s="13"/>
      <c r="Z155" s="13"/>
      <c r="AA155" s="13"/>
    </row>
    <row r="156" spans="1:27" ht="22.5" customHeight="1">
      <c r="A156" s="16" t="s">
        <v>337</v>
      </c>
      <c r="B156" s="8"/>
      <c r="C156" s="8"/>
      <c r="D156" s="8"/>
      <c r="E156" s="16"/>
      <c r="F156" s="8"/>
      <c r="G156" s="8"/>
      <c r="H156" s="8"/>
      <c r="I156" s="8"/>
      <c r="J156" s="13"/>
      <c r="K156" s="13"/>
      <c r="L156" s="13"/>
      <c r="M156" s="13"/>
      <c r="N156" s="13"/>
      <c r="O156" s="13"/>
      <c r="P156" s="13"/>
      <c r="Q156" s="13"/>
      <c r="R156" s="13"/>
      <c r="S156" s="13"/>
      <c r="T156" s="13"/>
      <c r="U156" s="13"/>
      <c r="V156" s="13"/>
      <c r="W156" s="13"/>
      <c r="X156" s="13"/>
      <c r="Y156" s="13"/>
      <c r="Z156" s="13"/>
      <c r="AA156" s="13"/>
    </row>
    <row r="157" spans="1:27" ht="22.5" customHeight="1">
      <c r="A157" s="16" t="s">
        <v>338</v>
      </c>
      <c r="B157" s="8"/>
      <c r="C157" s="8"/>
      <c r="D157" s="8"/>
      <c r="E157" s="16"/>
      <c r="F157" s="8"/>
      <c r="G157" s="8"/>
      <c r="H157" s="8"/>
      <c r="I157" s="8"/>
      <c r="J157" s="13"/>
      <c r="K157" s="13"/>
      <c r="L157" s="13"/>
      <c r="M157" s="13"/>
      <c r="N157" s="13"/>
      <c r="O157" s="13"/>
      <c r="P157" s="13"/>
      <c r="Q157" s="13"/>
      <c r="R157" s="13"/>
      <c r="S157" s="13"/>
      <c r="T157" s="13"/>
      <c r="U157" s="13"/>
      <c r="V157" s="13"/>
      <c r="W157" s="13"/>
      <c r="X157" s="13"/>
      <c r="Y157" s="13"/>
      <c r="Z157" s="13"/>
      <c r="AA157" s="13"/>
    </row>
    <row r="158" spans="1:27" ht="22.5" customHeight="1">
      <c r="A158" s="16" t="s">
        <v>339</v>
      </c>
      <c r="B158" s="8"/>
      <c r="C158" s="8"/>
      <c r="D158" s="8"/>
      <c r="E158" s="16"/>
      <c r="F158" s="8"/>
      <c r="G158" s="8"/>
      <c r="H158" s="8"/>
      <c r="I158" s="8"/>
      <c r="J158" s="13"/>
      <c r="K158" s="13"/>
      <c r="L158" s="13"/>
      <c r="M158" s="13"/>
      <c r="N158" s="13"/>
      <c r="O158" s="13"/>
      <c r="P158" s="13"/>
      <c r="Q158" s="13"/>
      <c r="R158" s="13"/>
      <c r="S158" s="13"/>
      <c r="T158" s="13"/>
      <c r="U158" s="13"/>
      <c r="V158" s="13"/>
      <c r="W158" s="13"/>
      <c r="X158" s="13"/>
      <c r="Y158" s="13"/>
      <c r="Z158" s="13"/>
      <c r="AA158" s="13"/>
    </row>
    <row r="159" spans="1:27" ht="22.5" customHeight="1">
      <c r="A159" s="16" t="s">
        <v>340</v>
      </c>
      <c r="B159" s="8"/>
      <c r="C159" s="8"/>
      <c r="D159" s="8"/>
      <c r="E159" s="16"/>
      <c r="F159" s="8"/>
      <c r="G159" s="8"/>
      <c r="H159" s="8"/>
      <c r="I159" s="8"/>
      <c r="J159" s="13"/>
      <c r="K159" s="13"/>
      <c r="L159" s="13"/>
      <c r="M159" s="13"/>
      <c r="N159" s="13"/>
      <c r="O159" s="13"/>
      <c r="P159" s="13"/>
      <c r="Q159" s="13"/>
      <c r="R159" s="13"/>
      <c r="S159" s="13"/>
      <c r="T159" s="13"/>
      <c r="U159" s="13"/>
      <c r="V159" s="13"/>
      <c r="W159" s="13"/>
      <c r="X159" s="13"/>
      <c r="Y159" s="13"/>
      <c r="Z159" s="13"/>
      <c r="AA159" s="13"/>
    </row>
    <row r="160" spans="1:27" ht="22.5" customHeight="1">
      <c r="A160" s="16" t="s">
        <v>341</v>
      </c>
      <c r="B160" s="8"/>
      <c r="C160" s="8"/>
      <c r="D160" s="8"/>
      <c r="E160" s="16"/>
      <c r="F160" s="8"/>
      <c r="G160" s="8"/>
      <c r="H160" s="8"/>
      <c r="I160" s="8"/>
      <c r="J160" s="13"/>
      <c r="K160" s="13"/>
      <c r="L160" s="13"/>
      <c r="M160" s="13"/>
      <c r="N160" s="13"/>
      <c r="O160" s="13"/>
      <c r="P160" s="13"/>
      <c r="Q160" s="13"/>
      <c r="R160" s="13"/>
      <c r="S160" s="13"/>
      <c r="T160" s="13"/>
      <c r="U160" s="13"/>
      <c r="V160" s="13"/>
      <c r="W160" s="13"/>
      <c r="X160" s="13"/>
      <c r="Y160" s="13"/>
      <c r="Z160" s="13"/>
      <c r="AA160" s="13"/>
    </row>
    <row r="161" spans="1:27" ht="22.5" customHeight="1">
      <c r="A161" s="16" t="s">
        <v>342</v>
      </c>
      <c r="B161" s="8"/>
      <c r="C161" s="8"/>
      <c r="D161" s="8"/>
      <c r="E161" s="16"/>
      <c r="F161" s="8"/>
      <c r="G161" s="8"/>
      <c r="H161" s="8"/>
      <c r="I161" s="8"/>
      <c r="J161" s="13"/>
      <c r="K161" s="13"/>
      <c r="L161" s="13"/>
      <c r="M161" s="13"/>
      <c r="N161" s="13"/>
      <c r="O161" s="13"/>
      <c r="P161" s="13"/>
      <c r="Q161" s="13"/>
      <c r="R161" s="13"/>
      <c r="S161" s="13"/>
      <c r="T161" s="13"/>
      <c r="U161" s="13"/>
      <c r="V161" s="13"/>
      <c r="W161" s="13"/>
      <c r="X161" s="13"/>
      <c r="Y161" s="13"/>
      <c r="Z161" s="13"/>
      <c r="AA161" s="13"/>
    </row>
    <row r="162" spans="1:27" ht="22.5" customHeight="1">
      <c r="A162" s="16" t="s">
        <v>343</v>
      </c>
      <c r="B162" s="8"/>
      <c r="C162" s="8"/>
      <c r="D162" s="8"/>
      <c r="E162" s="16"/>
      <c r="F162" s="8"/>
      <c r="G162" s="8"/>
      <c r="H162" s="8"/>
      <c r="I162" s="8"/>
      <c r="J162" s="13"/>
      <c r="K162" s="13"/>
      <c r="L162" s="13"/>
      <c r="M162" s="13"/>
      <c r="N162" s="13"/>
      <c r="O162" s="13"/>
      <c r="P162" s="13"/>
      <c r="Q162" s="13"/>
      <c r="R162" s="13"/>
      <c r="S162" s="13"/>
      <c r="T162" s="13"/>
      <c r="U162" s="13"/>
      <c r="V162" s="13"/>
      <c r="W162" s="13"/>
      <c r="X162" s="13"/>
      <c r="Y162" s="13"/>
      <c r="Z162" s="13"/>
      <c r="AA162" s="13"/>
    </row>
    <row r="163" spans="1:27" ht="22.5" customHeight="1">
      <c r="A163" s="16" t="s">
        <v>344</v>
      </c>
      <c r="B163" s="8"/>
      <c r="C163" s="8"/>
      <c r="D163" s="8"/>
      <c r="E163" s="16"/>
      <c r="F163" s="8"/>
      <c r="G163" s="8"/>
      <c r="H163" s="8"/>
      <c r="I163" s="8"/>
      <c r="J163" s="13"/>
      <c r="K163" s="13"/>
      <c r="L163" s="13"/>
      <c r="M163" s="13"/>
      <c r="N163" s="13"/>
      <c r="O163" s="13"/>
      <c r="P163" s="13"/>
      <c r="Q163" s="13"/>
      <c r="R163" s="13"/>
      <c r="S163" s="13"/>
      <c r="T163" s="13"/>
      <c r="U163" s="13"/>
      <c r="V163" s="13"/>
      <c r="W163" s="13"/>
      <c r="X163" s="13"/>
      <c r="Y163" s="13"/>
      <c r="Z163" s="13"/>
      <c r="AA163" s="13"/>
    </row>
    <row r="164" spans="1:27" ht="22.5" customHeight="1">
      <c r="A164" s="16" t="s">
        <v>345</v>
      </c>
      <c r="B164" s="8"/>
      <c r="C164" s="8"/>
      <c r="D164" s="8"/>
      <c r="E164" s="16"/>
      <c r="F164" s="8"/>
      <c r="G164" s="8"/>
      <c r="H164" s="8"/>
      <c r="I164" s="8"/>
      <c r="J164" s="13"/>
      <c r="K164" s="13"/>
      <c r="L164" s="13"/>
      <c r="M164" s="13"/>
      <c r="N164" s="13"/>
      <c r="O164" s="13"/>
      <c r="P164" s="13"/>
      <c r="Q164" s="13"/>
      <c r="R164" s="13"/>
      <c r="S164" s="13"/>
      <c r="T164" s="13"/>
      <c r="U164" s="13"/>
      <c r="V164" s="13"/>
      <c r="W164" s="13"/>
      <c r="X164" s="13"/>
      <c r="Y164" s="13"/>
      <c r="Z164" s="13"/>
      <c r="AA164" s="13"/>
    </row>
    <row r="165" spans="1:27" ht="22.5" customHeight="1">
      <c r="A165" s="16" t="s">
        <v>346</v>
      </c>
      <c r="B165" s="8"/>
      <c r="C165" s="8"/>
      <c r="D165" s="8"/>
      <c r="E165" s="16"/>
      <c r="F165" s="8"/>
      <c r="G165" s="8"/>
      <c r="H165" s="8"/>
      <c r="I165" s="8"/>
      <c r="J165" s="13"/>
      <c r="K165" s="13"/>
      <c r="L165" s="13"/>
      <c r="M165" s="13"/>
      <c r="N165" s="13"/>
      <c r="O165" s="13"/>
      <c r="P165" s="13"/>
      <c r="Q165" s="13"/>
      <c r="R165" s="13"/>
      <c r="S165" s="13"/>
      <c r="T165" s="13"/>
      <c r="U165" s="13"/>
      <c r="V165" s="13"/>
      <c r="W165" s="13"/>
      <c r="X165" s="13"/>
      <c r="Y165" s="13"/>
      <c r="Z165" s="13"/>
      <c r="AA165" s="13"/>
    </row>
    <row r="166" spans="1:27" ht="22.5" customHeight="1">
      <c r="A166" s="16" t="s">
        <v>347</v>
      </c>
      <c r="B166" s="8"/>
      <c r="C166" s="8"/>
      <c r="D166" s="8"/>
      <c r="E166" s="16"/>
      <c r="F166" s="8"/>
      <c r="G166" s="8"/>
      <c r="H166" s="8"/>
      <c r="I166" s="8"/>
      <c r="J166" s="13"/>
      <c r="K166" s="13"/>
      <c r="L166" s="13"/>
      <c r="M166" s="13"/>
      <c r="N166" s="13"/>
      <c r="O166" s="13"/>
      <c r="P166" s="13"/>
      <c r="Q166" s="13"/>
      <c r="R166" s="13"/>
      <c r="S166" s="13"/>
      <c r="T166" s="13"/>
      <c r="U166" s="13"/>
      <c r="V166" s="13"/>
      <c r="W166" s="13"/>
      <c r="X166" s="13"/>
      <c r="Y166" s="13"/>
      <c r="Z166" s="13"/>
      <c r="AA166" s="13"/>
    </row>
    <row r="167" spans="1:27" ht="22.5" customHeight="1">
      <c r="A167" s="16" t="s">
        <v>348</v>
      </c>
      <c r="B167" s="8"/>
      <c r="C167" s="8"/>
      <c r="D167" s="8"/>
      <c r="E167" s="16"/>
      <c r="F167" s="8"/>
      <c r="G167" s="8"/>
      <c r="H167" s="8"/>
      <c r="I167" s="8"/>
      <c r="J167" s="13"/>
      <c r="K167" s="13"/>
      <c r="L167" s="13"/>
      <c r="M167" s="13"/>
      <c r="N167" s="13"/>
      <c r="O167" s="13"/>
      <c r="P167" s="13"/>
      <c r="Q167" s="13"/>
      <c r="R167" s="13"/>
      <c r="S167" s="13"/>
      <c r="T167" s="13"/>
      <c r="U167" s="13"/>
      <c r="V167" s="13"/>
      <c r="W167" s="13"/>
      <c r="X167" s="13"/>
      <c r="Y167" s="13"/>
      <c r="Z167" s="13"/>
      <c r="AA167" s="13"/>
    </row>
    <row r="168" spans="1:27" ht="22.5" customHeight="1">
      <c r="A168" s="16" t="s">
        <v>349</v>
      </c>
      <c r="B168" s="8"/>
      <c r="C168" s="8"/>
      <c r="D168" s="8"/>
      <c r="E168" s="16"/>
      <c r="F168" s="8"/>
      <c r="G168" s="8"/>
      <c r="H168" s="8"/>
      <c r="I168" s="8"/>
      <c r="J168" s="13"/>
      <c r="K168" s="13"/>
      <c r="L168" s="13"/>
      <c r="M168" s="13"/>
      <c r="N168" s="13"/>
      <c r="O168" s="13"/>
      <c r="P168" s="13"/>
      <c r="Q168" s="13"/>
      <c r="R168" s="13"/>
      <c r="S168" s="13"/>
      <c r="T168" s="13"/>
      <c r="U168" s="13"/>
      <c r="V168" s="13"/>
      <c r="W168" s="13"/>
      <c r="X168" s="13"/>
      <c r="Y168" s="13"/>
      <c r="Z168" s="13"/>
      <c r="AA168" s="13"/>
    </row>
    <row r="169" spans="1:27" ht="22.5" customHeight="1">
      <c r="A169" s="16" t="s">
        <v>350</v>
      </c>
      <c r="B169" s="8"/>
      <c r="C169" s="8"/>
      <c r="D169" s="8"/>
      <c r="E169" s="16"/>
      <c r="F169" s="8"/>
      <c r="G169" s="8"/>
      <c r="H169" s="8"/>
      <c r="I169" s="8"/>
      <c r="J169" s="13"/>
      <c r="K169" s="13"/>
      <c r="L169" s="13"/>
      <c r="M169" s="13"/>
      <c r="N169" s="13"/>
      <c r="O169" s="13"/>
      <c r="P169" s="13"/>
      <c r="Q169" s="13"/>
      <c r="R169" s="13"/>
      <c r="S169" s="13"/>
      <c r="T169" s="13"/>
      <c r="U169" s="13"/>
      <c r="V169" s="13"/>
      <c r="W169" s="13"/>
      <c r="X169" s="13"/>
      <c r="Y169" s="13"/>
      <c r="Z169" s="13"/>
      <c r="AA169" s="13"/>
    </row>
    <row r="170" spans="1:27" ht="22.5" customHeight="1">
      <c r="A170" s="16" t="s">
        <v>351</v>
      </c>
      <c r="B170" s="8"/>
      <c r="C170" s="8"/>
      <c r="D170" s="8"/>
      <c r="E170" s="16"/>
      <c r="F170" s="8"/>
      <c r="G170" s="8"/>
      <c r="H170" s="8"/>
      <c r="I170" s="8"/>
      <c r="J170" s="13"/>
      <c r="K170" s="13"/>
      <c r="L170" s="13"/>
      <c r="M170" s="13"/>
      <c r="N170" s="13"/>
      <c r="O170" s="13"/>
      <c r="P170" s="13"/>
      <c r="Q170" s="13"/>
      <c r="R170" s="13"/>
      <c r="S170" s="13"/>
      <c r="T170" s="13"/>
      <c r="U170" s="13"/>
      <c r="V170" s="13"/>
      <c r="W170" s="13"/>
      <c r="X170" s="13"/>
      <c r="Y170" s="13"/>
      <c r="Z170" s="13"/>
      <c r="AA170" s="13"/>
    </row>
    <row r="171" spans="1:27" ht="22.5" customHeight="1">
      <c r="A171" s="16" t="s">
        <v>352</v>
      </c>
      <c r="B171" s="8"/>
      <c r="C171" s="8"/>
      <c r="D171" s="8"/>
      <c r="E171" s="16"/>
      <c r="F171" s="8"/>
      <c r="G171" s="8"/>
      <c r="H171" s="8"/>
      <c r="I171" s="8"/>
      <c r="J171" s="13"/>
      <c r="K171" s="13"/>
      <c r="L171" s="13"/>
      <c r="M171" s="13"/>
      <c r="N171" s="13"/>
      <c r="O171" s="13"/>
      <c r="P171" s="13"/>
      <c r="Q171" s="13"/>
      <c r="R171" s="13"/>
      <c r="S171" s="13"/>
      <c r="T171" s="13"/>
      <c r="U171" s="13"/>
      <c r="V171" s="13"/>
      <c r="W171" s="13"/>
      <c r="X171" s="13"/>
      <c r="Y171" s="13"/>
      <c r="Z171" s="13"/>
      <c r="AA171" s="13"/>
    </row>
    <row r="172" spans="1:27" ht="22.5" customHeight="1">
      <c r="A172" s="16" t="s">
        <v>353</v>
      </c>
      <c r="B172" s="8"/>
      <c r="C172" s="8"/>
      <c r="D172" s="8"/>
      <c r="E172" s="16"/>
      <c r="F172" s="8"/>
      <c r="G172" s="8"/>
      <c r="H172" s="8"/>
      <c r="I172" s="8"/>
      <c r="J172" s="13"/>
      <c r="K172" s="13"/>
      <c r="L172" s="13"/>
      <c r="M172" s="13"/>
      <c r="N172" s="13"/>
      <c r="O172" s="13"/>
      <c r="P172" s="13"/>
      <c r="Q172" s="13"/>
      <c r="R172" s="13"/>
      <c r="S172" s="13"/>
      <c r="T172" s="13"/>
      <c r="U172" s="13"/>
      <c r="V172" s="13"/>
      <c r="W172" s="13"/>
      <c r="X172" s="13"/>
      <c r="Y172" s="13"/>
      <c r="Z172" s="13"/>
      <c r="AA172" s="13"/>
    </row>
    <row r="173" spans="1:27" ht="22.5" customHeight="1">
      <c r="A173" s="16" t="s">
        <v>354</v>
      </c>
      <c r="B173" s="8"/>
      <c r="C173" s="8"/>
      <c r="D173" s="8"/>
      <c r="E173" s="16"/>
      <c r="F173" s="8"/>
      <c r="G173" s="8"/>
      <c r="H173" s="8"/>
      <c r="I173" s="8"/>
      <c r="J173" s="13"/>
      <c r="K173" s="13"/>
      <c r="L173" s="13"/>
      <c r="M173" s="13"/>
      <c r="N173" s="13"/>
      <c r="O173" s="13"/>
      <c r="P173" s="13"/>
      <c r="Q173" s="13"/>
      <c r="R173" s="13"/>
      <c r="S173" s="13"/>
      <c r="T173" s="13"/>
      <c r="U173" s="13"/>
      <c r="V173" s="13"/>
      <c r="W173" s="13"/>
      <c r="X173" s="13"/>
      <c r="Y173" s="13"/>
      <c r="Z173" s="13"/>
      <c r="AA173" s="13"/>
    </row>
    <row r="174" spans="1:27" ht="22.5" customHeight="1">
      <c r="A174" s="16" t="s">
        <v>355</v>
      </c>
      <c r="B174" s="8"/>
      <c r="C174" s="8"/>
      <c r="D174" s="8"/>
      <c r="E174" s="16"/>
      <c r="F174" s="8"/>
      <c r="G174" s="8"/>
      <c r="H174" s="8"/>
      <c r="I174" s="8"/>
      <c r="J174" s="13"/>
      <c r="K174" s="13"/>
      <c r="L174" s="13"/>
      <c r="M174" s="13"/>
      <c r="N174" s="13"/>
      <c r="O174" s="13"/>
      <c r="P174" s="13"/>
      <c r="Q174" s="13"/>
      <c r="R174" s="13"/>
      <c r="S174" s="13"/>
      <c r="T174" s="13"/>
      <c r="U174" s="13"/>
      <c r="V174" s="13"/>
      <c r="W174" s="13"/>
      <c r="X174" s="13"/>
      <c r="Y174" s="13"/>
      <c r="Z174" s="13"/>
      <c r="AA174" s="13"/>
    </row>
    <row r="175" spans="1:27" ht="22.5" customHeight="1">
      <c r="A175" s="16" t="s">
        <v>356</v>
      </c>
      <c r="B175" s="8"/>
      <c r="C175" s="8"/>
      <c r="D175" s="8"/>
      <c r="E175" s="16"/>
      <c r="F175" s="8"/>
      <c r="G175" s="8"/>
      <c r="H175" s="8"/>
      <c r="I175" s="8"/>
      <c r="J175" s="13"/>
      <c r="K175" s="13"/>
      <c r="L175" s="13"/>
      <c r="M175" s="13"/>
      <c r="N175" s="13"/>
      <c r="O175" s="13"/>
      <c r="P175" s="13"/>
      <c r="Q175" s="13"/>
      <c r="R175" s="13"/>
      <c r="S175" s="13"/>
      <c r="T175" s="13"/>
      <c r="U175" s="13"/>
      <c r="V175" s="13"/>
      <c r="W175" s="13"/>
      <c r="X175" s="13"/>
      <c r="Y175" s="13"/>
      <c r="Z175" s="13"/>
      <c r="AA175" s="13"/>
    </row>
    <row r="176" spans="1:27" ht="22.5" customHeight="1">
      <c r="A176" s="16" t="s">
        <v>357</v>
      </c>
      <c r="B176" s="8"/>
      <c r="C176" s="8"/>
      <c r="D176" s="8"/>
      <c r="E176" s="16"/>
      <c r="F176" s="8"/>
      <c r="G176" s="8"/>
      <c r="H176" s="8"/>
      <c r="I176" s="8"/>
      <c r="J176" s="13"/>
      <c r="K176" s="13"/>
      <c r="L176" s="13"/>
      <c r="M176" s="13"/>
      <c r="N176" s="13"/>
      <c r="O176" s="13"/>
      <c r="P176" s="13"/>
      <c r="Q176" s="13"/>
      <c r="R176" s="13"/>
      <c r="S176" s="13"/>
      <c r="T176" s="13"/>
      <c r="U176" s="13"/>
      <c r="V176" s="13"/>
      <c r="W176" s="13"/>
      <c r="X176" s="13"/>
      <c r="Y176" s="13"/>
      <c r="Z176" s="13"/>
      <c r="AA176" s="13"/>
    </row>
    <row r="177" spans="1:27" ht="22.5" customHeight="1">
      <c r="A177" s="16" t="s">
        <v>358</v>
      </c>
      <c r="B177" s="8"/>
      <c r="C177" s="8"/>
      <c r="D177" s="8"/>
      <c r="E177" s="16"/>
      <c r="F177" s="8"/>
      <c r="G177" s="8"/>
      <c r="H177" s="8"/>
      <c r="I177" s="8"/>
      <c r="J177" s="13"/>
      <c r="K177" s="13"/>
      <c r="L177" s="13"/>
      <c r="M177" s="13"/>
      <c r="N177" s="13"/>
      <c r="O177" s="13"/>
      <c r="P177" s="13"/>
      <c r="Q177" s="13"/>
      <c r="R177" s="13"/>
      <c r="S177" s="13"/>
      <c r="T177" s="13"/>
      <c r="U177" s="13"/>
      <c r="V177" s="13"/>
      <c r="W177" s="13"/>
      <c r="X177" s="13"/>
      <c r="Y177" s="13"/>
      <c r="Z177" s="13"/>
      <c r="AA177" s="13"/>
    </row>
    <row r="178" spans="1:27" ht="22.5" customHeight="1">
      <c r="A178" s="16" t="s">
        <v>359</v>
      </c>
      <c r="B178" s="8"/>
      <c r="C178" s="8"/>
      <c r="D178" s="8"/>
      <c r="E178" s="16"/>
      <c r="F178" s="8"/>
      <c r="G178" s="8"/>
      <c r="H178" s="8"/>
      <c r="I178" s="8"/>
      <c r="J178" s="13"/>
      <c r="K178" s="13"/>
      <c r="L178" s="13"/>
      <c r="M178" s="13"/>
      <c r="N178" s="13"/>
      <c r="O178" s="13"/>
      <c r="P178" s="13"/>
      <c r="Q178" s="13"/>
      <c r="R178" s="13"/>
      <c r="S178" s="13"/>
      <c r="T178" s="13"/>
      <c r="U178" s="13"/>
      <c r="V178" s="13"/>
      <c r="W178" s="13"/>
      <c r="X178" s="13"/>
      <c r="Y178" s="13"/>
      <c r="Z178" s="13"/>
      <c r="AA178" s="13"/>
    </row>
    <row r="179" spans="1:27" ht="22.5" customHeight="1">
      <c r="A179" s="16" t="s">
        <v>360</v>
      </c>
      <c r="B179" s="8"/>
      <c r="C179" s="8"/>
      <c r="D179" s="8"/>
      <c r="E179" s="16"/>
      <c r="F179" s="8"/>
      <c r="G179" s="8"/>
      <c r="H179" s="8"/>
      <c r="I179" s="8"/>
      <c r="J179" s="13"/>
      <c r="K179" s="13"/>
      <c r="L179" s="13"/>
      <c r="M179" s="13"/>
      <c r="N179" s="13"/>
      <c r="O179" s="13"/>
      <c r="P179" s="13"/>
      <c r="Q179" s="13"/>
      <c r="R179" s="13"/>
      <c r="S179" s="13"/>
      <c r="T179" s="13"/>
      <c r="U179" s="13"/>
      <c r="V179" s="13"/>
      <c r="W179" s="13"/>
      <c r="X179" s="13"/>
      <c r="Y179" s="13"/>
      <c r="Z179" s="13"/>
      <c r="AA179" s="13"/>
    </row>
    <row r="180" spans="1:27" ht="22.5" customHeight="1">
      <c r="A180" s="16" t="s">
        <v>361</v>
      </c>
      <c r="B180" s="8"/>
      <c r="C180" s="8"/>
      <c r="D180" s="8"/>
      <c r="E180" s="16"/>
      <c r="F180" s="8"/>
      <c r="G180" s="8"/>
      <c r="H180" s="8"/>
      <c r="I180" s="8"/>
      <c r="J180" s="13"/>
      <c r="K180" s="13"/>
      <c r="L180" s="13"/>
      <c r="M180" s="13"/>
      <c r="N180" s="13"/>
      <c r="O180" s="13"/>
      <c r="P180" s="13"/>
      <c r="Q180" s="13"/>
      <c r="R180" s="13"/>
      <c r="S180" s="13"/>
      <c r="T180" s="13"/>
      <c r="U180" s="13"/>
      <c r="V180" s="13"/>
      <c r="W180" s="13"/>
      <c r="X180" s="13"/>
      <c r="Y180" s="13"/>
      <c r="Z180" s="13"/>
      <c r="AA180" s="13"/>
    </row>
    <row r="181" spans="1:27" ht="22.5" customHeight="1">
      <c r="A181" s="16" t="s">
        <v>362</v>
      </c>
      <c r="B181" s="8"/>
      <c r="C181" s="8"/>
      <c r="D181" s="8"/>
      <c r="E181" s="16"/>
      <c r="F181" s="8"/>
      <c r="G181" s="8"/>
      <c r="H181" s="8"/>
      <c r="I181" s="8"/>
      <c r="J181" s="13"/>
      <c r="K181" s="13"/>
      <c r="L181" s="13"/>
      <c r="M181" s="13"/>
      <c r="N181" s="13"/>
      <c r="O181" s="13"/>
      <c r="P181" s="13"/>
      <c r="Q181" s="13"/>
      <c r="R181" s="13"/>
      <c r="S181" s="13"/>
      <c r="T181" s="13"/>
      <c r="U181" s="13"/>
      <c r="V181" s="13"/>
      <c r="W181" s="13"/>
      <c r="X181" s="13"/>
      <c r="Y181" s="13"/>
      <c r="Z181" s="13"/>
      <c r="AA181" s="13"/>
    </row>
    <row r="182" spans="1:27" ht="22.5" customHeight="1">
      <c r="A182" s="16" t="s">
        <v>363</v>
      </c>
      <c r="B182" s="8"/>
      <c r="C182" s="8"/>
      <c r="D182" s="8"/>
      <c r="E182" s="16"/>
      <c r="F182" s="8"/>
      <c r="G182" s="8"/>
      <c r="H182" s="8"/>
      <c r="I182" s="8"/>
      <c r="J182" s="13"/>
      <c r="K182" s="13"/>
      <c r="L182" s="13"/>
      <c r="M182" s="13"/>
      <c r="N182" s="13"/>
      <c r="O182" s="13"/>
      <c r="P182" s="13"/>
      <c r="Q182" s="13"/>
      <c r="R182" s="13"/>
      <c r="S182" s="13"/>
      <c r="T182" s="13"/>
      <c r="U182" s="13"/>
      <c r="V182" s="13"/>
      <c r="W182" s="13"/>
      <c r="X182" s="13"/>
      <c r="Y182" s="13"/>
      <c r="Z182" s="13"/>
      <c r="AA182" s="13"/>
    </row>
    <row r="183" spans="1:27" ht="22.5" customHeight="1">
      <c r="A183" s="16" t="s">
        <v>364</v>
      </c>
      <c r="B183" s="8"/>
      <c r="C183" s="8"/>
      <c r="D183" s="8"/>
      <c r="E183" s="16"/>
      <c r="F183" s="8"/>
      <c r="G183" s="8"/>
      <c r="H183" s="8"/>
      <c r="I183" s="8"/>
      <c r="J183" s="13"/>
      <c r="K183" s="13"/>
      <c r="L183" s="13"/>
      <c r="M183" s="13"/>
      <c r="N183" s="13"/>
      <c r="O183" s="13"/>
      <c r="P183" s="13"/>
      <c r="Q183" s="13"/>
      <c r="R183" s="13"/>
      <c r="S183" s="13"/>
      <c r="T183" s="13"/>
      <c r="U183" s="13"/>
      <c r="V183" s="13"/>
      <c r="W183" s="13"/>
      <c r="X183" s="13"/>
      <c r="Y183" s="13"/>
      <c r="Z183" s="13"/>
      <c r="AA183" s="13"/>
    </row>
    <row r="184" spans="1:27" ht="22.5" customHeight="1">
      <c r="A184" s="16" t="s">
        <v>365</v>
      </c>
      <c r="B184" s="8"/>
      <c r="C184" s="8"/>
      <c r="D184" s="8"/>
      <c r="E184" s="16"/>
      <c r="F184" s="8"/>
      <c r="G184" s="8"/>
      <c r="H184" s="8"/>
      <c r="I184" s="8"/>
      <c r="J184" s="13"/>
      <c r="K184" s="13"/>
      <c r="L184" s="13"/>
      <c r="M184" s="13"/>
      <c r="N184" s="13"/>
      <c r="O184" s="13"/>
      <c r="P184" s="13"/>
      <c r="Q184" s="13"/>
      <c r="R184" s="13"/>
      <c r="S184" s="13"/>
      <c r="T184" s="13"/>
      <c r="U184" s="13"/>
      <c r="V184" s="13"/>
      <c r="W184" s="13"/>
      <c r="X184" s="13"/>
      <c r="Y184" s="13"/>
      <c r="Z184" s="13"/>
      <c r="AA184" s="13"/>
    </row>
    <row r="185" spans="1:27" ht="22.5" customHeight="1">
      <c r="A185" s="16" t="s">
        <v>366</v>
      </c>
      <c r="B185" s="8"/>
      <c r="C185" s="8"/>
      <c r="D185" s="8"/>
      <c r="E185" s="16"/>
      <c r="F185" s="8"/>
      <c r="G185" s="8"/>
      <c r="H185" s="8"/>
      <c r="I185" s="8"/>
      <c r="J185" s="13"/>
      <c r="K185" s="13"/>
      <c r="L185" s="13"/>
      <c r="M185" s="13"/>
      <c r="N185" s="13"/>
      <c r="O185" s="13"/>
      <c r="P185" s="13"/>
      <c r="Q185" s="13"/>
      <c r="R185" s="13"/>
      <c r="S185" s="13"/>
      <c r="T185" s="13"/>
      <c r="U185" s="13"/>
      <c r="V185" s="13"/>
      <c r="W185" s="13"/>
      <c r="X185" s="13"/>
      <c r="Y185" s="13"/>
      <c r="Z185" s="13"/>
      <c r="AA185" s="13"/>
    </row>
    <row r="186" spans="1:27" ht="22.5" customHeight="1">
      <c r="A186" s="16" t="s">
        <v>367</v>
      </c>
      <c r="B186" s="8"/>
      <c r="C186" s="8"/>
      <c r="D186" s="8"/>
      <c r="E186" s="16"/>
      <c r="F186" s="8"/>
      <c r="G186" s="8"/>
      <c r="H186" s="8"/>
      <c r="I186" s="8"/>
      <c r="J186" s="13"/>
      <c r="K186" s="13"/>
      <c r="L186" s="13"/>
      <c r="M186" s="13"/>
      <c r="N186" s="13"/>
      <c r="O186" s="13"/>
      <c r="P186" s="13"/>
      <c r="Q186" s="13"/>
      <c r="R186" s="13"/>
      <c r="S186" s="13"/>
      <c r="T186" s="13"/>
      <c r="U186" s="13"/>
      <c r="V186" s="13"/>
      <c r="W186" s="13"/>
      <c r="X186" s="13"/>
      <c r="Y186" s="13"/>
      <c r="Z186" s="13"/>
      <c r="AA186" s="13"/>
    </row>
    <row r="187" spans="1:27" ht="22.5" customHeight="1">
      <c r="A187" s="16" t="s">
        <v>368</v>
      </c>
      <c r="B187" s="8"/>
      <c r="C187" s="8"/>
      <c r="D187" s="8"/>
      <c r="E187" s="16"/>
      <c r="F187" s="8"/>
      <c r="G187" s="8"/>
      <c r="H187" s="8"/>
      <c r="I187" s="8"/>
      <c r="J187" s="13"/>
      <c r="K187" s="13"/>
      <c r="L187" s="13"/>
      <c r="M187" s="13"/>
      <c r="N187" s="13"/>
      <c r="O187" s="13"/>
      <c r="P187" s="13"/>
      <c r="Q187" s="13"/>
      <c r="R187" s="13"/>
      <c r="S187" s="13"/>
      <c r="T187" s="13"/>
      <c r="U187" s="13"/>
      <c r="V187" s="13"/>
      <c r="W187" s="13"/>
      <c r="X187" s="13"/>
      <c r="Y187" s="13"/>
      <c r="Z187" s="13"/>
      <c r="AA187" s="13"/>
    </row>
    <row r="188" spans="1:27" ht="22.5" customHeight="1">
      <c r="A188" s="16" t="s">
        <v>369</v>
      </c>
      <c r="B188" s="8"/>
      <c r="C188" s="8"/>
      <c r="D188" s="8"/>
      <c r="E188" s="16"/>
      <c r="F188" s="8"/>
      <c r="G188" s="8"/>
      <c r="H188" s="8"/>
      <c r="I188" s="8"/>
      <c r="J188" s="13"/>
      <c r="K188" s="13"/>
      <c r="L188" s="13"/>
      <c r="M188" s="13"/>
      <c r="N188" s="13"/>
      <c r="O188" s="13"/>
      <c r="P188" s="13"/>
      <c r="Q188" s="13"/>
      <c r="R188" s="13"/>
      <c r="S188" s="13"/>
      <c r="T188" s="13"/>
      <c r="U188" s="13"/>
      <c r="V188" s="13"/>
      <c r="W188" s="13"/>
      <c r="X188" s="13"/>
      <c r="Y188" s="13"/>
      <c r="Z188" s="13"/>
      <c r="AA188" s="13"/>
    </row>
    <row r="189" spans="1:27" ht="22.5" customHeight="1">
      <c r="A189" s="16" t="s">
        <v>370</v>
      </c>
      <c r="B189" s="8"/>
      <c r="C189" s="8"/>
      <c r="D189" s="8"/>
      <c r="E189" s="16"/>
      <c r="F189" s="8"/>
      <c r="G189" s="8"/>
      <c r="H189" s="8"/>
      <c r="I189" s="8"/>
      <c r="J189" s="13"/>
      <c r="K189" s="13"/>
      <c r="L189" s="13"/>
      <c r="M189" s="13"/>
      <c r="N189" s="13"/>
      <c r="O189" s="13"/>
      <c r="P189" s="13"/>
      <c r="Q189" s="13"/>
      <c r="R189" s="13"/>
      <c r="S189" s="13"/>
      <c r="T189" s="13"/>
      <c r="U189" s="13"/>
      <c r="V189" s="13"/>
      <c r="W189" s="13"/>
      <c r="X189" s="13"/>
      <c r="Y189" s="13"/>
      <c r="Z189" s="13"/>
      <c r="AA189" s="13"/>
    </row>
    <row r="190" spans="1:27" ht="22.5" customHeight="1">
      <c r="A190" s="16" t="s">
        <v>371</v>
      </c>
      <c r="B190" s="8"/>
      <c r="C190" s="8"/>
      <c r="D190" s="8"/>
      <c r="E190" s="16"/>
      <c r="F190" s="8"/>
      <c r="G190" s="8"/>
      <c r="H190" s="8"/>
      <c r="I190" s="8"/>
      <c r="J190" s="13"/>
      <c r="K190" s="13"/>
      <c r="L190" s="13"/>
      <c r="M190" s="13"/>
      <c r="N190" s="13"/>
      <c r="O190" s="13"/>
      <c r="P190" s="13"/>
      <c r="Q190" s="13"/>
      <c r="R190" s="13"/>
      <c r="S190" s="13"/>
      <c r="T190" s="13"/>
      <c r="U190" s="13"/>
      <c r="V190" s="13"/>
      <c r="W190" s="13"/>
      <c r="X190" s="13"/>
      <c r="Y190" s="13"/>
      <c r="Z190" s="13"/>
      <c r="AA190" s="13"/>
    </row>
    <row r="191" spans="1:27" ht="22.5" customHeight="1">
      <c r="A191" s="16" t="s">
        <v>372</v>
      </c>
      <c r="B191" s="8"/>
      <c r="C191" s="8"/>
      <c r="D191" s="8"/>
      <c r="E191" s="16"/>
      <c r="F191" s="8"/>
      <c r="G191" s="8"/>
      <c r="H191" s="8"/>
      <c r="I191" s="8"/>
      <c r="J191" s="13"/>
      <c r="K191" s="13"/>
      <c r="L191" s="13"/>
      <c r="M191" s="13"/>
      <c r="N191" s="13"/>
      <c r="O191" s="13"/>
      <c r="P191" s="13"/>
      <c r="Q191" s="13"/>
      <c r="R191" s="13"/>
      <c r="S191" s="13"/>
      <c r="T191" s="13"/>
      <c r="U191" s="13"/>
      <c r="V191" s="13"/>
      <c r="W191" s="13"/>
      <c r="X191" s="13"/>
      <c r="Y191" s="13"/>
      <c r="Z191" s="13"/>
      <c r="AA191" s="13"/>
    </row>
    <row r="192" spans="1:27" ht="22.5" customHeight="1">
      <c r="A192" s="16" t="s">
        <v>373</v>
      </c>
      <c r="B192" s="8"/>
      <c r="C192" s="8"/>
      <c r="D192" s="8"/>
      <c r="E192" s="16"/>
      <c r="F192" s="8"/>
      <c r="G192" s="8"/>
      <c r="H192" s="8"/>
      <c r="I192" s="8"/>
      <c r="J192" s="13"/>
      <c r="K192" s="13"/>
      <c r="L192" s="13"/>
      <c r="M192" s="13"/>
      <c r="N192" s="13"/>
      <c r="O192" s="13"/>
      <c r="P192" s="13"/>
      <c r="Q192" s="13"/>
      <c r="R192" s="13"/>
      <c r="S192" s="13"/>
      <c r="T192" s="13"/>
      <c r="U192" s="13"/>
      <c r="V192" s="13"/>
      <c r="W192" s="13"/>
      <c r="X192" s="13"/>
      <c r="Y192" s="13"/>
      <c r="Z192" s="13"/>
      <c r="AA192" s="13"/>
    </row>
    <row r="193" spans="1:27" ht="22.5" customHeight="1">
      <c r="A193" s="16" t="s">
        <v>374</v>
      </c>
      <c r="B193" s="8"/>
      <c r="C193" s="8"/>
      <c r="D193" s="8"/>
      <c r="E193" s="16"/>
      <c r="F193" s="8"/>
      <c r="G193" s="8"/>
      <c r="H193" s="8"/>
      <c r="I193" s="8"/>
      <c r="J193" s="13"/>
      <c r="K193" s="13"/>
      <c r="L193" s="13"/>
      <c r="M193" s="13"/>
      <c r="N193" s="13"/>
      <c r="O193" s="13"/>
      <c r="P193" s="13"/>
      <c r="Q193" s="13"/>
      <c r="R193" s="13"/>
      <c r="S193" s="13"/>
      <c r="T193" s="13"/>
      <c r="U193" s="13"/>
      <c r="V193" s="13"/>
      <c r="W193" s="13"/>
      <c r="X193" s="13"/>
      <c r="Y193" s="13"/>
      <c r="Z193" s="13"/>
      <c r="AA193" s="13"/>
    </row>
    <row r="194" spans="1:27" ht="22.5" customHeight="1">
      <c r="A194" s="16" t="s">
        <v>375</v>
      </c>
      <c r="B194" s="8"/>
      <c r="C194" s="8"/>
      <c r="D194" s="8"/>
      <c r="E194" s="16"/>
      <c r="F194" s="8"/>
      <c r="G194" s="8"/>
      <c r="H194" s="8"/>
      <c r="I194" s="8"/>
      <c r="J194" s="13"/>
      <c r="K194" s="13"/>
      <c r="L194" s="13"/>
      <c r="M194" s="13"/>
      <c r="N194" s="13"/>
      <c r="O194" s="13"/>
      <c r="P194" s="13"/>
      <c r="Q194" s="13"/>
      <c r="R194" s="13"/>
      <c r="S194" s="13"/>
      <c r="T194" s="13"/>
      <c r="U194" s="13"/>
      <c r="V194" s="13"/>
      <c r="W194" s="13"/>
      <c r="X194" s="13"/>
      <c r="Y194" s="13"/>
      <c r="Z194" s="13"/>
      <c r="AA194" s="13"/>
    </row>
    <row r="195" spans="1:27" ht="22.5" customHeight="1">
      <c r="A195" s="16" t="s">
        <v>376</v>
      </c>
      <c r="B195" s="8"/>
      <c r="C195" s="8"/>
      <c r="D195" s="8"/>
      <c r="E195" s="16"/>
      <c r="F195" s="8"/>
      <c r="G195" s="8"/>
      <c r="H195" s="8"/>
      <c r="I195" s="8"/>
      <c r="J195" s="13"/>
      <c r="K195" s="13"/>
      <c r="L195" s="13"/>
      <c r="M195" s="13"/>
      <c r="N195" s="13"/>
      <c r="O195" s="13"/>
      <c r="P195" s="13"/>
      <c r="Q195" s="13"/>
      <c r="R195" s="13"/>
      <c r="S195" s="13"/>
      <c r="T195" s="13"/>
      <c r="U195" s="13"/>
      <c r="V195" s="13"/>
      <c r="W195" s="13"/>
      <c r="X195" s="13"/>
      <c r="Y195" s="13"/>
      <c r="Z195" s="13"/>
      <c r="AA195" s="13"/>
    </row>
    <row r="196" spans="1:27" ht="22.5" customHeight="1">
      <c r="A196" s="16" t="s">
        <v>377</v>
      </c>
      <c r="B196" s="8"/>
      <c r="C196" s="8"/>
      <c r="D196" s="8"/>
      <c r="E196" s="16"/>
      <c r="F196" s="8"/>
      <c r="G196" s="8"/>
      <c r="H196" s="8"/>
      <c r="I196" s="8"/>
      <c r="J196" s="13"/>
      <c r="K196" s="13"/>
      <c r="L196" s="13"/>
      <c r="M196" s="13"/>
      <c r="N196" s="13"/>
      <c r="O196" s="13"/>
      <c r="P196" s="13"/>
      <c r="Q196" s="13"/>
      <c r="R196" s="13"/>
      <c r="S196" s="13"/>
      <c r="T196" s="13"/>
      <c r="U196" s="13"/>
      <c r="V196" s="13"/>
      <c r="W196" s="13"/>
      <c r="X196" s="13"/>
      <c r="Y196" s="13"/>
      <c r="Z196" s="13"/>
      <c r="AA196" s="13"/>
    </row>
    <row r="197" spans="1:27" ht="22.5" customHeight="1">
      <c r="A197" s="16" t="s">
        <v>378</v>
      </c>
      <c r="B197" s="8"/>
      <c r="C197" s="8"/>
      <c r="D197" s="8"/>
      <c r="E197" s="16"/>
      <c r="F197" s="8"/>
      <c r="G197" s="8"/>
      <c r="H197" s="8"/>
      <c r="I197" s="8"/>
      <c r="J197" s="13"/>
      <c r="K197" s="13"/>
      <c r="L197" s="13"/>
      <c r="M197" s="13"/>
      <c r="N197" s="13"/>
      <c r="O197" s="13"/>
      <c r="P197" s="13"/>
      <c r="Q197" s="13"/>
      <c r="R197" s="13"/>
      <c r="S197" s="13"/>
      <c r="T197" s="13"/>
      <c r="U197" s="13"/>
      <c r="V197" s="13"/>
      <c r="W197" s="13"/>
      <c r="X197" s="13"/>
      <c r="Y197" s="13"/>
      <c r="Z197" s="13"/>
      <c r="AA197" s="13"/>
    </row>
    <row r="198" spans="1:27" ht="22.5" customHeight="1">
      <c r="A198" s="16" t="s">
        <v>379</v>
      </c>
      <c r="B198" s="8"/>
      <c r="C198" s="8"/>
      <c r="D198" s="8"/>
      <c r="E198" s="16"/>
      <c r="F198" s="8"/>
      <c r="G198" s="8"/>
      <c r="H198" s="8"/>
      <c r="I198" s="8"/>
      <c r="J198" s="13"/>
      <c r="K198" s="13"/>
      <c r="L198" s="13"/>
      <c r="M198" s="13"/>
      <c r="N198" s="13"/>
      <c r="O198" s="13"/>
      <c r="P198" s="13"/>
      <c r="Q198" s="13"/>
      <c r="R198" s="13"/>
      <c r="S198" s="13"/>
      <c r="T198" s="13"/>
      <c r="U198" s="13"/>
      <c r="V198" s="13"/>
      <c r="W198" s="13"/>
      <c r="X198" s="13"/>
      <c r="Y198" s="13"/>
      <c r="Z198" s="13"/>
      <c r="AA198" s="13"/>
    </row>
    <row r="199" spans="1:27" ht="22.5" customHeight="1">
      <c r="A199" s="16" t="s">
        <v>380</v>
      </c>
      <c r="B199" s="8"/>
      <c r="C199" s="8"/>
      <c r="D199" s="8"/>
      <c r="E199" s="16"/>
      <c r="F199" s="8"/>
      <c r="G199" s="8"/>
      <c r="H199" s="8"/>
      <c r="I199" s="8"/>
      <c r="J199" s="13"/>
      <c r="K199" s="13"/>
      <c r="L199" s="13"/>
      <c r="M199" s="13"/>
      <c r="N199" s="13"/>
      <c r="O199" s="13"/>
      <c r="P199" s="13"/>
      <c r="Q199" s="13"/>
      <c r="R199" s="13"/>
      <c r="S199" s="13"/>
      <c r="T199" s="13"/>
      <c r="U199" s="13"/>
      <c r="V199" s="13"/>
      <c r="W199" s="13"/>
      <c r="X199" s="13"/>
      <c r="Y199" s="13"/>
      <c r="Z199" s="13"/>
      <c r="AA199" s="13"/>
    </row>
    <row r="200" spans="1:27" ht="22.5" customHeight="1">
      <c r="A200" s="16" t="s">
        <v>381</v>
      </c>
      <c r="B200" s="8"/>
      <c r="C200" s="8"/>
      <c r="D200" s="8"/>
      <c r="E200" s="16"/>
      <c r="F200" s="8"/>
      <c r="G200" s="8"/>
      <c r="H200" s="8"/>
      <c r="I200" s="8"/>
      <c r="J200" s="13"/>
      <c r="K200" s="13"/>
      <c r="L200" s="13"/>
      <c r="M200" s="13"/>
      <c r="N200" s="13"/>
      <c r="O200" s="13"/>
      <c r="P200" s="13"/>
      <c r="Q200" s="13"/>
      <c r="R200" s="13"/>
      <c r="S200" s="13"/>
      <c r="T200" s="13"/>
      <c r="U200" s="13"/>
      <c r="V200" s="13"/>
      <c r="W200" s="13"/>
      <c r="X200" s="13"/>
      <c r="Y200" s="13"/>
      <c r="Z200" s="13"/>
      <c r="AA200" s="13"/>
    </row>
    <row r="201" spans="1:27" ht="22.5" customHeight="1">
      <c r="A201" s="16" t="s">
        <v>382</v>
      </c>
      <c r="B201" s="8"/>
      <c r="C201" s="8"/>
      <c r="D201" s="8"/>
      <c r="E201" s="16"/>
      <c r="F201" s="8"/>
      <c r="G201" s="8"/>
      <c r="H201" s="8"/>
      <c r="I201" s="8"/>
      <c r="J201" s="13"/>
      <c r="K201" s="13"/>
      <c r="L201" s="13"/>
      <c r="M201" s="13"/>
      <c r="N201" s="13"/>
      <c r="O201" s="13"/>
      <c r="P201" s="13"/>
      <c r="Q201" s="13"/>
      <c r="R201" s="13"/>
      <c r="S201" s="13"/>
      <c r="T201" s="13"/>
      <c r="U201" s="13"/>
      <c r="V201" s="13"/>
      <c r="W201" s="13"/>
      <c r="X201" s="13"/>
      <c r="Y201" s="13"/>
      <c r="Z201" s="13"/>
      <c r="AA201" s="13"/>
    </row>
    <row r="202" spans="1:27" ht="22.5" customHeight="1">
      <c r="A202" s="16" t="s">
        <v>383</v>
      </c>
      <c r="B202" s="8"/>
      <c r="C202" s="8"/>
      <c r="D202" s="8"/>
      <c r="E202" s="16"/>
      <c r="F202" s="8"/>
      <c r="G202" s="8"/>
      <c r="H202" s="8"/>
      <c r="I202" s="8"/>
      <c r="J202" s="13"/>
      <c r="K202" s="13"/>
      <c r="L202" s="13"/>
      <c r="M202" s="13"/>
      <c r="N202" s="13"/>
      <c r="O202" s="13"/>
      <c r="P202" s="13"/>
      <c r="Q202" s="13"/>
      <c r="R202" s="13"/>
      <c r="S202" s="13"/>
      <c r="T202" s="13"/>
      <c r="U202" s="13"/>
      <c r="V202" s="13"/>
      <c r="W202" s="13"/>
      <c r="X202" s="13"/>
      <c r="Y202" s="13"/>
      <c r="Z202" s="13"/>
      <c r="AA202" s="13"/>
    </row>
    <row r="203" spans="1:27" ht="22.5" customHeight="1">
      <c r="A203" s="16" t="s">
        <v>384</v>
      </c>
      <c r="B203" s="8"/>
      <c r="C203" s="8"/>
      <c r="D203" s="8"/>
      <c r="E203" s="16"/>
      <c r="F203" s="8"/>
      <c r="G203" s="8"/>
      <c r="H203" s="8"/>
      <c r="I203" s="8"/>
      <c r="J203" s="13"/>
      <c r="K203" s="13"/>
      <c r="L203" s="13"/>
      <c r="M203" s="13"/>
      <c r="N203" s="13"/>
      <c r="O203" s="13"/>
      <c r="P203" s="13"/>
      <c r="Q203" s="13"/>
      <c r="R203" s="13"/>
      <c r="S203" s="13"/>
      <c r="T203" s="13"/>
      <c r="U203" s="13"/>
      <c r="V203" s="13"/>
      <c r="W203" s="13"/>
      <c r="X203" s="13"/>
      <c r="Y203" s="13"/>
      <c r="Z203" s="13"/>
      <c r="AA203" s="13"/>
    </row>
    <row r="204" spans="1:27" ht="22.5" customHeight="1">
      <c r="A204" s="16" t="s">
        <v>385</v>
      </c>
      <c r="B204" s="8"/>
      <c r="C204" s="8"/>
      <c r="D204" s="8"/>
      <c r="E204" s="16"/>
      <c r="F204" s="8"/>
      <c r="G204" s="8"/>
      <c r="H204" s="8"/>
      <c r="I204" s="8"/>
      <c r="J204" s="13"/>
      <c r="K204" s="13"/>
      <c r="L204" s="13"/>
      <c r="M204" s="13"/>
      <c r="N204" s="13"/>
      <c r="O204" s="13"/>
      <c r="P204" s="13"/>
      <c r="Q204" s="13"/>
      <c r="R204" s="13"/>
      <c r="S204" s="13"/>
      <c r="T204" s="13"/>
      <c r="U204" s="13"/>
      <c r="V204" s="13"/>
      <c r="W204" s="13"/>
      <c r="X204" s="13"/>
      <c r="Y204" s="13"/>
      <c r="Z204" s="13"/>
      <c r="AA204" s="13"/>
    </row>
    <row r="205" spans="1:27" ht="22.5" customHeight="1">
      <c r="A205" s="16" t="s">
        <v>386</v>
      </c>
      <c r="B205" s="8"/>
      <c r="C205" s="8"/>
      <c r="D205" s="8"/>
      <c r="E205" s="16"/>
      <c r="F205" s="8"/>
      <c r="G205" s="8"/>
      <c r="H205" s="8"/>
      <c r="I205" s="8"/>
      <c r="J205" s="13"/>
      <c r="K205" s="13"/>
      <c r="L205" s="13"/>
      <c r="M205" s="13"/>
      <c r="N205" s="13"/>
      <c r="O205" s="13"/>
      <c r="P205" s="13"/>
      <c r="Q205" s="13"/>
      <c r="R205" s="13"/>
      <c r="S205" s="13"/>
      <c r="T205" s="13"/>
      <c r="U205" s="13"/>
      <c r="V205" s="13"/>
      <c r="W205" s="13"/>
      <c r="X205" s="13"/>
      <c r="Y205" s="13"/>
      <c r="Z205" s="13"/>
      <c r="AA205" s="13"/>
    </row>
    <row r="206" spans="1:27" ht="22.5" customHeight="1">
      <c r="A206" s="16" t="s">
        <v>387</v>
      </c>
      <c r="B206" s="8"/>
      <c r="C206" s="8"/>
      <c r="D206" s="8"/>
      <c r="E206" s="16"/>
      <c r="F206" s="8"/>
      <c r="G206" s="8"/>
      <c r="H206" s="8"/>
      <c r="I206" s="8"/>
      <c r="J206" s="13"/>
      <c r="K206" s="13"/>
      <c r="L206" s="13"/>
      <c r="M206" s="13"/>
      <c r="N206" s="13"/>
      <c r="O206" s="13"/>
      <c r="P206" s="13"/>
      <c r="Q206" s="13"/>
      <c r="R206" s="13"/>
      <c r="S206" s="13"/>
      <c r="T206" s="13"/>
      <c r="U206" s="13"/>
      <c r="V206" s="13"/>
      <c r="W206" s="13"/>
      <c r="X206" s="13"/>
      <c r="Y206" s="13"/>
      <c r="Z206" s="13"/>
      <c r="AA206" s="13"/>
    </row>
    <row r="207" spans="1:27" ht="22.5" customHeight="1">
      <c r="A207" s="16" t="s">
        <v>388</v>
      </c>
      <c r="B207" s="8"/>
      <c r="C207" s="8"/>
      <c r="D207" s="8"/>
      <c r="E207" s="16"/>
      <c r="F207" s="8"/>
      <c r="G207" s="8"/>
      <c r="H207" s="8"/>
      <c r="I207" s="8"/>
      <c r="J207" s="13"/>
      <c r="K207" s="13"/>
      <c r="L207" s="13"/>
      <c r="M207" s="13"/>
      <c r="N207" s="13"/>
      <c r="O207" s="13"/>
      <c r="P207" s="13"/>
      <c r="Q207" s="13"/>
      <c r="R207" s="13"/>
      <c r="S207" s="13"/>
      <c r="T207" s="13"/>
      <c r="U207" s="13"/>
      <c r="V207" s="13"/>
      <c r="W207" s="13"/>
      <c r="X207" s="13"/>
      <c r="Y207" s="13"/>
      <c r="Z207" s="13"/>
      <c r="AA207" s="13"/>
    </row>
    <row r="208" spans="1:27" ht="22.5" customHeight="1">
      <c r="A208" s="16" t="s">
        <v>389</v>
      </c>
      <c r="B208" s="8"/>
      <c r="C208" s="8"/>
      <c r="D208" s="8"/>
      <c r="E208" s="16"/>
      <c r="F208" s="8"/>
      <c r="G208" s="8"/>
      <c r="H208" s="8"/>
      <c r="I208" s="8"/>
      <c r="J208" s="13"/>
      <c r="K208" s="13"/>
      <c r="L208" s="13"/>
      <c r="M208" s="13"/>
      <c r="N208" s="13"/>
      <c r="O208" s="13"/>
      <c r="P208" s="13"/>
      <c r="Q208" s="13"/>
      <c r="R208" s="13"/>
      <c r="S208" s="13"/>
      <c r="T208" s="13"/>
      <c r="U208" s="13"/>
      <c r="V208" s="13"/>
      <c r="W208" s="13"/>
      <c r="X208" s="13"/>
      <c r="Y208" s="13"/>
      <c r="Z208" s="13"/>
      <c r="AA208" s="13"/>
    </row>
    <row r="209" spans="1:27" ht="22.5" customHeight="1">
      <c r="A209" s="16" t="s">
        <v>390</v>
      </c>
      <c r="B209" s="8"/>
      <c r="C209" s="8"/>
      <c r="D209" s="8"/>
      <c r="E209" s="16"/>
      <c r="F209" s="8"/>
      <c r="G209" s="8"/>
      <c r="H209" s="8"/>
      <c r="I209" s="8"/>
      <c r="J209" s="13"/>
      <c r="K209" s="13"/>
      <c r="L209" s="13"/>
      <c r="M209" s="13"/>
      <c r="N209" s="13"/>
      <c r="O209" s="13"/>
      <c r="P209" s="13"/>
      <c r="Q209" s="13"/>
      <c r="R209" s="13"/>
      <c r="S209" s="13"/>
      <c r="T209" s="13"/>
      <c r="U209" s="13"/>
      <c r="V209" s="13"/>
      <c r="W209" s="13"/>
      <c r="X209" s="13"/>
      <c r="Y209" s="13"/>
      <c r="Z209" s="13"/>
      <c r="AA209" s="13"/>
    </row>
    <row r="210" spans="1:27" ht="22.5" customHeight="1">
      <c r="A210" s="16" t="s">
        <v>391</v>
      </c>
      <c r="B210" s="8"/>
      <c r="C210" s="8"/>
      <c r="D210" s="8"/>
      <c r="E210" s="16"/>
      <c r="F210" s="8"/>
      <c r="G210" s="8"/>
      <c r="H210" s="8"/>
      <c r="I210" s="8"/>
      <c r="J210" s="13"/>
      <c r="K210" s="13"/>
      <c r="L210" s="13"/>
      <c r="M210" s="13"/>
      <c r="N210" s="13"/>
      <c r="O210" s="13"/>
      <c r="P210" s="13"/>
      <c r="Q210" s="13"/>
      <c r="R210" s="13"/>
      <c r="S210" s="13"/>
      <c r="T210" s="13"/>
      <c r="U210" s="13"/>
      <c r="V210" s="13"/>
      <c r="W210" s="13"/>
      <c r="X210" s="13"/>
      <c r="Y210" s="13"/>
      <c r="Z210" s="13"/>
      <c r="AA210" s="13"/>
    </row>
    <row r="211" spans="1:27" ht="22.5" customHeight="1">
      <c r="A211" s="16" t="s">
        <v>392</v>
      </c>
      <c r="B211" s="8"/>
      <c r="C211" s="8"/>
      <c r="D211" s="8"/>
      <c r="E211" s="16"/>
      <c r="F211" s="8"/>
      <c r="G211" s="8"/>
      <c r="H211" s="8"/>
      <c r="I211" s="8"/>
      <c r="J211" s="13"/>
      <c r="K211" s="13"/>
      <c r="L211" s="13"/>
      <c r="M211" s="13"/>
      <c r="N211" s="13"/>
      <c r="O211" s="13"/>
      <c r="P211" s="13"/>
      <c r="Q211" s="13"/>
      <c r="R211" s="13"/>
      <c r="S211" s="13"/>
      <c r="T211" s="13"/>
      <c r="U211" s="13"/>
      <c r="V211" s="13"/>
      <c r="W211" s="13"/>
      <c r="X211" s="13"/>
      <c r="Y211" s="13"/>
      <c r="Z211" s="13"/>
      <c r="AA211" s="13"/>
    </row>
    <row r="212" spans="1:27" ht="22.5" customHeight="1">
      <c r="A212" s="16" t="s">
        <v>393</v>
      </c>
      <c r="B212" s="8"/>
      <c r="C212" s="8"/>
      <c r="D212" s="8"/>
      <c r="E212" s="16"/>
      <c r="F212" s="8"/>
      <c r="G212" s="8"/>
      <c r="H212" s="8"/>
      <c r="I212" s="8"/>
      <c r="J212" s="13"/>
      <c r="K212" s="13"/>
      <c r="L212" s="13"/>
      <c r="M212" s="13"/>
      <c r="N212" s="13"/>
      <c r="O212" s="13"/>
      <c r="P212" s="13"/>
      <c r="Q212" s="13"/>
      <c r="R212" s="13"/>
      <c r="S212" s="13"/>
      <c r="T212" s="13"/>
      <c r="U212" s="13"/>
      <c r="V212" s="13"/>
      <c r="W212" s="13"/>
      <c r="X212" s="13"/>
      <c r="Y212" s="13"/>
      <c r="Z212" s="13"/>
      <c r="AA212" s="13"/>
    </row>
    <row r="213" spans="1:27" ht="22.5" customHeight="1">
      <c r="A213" s="16" t="s">
        <v>394</v>
      </c>
      <c r="B213" s="8"/>
      <c r="C213" s="8"/>
      <c r="D213" s="8"/>
      <c r="E213" s="16"/>
      <c r="F213" s="8"/>
      <c r="G213" s="8"/>
      <c r="H213" s="8"/>
      <c r="I213" s="8"/>
      <c r="J213" s="13"/>
      <c r="K213" s="13"/>
      <c r="L213" s="13"/>
      <c r="M213" s="13"/>
      <c r="N213" s="13"/>
      <c r="O213" s="13"/>
      <c r="P213" s="13"/>
      <c r="Q213" s="13"/>
      <c r="R213" s="13"/>
      <c r="S213" s="13"/>
      <c r="T213" s="13"/>
      <c r="U213" s="13"/>
      <c r="V213" s="13"/>
      <c r="W213" s="13"/>
      <c r="X213" s="13"/>
      <c r="Y213" s="13"/>
      <c r="Z213" s="13"/>
      <c r="AA213" s="13"/>
    </row>
    <row r="214" spans="1:27" ht="22.5" customHeight="1">
      <c r="A214" s="16" t="s">
        <v>395</v>
      </c>
      <c r="B214" s="8"/>
      <c r="C214" s="8"/>
      <c r="D214" s="8"/>
      <c r="E214" s="16"/>
      <c r="F214" s="8"/>
      <c r="G214" s="8"/>
      <c r="H214" s="8"/>
      <c r="I214" s="8"/>
      <c r="J214" s="13"/>
      <c r="K214" s="13"/>
      <c r="L214" s="13"/>
      <c r="M214" s="13"/>
      <c r="N214" s="13"/>
      <c r="O214" s="13"/>
      <c r="P214" s="13"/>
      <c r="Q214" s="13"/>
      <c r="R214" s="13"/>
      <c r="S214" s="13"/>
      <c r="T214" s="13"/>
      <c r="U214" s="13"/>
      <c r="V214" s="13"/>
      <c r="W214" s="13"/>
      <c r="X214" s="13"/>
      <c r="Y214" s="13"/>
      <c r="Z214" s="13"/>
      <c r="AA214" s="13"/>
    </row>
    <row r="215" spans="1:27" ht="22.5" customHeight="1">
      <c r="A215" s="16" t="s">
        <v>396</v>
      </c>
      <c r="B215" s="8"/>
      <c r="C215" s="8"/>
      <c r="D215" s="8"/>
      <c r="E215" s="16"/>
      <c r="F215" s="8"/>
      <c r="G215" s="8"/>
      <c r="H215" s="8"/>
      <c r="I215" s="8"/>
      <c r="J215" s="13"/>
      <c r="K215" s="13"/>
      <c r="L215" s="13"/>
      <c r="M215" s="13"/>
      <c r="N215" s="13"/>
      <c r="O215" s="13"/>
      <c r="P215" s="13"/>
      <c r="Q215" s="13"/>
      <c r="R215" s="13"/>
      <c r="S215" s="13"/>
      <c r="T215" s="13"/>
      <c r="U215" s="13"/>
      <c r="V215" s="13"/>
      <c r="W215" s="13"/>
      <c r="X215" s="13"/>
      <c r="Y215" s="13"/>
      <c r="Z215" s="13"/>
      <c r="AA215" s="13"/>
    </row>
    <row r="216" spans="1:27" ht="22.5" customHeight="1">
      <c r="A216" s="16" t="s">
        <v>397</v>
      </c>
      <c r="B216" s="8"/>
      <c r="C216" s="8"/>
      <c r="D216" s="8"/>
      <c r="E216" s="16"/>
      <c r="F216" s="8"/>
      <c r="G216" s="8"/>
      <c r="H216" s="8"/>
      <c r="I216" s="8"/>
      <c r="J216" s="13"/>
      <c r="K216" s="13"/>
      <c r="L216" s="13"/>
      <c r="M216" s="13"/>
      <c r="N216" s="13"/>
      <c r="O216" s="13"/>
      <c r="P216" s="13"/>
      <c r="Q216" s="13"/>
      <c r="R216" s="13"/>
      <c r="S216" s="13"/>
      <c r="T216" s="13"/>
      <c r="U216" s="13"/>
      <c r="V216" s="13"/>
      <c r="W216" s="13"/>
      <c r="X216" s="13"/>
      <c r="Y216" s="13"/>
      <c r="Z216" s="13"/>
      <c r="AA216" s="13"/>
    </row>
    <row r="217" spans="1:27" ht="22.5" customHeight="1">
      <c r="A217" s="16" t="s">
        <v>398</v>
      </c>
      <c r="B217" s="8"/>
      <c r="C217" s="8"/>
      <c r="D217" s="8"/>
      <c r="E217" s="16"/>
      <c r="F217" s="8"/>
      <c r="G217" s="8"/>
      <c r="H217" s="8"/>
      <c r="I217" s="8"/>
      <c r="J217" s="13"/>
      <c r="K217" s="13"/>
      <c r="L217" s="13"/>
      <c r="M217" s="13"/>
      <c r="N217" s="13"/>
      <c r="O217" s="13"/>
      <c r="P217" s="13"/>
      <c r="Q217" s="13"/>
      <c r="R217" s="13"/>
      <c r="S217" s="13"/>
      <c r="T217" s="13"/>
      <c r="U217" s="13"/>
      <c r="V217" s="13"/>
      <c r="W217" s="13"/>
      <c r="X217" s="13"/>
      <c r="Y217" s="13"/>
      <c r="Z217" s="13"/>
      <c r="AA217" s="13"/>
    </row>
    <row r="218" spans="1:27" ht="22.5" customHeight="1">
      <c r="A218" s="16" t="s">
        <v>399</v>
      </c>
      <c r="B218" s="8"/>
      <c r="C218" s="8"/>
      <c r="D218" s="8"/>
      <c r="E218" s="16"/>
      <c r="F218" s="8"/>
      <c r="G218" s="8"/>
      <c r="H218" s="8"/>
      <c r="I218" s="8"/>
      <c r="J218" s="13"/>
      <c r="K218" s="13"/>
      <c r="L218" s="13"/>
      <c r="M218" s="13"/>
      <c r="N218" s="13"/>
      <c r="O218" s="13"/>
      <c r="P218" s="13"/>
      <c r="Q218" s="13"/>
      <c r="R218" s="13"/>
      <c r="S218" s="13"/>
      <c r="T218" s="13"/>
      <c r="U218" s="13"/>
      <c r="V218" s="13"/>
      <c r="W218" s="13"/>
      <c r="X218" s="13"/>
      <c r="Y218" s="13"/>
      <c r="Z218" s="13"/>
      <c r="AA218" s="13"/>
    </row>
    <row r="219" spans="1:27" ht="22.5" customHeight="1">
      <c r="A219" s="16" t="s">
        <v>400</v>
      </c>
      <c r="B219" s="8"/>
      <c r="C219" s="8"/>
      <c r="D219" s="8"/>
      <c r="E219" s="16"/>
      <c r="F219" s="8"/>
      <c r="G219" s="8"/>
      <c r="H219" s="8"/>
      <c r="I219" s="8"/>
      <c r="J219" s="13"/>
      <c r="K219" s="13"/>
      <c r="L219" s="13"/>
      <c r="M219" s="13"/>
      <c r="N219" s="13"/>
      <c r="O219" s="13"/>
      <c r="P219" s="13"/>
      <c r="Q219" s="13"/>
      <c r="R219" s="13"/>
      <c r="S219" s="13"/>
      <c r="T219" s="13"/>
      <c r="U219" s="13"/>
      <c r="V219" s="13"/>
      <c r="W219" s="13"/>
      <c r="X219" s="13"/>
      <c r="Y219" s="13"/>
      <c r="Z219" s="13"/>
      <c r="AA219" s="13"/>
    </row>
    <row r="220" spans="1:27" ht="22.5" customHeight="1">
      <c r="A220" s="16" t="s">
        <v>401</v>
      </c>
      <c r="B220" s="8"/>
      <c r="C220" s="8"/>
      <c r="D220" s="8"/>
      <c r="E220" s="16"/>
      <c r="F220" s="8"/>
      <c r="G220" s="8"/>
      <c r="H220" s="8"/>
      <c r="I220" s="8"/>
      <c r="J220" s="13"/>
      <c r="K220" s="13"/>
      <c r="L220" s="13"/>
      <c r="M220" s="13"/>
      <c r="N220" s="13"/>
      <c r="O220" s="13"/>
      <c r="P220" s="13"/>
      <c r="Q220" s="13"/>
      <c r="R220" s="13"/>
      <c r="S220" s="13"/>
      <c r="T220" s="13"/>
      <c r="U220" s="13"/>
      <c r="V220" s="13"/>
      <c r="W220" s="13"/>
      <c r="X220" s="13"/>
      <c r="Y220" s="13"/>
      <c r="Z220" s="13"/>
      <c r="AA220" s="13"/>
    </row>
    <row r="221" spans="1:27" ht="22.5" customHeight="1">
      <c r="A221" s="16" t="s">
        <v>402</v>
      </c>
      <c r="B221" s="8"/>
      <c r="C221" s="8"/>
      <c r="D221" s="8"/>
      <c r="E221" s="16"/>
      <c r="F221" s="8"/>
      <c r="G221" s="8"/>
      <c r="H221" s="8"/>
      <c r="I221" s="8"/>
      <c r="J221" s="13"/>
      <c r="K221" s="13"/>
      <c r="L221" s="13"/>
      <c r="M221" s="13"/>
      <c r="N221" s="13"/>
      <c r="O221" s="13"/>
      <c r="P221" s="13"/>
      <c r="Q221" s="13"/>
      <c r="R221" s="13"/>
      <c r="S221" s="13"/>
      <c r="T221" s="13"/>
      <c r="U221" s="13"/>
      <c r="V221" s="13"/>
      <c r="W221" s="13"/>
      <c r="X221" s="13"/>
      <c r="Y221" s="13"/>
      <c r="Z221" s="13"/>
      <c r="AA221" s="13"/>
    </row>
    <row r="222" spans="1:27" ht="22.5" customHeight="1">
      <c r="A222" s="16" t="s">
        <v>403</v>
      </c>
      <c r="B222" s="8"/>
      <c r="C222" s="8"/>
      <c r="D222" s="8"/>
      <c r="E222" s="16"/>
      <c r="F222" s="8"/>
      <c r="G222" s="8"/>
      <c r="H222" s="8"/>
      <c r="I222" s="8"/>
      <c r="J222" s="13"/>
      <c r="K222" s="13"/>
      <c r="L222" s="13"/>
      <c r="M222" s="13"/>
      <c r="N222" s="13"/>
      <c r="O222" s="13"/>
      <c r="P222" s="13"/>
      <c r="Q222" s="13"/>
      <c r="R222" s="13"/>
      <c r="S222" s="13"/>
      <c r="T222" s="13"/>
      <c r="U222" s="13"/>
      <c r="V222" s="13"/>
      <c r="W222" s="13"/>
      <c r="X222" s="13"/>
      <c r="Y222" s="13"/>
      <c r="Z222" s="13"/>
      <c r="AA222" s="13"/>
    </row>
    <row r="223" spans="1:27" ht="22.5" customHeight="1">
      <c r="A223" s="16" t="s">
        <v>404</v>
      </c>
      <c r="B223" s="8"/>
      <c r="C223" s="8"/>
      <c r="D223" s="8"/>
      <c r="E223" s="16"/>
      <c r="F223" s="8"/>
      <c r="G223" s="8"/>
      <c r="H223" s="8"/>
      <c r="I223" s="8"/>
      <c r="J223" s="13"/>
      <c r="K223" s="13"/>
      <c r="L223" s="13"/>
      <c r="M223" s="13"/>
      <c r="N223" s="13"/>
      <c r="O223" s="13"/>
      <c r="P223" s="13"/>
      <c r="Q223" s="13"/>
      <c r="R223" s="13"/>
      <c r="S223" s="13"/>
      <c r="T223" s="13"/>
      <c r="U223" s="13"/>
      <c r="V223" s="13"/>
      <c r="W223" s="13"/>
      <c r="X223" s="13"/>
      <c r="Y223" s="13"/>
      <c r="Z223" s="13"/>
      <c r="AA223" s="13"/>
    </row>
    <row r="224" spans="1:27" ht="22.5" customHeight="1">
      <c r="A224" s="16" t="s">
        <v>405</v>
      </c>
      <c r="B224" s="8"/>
      <c r="C224" s="8"/>
      <c r="D224" s="8"/>
      <c r="E224" s="16"/>
      <c r="F224" s="8"/>
      <c r="G224" s="8"/>
      <c r="H224" s="8"/>
      <c r="I224" s="8"/>
      <c r="J224" s="13"/>
      <c r="K224" s="13"/>
      <c r="L224" s="13"/>
      <c r="M224" s="13"/>
      <c r="N224" s="13"/>
      <c r="O224" s="13"/>
      <c r="P224" s="13"/>
      <c r="Q224" s="13"/>
      <c r="R224" s="13"/>
      <c r="S224" s="13"/>
      <c r="T224" s="13"/>
      <c r="U224" s="13"/>
      <c r="V224" s="13"/>
      <c r="W224" s="13"/>
      <c r="X224" s="13"/>
      <c r="Y224" s="13"/>
      <c r="Z224" s="13"/>
      <c r="AA224" s="13"/>
    </row>
    <row r="225" spans="1:27" ht="22.5" customHeight="1">
      <c r="A225" s="16" t="s">
        <v>406</v>
      </c>
      <c r="B225" s="8"/>
      <c r="C225" s="8"/>
      <c r="D225" s="8"/>
      <c r="E225" s="16"/>
      <c r="F225" s="8"/>
      <c r="G225" s="8"/>
      <c r="H225" s="8"/>
      <c r="I225" s="8"/>
      <c r="J225" s="13"/>
      <c r="K225" s="13"/>
      <c r="L225" s="13"/>
      <c r="M225" s="13"/>
      <c r="N225" s="13"/>
      <c r="O225" s="13"/>
      <c r="P225" s="13"/>
      <c r="Q225" s="13"/>
      <c r="R225" s="13"/>
      <c r="S225" s="13"/>
      <c r="T225" s="13"/>
      <c r="U225" s="13"/>
      <c r="V225" s="13"/>
      <c r="W225" s="13"/>
      <c r="X225" s="13"/>
      <c r="Y225" s="13"/>
      <c r="Z225" s="13"/>
      <c r="AA225" s="13"/>
    </row>
    <row r="226" spans="1:27" ht="22.5" customHeight="1">
      <c r="A226" s="16" t="s">
        <v>407</v>
      </c>
      <c r="B226" s="8"/>
      <c r="C226" s="8"/>
      <c r="D226" s="8"/>
      <c r="E226" s="16"/>
      <c r="F226" s="8"/>
      <c r="G226" s="8"/>
      <c r="H226" s="8"/>
      <c r="I226" s="8"/>
      <c r="J226" s="13"/>
      <c r="K226" s="13"/>
      <c r="L226" s="13"/>
      <c r="M226" s="13"/>
      <c r="N226" s="13"/>
      <c r="O226" s="13"/>
      <c r="P226" s="13"/>
      <c r="Q226" s="13"/>
      <c r="R226" s="13"/>
      <c r="S226" s="13"/>
      <c r="T226" s="13"/>
      <c r="U226" s="13"/>
      <c r="V226" s="13"/>
      <c r="W226" s="13"/>
      <c r="X226" s="13"/>
      <c r="Y226" s="13"/>
      <c r="Z226" s="13"/>
      <c r="AA226" s="13"/>
    </row>
    <row r="227" spans="1:27" ht="22.5" customHeight="1">
      <c r="A227" s="16" t="s">
        <v>408</v>
      </c>
      <c r="B227" s="8"/>
      <c r="C227" s="8"/>
      <c r="D227" s="8"/>
      <c r="E227" s="16"/>
      <c r="F227" s="8"/>
      <c r="G227" s="8"/>
      <c r="H227" s="8"/>
      <c r="I227" s="8"/>
      <c r="J227" s="13"/>
      <c r="K227" s="13"/>
      <c r="L227" s="13"/>
      <c r="M227" s="13"/>
      <c r="N227" s="13"/>
      <c r="O227" s="13"/>
      <c r="P227" s="13"/>
      <c r="Q227" s="13"/>
      <c r="R227" s="13"/>
      <c r="S227" s="13"/>
      <c r="T227" s="13"/>
      <c r="U227" s="13"/>
      <c r="V227" s="13"/>
      <c r="W227" s="13"/>
      <c r="X227" s="13"/>
      <c r="Y227" s="13"/>
      <c r="Z227" s="13"/>
      <c r="AA227" s="13"/>
    </row>
    <row r="228" spans="1:27" ht="22.5" customHeight="1">
      <c r="A228" s="16" t="s">
        <v>409</v>
      </c>
      <c r="B228" s="8"/>
      <c r="C228" s="8"/>
      <c r="D228" s="8"/>
      <c r="E228" s="16"/>
      <c r="F228" s="8"/>
      <c r="G228" s="8"/>
      <c r="H228" s="8"/>
      <c r="I228" s="8"/>
      <c r="J228" s="13"/>
      <c r="K228" s="13"/>
      <c r="L228" s="13"/>
      <c r="M228" s="13"/>
      <c r="N228" s="13"/>
      <c r="O228" s="13"/>
      <c r="P228" s="13"/>
      <c r="Q228" s="13"/>
      <c r="R228" s="13"/>
      <c r="S228" s="13"/>
      <c r="T228" s="13"/>
      <c r="U228" s="13"/>
      <c r="V228" s="13"/>
      <c r="W228" s="13"/>
      <c r="X228" s="13"/>
      <c r="Y228" s="13"/>
      <c r="Z228" s="13"/>
      <c r="AA228" s="13"/>
    </row>
    <row r="229" spans="1:27" ht="22.5" customHeight="1">
      <c r="A229" s="16" t="s">
        <v>410</v>
      </c>
      <c r="B229" s="8"/>
      <c r="C229" s="8"/>
      <c r="D229" s="8"/>
      <c r="E229" s="16"/>
      <c r="F229" s="8"/>
      <c r="G229" s="8"/>
      <c r="H229" s="8"/>
      <c r="I229" s="8"/>
      <c r="J229" s="13"/>
      <c r="K229" s="13"/>
      <c r="L229" s="13"/>
      <c r="M229" s="13"/>
      <c r="N229" s="13"/>
      <c r="O229" s="13"/>
      <c r="P229" s="13"/>
      <c r="Q229" s="13"/>
      <c r="R229" s="13"/>
      <c r="S229" s="13"/>
      <c r="T229" s="13"/>
      <c r="U229" s="13"/>
      <c r="V229" s="13"/>
      <c r="W229" s="13"/>
      <c r="X229" s="13"/>
      <c r="Y229" s="13"/>
      <c r="Z229" s="13"/>
      <c r="AA229" s="13"/>
    </row>
    <row r="230" spans="1:27" ht="22.5" customHeight="1">
      <c r="A230" s="16" t="s">
        <v>411</v>
      </c>
      <c r="B230" s="8"/>
      <c r="C230" s="8"/>
      <c r="D230" s="8"/>
      <c r="E230" s="16"/>
      <c r="F230" s="8"/>
      <c r="G230" s="8"/>
      <c r="H230" s="8"/>
      <c r="I230" s="8"/>
      <c r="J230" s="13"/>
      <c r="K230" s="13"/>
      <c r="L230" s="13"/>
      <c r="M230" s="13"/>
      <c r="N230" s="13"/>
      <c r="O230" s="13"/>
      <c r="P230" s="13"/>
      <c r="Q230" s="13"/>
      <c r="R230" s="13"/>
      <c r="S230" s="13"/>
      <c r="T230" s="13"/>
      <c r="U230" s="13"/>
      <c r="V230" s="13"/>
      <c r="W230" s="13"/>
      <c r="X230" s="13"/>
      <c r="Y230" s="13"/>
      <c r="Z230" s="13"/>
      <c r="AA230" s="13"/>
    </row>
    <row r="231" spans="1:27" ht="22.5" customHeight="1">
      <c r="A231" s="16" t="s">
        <v>412</v>
      </c>
      <c r="B231" s="8"/>
      <c r="C231" s="8"/>
      <c r="D231" s="8"/>
      <c r="E231" s="16"/>
      <c r="F231" s="8"/>
      <c r="G231" s="8"/>
      <c r="H231" s="8"/>
      <c r="I231" s="8"/>
      <c r="J231" s="13"/>
      <c r="K231" s="13"/>
      <c r="L231" s="13"/>
      <c r="M231" s="13"/>
      <c r="N231" s="13"/>
      <c r="O231" s="13"/>
      <c r="P231" s="13"/>
      <c r="Q231" s="13"/>
      <c r="R231" s="13"/>
      <c r="S231" s="13"/>
      <c r="T231" s="13"/>
      <c r="U231" s="13"/>
      <c r="V231" s="13"/>
      <c r="W231" s="13"/>
      <c r="X231" s="13"/>
      <c r="Y231" s="13"/>
      <c r="Z231" s="13"/>
      <c r="AA231" s="13"/>
    </row>
    <row r="232" spans="1:27" ht="22.5" customHeight="1">
      <c r="A232" s="16" t="s">
        <v>413</v>
      </c>
      <c r="B232" s="8"/>
      <c r="C232" s="8"/>
      <c r="D232" s="8"/>
      <c r="E232" s="16"/>
      <c r="F232" s="8"/>
      <c r="G232" s="8"/>
      <c r="H232" s="8"/>
      <c r="I232" s="8"/>
      <c r="J232" s="13"/>
      <c r="K232" s="13"/>
      <c r="L232" s="13"/>
      <c r="M232" s="13"/>
      <c r="N232" s="13"/>
      <c r="O232" s="13"/>
      <c r="P232" s="13"/>
      <c r="Q232" s="13"/>
      <c r="R232" s="13"/>
      <c r="S232" s="13"/>
      <c r="T232" s="13"/>
      <c r="U232" s="13"/>
      <c r="V232" s="13"/>
      <c r="W232" s="13"/>
      <c r="X232" s="13"/>
      <c r="Y232" s="13"/>
      <c r="Z232" s="13"/>
      <c r="AA232" s="13"/>
    </row>
    <row r="233" spans="1:27" ht="22.5" customHeight="1">
      <c r="A233" s="16" t="s">
        <v>414</v>
      </c>
      <c r="B233" s="8"/>
      <c r="C233" s="8"/>
      <c r="D233" s="8"/>
      <c r="E233" s="16"/>
      <c r="F233" s="8"/>
      <c r="G233" s="8"/>
      <c r="H233" s="8"/>
      <c r="I233" s="8"/>
      <c r="J233" s="13"/>
      <c r="K233" s="13"/>
      <c r="L233" s="13"/>
      <c r="M233" s="13"/>
      <c r="N233" s="13"/>
      <c r="O233" s="13"/>
      <c r="P233" s="13"/>
      <c r="Q233" s="13"/>
      <c r="R233" s="13"/>
      <c r="S233" s="13"/>
      <c r="T233" s="13"/>
      <c r="U233" s="13"/>
      <c r="V233" s="13"/>
      <c r="W233" s="13"/>
      <c r="X233" s="13"/>
      <c r="Y233" s="13"/>
      <c r="Z233" s="13"/>
      <c r="AA233" s="13"/>
    </row>
    <row r="234" spans="1:27" ht="22.5" customHeight="1">
      <c r="A234" s="16" t="s">
        <v>415</v>
      </c>
      <c r="B234" s="8"/>
      <c r="C234" s="8"/>
      <c r="D234" s="8"/>
      <c r="E234" s="16"/>
      <c r="F234" s="8"/>
      <c r="G234" s="8"/>
      <c r="H234" s="8"/>
      <c r="I234" s="8"/>
      <c r="J234" s="13"/>
      <c r="K234" s="13"/>
      <c r="L234" s="13"/>
      <c r="M234" s="13"/>
      <c r="N234" s="13"/>
      <c r="O234" s="13"/>
      <c r="P234" s="13"/>
      <c r="Q234" s="13"/>
      <c r="R234" s="13"/>
      <c r="S234" s="13"/>
      <c r="T234" s="13"/>
      <c r="U234" s="13"/>
      <c r="V234" s="13"/>
      <c r="W234" s="13"/>
      <c r="X234" s="13"/>
      <c r="Y234" s="13"/>
      <c r="Z234" s="13"/>
      <c r="AA234" s="13"/>
    </row>
    <row r="235" spans="1:27" ht="22.5" customHeight="1">
      <c r="A235" s="16" t="s">
        <v>416</v>
      </c>
      <c r="B235" s="8"/>
      <c r="C235" s="8"/>
      <c r="D235" s="8"/>
      <c r="E235" s="16"/>
      <c r="F235" s="8"/>
      <c r="G235" s="8"/>
      <c r="H235" s="8"/>
      <c r="I235" s="8"/>
      <c r="J235" s="13"/>
      <c r="K235" s="13"/>
      <c r="L235" s="13"/>
      <c r="M235" s="13"/>
      <c r="N235" s="13"/>
      <c r="O235" s="13"/>
      <c r="P235" s="13"/>
      <c r="Q235" s="13"/>
      <c r="R235" s="13"/>
      <c r="S235" s="13"/>
      <c r="T235" s="13"/>
      <c r="U235" s="13"/>
      <c r="V235" s="13"/>
      <c r="W235" s="13"/>
      <c r="X235" s="13"/>
      <c r="Y235" s="13"/>
      <c r="Z235" s="13"/>
      <c r="AA235" s="13"/>
    </row>
    <row r="236" spans="1:27" ht="22.5" customHeight="1">
      <c r="A236" s="16" t="s">
        <v>417</v>
      </c>
      <c r="B236" s="8"/>
      <c r="C236" s="8"/>
      <c r="D236" s="8"/>
      <c r="E236" s="16"/>
      <c r="F236" s="8"/>
      <c r="G236" s="8"/>
      <c r="H236" s="8"/>
      <c r="I236" s="8"/>
      <c r="J236" s="13"/>
      <c r="K236" s="13"/>
      <c r="L236" s="13"/>
      <c r="M236" s="13"/>
      <c r="N236" s="13"/>
      <c r="O236" s="13"/>
      <c r="P236" s="13"/>
      <c r="Q236" s="13"/>
      <c r="R236" s="13"/>
      <c r="S236" s="13"/>
      <c r="T236" s="13"/>
      <c r="U236" s="13"/>
      <c r="V236" s="13"/>
      <c r="W236" s="13"/>
      <c r="X236" s="13"/>
      <c r="Y236" s="13"/>
      <c r="Z236" s="13"/>
      <c r="AA236" s="13"/>
    </row>
    <row r="237" spans="1:27" ht="22.5" customHeight="1">
      <c r="A237" s="16" t="s">
        <v>418</v>
      </c>
      <c r="B237" s="8"/>
      <c r="C237" s="8"/>
      <c r="D237" s="8"/>
      <c r="E237" s="16"/>
      <c r="F237" s="8"/>
      <c r="G237" s="8"/>
      <c r="H237" s="8"/>
      <c r="I237" s="8"/>
      <c r="J237" s="13"/>
      <c r="K237" s="13"/>
      <c r="L237" s="13"/>
      <c r="M237" s="13"/>
      <c r="N237" s="13"/>
      <c r="O237" s="13"/>
      <c r="P237" s="13"/>
      <c r="Q237" s="13"/>
      <c r="R237" s="13"/>
      <c r="S237" s="13"/>
      <c r="T237" s="13"/>
      <c r="U237" s="13"/>
      <c r="V237" s="13"/>
      <c r="W237" s="13"/>
      <c r="X237" s="13"/>
      <c r="Y237" s="13"/>
      <c r="Z237" s="13"/>
      <c r="AA237" s="13"/>
    </row>
    <row r="238" spans="1:27" ht="22.5" customHeight="1">
      <c r="A238" s="16" t="s">
        <v>419</v>
      </c>
      <c r="B238" s="8"/>
      <c r="C238" s="8"/>
      <c r="D238" s="8"/>
      <c r="E238" s="16"/>
      <c r="F238" s="8"/>
      <c r="G238" s="8"/>
      <c r="H238" s="8"/>
      <c r="I238" s="8"/>
      <c r="J238" s="13"/>
      <c r="K238" s="13"/>
      <c r="L238" s="13"/>
      <c r="M238" s="13"/>
      <c r="N238" s="13"/>
      <c r="O238" s="13"/>
      <c r="P238" s="13"/>
      <c r="Q238" s="13"/>
      <c r="R238" s="13"/>
      <c r="S238" s="13"/>
      <c r="T238" s="13"/>
      <c r="U238" s="13"/>
      <c r="V238" s="13"/>
      <c r="W238" s="13"/>
      <c r="X238" s="13"/>
      <c r="Y238" s="13"/>
      <c r="Z238" s="13"/>
      <c r="AA238" s="13"/>
    </row>
    <row r="239" spans="1:27" ht="22.5" customHeight="1">
      <c r="A239" s="16" t="s">
        <v>420</v>
      </c>
      <c r="B239" s="8"/>
      <c r="C239" s="8"/>
      <c r="D239" s="8"/>
      <c r="E239" s="16"/>
      <c r="F239" s="8"/>
      <c r="G239" s="8"/>
      <c r="H239" s="8"/>
      <c r="I239" s="8"/>
      <c r="J239" s="13"/>
      <c r="K239" s="13"/>
      <c r="L239" s="13"/>
      <c r="M239" s="13"/>
      <c r="N239" s="13"/>
      <c r="O239" s="13"/>
      <c r="P239" s="13"/>
      <c r="Q239" s="13"/>
      <c r="R239" s="13"/>
      <c r="S239" s="13"/>
      <c r="T239" s="13"/>
      <c r="U239" s="13"/>
      <c r="V239" s="13"/>
      <c r="W239" s="13"/>
      <c r="X239" s="13"/>
      <c r="Y239" s="13"/>
      <c r="Z239" s="13"/>
      <c r="AA239" s="13"/>
    </row>
    <row r="240" spans="1:27" ht="22.5" customHeight="1">
      <c r="A240" s="16" t="s">
        <v>421</v>
      </c>
      <c r="B240" s="8"/>
      <c r="C240" s="8"/>
      <c r="D240" s="8"/>
      <c r="E240" s="16"/>
      <c r="F240" s="8"/>
      <c r="G240" s="8"/>
      <c r="H240" s="8"/>
      <c r="I240" s="8"/>
      <c r="J240" s="13"/>
      <c r="K240" s="13"/>
      <c r="L240" s="13"/>
      <c r="M240" s="13"/>
      <c r="N240" s="13"/>
      <c r="O240" s="13"/>
      <c r="P240" s="13"/>
      <c r="Q240" s="13"/>
      <c r="R240" s="13"/>
      <c r="S240" s="13"/>
      <c r="T240" s="13"/>
      <c r="U240" s="13"/>
      <c r="V240" s="13"/>
      <c r="W240" s="13"/>
      <c r="X240" s="13"/>
      <c r="Y240" s="13"/>
      <c r="Z240" s="13"/>
      <c r="AA240" s="13"/>
    </row>
    <row r="241" spans="1:27" ht="22.5" customHeight="1">
      <c r="A241" s="16" t="s">
        <v>422</v>
      </c>
      <c r="B241" s="8"/>
      <c r="C241" s="8"/>
      <c r="D241" s="8"/>
      <c r="E241" s="16"/>
      <c r="F241" s="8"/>
      <c r="G241" s="8"/>
      <c r="H241" s="8"/>
      <c r="I241" s="8"/>
      <c r="J241" s="13"/>
      <c r="K241" s="13"/>
      <c r="L241" s="13"/>
      <c r="M241" s="13"/>
      <c r="N241" s="13"/>
      <c r="O241" s="13"/>
      <c r="P241" s="13"/>
      <c r="Q241" s="13"/>
      <c r="R241" s="13"/>
      <c r="S241" s="13"/>
      <c r="T241" s="13"/>
      <c r="U241" s="13"/>
      <c r="V241" s="13"/>
      <c r="W241" s="13"/>
      <c r="X241" s="13"/>
      <c r="Y241" s="13"/>
      <c r="Z241" s="13"/>
      <c r="AA241" s="13"/>
    </row>
    <row r="242" spans="1:27" ht="22.5" customHeight="1">
      <c r="A242" s="16" t="s">
        <v>423</v>
      </c>
      <c r="B242" s="8"/>
      <c r="C242" s="8"/>
      <c r="D242" s="8"/>
      <c r="E242" s="16"/>
      <c r="F242" s="8"/>
      <c r="G242" s="8"/>
      <c r="H242" s="8"/>
      <c r="I242" s="8"/>
      <c r="J242" s="13"/>
      <c r="K242" s="13"/>
      <c r="L242" s="13"/>
      <c r="M242" s="13"/>
      <c r="N242" s="13"/>
      <c r="O242" s="13"/>
      <c r="P242" s="13"/>
      <c r="Q242" s="13"/>
      <c r="R242" s="13"/>
      <c r="S242" s="13"/>
      <c r="T242" s="13"/>
      <c r="U242" s="13"/>
      <c r="V242" s="13"/>
      <c r="W242" s="13"/>
      <c r="X242" s="13"/>
      <c r="Y242" s="13"/>
      <c r="Z242" s="13"/>
      <c r="AA242" s="13"/>
    </row>
    <row r="243" spans="1:27" ht="22.5" customHeight="1">
      <c r="A243" s="16" t="s">
        <v>424</v>
      </c>
      <c r="B243" s="8"/>
      <c r="C243" s="8"/>
      <c r="D243" s="8"/>
      <c r="E243" s="16"/>
      <c r="F243" s="8"/>
      <c r="G243" s="8"/>
      <c r="H243" s="8"/>
      <c r="I243" s="8"/>
      <c r="J243" s="13"/>
      <c r="K243" s="13"/>
      <c r="L243" s="13"/>
      <c r="M243" s="13"/>
      <c r="N243" s="13"/>
      <c r="O243" s="13"/>
      <c r="P243" s="13"/>
      <c r="Q243" s="13"/>
      <c r="R243" s="13"/>
      <c r="S243" s="13"/>
      <c r="T243" s="13"/>
      <c r="U243" s="13"/>
      <c r="V243" s="13"/>
      <c r="W243" s="13"/>
      <c r="X243" s="13"/>
      <c r="Y243" s="13"/>
      <c r="Z243" s="13"/>
      <c r="AA243" s="13"/>
    </row>
    <row r="244" spans="1:27" ht="22.5" customHeight="1">
      <c r="A244" s="16" t="s">
        <v>425</v>
      </c>
      <c r="B244" s="8"/>
      <c r="C244" s="8"/>
      <c r="D244" s="8"/>
      <c r="E244" s="16"/>
      <c r="F244" s="8"/>
      <c r="G244" s="8"/>
      <c r="H244" s="8"/>
      <c r="I244" s="8"/>
      <c r="J244" s="13"/>
      <c r="K244" s="13"/>
      <c r="L244" s="13"/>
      <c r="M244" s="13"/>
      <c r="N244" s="13"/>
      <c r="O244" s="13"/>
      <c r="P244" s="13"/>
      <c r="Q244" s="13"/>
      <c r="R244" s="13"/>
      <c r="S244" s="13"/>
      <c r="T244" s="13"/>
      <c r="U244" s="13"/>
      <c r="V244" s="13"/>
      <c r="W244" s="13"/>
      <c r="X244" s="13"/>
      <c r="Y244" s="13"/>
      <c r="Z244" s="13"/>
      <c r="AA244" s="13"/>
    </row>
    <row r="245" spans="1:27" ht="22.5" customHeight="1">
      <c r="A245" s="16" t="s">
        <v>426</v>
      </c>
      <c r="B245" s="8"/>
      <c r="C245" s="8"/>
      <c r="D245" s="8"/>
      <c r="E245" s="16"/>
      <c r="F245" s="8"/>
      <c r="G245" s="8"/>
      <c r="H245" s="8"/>
      <c r="I245" s="8"/>
      <c r="J245" s="13"/>
      <c r="K245" s="13"/>
      <c r="L245" s="13"/>
      <c r="M245" s="13"/>
      <c r="N245" s="13"/>
      <c r="O245" s="13"/>
      <c r="P245" s="13"/>
      <c r="Q245" s="13"/>
      <c r="R245" s="13"/>
      <c r="S245" s="13"/>
      <c r="T245" s="13"/>
      <c r="U245" s="13"/>
      <c r="V245" s="13"/>
      <c r="W245" s="13"/>
      <c r="X245" s="13"/>
      <c r="Y245" s="13"/>
      <c r="Z245" s="13"/>
      <c r="AA245" s="13"/>
    </row>
    <row r="246" spans="1:27" ht="22.5" customHeight="1">
      <c r="A246" s="16" t="s">
        <v>427</v>
      </c>
      <c r="B246" s="8"/>
      <c r="C246" s="8"/>
      <c r="D246" s="8"/>
      <c r="E246" s="16"/>
      <c r="F246" s="8"/>
      <c r="G246" s="8"/>
      <c r="H246" s="8"/>
      <c r="I246" s="8"/>
      <c r="J246" s="13"/>
      <c r="K246" s="13"/>
      <c r="L246" s="13"/>
      <c r="M246" s="13"/>
      <c r="N246" s="13"/>
      <c r="O246" s="13"/>
      <c r="P246" s="13"/>
      <c r="Q246" s="13"/>
      <c r="R246" s="13"/>
      <c r="S246" s="13"/>
      <c r="T246" s="13"/>
      <c r="U246" s="13"/>
      <c r="V246" s="13"/>
      <c r="W246" s="13"/>
      <c r="X246" s="13"/>
      <c r="Y246" s="13"/>
      <c r="Z246" s="13"/>
      <c r="AA246" s="13"/>
    </row>
    <row r="247" spans="1:27" ht="22.5" customHeight="1">
      <c r="A247" s="16" t="s">
        <v>428</v>
      </c>
      <c r="B247" s="8"/>
      <c r="C247" s="8"/>
      <c r="D247" s="8"/>
      <c r="E247" s="16"/>
      <c r="F247" s="8"/>
      <c r="G247" s="8"/>
      <c r="H247" s="8"/>
      <c r="I247" s="8"/>
      <c r="J247" s="13"/>
      <c r="K247" s="13"/>
      <c r="L247" s="13"/>
      <c r="M247" s="13"/>
      <c r="N247" s="13"/>
      <c r="O247" s="13"/>
      <c r="P247" s="13"/>
      <c r="Q247" s="13"/>
      <c r="R247" s="13"/>
      <c r="S247" s="13"/>
      <c r="T247" s="13"/>
      <c r="U247" s="13"/>
      <c r="V247" s="13"/>
      <c r="W247" s="13"/>
      <c r="X247" s="13"/>
      <c r="Y247" s="13"/>
      <c r="Z247" s="13"/>
      <c r="AA247" s="13"/>
    </row>
    <row r="248" spans="1:27" ht="22.5" customHeight="1">
      <c r="A248" s="16" t="s">
        <v>429</v>
      </c>
      <c r="B248" s="8"/>
      <c r="C248" s="8"/>
      <c r="D248" s="8"/>
      <c r="E248" s="16"/>
      <c r="F248" s="8"/>
      <c r="G248" s="8"/>
      <c r="H248" s="8"/>
      <c r="I248" s="8"/>
      <c r="J248" s="13"/>
      <c r="K248" s="13"/>
      <c r="L248" s="13"/>
      <c r="M248" s="13"/>
      <c r="N248" s="13"/>
      <c r="O248" s="13"/>
      <c r="P248" s="13"/>
      <c r="Q248" s="13"/>
      <c r="R248" s="13"/>
      <c r="S248" s="13"/>
      <c r="T248" s="13"/>
      <c r="U248" s="13"/>
      <c r="V248" s="13"/>
      <c r="W248" s="13"/>
      <c r="X248" s="13"/>
      <c r="Y248" s="13"/>
      <c r="Z248" s="13"/>
      <c r="AA248" s="13"/>
    </row>
    <row r="249" spans="1:27" ht="22.5" customHeight="1">
      <c r="A249" s="16" t="s">
        <v>430</v>
      </c>
      <c r="B249" s="8"/>
      <c r="C249" s="8"/>
      <c r="D249" s="8"/>
      <c r="E249" s="16"/>
      <c r="F249" s="8"/>
      <c r="G249" s="8"/>
      <c r="H249" s="8"/>
      <c r="I249" s="8"/>
      <c r="J249" s="13"/>
      <c r="K249" s="13"/>
      <c r="L249" s="13"/>
      <c r="M249" s="13"/>
      <c r="N249" s="13"/>
      <c r="O249" s="13"/>
      <c r="P249" s="13"/>
      <c r="Q249" s="13"/>
      <c r="R249" s="13"/>
      <c r="S249" s="13"/>
      <c r="T249" s="13"/>
      <c r="U249" s="13"/>
      <c r="V249" s="13"/>
      <c r="W249" s="13"/>
      <c r="X249" s="13"/>
      <c r="Y249" s="13"/>
      <c r="Z249" s="13"/>
      <c r="AA249" s="13"/>
    </row>
    <row r="250" spans="1:27" ht="22.5" customHeight="1">
      <c r="A250" s="16" t="s">
        <v>431</v>
      </c>
      <c r="B250" s="8"/>
      <c r="C250" s="8"/>
      <c r="D250" s="8"/>
      <c r="E250" s="16"/>
      <c r="F250" s="8"/>
      <c r="G250" s="8"/>
      <c r="H250" s="8"/>
      <c r="I250" s="8"/>
      <c r="J250" s="13"/>
      <c r="K250" s="13"/>
      <c r="L250" s="13"/>
      <c r="M250" s="13"/>
      <c r="N250" s="13"/>
      <c r="O250" s="13"/>
      <c r="P250" s="13"/>
      <c r="Q250" s="13"/>
      <c r="R250" s="13"/>
      <c r="S250" s="13"/>
      <c r="T250" s="13"/>
      <c r="U250" s="13"/>
      <c r="V250" s="13"/>
      <c r="W250" s="13"/>
      <c r="X250" s="13"/>
      <c r="Y250" s="13"/>
      <c r="Z250" s="13"/>
      <c r="AA250" s="13"/>
    </row>
    <row r="251" spans="1:27" ht="22.5" customHeight="1">
      <c r="A251" s="16" t="s">
        <v>432</v>
      </c>
      <c r="B251" s="8"/>
      <c r="C251" s="8"/>
      <c r="D251" s="8"/>
      <c r="E251" s="16"/>
      <c r="F251" s="8"/>
      <c r="G251" s="8"/>
      <c r="H251" s="8"/>
      <c r="I251" s="8"/>
      <c r="J251" s="13"/>
      <c r="K251" s="13"/>
      <c r="L251" s="13"/>
      <c r="M251" s="13"/>
      <c r="N251" s="13"/>
      <c r="O251" s="13"/>
      <c r="P251" s="13"/>
      <c r="Q251" s="13"/>
      <c r="R251" s="13"/>
      <c r="S251" s="13"/>
      <c r="T251" s="13"/>
      <c r="U251" s="13"/>
      <c r="V251" s="13"/>
      <c r="W251" s="13"/>
      <c r="X251" s="13"/>
      <c r="Y251" s="13"/>
      <c r="Z251" s="13"/>
      <c r="AA251" s="13"/>
    </row>
    <row r="252" spans="1:27" ht="22.5" customHeight="1">
      <c r="A252" s="16" t="s">
        <v>433</v>
      </c>
      <c r="B252" s="8"/>
      <c r="C252" s="8"/>
      <c r="D252" s="8"/>
      <c r="E252" s="16"/>
      <c r="F252" s="8"/>
      <c r="G252" s="8"/>
      <c r="H252" s="8"/>
      <c r="I252" s="8"/>
      <c r="J252" s="13"/>
      <c r="K252" s="13"/>
      <c r="L252" s="13"/>
      <c r="M252" s="13"/>
      <c r="N252" s="13"/>
      <c r="O252" s="13"/>
      <c r="P252" s="13"/>
      <c r="Q252" s="13"/>
      <c r="R252" s="13"/>
      <c r="S252" s="13"/>
      <c r="T252" s="13"/>
      <c r="U252" s="13"/>
      <c r="V252" s="13"/>
      <c r="W252" s="13"/>
      <c r="X252" s="13"/>
      <c r="Y252" s="13"/>
      <c r="Z252" s="13"/>
      <c r="AA252" s="13"/>
    </row>
    <row r="253" spans="1:27" ht="22.5" customHeight="1">
      <c r="A253" s="16" t="s">
        <v>434</v>
      </c>
      <c r="B253" s="8"/>
      <c r="C253" s="8"/>
      <c r="D253" s="8"/>
      <c r="E253" s="16"/>
      <c r="F253" s="8"/>
      <c r="G253" s="8"/>
      <c r="H253" s="8"/>
      <c r="I253" s="8"/>
      <c r="J253" s="13"/>
      <c r="K253" s="13"/>
      <c r="L253" s="13"/>
      <c r="M253" s="13"/>
      <c r="N253" s="13"/>
      <c r="O253" s="13"/>
      <c r="P253" s="13"/>
      <c r="Q253" s="13"/>
      <c r="R253" s="13"/>
      <c r="S253" s="13"/>
      <c r="T253" s="13"/>
      <c r="U253" s="13"/>
      <c r="V253" s="13"/>
      <c r="W253" s="13"/>
      <c r="X253" s="13"/>
      <c r="Y253" s="13"/>
      <c r="Z253" s="13"/>
      <c r="AA253" s="13"/>
    </row>
    <row r="254" spans="1:27" ht="22.5" customHeight="1">
      <c r="A254" s="16" t="s">
        <v>435</v>
      </c>
      <c r="B254" s="8"/>
      <c r="C254" s="8"/>
      <c r="D254" s="8"/>
      <c r="E254" s="16"/>
      <c r="F254" s="8"/>
      <c r="G254" s="8"/>
      <c r="H254" s="8"/>
      <c r="I254" s="8"/>
      <c r="J254" s="13"/>
      <c r="K254" s="13"/>
      <c r="L254" s="13"/>
      <c r="M254" s="13"/>
      <c r="N254" s="13"/>
      <c r="O254" s="13"/>
      <c r="P254" s="13"/>
      <c r="Q254" s="13"/>
      <c r="R254" s="13"/>
      <c r="S254" s="13"/>
      <c r="T254" s="13"/>
      <c r="U254" s="13"/>
      <c r="V254" s="13"/>
      <c r="W254" s="13"/>
      <c r="X254" s="13"/>
      <c r="Y254" s="13"/>
      <c r="Z254" s="13"/>
      <c r="AA254" s="13"/>
    </row>
    <row r="255" spans="1:27" ht="22.5" customHeight="1">
      <c r="A255" s="16" t="s">
        <v>436</v>
      </c>
      <c r="B255" s="8"/>
      <c r="C255" s="8"/>
      <c r="D255" s="8"/>
      <c r="E255" s="16"/>
      <c r="F255" s="8"/>
      <c r="G255" s="8"/>
      <c r="H255" s="8"/>
      <c r="I255" s="8"/>
      <c r="J255" s="13"/>
      <c r="K255" s="13"/>
      <c r="L255" s="13"/>
      <c r="M255" s="13"/>
      <c r="N255" s="13"/>
      <c r="O255" s="13"/>
      <c r="P255" s="13"/>
      <c r="Q255" s="13"/>
      <c r="R255" s="13"/>
      <c r="S255" s="13"/>
      <c r="T255" s="13"/>
      <c r="U255" s="13"/>
      <c r="V255" s="13"/>
      <c r="W255" s="13"/>
      <c r="X255" s="13"/>
      <c r="Y255" s="13"/>
      <c r="Z255" s="13"/>
      <c r="AA255" s="13"/>
    </row>
    <row r="256" spans="1:27" ht="22.5" customHeight="1">
      <c r="A256" s="16" t="s">
        <v>437</v>
      </c>
      <c r="B256" s="8"/>
      <c r="C256" s="8"/>
      <c r="D256" s="8"/>
      <c r="E256" s="16"/>
      <c r="F256" s="8"/>
      <c r="G256" s="8"/>
      <c r="H256" s="8"/>
      <c r="I256" s="8"/>
      <c r="J256" s="13"/>
      <c r="K256" s="13"/>
      <c r="L256" s="13"/>
      <c r="M256" s="13"/>
      <c r="N256" s="13"/>
      <c r="O256" s="13"/>
      <c r="P256" s="13"/>
      <c r="Q256" s="13"/>
      <c r="R256" s="13"/>
      <c r="S256" s="13"/>
      <c r="T256" s="13"/>
      <c r="U256" s="13"/>
      <c r="V256" s="13"/>
      <c r="W256" s="13"/>
      <c r="X256" s="13"/>
      <c r="Y256" s="13"/>
      <c r="Z256" s="13"/>
      <c r="AA256" s="13"/>
    </row>
    <row r="257" spans="1:27" ht="22.5" customHeight="1">
      <c r="A257" s="16" t="s">
        <v>438</v>
      </c>
      <c r="B257" s="8"/>
      <c r="C257" s="8"/>
      <c r="D257" s="8"/>
      <c r="E257" s="16"/>
      <c r="F257" s="8"/>
      <c r="G257" s="8"/>
      <c r="H257" s="8"/>
      <c r="I257" s="8"/>
      <c r="J257" s="13"/>
      <c r="K257" s="13"/>
      <c r="L257" s="13"/>
      <c r="M257" s="13"/>
      <c r="N257" s="13"/>
      <c r="O257" s="13"/>
      <c r="P257" s="13"/>
      <c r="Q257" s="13"/>
      <c r="R257" s="13"/>
      <c r="S257" s="13"/>
      <c r="T257" s="13"/>
      <c r="U257" s="13"/>
      <c r="V257" s="13"/>
      <c r="W257" s="13"/>
      <c r="X257" s="13"/>
      <c r="Y257" s="13"/>
      <c r="Z257" s="13"/>
      <c r="AA257" s="13"/>
    </row>
    <row r="258" spans="1:27" ht="22.5" customHeight="1">
      <c r="A258" s="16" t="s">
        <v>439</v>
      </c>
      <c r="B258" s="8"/>
      <c r="C258" s="8"/>
      <c r="D258" s="8"/>
      <c r="E258" s="16"/>
      <c r="F258" s="8"/>
      <c r="G258" s="8"/>
      <c r="H258" s="8"/>
      <c r="I258" s="8"/>
      <c r="J258" s="13"/>
      <c r="K258" s="13"/>
      <c r="L258" s="13"/>
      <c r="M258" s="13"/>
      <c r="N258" s="13"/>
      <c r="O258" s="13"/>
      <c r="P258" s="13"/>
      <c r="Q258" s="13"/>
      <c r="R258" s="13"/>
      <c r="S258" s="13"/>
      <c r="T258" s="13"/>
      <c r="U258" s="13"/>
      <c r="V258" s="13"/>
      <c r="W258" s="13"/>
      <c r="X258" s="13"/>
      <c r="Y258" s="13"/>
      <c r="Z258" s="13"/>
      <c r="AA258" s="13"/>
    </row>
    <row r="259" spans="1:27" ht="22.5" customHeight="1">
      <c r="A259" s="16" t="s">
        <v>440</v>
      </c>
      <c r="B259" s="8"/>
      <c r="C259" s="8"/>
      <c r="D259" s="8"/>
      <c r="E259" s="16"/>
      <c r="F259" s="8"/>
      <c r="G259" s="8"/>
      <c r="H259" s="8"/>
      <c r="I259" s="8"/>
      <c r="J259" s="13"/>
      <c r="K259" s="13"/>
      <c r="L259" s="13"/>
      <c r="M259" s="13"/>
      <c r="N259" s="13"/>
      <c r="O259" s="13"/>
      <c r="P259" s="13"/>
      <c r="Q259" s="13"/>
      <c r="R259" s="13"/>
      <c r="S259" s="13"/>
      <c r="T259" s="13"/>
      <c r="U259" s="13"/>
      <c r="V259" s="13"/>
      <c r="W259" s="13"/>
      <c r="X259" s="13"/>
      <c r="Y259" s="13"/>
      <c r="Z259" s="13"/>
      <c r="AA259" s="13"/>
    </row>
    <row r="260" spans="1:27" ht="22.5" customHeight="1">
      <c r="A260" s="16" t="s">
        <v>441</v>
      </c>
      <c r="B260" s="8"/>
      <c r="C260" s="8"/>
      <c r="D260" s="8"/>
      <c r="E260" s="16"/>
      <c r="F260" s="8"/>
      <c r="G260" s="8"/>
      <c r="H260" s="8"/>
      <c r="I260" s="8"/>
      <c r="J260" s="13"/>
      <c r="K260" s="13"/>
      <c r="L260" s="13"/>
      <c r="M260" s="13"/>
      <c r="N260" s="13"/>
      <c r="O260" s="13"/>
      <c r="P260" s="13"/>
      <c r="Q260" s="13"/>
      <c r="R260" s="13"/>
      <c r="S260" s="13"/>
      <c r="T260" s="13"/>
      <c r="U260" s="13"/>
      <c r="V260" s="13"/>
      <c r="W260" s="13"/>
      <c r="X260" s="13"/>
      <c r="Y260" s="13"/>
      <c r="Z260" s="13"/>
      <c r="AA260" s="13"/>
    </row>
    <row r="261" spans="1:27" ht="22.5" customHeight="1">
      <c r="A261" s="16" t="s">
        <v>442</v>
      </c>
      <c r="B261" s="8"/>
      <c r="C261" s="8"/>
      <c r="D261" s="8"/>
      <c r="E261" s="16"/>
      <c r="F261" s="8"/>
      <c r="G261" s="8"/>
      <c r="H261" s="8"/>
      <c r="I261" s="8"/>
      <c r="J261" s="13"/>
      <c r="K261" s="13"/>
      <c r="L261" s="13"/>
      <c r="M261" s="13"/>
      <c r="N261" s="13"/>
      <c r="O261" s="13"/>
      <c r="P261" s="13"/>
      <c r="Q261" s="13"/>
      <c r="R261" s="13"/>
      <c r="S261" s="13"/>
      <c r="T261" s="13"/>
      <c r="U261" s="13"/>
      <c r="V261" s="13"/>
      <c r="W261" s="13"/>
      <c r="X261" s="13"/>
      <c r="Y261" s="13"/>
      <c r="Z261" s="13"/>
      <c r="AA261" s="13"/>
    </row>
    <row r="262" spans="1:27" ht="22.5" customHeight="1">
      <c r="A262" s="16" t="s">
        <v>443</v>
      </c>
      <c r="B262" s="8"/>
      <c r="C262" s="8"/>
      <c r="D262" s="8"/>
      <c r="E262" s="16"/>
      <c r="F262" s="8"/>
      <c r="G262" s="8"/>
      <c r="H262" s="8"/>
      <c r="I262" s="8"/>
      <c r="J262" s="13"/>
      <c r="K262" s="13"/>
      <c r="L262" s="13"/>
      <c r="M262" s="13"/>
      <c r="N262" s="13"/>
      <c r="O262" s="13"/>
      <c r="P262" s="13"/>
      <c r="Q262" s="13"/>
      <c r="R262" s="13"/>
      <c r="S262" s="13"/>
      <c r="T262" s="13"/>
      <c r="U262" s="13"/>
      <c r="V262" s="13"/>
      <c r="W262" s="13"/>
      <c r="X262" s="13"/>
      <c r="Y262" s="13"/>
      <c r="Z262" s="13"/>
      <c r="AA262" s="13"/>
    </row>
    <row r="263" spans="1:27" ht="22.5" customHeight="1">
      <c r="A263" s="16" t="s">
        <v>444</v>
      </c>
      <c r="B263" s="8"/>
      <c r="C263" s="8"/>
      <c r="D263" s="8"/>
      <c r="E263" s="16"/>
      <c r="F263" s="8"/>
      <c r="G263" s="8"/>
      <c r="H263" s="8"/>
      <c r="I263" s="8"/>
      <c r="J263" s="13"/>
      <c r="K263" s="13"/>
      <c r="L263" s="13"/>
      <c r="M263" s="13"/>
      <c r="N263" s="13"/>
      <c r="O263" s="13"/>
      <c r="P263" s="13"/>
      <c r="Q263" s="13"/>
      <c r="R263" s="13"/>
      <c r="S263" s="13"/>
      <c r="T263" s="13"/>
      <c r="U263" s="13"/>
      <c r="V263" s="13"/>
      <c r="W263" s="13"/>
      <c r="X263" s="13"/>
      <c r="Y263" s="13"/>
      <c r="Z263" s="13"/>
      <c r="AA263" s="13"/>
    </row>
    <row r="264" spans="1:27" ht="22.5" customHeight="1">
      <c r="A264" s="16" t="s">
        <v>445</v>
      </c>
      <c r="B264" s="8"/>
      <c r="C264" s="8"/>
      <c r="D264" s="8"/>
      <c r="E264" s="16"/>
      <c r="F264" s="8"/>
      <c r="G264" s="8"/>
      <c r="H264" s="8"/>
      <c r="I264" s="8"/>
      <c r="J264" s="13"/>
      <c r="K264" s="13"/>
      <c r="L264" s="13"/>
      <c r="M264" s="13"/>
      <c r="N264" s="13"/>
      <c r="O264" s="13"/>
      <c r="P264" s="13"/>
      <c r="Q264" s="13"/>
      <c r="R264" s="13"/>
      <c r="S264" s="13"/>
      <c r="T264" s="13"/>
      <c r="U264" s="13"/>
      <c r="V264" s="13"/>
      <c r="W264" s="13"/>
      <c r="X264" s="13"/>
      <c r="Y264" s="13"/>
      <c r="Z264" s="13"/>
      <c r="AA264" s="13"/>
    </row>
    <row r="265" spans="1:27" ht="22.5" customHeight="1">
      <c r="A265" s="16" t="s">
        <v>446</v>
      </c>
      <c r="B265" s="8"/>
      <c r="C265" s="8"/>
      <c r="D265" s="8"/>
      <c r="E265" s="16"/>
      <c r="F265" s="8"/>
      <c r="G265" s="8"/>
      <c r="H265" s="8"/>
      <c r="I265" s="8"/>
      <c r="J265" s="13"/>
      <c r="K265" s="13"/>
      <c r="L265" s="13"/>
      <c r="M265" s="13"/>
      <c r="N265" s="13"/>
      <c r="O265" s="13"/>
      <c r="P265" s="13"/>
      <c r="Q265" s="13"/>
      <c r="R265" s="13"/>
      <c r="S265" s="13"/>
      <c r="T265" s="13"/>
      <c r="U265" s="13"/>
      <c r="V265" s="13"/>
      <c r="W265" s="13"/>
      <c r="X265" s="13"/>
      <c r="Y265" s="13"/>
      <c r="Z265" s="13"/>
      <c r="AA265" s="13"/>
    </row>
    <row r="266" spans="1:27" ht="22.5" customHeight="1">
      <c r="A266" s="16" t="s">
        <v>447</v>
      </c>
      <c r="B266" s="8"/>
      <c r="C266" s="8"/>
      <c r="D266" s="8"/>
      <c r="E266" s="16"/>
      <c r="F266" s="8"/>
      <c r="G266" s="8"/>
      <c r="H266" s="8"/>
      <c r="I266" s="8"/>
      <c r="J266" s="13"/>
      <c r="K266" s="13"/>
      <c r="L266" s="13"/>
      <c r="M266" s="13"/>
      <c r="N266" s="13"/>
      <c r="O266" s="13"/>
      <c r="P266" s="13"/>
      <c r="Q266" s="13"/>
      <c r="R266" s="13"/>
      <c r="S266" s="13"/>
      <c r="T266" s="13"/>
      <c r="U266" s="13"/>
      <c r="V266" s="13"/>
      <c r="W266" s="13"/>
      <c r="X266" s="13"/>
      <c r="Y266" s="13"/>
      <c r="Z266" s="13"/>
      <c r="AA266" s="13"/>
    </row>
    <row r="267" spans="1:27" ht="22.5" customHeight="1">
      <c r="A267" s="16" t="s">
        <v>448</v>
      </c>
      <c r="B267" s="8"/>
      <c r="C267" s="8"/>
      <c r="D267" s="8"/>
      <c r="E267" s="16"/>
      <c r="F267" s="8"/>
      <c r="G267" s="8"/>
      <c r="H267" s="8"/>
      <c r="I267" s="8"/>
      <c r="J267" s="13"/>
      <c r="K267" s="13"/>
      <c r="L267" s="13"/>
      <c r="M267" s="13"/>
      <c r="N267" s="13"/>
      <c r="O267" s="13"/>
      <c r="P267" s="13"/>
      <c r="Q267" s="13"/>
      <c r="R267" s="13"/>
      <c r="S267" s="13"/>
      <c r="T267" s="13"/>
      <c r="U267" s="13"/>
      <c r="V267" s="13"/>
      <c r="W267" s="13"/>
      <c r="X267" s="13"/>
      <c r="Y267" s="13"/>
      <c r="Z267" s="13"/>
      <c r="AA267" s="13"/>
    </row>
    <row r="268" spans="1:27" ht="22.5" customHeight="1">
      <c r="A268" s="16" t="s">
        <v>449</v>
      </c>
      <c r="B268" s="8"/>
      <c r="C268" s="8"/>
      <c r="D268" s="8"/>
      <c r="E268" s="16"/>
      <c r="F268" s="8"/>
      <c r="G268" s="8"/>
      <c r="H268" s="8"/>
      <c r="I268" s="8"/>
      <c r="J268" s="13"/>
      <c r="K268" s="13"/>
      <c r="L268" s="13"/>
      <c r="M268" s="13"/>
      <c r="N268" s="13"/>
      <c r="O268" s="13"/>
      <c r="P268" s="13"/>
      <c r="Q268" s="13"/>
      <c r="R268" s="13"/>
      <c r="S268" s="13"/>
      <c r="T268" s="13"/>
      <c r="U268" s="13"/>
      <c r="V268" s="13"/>
      <c r="W268" s="13"/>
      <c r="X268" s="13"/>
      <c r="Y268" s="13"/>
      <c r="Z268" s="13"/>
      <c r="AA268" s="13"/>
    </row>
    <row r="269" spans="1:27" ht="22.5" customHeight="1">
      <c r="A269" s="16" t="s">
        <v>450</v>
      </c>
      <c r="B269" s="8"/>
      <c r="C269" s="8"/>
      <c r="D269" s="8"/>
      <c r="E269" s="16"/>
      <c r="F269" s="8"/>
      <c r="G269" s="8"/>
      <c r="H269" s="8"/>
      <c r="I269" s="8"/>
      <c r="J269" s="13"/>
      <c r="K269" s="13"/>
      <c r="L269" s="13"/>
      <c r="M269" s="13"/>
      <c r="N269" s="13"/>
      <c r="O269" s="13"/>
      <c r="P269" s="13"/>
      <c r="Q269" s="13"/>
      <c r="R269" s="13"/>
      <c r="S269" s="13"/>
      <c r="T269" s="13"/>
      <c r="U269" s="13"/>
      <c r="V269" s="13"/>
      <c r="W269" s="13"/>
      <c r="X269" s="13"/>
      <c r="Y269" s="13"/>
      <c r="Z269" s="13"/>
      <c r="AA269" s="13"/>
    </row>
    <row r="270" spans="1:27" ht="22.5" customHeight="1">
      <c r="A270" s="16" t="s">
        <v>451</v>
      </c>
      <c r="B270" s="8"/>
      <c r="C270" s="8"/>
      <c r="D270" s="8"/>
      <c r="E270" s="16"/>
      <c r="F270" s="8"/>
      <c r="G270" s="8"/>
      <c r="H270" s="8"/>
      <c r="I270" s="8"/>
      <c r="J270" s="13"/>
      <c r="K270" s="13"/>
      <c r="L270" s="13"/>
      <c r="M270" s="13"/>
      <c r="N270" s="13"/>
      <c r="O270" s="13"/>
      <c r="P270" s="13"/>
      <c r="Q270" s="13"/>
      <c r="R270" s="13"/>
      <c r="S270" s="13"/>
      <c r="T270" s="13"/>
      <c r="U270" s="13"/>
      <c r="V270" s="13"/>
      <c r="W270" s="13"/>
      <c r="X270" s="13"/>
      <c r="Y270" s="13"/>
      <c r="Z270" s="13"/>
      <c r="AA270" s="13"/>
    </row>
    <row r="271" spans="1:27" ht="22.5" customHeight="1">
      <c r="A271" s="16" t="s">
        <v>452</v>
      </c>
      <c r="B271" s="8"/>
      <c r="C271" s="8"/>
      <c r="D271" s="8"/>
      <c r="E271" s="16"/>
      <c r="F271" s="8"/>
      <c r="G271" s="8"/>
      <c r="H271" s="8"/>
      <c r="I271" s="8"/>
      <c r="J271" s="13"/>
      <c r="K271" s="13"/>
      <c r="L271" s="13"/>
      <c r="M271" s="13"/>
      <c r="N271" s="13"/>
      <c r="O271" s="13"/>
      <c r="P271" s="13"/>
      <c r="Q271" s="13"/>
      <c r="R271" s="13"/>
      <c r="S271" s="13"/>
      <c r="T271" s="13"/>
      <c r="U271" s="13"/>
      <c r="V271" s="13"/>
      <c r="W271" s="13"/>
      <c r="X271" s="13"/>
      <c r="Y271" s="13"/>
      <c r="Z271" s="13"/>
      <c r="AA271" s="13"/>
    </row>
    <row r="272" spans="1:27" ht="22.5" customHeight="1">
      <c r="A272" s="16" t="s">
        <v>453</v>
      </c>
      <c r="B272" s="8"/>
      <c r="C272" s="8"/>
      <c r="D272" s="8"/>
      <c r="E272" s="16"/>
      <c r="F272" s="8"/>
      <c r="G272" s="8"/>
      <c r="H272" s="8"/>
      <c r="I272" s="8"/>
      <c r="J272" s="13"/>
      <c r="K272" s="13"/>
      <c r="L272" s="13"/>
      <c r="M272" s="13"/>
      <c r="N272" s="13"/>
      <c r="O272" s="13"/>
      <c r="P272" s="13"/>
      <c r="Q272" s="13"/>
      <c r="R272" s="13"/>
      <c r="S272" s="13"/>
      <c r="T272" s="13"/>
      <c r="U272" s="13"/>
      <c r="V272" s="13"/>
      <c r="W272" s="13"/>
      <c r="X272" s="13"/>
      <c r="Y272" s="13"/>
      <c r="Z272" s="13"/>
      <c r="AA272" s="13"/>
    </row>
    <row r="273" spans="1:27" ht="22.5" customHeight="1">
      <c r="A273" s="16" t="s">
        <v>454</v>
      </c>
      <c r="B273" s="8"/>
      <c r="C273" s="8"/>
      <c r="D273" s="8"/>
      <c r="E273" s="16"/>
      <c r="F273" s="8"/>
      <c r="G273" s="8"/>
      <c r="H273" s="8"/>
      <c r="I273" s="8"/>
      <c r="J273" s="13"/>
      <c r="K273" s="13"/>
      <c r="L273" s="13"/>
      <c r="M273" s="13"/>
      <c r="N273" s="13"/>
      <c r="O273" s="13"/>
      <c r="P273" s="13"/>
      <c r="Q273" s="13"/>
      <c r="R273" s="13"/>
      <c r="S273" s="13"/>
      <c r="T273" s="13"/>
      <c r="U273" s="13"/>
      <c r="V273" s="13"/>
      <c r="W273" s="13"/>
      <c r="X273" s="13"/>
      <c r="Y273" s="13"/>
      <c r="Z273" s="13"/>
      <c r="AA273" s="13"/>
    </row>
    <row r="274" spans="1:27" ht="22.5" customHeight="1">
      <c r="A274" s="16" t="s">
        <v>455</v>
      </c>
      <c r="B274" s="8"/>
      <c r="C274" s="8"/>
      <c r="D274" s="8"/>
      <c r="E274" s="16"/>
      <c r="F274" s="8"/>
      <c r="G274" s="8"/>
      <c r="H274" s="8"/>
      <c r="I274" s="8"/>
      <c r="J274" s="13"/>
      <c r="K274" s="13"/>
      <c r="L274" s="13"/>
      <c r="M274" s="13"/>
      <c r="N274" s="13"/>
      <c r="O274" s="13"/>
      <c r="P274" s="13"/>
      <c r="Q274" s="13"/>
      <c r="R274" s="13"/>
      <c r="S274" s="13"/>
      <c r="T274" s="13"/>
      <c r="U274" s="13"/>
      <c r="V274" s="13"/>
      <c r="W274" s="13"/>
      <c r="X274" s="13"/>
      <c r="Y274" s="13"/>
      <c r="Z274" s="13"/>
      <c r="AA274" s="13"/>
    </row>
    <row r="275" spans="1:27" ht="22.5" customHeight="1">
      <c r="A275" s="16" t="s">
        <v>456</v>
      </c>
      <c r="B275" s="8"/>
      <c r="C275" s="8"/>
      <c r="D275" s="8"/>
      <c r="E275" s="16"/>
      <c r="F275" s="8"/>
      <c r="G275" s="8"/>
      <c r="H275" s="8"/>
      <c r="I275" s="8"/>
      <c r="J275" s="13"/>
      <c r="K275" s="13"/>
      <c r="L275" s="13"/>
      <c r="M275" s="13"/>
      <c r="N275" s="13"/>
      <c r="O275" s="13"/>
      <c r="P275" s="13"/>
      <c r="Q275" s="13"/>
      <c r="R275" s="13"/>
      <c r="S275" s="13"/>
      <c r="T275" s="13"/>
      <c r="U275" s="13"/>
      <c r="V275" s="13"/>
      <c r="W275" s="13"/>
      <c r="X275" s="13"/>
      <c r="Y275" s="13"/>
      <c r="Z275" s="13"/>
      <c r="AA275" s="13"/>
    </row>
    <row r="276" spans="1:27" ht="22.5" customHeight="1">
      <c r="A276" s="16" t="s">
        <v>457</v>
      </c>
      <c r="B276" s="8"/>
      <c r="C276" s="8"/>
      <c r="D276" s="8"/>
      <c r="E276" s="16"/>
      <c r="F276" s="8"/>
      <c r="G276" s="8"/>
      <c r="H276" s="8"/>
      <c r="I276" s="8"/>
      <c r="J276" s="13"/>
      <c r="K276" s="13"/>
      <c r="L276" s="13"/>
      <c r="M276" s="13"/>
      <c r="N276" s="13"/>
      <c r="O276" s="13"/>
      <c r="P276" s="13"/>
      <c r="Q276" s="13"/>
      <c r="R276" s="13"/>
      <c r="S276" s="13"/>
      <c r="T276" s="13"/>
      <c r="U276" s="13"/>
      <c r="V276" s="13"/>
      <c r="W276" s="13"/>
      <c r="X276" s="13"/>
      <c r="Y276" s="13"/>
      <c r="Z276" s="13"/>
      <c r="AA276" s="13"/>
    </row>
    <row r="277" spans="1:27" ht="22.5" customHeight="1">
      <c r="A277" s="16" t="s">
        <v>458</v>
      </c>
      <c r="B277" s="8"/>
      <c r="C277" s="8"/>
      <c r="D277" s="8"/>
      <c r="E277" s="16"/>
      <c r="F277" s="8"/>
      <c r="G277" s="8"/>
      <c r="H277" s="8"/>
      <c r="I277" s="8"/>
      <c r="J277" s="13"/>
      <c r="K277" s="13"/>
      <c r="L277" s="13"/>
      <c r="M277" s="13"/>
      <c r="N277" s="13"/>
      <c r="O277" s="13"/>
      <c r="P277" s="13"/>
      <c r="Q277" s="13"/>
      <c r="R277" s="13"/>
      <c r="S277" s="13"/>
      <c r="T277" s="13"/>
      <c r="U277" s="13"/>
      <c r="V277" s="13"/>
      <c r="W277" s="13"/>
      <c r="X277" s="13"/>
      <c r="Y277" s="13"/>
      <c r="Z277" s="13"/>
      <c r="AA277" s="13"/>
    </row>
    <row r="278" spans="1:27" ht="22.5" customHeight="1">
      <c r="A278" s="16" t="s">
        <v>459</v>
      </c>
      <c r="B278" s="8"/>
      <c r="C278" s="8"/>
      <c r="D278" s="8"/>
      <c r="E278" s="16"/>
      <c r="F278" s="8"/>
      <c r="G278" s="8"/>
      <c r="H278" s="8"/>
      <c r="I278" s="8"/>
      <c r="J278" s="13"/>
      <c r="K278" s="13"/>
      <c r="L278" s="13"/>
      <c r="M278" s="13"/>
      <c r="N278" s="13"/>
      <c r="O278" s="13"/>
      <c r="P278" s="13"/>
      <c r="Q278" s="13"/>
      <c r="R278" s="13"/>
      <c r="S278" s="13"/>
      <c r="T278" s="13"/>
      <c r="U278" s="13"/>
      <c r="V278" s="13"/>
      <c r="W278" s="13"/>
      <c r="X278" s="13"/>
      <c r="Y278" s="13"/>
      <c r="Z278" s="13"/>
      <c r="AA278" s="13"/>
    </row>
    <row r="279" spans="1:27" ht="22.5" customHeight="1">
      <c r="A279" s="16" t="s">
        <v>460</v>
      </c>
      <c r="B279" s="8"/>
      <c r="C279" s="8"/>
      <c r="D279" s="8"/>
      <c r="E279" s="16"/>
      <c r="F279" s="8"/>
      <c r="G279" s="8"/>
      <c r="H279" s="8"/>
      <c r="I279" s="8"/>
      <c r="J279" s="13"/>
      <c r="K279" s="13"/>
      <c r="L279" s="13"/>
      <c r="M279" s="13"/>
      <c r="N279" s="13"/>
      <c r="O279" s="13"/>
      <c r="P279" s="13"/>
      <c r="Q279" s="13"/>
      <c r="R279" s="13"/>
      <c r="S279" s="13"/>
      <c r="T279" s="13"/>
      <c r="U279" s="13"/>
      <c r="V279" s="13"/>
      <c r="W279" s="13"/>
      <c r="X279" s="13"/>
      <c r="Y279" s="13"/>
      <c r="Z279" s="13"/>
      <c r="AA279" s="13"/>
    </row>
    <row r="280" spans="1:27" ht="22.5" customHeight="1">
      <c r="A280" s="16" t="s">
        <v>461</v>
      </c>
      <c r="B280" s="8"/>
      <c r="C280" s="8"/>
      <c r="D280" s="8"/>
      <c r="E280" s="16"/>
      <c r="F280" s="8"/>
      <c r="G280" s="8"/>
      <c r="H280" s="8"/>
      <c r="I280" s="8"/>
      <c r="J280" s="13"/>
      <c r="K280" s="13"/>
      <c r="L280" s="13"/>
      <c r="M280" s="13"/>
      <c r="N280" s="13"/>
      <c r="O280" s="13"/>
      <c r="P280" s="13"/>
      <c r="Q280" s="13"/>
      <c r="R280" s="13"/>
      <c r="S280" s="13"/>
      <c r="T280" s="13"/>
      <c r="U280" s="13"/>
      <c r="V280" s="13"/>
      <c r="W280" s="13"/>
      <c r="X280" s="13"/>
      <c r="Y280" s="13"/>
      <c r="Z280" s="13"/>
      <c r="AA280" s="13"/>
    </row>
    <row r="281" spans="1:27" ht="22.5" customHeight="1">
      <c r="A281" s="16" t="s">
        <v>462</v>
      </c>
      <c r="B281" s="8"/>
      <c r="C281" s="8"/>
      <c r="D281" s="8"/>
      <c r="E281" s="16"/>
      <c r="F281" s="8"/>
      <c r="G281" s="8"/>
      <c r="H281" s="8"/>
      <c r="I281" s="8"/>
      <c r="J281" s="13"/>
      <c r="K281" s="13"/>
      <c r="L281" s="13"/>
      <c r="M281" s="13"/>
      <c r="N281" s="13"/>
      <c r="O281" s="13"/>
      <c r="P281" s="13"/>
      <c r="Q281" s="13"/>
      <c r="R281" s="13"/>
      <c r="S281" s="13"/>
      <c r="T281" s="13"/>
      <c r="U281" s="13"/>
      <c r="V281" s="13"/>
      <c r="W281" s="13"/>
      <c r="X281" s="13"/>
      <c r="Y281" s="13"/>
      <c r="Z281" s="13"/>
      <c r="AA281" s="13"/>
    </row>
    <row r="282" spans="1:27" ht="22.5" customHeight="1">
      <c r="A282" s="16" t="s">
        <v>463</v>
      </c>
      <c r="B282" s="8"/>
      <c r="C282" s="8"/>
      <c r="D282" s="8"/>
      <c r="E282" s="16"/>
      <c r="F282" s="8"/>
      <c r="G282" s="8"/>
      <c r="H282" s="8"/>
      <c r="I282" s="8"/>
      <c r="J282" s="13"/>
      <c r="K282" s="13"/>
      <c r="L282" s="13"/>
      <c r="M282" s="13"/>
      <c r="N282" s="13"/>
      <c r="O282" s="13"/>
      <c r="P282" s="13"/>
      <c r="Q282" s="13"/>
      <c r="R282" s="13"/>
      <c r="S282" s="13"/>
      <c r="T282" s="13"/>
      <c r="U282" s="13"/>
      <c r="V282" s="13"/>
      <c r="W282" s="13"/>
      <c r="X282" s="13"/>
      <c r="Y282" s="13"/>
      <c r="Z282" s="13"/>
      <c r="AA282" s="13"/>
    </row>
    <row r="283" spans="1:27" ht="22.5" customHeight="1">
      <c r="A283" s="16" t="s">
        <v>464</v>
      </c>
      <c r="B283" s="8"/>
      <c r="C283" s="8"/>
      <c r="D283" s="8"/>
      <c r="E283" s="16"/>
      <c r="F283" s="8"/>
      <c r="G283" s="8"/>
      <c r="H283" s="8"/>
      <c r="I283" s="8"/>
      <c r="J283" s="13"/>
      <c r="K283" s="13"/>
      <c r="L283" s="13"/>
      <c r="M283" s="13"/>
      <c r="N283" s="13"/>
      <c r="O283" s="13"/>
      <c r="P283" s="13"/>
      <c r="Q283" s="13"/>
      <c r="R283" s="13"/>
      <c r="S283" s="13"/>
      <c r="T283" s="13"/>
      <c r="U283" s="13"/>
      <c r="V283" s="13"/>
      <c r="W283" s="13"/>
      <c r="X283" s="13"/>
      <c r="Y283" s="13"/>
      <c r="Z283" s="13"/>
      <c r="AA283" s="13"/>
    </row>
    <row r="284" spans="1:27" ht="22.5" customHeight="1">
      <c r="A284" s="16" t="s">
        <v>465</v>
      </c>
      <c r="B284" s="8"/>
      <c r="C284" s="8"/>
      <c r="D284" s="8"/>
      <c r="E284" s="16"/>
      <c r="F284" s="8"/>
      <c r="G284" s="8"/>
      <c r="H284" s="8"/>
      <c r="I284" s="8"/>
      <c r="J284" s="13"/>
      <c r="K284" s="13"/>
      <c r="L284" s="13"/>
      <c r="M284" s="13"/>
      <c r="N284" s="13"/>
      <c r="O284" s="13"/>
      <c r="P284" s="13"/>
      <c r="Q284" s="13"/>
      <c r="R284" s="13"/>
      <c r="S284" s="13"/>
      <c r="T284" s="13"/>
      <c r="U284" s="13"/>
      <c r="V284" s="13"/>
      <c r="W284" s="13"/>
      <c r="X284" s="13"/>
      <c r="Y284" s="13"/>
      <c r="Z284" s="13"/>
      <c r="AA284" s="13"/>
    </row>
    <row r="285" spans="1:27" ht="22.5" customHeight="1">
      <c r="A285" s="16" t="s">
        <v>466</v>
      </c>
      <c r="B285" s="8"/>
      <c r="C285" s="8"/>
      <c r="D285" s="8"/>
      <c r="E285" s="16"/>
      <c r="F285" s="8"/>
      <c r="G285" s="8"/>
      <c r="H285" s="8"/>
      <c r="I285" s="8"/>
      <c r="J285" s="13"/>
      <c r="K285" s="13"/>
      <c r="L285" s="13"/>
      <c r="M285" s="13"/>
      <c r="N285" s="13"/>
      <c r="O285" s="13"/>
      <c r="P285" s="13"/>
      <c r="Q285" s="13"/>
      <c r="R285" s="13"/>
      <c r="S285" s="13"/>
      <c r="T285" s="13"/>
      <c r="U285" s="13"/>
      <c r="V285" s="13"/>
      <c r="W285" s="13"/>
      <c r="X285" s="13"/>
      <c r="Y285" s="13"/>
      <c r="Z285" s="13"/>
      <c r="AA285" s="13"/>
    </row>
    <row r="286" spans="1:27" ht="22.5" customHeight="1">
      <c r="A286" s="16" t="s">
        <v>467</v>
      </c>
      <c r="B286" s="8"/>
      <c r="C286" s="8"/>
      <c r="D286" s="8"/>
      <c r="E286" s="16"/>
      <c r="F286" s="8"/>
      <c r="G286" s="8"/>
      <c r="H286" s="8"/>
      <c r="I286" s="8"/>
      <c r="J286" s="13"/>
      <c r="K286" s="13"/>
      <c r="L286" s="13"/>
      <c r="M286" s="13"/>
      <c r="N286" s="13"/>
      <c r="O286" s="13"/>
      <c r="P286" s="13"/>
      <c r="Q286" s="13"/>
      <c r="R286" s="13"/>
      <c r="S286" s="13"/>
      <c r="T286" s="13"/>
      <c r="U286" s="13"/>
      <c r="V286" s="13"/>
      <c r="W286" s="13"/>
      <c r="X286" s="13"/>
      <c r="Y286" s="13"/>
      <c r="Z286" s="13"/>
      <c r="AA286" s="13"/>
    </row>
    <row r="287" spans="1:27" ht="22.5" customHeight="1">
      <c r="A287" s="16" t="s">
        <v>468</v>
      </c>
      <c r="B287" s="8"/>
      <c r="C287" s="8"/>
      <c r="D287" s="8"/>
      <c r="E287" s="16"/>
      <c r="F287" s="8"/>
      <c r="G287" s="8"/>
      <c r="H287" s="8"/>
      <c r="I287" s="8"/>
      <c r="J287" s="13"/>
      <c r="K287" s="13"/>
      <c r="L287" s="13"/>
      <c r="M287" s="13"/>
      <c r="N287" s="13"/>
      <c r="O287" s="13"/>
      <c r="P287" s="13"/>
      <c r="Q287" s="13"/>
      <c r="R287" s="13"/>
      <c r="S287" s="13"/>
      <c r="T287" s="13"/>
      <c r="U287" s="13"/>
      <c r="V287" s="13"/>
      <c r="W287" s="13"/>
      <c r="X287" s="13"/>
      <c r="Y287" s="13"/>
      <c r="Z287" s="13"/>
      <c r="AA287" s="13"/>
    </row>
    <row r="288" spans="1:27" ht="22.5" customHeight="1">
      <c r="A288" s="16" t="s">
        <v>469</v>
      </c>
      <c r="B288" s="8"/>
      <c r="C288" s="8"/>
      <c r="D288" s="8"/>
      <c r="E288" s="16"/>
      <c r="F288" s="8"/>
      <c r="G288" s="8"/>
      <c r="H288" s="8"/>
      <c r="I288" s="8"/>
      <c r="J288" s="13"/>
      <c r="K288" s="13"/>
      <c r="L288" s="13"/>
      <c r="M288" s="13"/>
      <c r="N288" s="13"/>
      <c r="O288" s="13"/>
      <c r="P288" s="13"/>
      <c r="Q288" s="13"/>
      <c r="R288" s="13"/>
      <c r="S288" s="13"/>
      <c r="T288" s="13"/>
      <c r="U288" s="13"/>
      <c r="V288" s="13"/>
      <c r="W288" s="13"/>
      <c r="X288" s="13"/>
      <c r="Y288" s="13"/>
      <c r="Z288" s="13"/>
      <c r="AA288" s="13"/>
    </row>
    <row r="289" spans="1:27" ht="22.5" customHeight="1">
      <c r="A289" s="16" t="s">
        <v>470</v>
      </c>
      <c r="B289" s="8"/>
      <c r="C289" s="8"/>
      <c r="D289" s="8"/>
      <c r="E289" s="16"/>
      <c r="F289" s="8"/>
      <c r="G289" s="8"/>
      <c r="H289" s="8"/>
      <c r="I289" s="8"/>
      <c r="J289" s="13"/>
      <c r="K289" s="13"/>
      <c r="L289" s="13"/>
      <c r="M289" s="13"/>
      <c r="N289" s="13"/>
      <c r="O289" s="13"/>
      <c r="P289" s="13"/>
      <c r="Q289" s="13"/>
      <c r="R289" s="13"/>
      <c r="S289" s="13"/>
      <c r="T289" s="13"/>
      <c r="U289" s="13"/>
      <c r="V289" s="13"/>
      <c r="W289" s="13"/>
      <c r="X289" s="13"/>
      <c r="Y289" s="13"/>
      <c r="Z289" s="13"/>
      <c r="AA289" s="13"/>
    </row>
    <row r="290" spans="1:27" ht="22.5" customHeight="1">
      <c r="A290" s="16" t="s">
        <v>471</v>
      </c>
      <c r="B290" s="8"/>
      <c r="C290" s="8"/>
      <c r="D290" s="8"/>
      <c r="E290" s="16"/>
      <c r="F290" s="8"/>
      <c r="G290" s="8"/>
      <c r="H290" s="8"/>
      <c r="I290" s="8"/>
      <c r="J290" s="13"/>
      <c r="K290" s="13"/>
      <c r="L290" s="13"/>
      <c r="M290" s="13"/>
      <c r="N290" s="13"/>
      <c r="O290" s="13"/>
      <c r="P290" s="13"/>
      <c r="Q290" s="13"/>
      <c r="R290" s="13"/>
      <c r="S290" s="13"/>
      <c r="T290" s="13"/>
      <c r="U290" s="13"/>
      <c r="V290" s="13"/>
      <c r="W290" s="13"/>
      <c r="X290" s="13"/>
      <c r="Y290" s="13"/>
      <c r="Z290" s="13"/>
      <c r="AA290" s="13"/>
    </row>
    <row r="291" spans="1:27" ht="22.5" customHeight="1">
      <c r="A291" s="16" t="s">
        <v>472</v>
      </c>
      <c r="B291" s="8"/>
      <c r="C291" s="8"/>
      <c r="D291" s="8"/>
      <c r="E291" s="16"/>
      <c r="F291" s="8"/>
      <c r="G291" s="8"/>
      <c r="H291" s="8"/>
      <c r="I291" s="8"/>
      <c r="J291" s="13"/>
      <c r="K291" s="13"/>
      <c r="L291" s="13"/>
      <c r="M291" s="13"/>
      <c r="N291" s="13"/>
      <c r="O291" s="13"/>
      <c r="P291" s="13"/>
      <c r="Q291" s="13"/>
      <c r="R291" s="13"/>
      <c r="S291" s="13"/>
      <c r="T291" s="13"/>
      <c r="U291" s="13"/>
      <c r="V291" s="13"/>
      <c r="W291" s="13"/>
      <c r="X291" s="13"/>
      <c r="Y291" s="13"/>
      <c r="Z291" s="13"/>
      <c r="AA291" s="13"/>
    </row>
    <row r="292" spans="1:27" ht="22.5" customHeight="1">
      <c r="A292" s="16" t="s">
        <v>473</v>
      </c>
      <c r="B292" s="8"/>
      <c r="C292" s="8"/>
      <c r="D292" s="8"/>
      <c r="E292" s="16"/>
      <c r="F292" s="8"/>
      <c r="G292" s="8"/>
      <c r="H292" s="8"/>
      <c r="I292" s="8"/>
      <c r="J292" s="13"/>
      <c r="K292" s="13"/>
      <c r="L292" s="13"/>
      <c r="M292" s="13"/>
      <c r="N292" s="13"/>
      <c r="O292" s="13"/>
      <c r="P292" s="13"/>
      <c r="Q292" s="13"/>
      <c r="R292" s="13"/>
      <c r="S292" s="13"/>
      <c r="T292" s="13"/>
      <c r="U292" s="13"/>
      <c r="V292" s="13"/>
      <c r="W292" s="13"/>
      <c r="X292" s="13"/>
      <c r="Y292" s="13"/>
      <c r="Z292" s="13"/>
      <c r="AA292" s="13"/>
    </row>
    <row r="293" spans="1:27" ht="22.5" customHeight="1">
      <c r="A293" s="16" t="s">
        <v>474</v>
      </c>
      <c r="B293" s="8"/>
      <c r="C293" s="8"/>
      <c r="D293" s="8"/>
      <c r="E293" s="16"/>
      <c r="F293" s="8"/>
      <c r="G293" s="8"/>
      <c r="H293" s="8"/>
      <c r="I293" s="8"/>
      <c r="J293" s="13"/>
      <c r="K293" s="13"/>
      <c r="L293" s="13"/>
      <c r="M293" s="13"/>
      <c r="N293" s="13"/>
      <c r="O293" s="13"/>
      <c r="P293" s="13"/>
      <c r="Q293" s="13"/>
      <c r="R293" s="13"/>
      <c r="S293" s="13"/>
      <c r="T293" s="13"/>
      <c r="U293" s="13"/>
      <c r="V293" s="13"/>
      <c r="W293" s="13"/>
      <c r="X293" s="13"/>
      <c r="Y293" s="13"/>
      <c r="Z293" s="13"/>
      <c r="AA293" s="13"/>
    </row>
    <row r="294" spans="1:27" ht="22.5" customHeight="1">
      <c r="A294" s="16" t="s">
        <v>475</v>
      </c>
      <c r="B294" s="8"/>
      <c r="C294" s="8"/>
      <c r="D294" s="8"/>
      <c r="E294" s="16"/>
      <c r="F294" s="8"/>
      <c r="G294" s="8"/>
      <c r="H294" s="8"/>
      <c r="I294" s="8"/>
      <c r="J294" s="13"/>
      <c r="K294" s="13"/>
      <c r="L294" s="13"/>
      <c r="M294" s="13"/>
      <c r="N294" s="13"/>
      <c r="O294" s="13"/>
      <c r="P294" s="13"/>
      <c r="Q294" s="13"/>
      <c r="R294" s="13"/>
      <c r="S294" s="13"/>
      <c r="T294" s="13"/>
      <c r="U294" s="13"/>
      <c r="V294" s="13"/>
      <c r="W294" s="13"/>
      <c r="X294" s="13"/>
      <c r="Y294" s="13"/>
      <c r="Z294" s="13"/>
      <c r="AA294" s="13"/>
    </row>
    <row r="295" spans="1:27" ht="22.5" customHeight="1">
      <c r="A295" s="16" t="s">
        <v>476</v>
      </c>
      <c r="B295" s="8"/>
      <c r="C295" s="8"/>
      <c r="D295" s="8"/>
      <c r="E295" s="16"/>
      <c r="F295" s="8"/>
      <c r="G295" s="8"/>
      <c r="H295" s="8"/>
      <c r="I295" s="8"/>
      <c r="J295" s="13"/>
      <c r="K295" s="13"/>
      <c r="L295" s="13"/>
      <c r="M295" s="13"/>
      <c r="N295" s="13"/>
      <c r="O295" s="13"/>
      <c r="P295" s="13"/>
      <c r="Q295" s="13"/>
      <c r="R295" s="13"/>
      <c r="S295" s="13"/>
      <c r="T295" s="13"/>
      <c r="U295" s="13"/>
      <c r="V295" s="13"/>
      <c r="W295" s="13"/>
      <c r="X295" s="13"/>
      <c r="Y295" s="13"/>
      <c r="Z295" s="13"/>
      <c r="AA295" s="13"/>
    </row>
    <row r="296" spans="1:27" ht="22.5" customHeight="1">
      <c r="A296" s="16" t="s">
        <v>477</v>
      </c>
      <c r="B296" s="8"/>
      <c r="C296" s="8"/>
      <c r="D296" s="8"/>
      <c r="E296" s="16"/>
      <c r="F296" s="8"/>
      <c r="G296" s="8"/>
      <c r="H296" s="8"/>
      <c r="I296" s="8"/>
      <c r="J296" s="13"/>
      <c r="K296" s="13"/>
      <c r="L296" s="13"/>
      <c r="M296" s="13"/>
      <c r="N296" s="13"/>
      <c r="O296" s="13"/>
      <c r="P296" s="13"/>
      <c r="Q296" s="13"/>
      <c r="R296" s="13"/>
      <c r="S296" s="13"/>
      <c r="T296" s="13"/>
      <c r="U296" s="13"/>
      <c r="V296" s="13"/>
      <c r="W296" s="13"/>
      <c r="X296" s="13"/>
      <c r="Y296" s="13"/>
      <c r="Z296" s="13"/>
      <c r="AA296" s="13"/>
    </row>
    <row r="297" spans="1:27" ht="22.5" customHeight="1">
      <c r="A297" s="16" t="s">
        <v>478</v>
      </c>
      <c r="B297" s="8"/>
      <c r="C297" s="8"/>
      <c r="D297" s="8"/>
      <c r="E297" s="16"/>
      <c r="F297" s="8"/>
      <c r="G297" s="8"/>
      <c r="H297" s="8"/>
      <c r="I297" s="8"/>
      <c r="J297" s="13"/>
      <c r="K297" s="13"/>
      <c r="L297" s="13"/>
      <c r="M297" s="13"/>
      <c r="N297" s="13"/>
      <c r="O297" s="13"/>
      <c r="P297" s="13"/>
      <c r="Q297" s="13"/>
      <c r="R297" s="13"/>
      <c r="S297" s="13"/>
      <c r="T297" s="13"/>
      <c r="U297" s="13"/>
      <c r="V297" s="13"/>
      <c r="W297" s="13"/>
      <c r="X297" s="13"/>
      <c r="Y297" s="13"/>
      <c r="Z297" s="13"/>
      <c r="AA297" s="13"/>
    </row>
    <row r="298" spans="1:27" ht="22.5" customHeight="1">
      <c r="A298" s="16" t="s">
        <v>479</v>
      </c>
      <c r="B298" s="8"/>
      <c r="C298" s="8"/>
      <c r="D298" s="8"/>
      <c r="E298" s="16"/>
      <c r="F298" s="8"/>
      <c r="G298" s="8"/>
      <c r="H298" s="8"/>
      <c r="I298" s="8"/>
      <c r="J298" s="13"/>
      <c r="K298" s="13"/>
      <c r="L298" s="13"/>
      <c r="M298" s="13"/>
      <c r="N298" s="13"/>
      <c r="O298" s="13"/>
      <c r="P298" s="13"/>
      <c r="Q298" s="13"/>
      <c r="R298" s="13"/>
      <c r="S298" s="13"/>
      <c r="T298" s="13"/>
      <c r="U298" s="13"/>
      <c r="V298" s="13"/>
      <c r="W298" s="13"/>
      <c r="X298" s="13"/>
      <c r="Y298" s="13"/>
      <c r="Z298" s="13"/>
      <c r="AA298" s="13"/>
    </row>
    <row r="299" spans="1:27" ht="22.5" customHeight="1">
      <c r="A299" s="16" t="s">
        <v>480</v>
      </c>
      <c r="B299" s="8"/>
      <c r="C299" s="8"/>
      <c r="D299" s="8"/>
      <c r="E299" s="16"/>
      <c r="F299" s="8"/>
      <c r="G299" s="8"/>
      <c r="H299" s="8"/>
      <c r="I299" s="8"/>
      <c r="J299" s="13"/>
      <c r="K299" s="13"/>
      <c r="L299" s="13"/>
      <c r="M299" s="13"/>
      <c r="N299" s="13"/>
      <c r="O299" s="13"/>
      <c r="P299" s="13"/>
      <c r="Q299" s="13"/>
      <c r="R299" s="13"/>
      <c r="S299" s="13"/>
      <c r="T299" s="13"/>
      <c r="U299" s="13"/>
      <c r="V299" s="13"/>
      <c r="W299" s="13"/>
      <c r="X299" s="13"/>
      <c r="Y299" s="13"/>
      <c r="Z299" s="13"/>
      <c r="AA299" s="13"/>
    </row>
    <row r="300" spans="1:27" ht="22.5" customHeight="1">
      <c r="A300" s="16" t="s">
        <v>481</v>
      </c>
      <c r="B300" s="8"/>
      <c r="C300" s="8"/>
      <c r="D300" s="8"/>
      <c r="E300" s="16"/>
      <c r="F300" s="8"/>
      <c r="G300" s="8"/>
      <c r="H300" s="8"/>
      <c r="I300" s="8"/>
      <c r="J300" s="13"/>
      <c r="K300" s="13"/>
      <c r="L300" s="13"/>
      <c r="M300" s="13"/>
      <c r="N300" s="13"/>
      <c r="O300" s="13"/>
      <c r="P300" s="13"/>
      <c r="Q300" s="13"/>
      <c r="R300" s="13"/>
      <c r="S300" s="13"/>
      <c r="T300" s="13"/>
      <c r="U300" s="13"/>
      <c r="V300" s="13"/>
      <c r="W300" s="13"/>
      <c r="X300" s="13"/>
      <c r="Y300" s="13"/>
      <c r="Z300" s="13"/>
      <c r="AA300" s="13"/>
    </row>
    <row r="301" spans="1:27" ht="22.5" customHeight="1">
      <c r="A301" s="16" t="s">
        <v>482</v>
      </c>
      <c r="B301" s="8"/>
      <c r="C301" s="8"/>
      <c r="D301" s="8"/>
      <c r="E301" s="16"/>
      <c r="F301" s="8"/>
      <c r="G301" s="8"/>
      <c r="H301" s="8"/>
      <c r="I301" s="8"/>
      <c r="J301" s="13"/>
      <c r="K301" s="13"/>
      <c r="L301" s="13"/>
      <c r="M301" s="13"/>
      <c r="N301" s="13"/>
      <c r="O301" s="13"/>
      <c r="P301" s="13"/>
      <c r="Q301" s="13"/>
      <c r="R301" s="13"/>
      <c r="S301" s="13"/>
      <c r="T301" s="13"/>
      <c r="U301" s="13"/>
      <c r="V301" s="13"/>
      <c r="W301" s="13"/>
      <c r="X301" s="13"/>
      <c r="Y301" s="13"/>
      <c r="Z301" s="13"/>
      <c r="AA301" s="13"/>
    </row>
    <row r="302" spans="1:27" ht="22.5" customHeight="1">
      <c r="A302" s="16" t="s">
        <v>483</v>
      </c>
      <c r="B302" s="8"/>
      <c r="C302" s="8"/>
      <c r="D302" s="8"/>
      <c r="E302" s="16"/>
      <c r="F302" s="8"/>
      <c r="G302" s="8"/>
      <c r="H302" s="8"/>
      <c r="I302" s="8"/>
      <c r="J302" s="13"/>
      <c r="K302" s="13"/>
      <c r="L302" s="13"/>
      <c r="M302" s="13"/>
      <c r="N302" s="13"/>
      <c r="O302" s="13"/>
      <c r="P302" s="13"/>
      <c r="Q302" s="13"/>
      <c r="R302" s="13"/>
      <c r="S302" s="13"/>
      <c r="T302" s="13"/>
      <c r="U302" s="13"/>
      <c r="V302" s="13"/>
      <c r="W302" s="13"/>
      <c r="X302" s="13"/>
      <c r="Y302" s="13"/>
      <c r="Z302" s="13"/>
      <c r="AA302" s="13"/>
    </row>
    <row r="303" spans="1:27" ht="22.5" customHeight="1">
      <c r="A303" s="16" t="s">
        <v>484</v>
      </c>
      <c r="B303" s="8"/>
      <c r="C303" s="8"/>
      <c r="D303" s="8"/>
      <c r="E303" s="16"/>
      <c r="F303" s="8"/>
      <c r="G303" s="8"/>
      <c r="H303" s="8"/>
      <c r="I303" s="8"/>
      <c r="J303" s="13"/>
      <c r="K303" s="13"/>
      <c r="L303" s="13"/>
      <c r="M303" s="13"/>
      <c r="N303" s="13"/>
      <c r="O303" s="13"/>
      <c r="P303" s="13"/>
      <c r="Q303" s="13"/>
      <c r="R303" s="13"/>
      <c r="S303" s="13"/>
      <c r="T303" s="13"/>
      <c r="U303" s="13"/>
      <c r="V303" s="13"/>
      <c r="W303" s="13"/>
      <c r="X303" s="13"/>
      <c r="Y303" s="13"/>
      <c r="Z303" s="13"/>
      <c r="AA303" s="13"/>
    </row>
    <row r="304" spans="1:27" ht="22.5" customHeight="1">
      <c r="A304" s="16" t="s">
        <v>485</v>
      </c>
      <c r="B304" s="8"/>
      <c r="C304" s="8"/>
      <c r="D304" s="8"/>
      <c r="E304" s="16"/>
      <c r="F304" s="8"/>
      <c r="G304" s="8"/>
      <c r="H304" s="8"/>
      <c r="I304" s="8"/>
      <c r="J304" s="13"/>
      <c r="K304" s="13"/>
      <c r="L304" s="13"/>
      <c r="M304" s="13"/>
      <c r="N304" s="13"/>
      <c r="O304" s="13"/>
      <c r="P304" s="13"/>
      <c r="Q304" s="13"/>
      <c r="R304" s="13"/>
      <c r="S304" s="13"/>
      <c r="T304" s="13"/>
      <c r="U304" s="13"/>
      <c r="V304" s="13"/>
      <c r="W304" s="13"/>
      <c r="X304" s="13"/>
      <c r="Y304" s="13"/>
      <c r="Z304" s="13"/>
      <c r="AA304" s="13"/>
    </row>
    <row r="305" spans="1:27" ht="22.5" customHeight="1">
      <c r="A305" s="16" t="s">
        <v>486</v>
      </c>
      <c r="B305" s="8"/>
      <c r="C305" s="8"/>
      <c r="D305" s="8"/>
      <c r="E305" s="16"/>
      <c r="F305" s="8"/>
      <c r="G305" s="8"/>
      <c r="H305" s="8"/>
      <c r="I305" s="8"/>
      <c r="J305" s="13"/>
      <c r="K305" s="13"/>
      <c r="L305" s="13"/>
      <c r="M305" s="13"/>
      <c r="N305" s="13"/>
      <c r="O305" s="13"/>
      <c r="P305" s="13"/>
      <c r="Q305" s="13"/>
      <c r="R305" s="13"/>
      <c r="S305" s="13"/>
      <c r="T305" s="13"/>
      <c r="U305" s="13"/>
      <c r="V305" s="13"/>
      <c r="W305" s="13"/>
      <c r="X305" s="13"/>
      <c r="Y305" s="13"/>
      <c r="Z305" s="13"/>
      <c r="AA305" s="13"/>
    </row>
    <row r="306" spans="1:27" ht="22.5" customHeight="1">
      <c r="A306" s="16" t="s">
        <v>487</v>
      </c>
      <c r="B306" s="8"/>
      <c r="C306" s="8"/>
      <c r="D306" s="8"/>
      <c r="E306" s="16"/>
      <c r="F306" s="8"/>
      <c r="G306" s="8"/>
      <c r="H306" s="8"/>
      <c r="I306" s="8"/>
      <c r="J306" s="13"/>
      <c r="K306" s="13"/>
      <c r="L306" s="13"/>
      <c r="M306" s="13"/>
      <c r="N306" s="13"/>
      <c r="O306" s="13"/>
      <c r="P306" s="13"/>
      <c r="Q306" s="13"/>
      <c r="R306" s="13"/>
      <c r="S306" s="13"/>
      <c r="T306" s="13"/>
      <c r="U306" s="13"/>
      <c r="V306" s="13"/>
      <c r="W306" s="13"/>
      <c r="X306" s="13"/>
      <c r="Y306" s="13"/>
      <c r="Z306" s="13"/>
      <c r="AA306" s="13"/>
    </row>
    <row r="307" spans="1:27" ht="22.5" customHeight="1">
      <c r="A307" s="16" t="s">
        <v>488</v>
      </c>
      <c r="B307" s="8"/>
      <c r="C307" s="8"/>
      <c r="D307" s="8"/>
      <c r="E307" s="16"/>
      <c r="F307" s="8"/>
      <c r="G307" s="8"/>
      <c r="H307" s="8"/>
      <c r="I307" s="8"/>
      <c r="J307" s="13"/>
      <c r="K307" s="13"/>
      <c r="L307" s="13"/>
      <c r="M307" s="13"/>
      <c r="N307" s="13"/>
      <c r="O307" s="13"/>
      <c r="P307" s="13"/>
      <c r="Q307" s="13"/>
      <c r="R307" s="13"/>
      <c r="S307" s="13"/>
      <c r="T307" s="13"/>
      <c r="U307" s="13"/>
      <c r="V307" s="13"/>
      <c r="W307" s="13"/>
      <c r="X307" s="13"/>
      <c r="Y307" s="13"/>
      <c r="Z307" s="13"/>
      <c r="AA307" s="13"/>
    </row>
    <row r="308" spans="1:27" ht="22.5" customHeight="1">
      <c r="A308" s="16" t="s">
        <v>489</v>
      </c>
      <c r="B308" s="8"/>
      <c r="C308" s="8"/>
      <c r="D308" s="8"/>
      <c r="E308" s="16"/>
      <c r="F308" s="8"/>
      <c r="G308" s="8"/>
      <c r="H308" s="8"/>
      <c r="I308" s="8"/>
      <c r="J308" s="13"/>
      <c r="K308" s="13"/>
      <c r="L308" s="13"/>
      <c r="M308" s="13"/>
      <c r="N308" s="13"/>
      <c r="O308" s="13"/>
      <c r="P308" s="13"/>
      <c r="Q308" s="13"/>
      <c r="R308" s="13"/>
      <c r="S308" s="13"/>
      <c r="T308" s="13"/>
      <c r="U308" s="13"/>
      <c r="V308" s="13"/>
      <c r="W308" s="13"/>
      <c r="X308" s="13"/>
      <c r="Y308" s="13"/>
      <c r="Z308" s="13"/>
      <c r="AA308" s="13"/>
    </row>
    <row r="309" spans="1:27" ht="22.5" customHeight="1">
      <c r="A309" s="16" t="s">
        <v>490</v>
      </c>
      <c r="B309" s="8"/>
      <c r="C309" s="8"/>
      <c r="D309" s="8"/>
      <c r="E309" s="16"/>
      <c r="F309" s="8"/>
      <c r="G309" s="8"/>
      <c r="H309" s="8"/>
      <c r="I309" s="8"/>
      <c r="J309" s="13"/>
      <c r="K309" s="13"/>
      <c r="L309" s="13"/>
      <c r="M309" s="13"/>
      <c r="N309" s="13"/>
      <c r="O309" s="13"/>
      <c r="P309" s="13"/>
      <c r="Q309" s="13"/>
      <c r="R309" s="13"/>
      <c r="S309" s="13"/>
      <c r="T309" s="13"/>
      <c r="U309" s="13"/>
      <c r="V309" s="13"/>
      <c r="W309" s="13"/>
      <c r="X309" s="13"/>
      <c r="Y309" s="13"/>
      <c r="Z309" s="13"/>
      <c r="AA309" s="13"/>
    </row>
    <row r="310" spans="1:27" ht="22.5" customHeight="1">
      <c r="A310" s="16" t="s">
        <v>491</v>
      </c>
      <c r="B310" s="8"/>
      <c r="C310" s="8"/>
      <c r="D310" s="8"/>
      <c r="E310" s="16"/>
      <c r="F310" s="8"/>
      <c r="G310" s="8"/>
      <c r="H310" s="8"/>
      <c r="I310" s="8"/>
      <c r="J310" s="13"/>
      <c r="K310" s="13"/>
      <c r="L310" s="13"/>
      <c r="M310" s="13"/>
      <c r="N310" s="13"/>
      <c r="O310" s="13"/>
      <c r="P310" s="13"/>
      <c r="Q310" s="13"/>
      <c r="R310" s="13"/>
      <c r="S310" s="13"/>
      <c r="T310" s="13"/>
      <c r="U310" s="13"/>
      <c r="V310" s="13"/>
      <c r="W310" s="13"/>
      <c r="X310" s="13"/>
      <c r="Y310" s="13"/>
      <c r="Z310" s="13"/>
      <c r="AA310" s="13"/>
    </row>
    <row r="311" spans="1:27" ht="22.5" customHeight="1">
      <c r="A311" s="16" t="s">
        <v>492</v>
      </c>
      <c r="B311" s="8"/>
      <c r="C311" s="8"/>
      <c r="D311" s="8"/>
      <c r="E311" s="16"/>
      <c r="F311" s="8"/>
      <c r="G311" s="8"/>
      <c r="H311" s="8"/>
      <c r="I311" s="8"/>
      <c r="J311" s="13"/>
      <c r="K311" s="13"/>
      <c r="L311" s="13"/>
      <c r="M311" s="13"/>
      <c r="N311" s="13"/>
      <c r="O311" s="13"/>
      <c r="P311" s="13"/>
      <c r="Q311" s="13"/>
      <c r="R311" s="13"/>
      <c r="S311" s="13"/>
      <c r="T311" s="13"/>
      <c r="U311" s="13"/>
      <c r="V311" s="13"/>
      <c r="W311" s="13"/>
      <c r="X311" s="13"/>
      <c r="Y311" s="13"/>
      <c r="Z311" s="13"/>
      <c r="AA311" s="13"/>
    </row>
    <row r="312" spans="1:27" ht="22.5" customHeight="1">
      <c r="A312" s="16" t="s">
        <v>493</v>
      </c>
      <c r="B312" s="8"/>
      <c r="C312" s="8"/>
      <c r="D312" s="8"/>
      <c r="E312" s="16"/>
      <c r="F312" s="8"/>
      <c r="G312" s="8"/>
      <c r="H312" s="8"/>
      <c r="I312" s="8"/>
      <c r="J312" s="13"/>
      <c r="K312" s="13"/>
      <c r="L312" s="13"/>
      <c r="M312" s="13"/>
      <c r="N312" s="13"/>
      <c r="O312" s="13"/>
      <c r="P312" s="13"/>
      <c r="Q312" s="13"/>
      <c r="R312" s="13"/>
      <c r="S312" s="13"/>
      <c r="T312" s="13"/>
      <c r="U312" s="13"/>
      <c r="V312" s="13"/>
      <c r="W312" s="13"/>
      <c r="X312" s="13"/>
      <c r="Y312" s="13"/>
      <c r="Z312" s="13"/>
      <c r="AA312" s="13"/>
    </row>
    <row r="313" spans="1:27" ht="22.5" customHeight="1">
      <c r="A313" s="16" t="s">
        <v>494</v>
      </c>
      <c r="B313" s="8"/>
      <c r="C313" s="8"/>
      <c r="D313" s="8"/>
      <c r="E313" s="16"/>
      <c r="F313" s="8"/>
      <c r="G313" s="8"/>
      <c r="H313" s="8"/>
      <c r="I313" s="8"/>
      <c r="J313" s="13"/>
      <c r="K313" s="13"/>
      <c r="L313" s="13"/>
      <c r="M313" s="13"/>
      <c r="N313" s="13"/>
      <c r="O313" s="13"/>
      <c r="P313" s="13"/>
      <c r="Q313" s="13"/>
      <c r="R313" s="13"/>
      <c r="S313" s="13"/>
      <c r="T313" s="13"/>
      <c r="U313" s="13"/>
      <c r="V313" s="13"/>
      <c r="W313" s="13"/>
      <c r="X313" s="13"/>
      <c r="Y313" s="13"/>
      <c r="Z313" s="13"/>
      <c r="AA313" s="13"/>
    </row>
    <row r="314" spans="1:27" ht="22.5" customHeight="1">
      <c r="A314" s="16" t="s">
        <v>495</v>
      </c>
      <c r="B314" s="8"/>
      <c r="C314" s="8"/>
      <c r="D314" s="8"/>
      <c r="E314" s="16"/>
      <c r="F314" s="8"/>
      <c r="G314" s="8"/>
      <c r="H314" s="8"/>
      <c r="I314" s="8"/>
      <c r="J314" s="13"/>
      <c r="K314" s="13"/>
      <c r="L314" s="13"/>
      <c r="M314" s="13"/>
      <c r="N314" s="13"/>
      <c r="O314" s="13"/>
      <c r="P314" s="13"/>
      <c r="Q314" s="13"/>
      <c r="R314" s="13"/>
      <c r="S314" s="13"/>
      <c r="T314" s="13"/>
      <c r="U314" s="13"/>
      <c r="V314" s="13"/>
      <c r="W314" s="13"/>
      <c r="X314" s="13"/>
      <c r="Y314" s="13"/>
      <c r="Z314" s="13"/>
      <c r="AA314" s="13"/>
    </row>
    <row r="315" spans="1:27" ht="22.5" customHeight="1">
      <c r="A315" s="16" t="s">
        <v>496</v>
      </c>
      <c r="B315" s="8"/>
      <c r="C315" s="8"/>
      <c r="D315" s="8"/>
      <c r="E315" s="16"/>
      <c r="F315" s="8"/>
      <c r="G315" s="8"/>
      <c r="H315" s="8"/>
      <c r="I315" s="8"/>
      <c r="J315" s="13"/>
      <c r="K315" s="13"/>
      <c r="L315" s="13"/>
      <c r="M315" s="13"/>
      <c r="N315" s="13"/>
      <c r="O315" s="13"/>
      <c r="P315" s="13"/>
      <c r="Q315" s="13"/>
      <c r="R315" s="13"/>
      <c r="S315" s="13"/>
      <c r="T315" s="13"/>
      <c r="U315" s="13"/>
      <c r="V315" s="13"/>
      <c r="W315" s="13"/>
      <c r="X315" s="13"/>
      <c r="Y315" s="13"/>
      <c r="Z315" s="13"/>
      <c r="AA315" s="13"/>
    </row>
    <row r="316" spans="1:27" ht="22.5" customHeight="1">
      <c r="A316" s="16" t="s">
        <v>497</v>
      </c>
      <c r="B316" s="8"/>
      <c r="C316" s="8"/>
      <c r="D316" s="8"/>
      <c r="E316" s="16"/>
      <c r="F316" s="8"/>
      <c r="G316" s="8"/>
      <c r="H316" s="8"/>
      <c r="I316" s="8"/>
      <c r="J316" s="13"/>
      <c r="K316" s="13"/>
      <c r="L316" s="13"/>
      <c r="M316" s="13"/>
      <c r="N316" s="13"/>
      <c r="O316" s="13"/>
      <c r="P316" s="13"/>
      <c r="Q316" s="13"/>
      <c r="R316" s="13"/>
      <c r="S316" s="13"/>
      <c r="T316" s="13"/>
      <c r="U316" s="13"/>
      <c r="V316" s="13"/>
      <c r="W316" s="13"/>
      <c r="X316" s="13"/>
      <c r="Y316" s="13"/>
      <c r="Z316" s="13"/>
      <c r="AA316" s="13"/>
    </row>
    <row r="317" spans="1:27" ht="22.5" customHeight="1">
      <c r="A317" s="16" t="s">
        <v>498</v>
      </c>
      <c r="B317" s="8"/>
      <c r="C317" s="8"/>
      <c r="D317" s="8"/>
      <c r="E317" s="16"/>
      <c r="F317" s="8"/>
      <c r="G317" s="8"/>
      <c r="H317" s="8"/>
      <c r="I317" s="8"/>
      <c r="J317" s="13"/>
      <c r="K317" s="13"/>
      <c r="L317" s="13"/>
      <c r="M317" s="13"/>
      <c r="N317" s="13"/>
      <c r="O317" s="13"/>
      <c r="P317" s="13"/>
      <c r="Q317" s="13"/>
      <c r="R317" s="13"/>
      <c r="S317" s="13"/>
      <c r="T317" s="13"/>
      <c r="U317" s="13"/>
      <c r="V317" s="13"/>
      <c r="W317" s="13"/>
      <c r="X317" s="13"/>
      <c r="Y317" s="13"/>
      <c r="Z317" s="13"/>
      <c r="AA317" s="13"/>
    </row>
    <row r="318" spans="1:27" ht="22.5" customHeight="1">
      <c r="A318" s="16" t="s">
        <v>499</v>
      </c>
      <c r="B318" s="8"/>
      <c r="C318" s="8"/>
      <c r="D318" s="8"/>
      <c r="E318" s="16"/>
      <c r="F318" s="8"/>
      <c r="G318" s="8"/>
      <c r="H318" s="8"/>
      <c r="I318" s="8"/>
      <c r="J318" s="13"/>
      <c r="K318" s="13"/>
      <c r="L318" s="13"/>
      <c r="M318" s="13"/>
      <c r="N318" s="13"/>
      <c r="O318" s="13"/>
      <c r="P318" s="13"/>
      <c r="Q318" s="13"/>
      <c r="R318" s="13"/>
      <c r="S318" s="13"/>
      <c r="T318" s="13"/>
      <c r="U318" s="13"/>
      <c r="V318" s="13"/>
      <c r="W318" s="13"/>
      <c r="X318" s="13"/>
      <c r="Y318" s="13"/>
      <c r="Z318" s="13"/>
      <c r="AA318" s="13"/>
    </row>
    <row r="319" spans="1:27" ht="22.5" customHeight="1">
      <c r="A319" s="16" t="s">
        <v>500</v>
      </c>
      <c r="B319" s="8"/>
      <c r="C319" s="8"/>
      <c r="D319" s="8"/>
      <c r="E319" s="16"/>
      <c r="F319" s="8"/>
      <c r="G319" s="8"/>
      <c r="H319" s="8"/>
      <c r="I319" s="8"/>
      <c r="J319" s="13"/>
      <c r="K319" s="13"/>
      <c r="L319" s="13"/>
      <c r="M319" s="13"/>
      <c r="N319" s="13"/>
      <c r="O319" s="13"/>
      <c r="P319" s="13"/>
      <c r="Q319" s="13"/>
      <c r="R319" s="13"/>
      <c r="S319" s="13"/>
      <c r="T319" s="13"/>
      <c r="U319" s="13"/>
      <c r="V319" s="13"/>
      <c r="W319" s="13"/>
      <c r="X319" s="13"/>
      <c r="Y319" s="13"/>
      <c r="Z319" s="13"/>
      <c r="AA319" s="13"/>
    </row>
    <row r="320" spans="1:27" ht="22.5" customHeight="1">
      <c r="A320" s="16" t="s">
        <v>501</v>
      </c>
      <c r="B320" s="8"/>
      <c r="C320" s="8"/>
      <c r="D320" s="8"/>
      <c r="E320" s="16"/>
      <c r="F320" s="8"/>
      <c r="G320" s="8"/>
      <c r="H320" s="8"/>
      <c r="I320" s="8"/>
      <c r="J320" s="13"/>
      <c r="K320" s="13"/>
      <c r="L320" s="13"/>
      <c r="M320" s="13"/>
      <c r="N320" s="13"/>
      <c r="O320" s="13"/>
      <c r="P320" s="13"/>
      <c r="Q320" s="13"/>
      <c r="R320" s="13"/>
      <c r="S320" s="13"/>
      <c r="T320" s="13"/>
      <c r="U320" s="13"/>
      <c r="V320" s="13"/>
      <c r="W320" s="13"/>
      <c r="X320" s="13"/>
      <c r="Y320" s="13"/>
      <c r="Z320" s="13"/>
      <c r="AA320" s="13"/>
    </row>
    <row r="321" spans="1:27" ht="22.5" customHeight="1">
      <c r="A321" s="16" t="s">
        <v>502</v>
      </c>
      <c r="B321" s="8"/>
      <c r="C321" s="8"/>
      <c r="D321" s="8"/>
      <c r="E321" s="16"/>
      <c r="F321" s="8"/>
      <c r="G321" s="8"/>
      <c r="H321" s="8"/>
      <c r="I321" s="8"/>
      <c r="J321" s="13"/>
      <c r="K321" s="13"/>
      <c r="L321" s="13"/>
      <c r="M321" s="13"/>
      <c r="N321" s="13"/>
      <c r="O321" s="13"/>
      <c r="P321" s="13"/>
      <c r="Q321" s="13"/>
      <c r="R321" s="13"/>
      <c r="S321" s="13"/>
      <c r="T321" s="13"/>
      <c r="U321" s="13"/>
      <c r="V321" s="13"/>
      <c r="W321" s="13"/>
      <c r="X321" s="13"/>
      <c r="Y321" s="13"/>
      <c r="Z321" s="13"/>
      <c r="AA321" s="13"/>
    </row>
    <row r="322" spans="1:27" ht="22.5" customHeight="1">
      <c r="A322" s="16" t="s">
        <v>503</v>
      </c>
      <c r="B322" s="8"/>
      <c r="C322" s="8"/>
      <c r="D322" s="8"/>
      <c r="E322" s="16"/>
      <c r="F322" s="8"/>
      <c r="G322" s="8"/>
      <c r="H322" s="8"/>
      <c r="I322" s="8"/>
      <c r="J322" s="13"/>
      <c r="K322" s="13"/>
      <c r="L322" s="13"/>
      <c r="M322" s="13"/>
      <c r="N322" s="13"/>
      <c r="O322" s="13"/>
      <c r="P322" s="13"/>
      <c r="Q322" s="13"/>
      <c r="R322" s="13"/>
      <c r="S322" s="13"/>
      <c r="T322" s="13"/>
      <c r="U322" s="13"/>
      <c r="V322" s="13"/>
      <c r="W322" s="13"/>
      <c r="X322" s="13"/>
      <c r="Y322" s="13"/>
      <c r="Z322" s="13"/>
      <c r="AA322" s="13"/>
    </row>
    <row r="323" spans="1:27" ht="22.5" customHeight="1">
      <c r="A323" s="16" t="s">
        <v>504</v>
      </c>
      <c r="B323" s="8"/>
      <c r="C323" s="8"/>
      <c r="D323" s="8"/>
      <c r="E323" s="16"/>
      <c r="F323" s="8"/>
      <c r="G323" s="8"/>
      <c r="H323" s="8"/>
      <c r="I323" s="8"/>
      <c r="J323" s="13"/>
      <c r="K323" s="13"/>
      <c r="L323" s="13"/>
      <c r="M323" s="13"/>
      <c r="N323" s="13"/>
      <c r="O323" s="13"/>
      <c r="P323" s="13"/>
      <c r="Q323" s="13"/>
      <c r="R323" s="13"/>
      <c r="S323" s="13"/>
      <c r="T323" s="13"/>
      <c r="U323" s="13"/>
      <c r="V323" s="13"/>
      <c r="W323" s="13"/>
      <c r="X323" s="13"/>
      <c r="Y323" s="13"/>
      <c r="Z323" s="13"/>
      <c r="AA323" s="13"/>
    </row>
    <row r="324" spans="1:27" ht="22.5" customHeight="1">
      <c r="A324" s="16" t="s">
        <v>505</v>
      </c>
      <c r="B324" s="8"/>
      <c r="C324" s="8"/>
      <c r="D324" s="8"/>
      <c r="E324" s="16"/>
      <c r="F324" s="8"/>
      <c r="G324" s="8"/>
      <c r="H324" s="8"/>
      <c r="I324" s="8"/>
      <c r="J324" s="13"/>
      <c r="K324" s="13"/>
      <c r="L324" s="13"/>
      <c r="M324" s="13"/>
      <c r="N324" s="13"/>
      <c r="O324" s="13"/>
      <c r="P324" s="13"/>
      <c r="Q324" s="13"/>
      <c r="R324" s="13"/>
      <c r="S324" s="13"/>
      <c r="T324" s="13"/>
      <c r="U324" s="13"/>
      <c r="V324" s="13"/>
      <c r="W324" s="13"/>
      <c r="X324" s="13"/>
      <c r="Y324" s="13"/>
      <c r="Z324" s="13"/>
      <c r="AA324" s="13"/>
    </row>
    <row r="325" spans="1:27" ht="22.5" customHeight="1">
      <c r="A325" s="16" t="s">
        <v>506</v>
      </c>
      <c r="B325" s="8"/>
      <c r="C325" s="8"/>
      <c r="D325" s="8"/>
      <c r="E325" s="16"/>
      <c r="F325" s="8"/>
      <c r="G325" s="8"/>
      <c r="H325" s="8"/>
      <c r="I325" s="8"/>
      <c r="J325" s="13"/>
      <c r="K325" s="13"/>
      <c r="L325" s="13"/>
      <c r="M325" s="13"/>
      <c r="N325" s="13"/>
      <c r="O325" s="13"/>
      <c r="P325" s="13"/>
      <c r="Q325" s="13"/>
      <c r="R325" s="13"/>
      <c r="S325" s="13"/>
      <c r="T325" s="13"/>
      <c r="U325" s="13"/>
      <c r="V325" s="13"/>
      <c r="W325" s="13"/>
      <c r="X325" s="13"/>
      <c r="Y325" s="13"/>
      <c r="Z325" s="13"/>
      <c r="AA325" s="13"/>
    </row>
    <row r="326" spans="1:27" ht="22.5" customHeight="1">
      <c r="A326" s="16" t="s">
        <v>507</v>
      </c>
      <c r="B326" s="8"/>
      <c r="C326" s="8"/>
      <c r="D326" s="8"/>
      <c r="E326" s="16"/>
      <c r="F326" s="8"/>
      <c r="G326" s="8"/>
      <c r="H326" s="8"/>
      <c r="I326" s="8"/>
      <c r="J326" s="13"/>
      <c r="K326" s="13"/>
      <c r="L326" s="13"/>
      <c r="M326" s="13"/>
      <c r="N326" s="13"/>
      <c r="O326" s="13"/>
      <c r="P326" s="13"/>
      <c r="Q326" s="13"/>
      <c r="R326" s="13"/>
      <c r="S326" s="13"/>
      <c r="T326" s="13"/>
      <c r="U326" s="13"/>
      <c r="V326" s="13"/>
      <c r="W326" s="13"/>
      <c r="X326" s="13"/>
      <c r="Y326" s="13"/>
      <c r="Z326" s="13"/>
      <c r="AA326" s="13"/>
    </row>
    <row r="327" spans="1:27" ht="22.5" customHeight="1">
      <c r="A327" s="16" t="s">
        <v>508</v>
      </c>
      <c r="B327" s="8"/>
      <c r="C327" s="8"/>
      <c r="D327" s="8"/>
      <c r="E327" s="16"/>
      <c r="F327" s="8"/>
      <c r="G327" s="8"/>
      <c r="H327" s="8"/>
      <c r="I327" s="8"/>
      <c r="J327" s="13"/>
      <c r="K327" s="13"/>
      <c r="L327" s="13"/>
      <c r="M327" s="13"/>
      <c r="N327" s="13"/>
      <c r="O327" s="13"/>
      <c r="P327" s="13"/>
      <c r="Q327" s="13"/>
      <c r="R327" s="13"/>
      <c r="S327" s="13"/>
      <c r="T327" s="13"/>
      <c r="U327" s="13"/>
      <c r="V327" s="13"/>
      <c r="W327" s="13"/>
      <c r="X327" s="13"/>
      <c r="Y327" s="13"/>
      <c r="Z327" s="13"/>
      <c r="AA327" s="13"/>
    </row>
    <row r="328" spans="1:27" ht="22.5" customHeight="1">
      <c r="A328" s="16" t="s">
        <v>509</v>
      </c>
      <c r="B328" s="8"/>
      <c r="C328" s="8"/>
      <c r="D328" s="8"/>
      <c r="E328" s="16"/>
      <c r="F328" s="8"/>
      <c r="G328" s="8"/>
      <c r="H328" s="8"/>
      <c r="I328" s="8"/>
      <c r="J328" s="13"/>
      <c r="K328" s="13"/>
      <c r="L328" s="13"/>
      <c r="M328" s="13"/>
      <c r="N328" s="13"/>
      <c r="O328" s="13"/>
      <c r="P328" s="13"/>
      <c r="Q328" s="13"/>
      <c r="R328" s="13"/>
      <c r="S328" s="13"/>
      <c r="T328" s="13"/>
      <c r="U328" s="13"/>
      <c r="V328" s="13"/>
      <c r="W328" s="13"/>
      <c r="X328" s="13"/>
      <c r="Y328" s="13"/>
      <c r="Z328" s="13"/>
      <c r="AA328" s="13"/>
    </row>
    <row r="329" spans="1:27" ht="22.5" customHeight="1">
      <c r="A329" s="16" t="s">
        <v>510</v>
      </c>
      <c r="B329" s="8"/>
      <c r="C329" s="8"/>
      <c r="D329" s="8"/>
      <c r="E329" s="16"/>
      <c r="F329" s="8"/>
      <c r="G329" s="8"/>
      <c r="H329" s="8"/>
      <c r="I329" s="8"/>
      <c r="J329" s="13"/>
      <c r="K329" s="13"/>
      <c r="L329" s="13"/>
      <c r="M329" s="13"/>
      <c r="N329" s="13"/>
      <c r="O329" s="13"/>
      <c r="P329" s="13"/>
      <c r="Q329" s="13"/>
      <c r="R329" s="13"/>
      <c r="S329" s="13"/>
      <c r="T329" s="13"/>
      <c r="U329" s="13"/>
      <c r="V329" s="13"/>
      <c r="W329" s="13"/>
      <c r="X329" s="13"/>
      <c r="Y329" s="13"/>
      <c r="Z329" s="13"/>
      <c r="AA329" s="13"/>
    </row>
    <row r="330" spans="1:27" ht="22.5" customHeight="1">
      <c r="A330" s="16" t="s">
        <v>511</v>
      </c>
      <c r="B330" s="8"/>
      <c r="C330" s="8"/>
      <c r="D330" s="8"/>
      <c r="E330" s="16"/>
      <c r="F330" s="8"/>
      <c r="G330" s="8"/>
      <c r="H330" s="8"/>
      <c r="I330" s="8"/>
      <c r="J330" s="13"/>
      <c r="K330" s="13"/>
      <c r="L330" s="13"/>
      <c r="M330" s="13"/>
      <c r="N330" s="13"/>
      <c r="O330" s="13"/>
      <c r="P330" s="13"/>
      <c r="Q330" s="13"/>
      <c r="R330" s="13"/>
      <c r="S330" s="13"/>
      <c r="T330" s="13"/>
      <c r="U330" s="13"/>
      <c r="V330" s="13"/>
      <c r="W330" s="13"/>
      <c r="X330" s="13"/>
      <c r="Y330" s="13"/>
      <c r="Z330" s="13"/>
      <c r="AA330" s="13"/>
    </row>
    <row r="331" spans="1:27" ht="22.5" customHeight="1">
      <c r="A331" s="16" t="s">
        <v>512</v>
      </c>
      <c r="B331" s="8"/>
      <c r="C331" s="8"/>
      <c r="D331" s="8"/>
      <c r="E331" s="16"/>
      <c r="F331" s="8"/>
      <c r="G331" s="8"/>
      <c r="H331" s="8"/>
      <c r="I331" s="8"/>
      <c r="J331" s="13"/>
      <c r="K331" s="13"/>
      <c r="L331" s="13"/>
      <c r="M331" s="13"/>
      <c r="N331" s="13"/>
      <c r="O331" s="13"/>
      <c r="P331" s="13"/>
      <c r="Q331" s="13"/>
      <c r="R331" s="13"/>
      <c r="S331" s="13"/>
      <c r="T331" s="13"/>
      <c r="U331" s="13"/>
      <c r="V331" s="13"/>
      <c r="W331" s="13"/>
      <c r="X331" s="13"/>
      <c r="Y331" s="13"/>
      <c r="Z331" s="13"/>
      <c r="AA331" s="13"/>
    </row>
    <row r="332" spans="1:27" ht="22.5" customHeight="1">
      <c r="A332" s="16" t="s">
        <v>513</v>
      </c>
      <c r="B332" s="8"/>
      <c r="C332" s="8"/>
      <c r="D332" s="8"/>
      <c r="E332" s="16"/>
      <c r="F332" s="8"/>
      <c r="G332" s="8"/>
      <c r="H332" s="8"/>
      <c r="I332" s="8"/>
      <c r="J332" s="13"/>
      <c r="K332" s="13"/>
      <c r="L332" s="13"/>
      <c r="M332" s="13"/>
      <c r="N332" s="13"/>
      <c r="O332" s="13"/>
      <c r="P332" s="13"/>
      <c r="Q332" s="13"/>
      <c r="R332" s="13"/>
      <c r="S332" s="13"/>
      <c r="T332" s="13"/>
      <c r="U332" s="13"/>
      <c r="V332" s="13"/>
      <c r="W332" s="13"/>
      <c r="X332" s="13"/>
      <c r="Y332" s="13"/>
      <c r="Z332" s="13"/>
      <c r="AA332" s="13"/>
    </row>
    <row r="333" spans="1:27" ht="22.5" customHeight="1">
      <c r="A333" s="16" t="s">
        <v>514</v>
      </c>
      <c r="B333" s="8"/>
      <c r="C333" s="8"/>
      <c r="D333" s="8"/>
      <c r="E333" s="16"/>
      <c r="F333" s="8"/>
      <c r="G333" s="8"/>
      <c r="H333" s="8"/>
      <c r="I333" s="8"/>
      <c r="J333" s="13"/>
      <c r="K333" s="13"/>
      <c r="L333" s="13"/>
      <c r="M333" s="13"/>
      <c r="N333" s="13"/>
      <c r="O333" s="13"/>
      <c r="P333" s="13"/>
      <c r="Q333" s="13"/>
      <c r="R333" s="13"/>
      <c r="S333" s="13"/>
      <c r="T333" s="13"/>
      <c r="U333" s="13"/>
      <c r="V333" s="13"/>
      <c r="W333" s="13"/>
      <c r="X333" s="13"/>
      <c r="Y333" s="13"/>
      <c r="Z333" s="13"/>
      <c r="AA333" s="13"/>
    </row>
    <row r="334" spans="1:27" ht="22.5" customHeight="1">
      <c r="A334" s="16" t="s">
        <v>515</v>
      </c>
      <c r="B334" s="8"/>
      <c r="C334" s="8"/>
      <c r="D334" s="8"/>
      <c r="E334" s="16"/>
      <c r="F334" s="8"/>
      <c r="G334" s="8"/>
      <c r="H334" s="8"/>
      <c r="I334" s="8"/>
      <c r="J334" s="13"/>
      <c r="K334" s="13"/>
      <c r="L334" s="13"/>
      <c r="M334" s="13"/>
      <c r="N334" s="13"/>
      <c r="O334" s="13"/>
      <c r="P334" s="13"/>
      <c r="Q334" s="13"/>
      <c r="R334" s="13"/>
      <c r="S334" s="13"/>
      <c r="T334" s="13"/>
      <c r="U334" s="13"/>
      <c r="V334" s="13"/>
      <c r="W334" s="13"/>
      <c r="X334" s="13"/>
      <c r="Y334" s="13"/>
      <c r="Z334" s="13"/>
      <c r="AA334" s="13"/>
    </row>
    <row r="335" spans="1:27" ht="22.5" customHeight="1">
      <c r="A335" s="16" t="s">
        <v>516</v>
      </c>
      <c r="B335" s="8"/>
      <c r="C335" s="8"/>
      <c r="D335" s="8"/>
      <c r="E335" s="16"/>
      <c r="F335" s="8"/>
      <c r="G335" s="8"/>
      <c r="H335" s="8"/>
      <c r="I335" s="8"/>
      <c r="J335" s="13"/>
      <c r="K335" s="13"/>
      <c r="L335" s="13"/>
      <c r="M335" s="13"/>
      <c r="N335" s="13"/>
      <c r="O335" s="13"/>
      <c r="P335" s="13"/>
      <c r="Q335" s="13"/>
      <c r="R335" s="13"/>
      <c r="S335" s="13"/>
      <c r="T335" s="13"/>
      <c r="U335" s="13"/>
      <c r="V335" s="13"/>
      <c r="W335" s="13"/>
      <c r="X335" s="13"/>
      <c r="Y335" s="13"/>
      <c r="Z335" s="13"/>
      <c r="AA335" s="13"/>
    </row>
    <row r="336" spans="1:27" ht="22.5" customHeight="1">
      <c r="A336" s="16" t="s">
        <v>517</v>
      </c>
      <c r="B336" s="8"/>
      <c r="C336" s="8"/>
      <c r="D336" s="8"/>
      <c r="E336" s="16"/>
      <c r="F336" s="8"/>
      <c r="G336" s="8"/>
      <c r="H336" s="8"/>
      <c r="I336" s="8"/>
      <c r="J336" s="13"/>
      <c r="K336" s="13"/>
      <c r="L336" s="13"/>
      <c r="M336" s="13"/>
      <c r="N336" s="13"/>
      <c r="O336" s="13"/>
      <c r="P336" s="13"/>
      <c r="Q336" s="13"/>
      <c r="R336" s="13"/>
      <c r="S336" s="13"/>
      <c r="T336" s="13"/>
      <c r="U336" s="13"/>
      <c r="V336" s="13"/>
      <c r="W336" s="13"/>
      <c r="X336" s="13"/>
      <c r="Y336" s="13"/>
      <c r="Z336" s="13"/>
      <c r="AA336" s="13"/>
    </row>
    <row r="337" spans="1:27" ht="22.5" customHeight="1">
      <c r="A337" s="16" t="s">
        <v>518</v>
      </c>
      <c r="B337" s="8"/>
      <c r="C337" s="8"/>
      <c r="D337" s="8"/>
      <c r="E337" s="16"/>
      <c r="F337" s="8"/>
      <c r="G337" s="8"/>
      <c r="H337" s="8"/>
      <c r="I337" s="8"/>
      <c r="J337" s="13"/>
      <c r="K337" s="13"/>
      <c r="L337" s="13"/>
      <c r="M337" s="13"/>
      <c r="N337" s="13"/>
      <c r="O337" s="13"/>
      <c r="P337" s="13"/>
      <c r="Q337" s="13"/>
      <c r="R337" s="13"/>
      <c r="S337" s="13"/>
      <c r="T337" s="13"/>
      <c r="U337" s="13"/>
      <c r="V337" s="13"/>
      <c r="W337" s="13"/>
      <c r="X337" s="13"/>
      <c r="Y337" s="13"/>
      <c r="Z337" s="13"/>
      <c r="AA337" s="13"/>
    </row>
    <row r="338" spans="1:27" ht="22.5" customHeight="1">
      <c r="A338" s="16" t="s">
        <v>519</v>
      </c>
      <c r="B338" s="8"/>
      <c r="C338" s="8"/>
      <c r="D338" s="8"/>
      <c r="E338" s="16"/>
      <c r="F338" s="8"/>
      <c r="G338" s="8"/>
      <c r="H338" s="8"/>
      <c r="I338" s="8"/>
      <c r="J338" s="13"/>
      <c r="K338" s="13"/>
      <c r="L338" s="13"/>
      <c r="M338" s="13"/>
      <c r="N338" s="13"/>
      <c r="O338" s="13"/>
      <c r="P338" s="13"/>
      <c r="Q338" s="13"/>
      <c r="R338" s="13"/>
      <c r="S338" s="13"/>
      <c r="T338" s="13"/>
      <c r="U338" s="13"/>
      <c r="V338" s="13"/>
      <c r="W338" s="13"/>
      <c r="X338" s="13"/>
      <c r="Y338" s="13"/>
      <c r="Z338" s="13"/>
      <c r="AA338" s="13"/>
    </row>
    <row r="339" spans="1:27" ht="22.5" customHeight="1">
      <c r="A339" s="16" t="s">
        <v>520</v>
      </c>
      <c r="B339" s="8"/>
      <c r="C339" s="8"/>
      <c r="D339" s="8"/>
      <c r="E339" s="16"/>
      <c r="F339" s="8"/>
      <c r="G339" s="8"/>
      <c r="H339" s="8"/>
      <c r="I339" s="8"/>
      <c r="J339" s="13"/>
      <c r="K339" s="13"/>
      <c r="L339" s="13"/>
      <c r="M339" s="13"/>
      <c r="N339" s="13"/>
      <c r="O339" s="13"/>
      <c r="P339" s="13"/>
      <c r="Q339" s="13"/>
      <c r="R339" s="13"/>
      <c r="S339" s="13"/>
      <c r="T339" s="13"/>
      <c r="U339" s="13"/>
      <c r="V339" s="13"/>
      <c r="W339" s="13"/>
      <c r="X339" s="13"/>
      <c r="Y339" s="13"/>
      <c r="Z339" s="13"/>
      <c r="AA339" s="13"/>
    </row>
    <row r="340" spans="1:27" ht="22.5" customHeight="1">
      <c r="A340" s="16" t="s">
        <v>521</v>
      </c>
      <c r="B340" s="8"/>
      <c r="C340" s="8"/>
      <c r="D340" s="8"/>
      <c r="E340" s="16"/>
      <c r="F340" s="8"/>
      <c r="G340" s="8"/>
      <c r="H340" s="8"/>
      <c r="I340" s="8"/>
      <c r="J340" s="13"/>
      <c r="K340" s="13"/>
      <c r="L340" s="13"/>
      <c r="M340" s="13"/>
      <c r="N340" s="13"/>
      <c r="O340" s="13"/>
      <c r="P340" s="13"/>
      <c r="Q340" s="13"/>
      <c r="R340" s="13"/>
      <c r="S340" s="13"/>
      <c r="T340" s="13"/>
      <c r="U340" s="13"/>
      <c r="V340" s="13"/>
      <c r="W340" s="13"/>
      <c r="X340" s="13"/>
      <c r="Y340" s="13"/>
      <c r="Z340" s="13"/>
      <c r="AA340" s="13"/>
    </row>
    <row r="341" spans="1:27" ht="22.5" customHeight="1">
      <c r="A341" s="16" t="s">
        <v>522</v>
      </c>
      <c r="B341" s="8"/>
      <c r="C341" s="8"/>
      <c r="D341" s="8"/>
      <c r="E341" s="16"/>
      <c r="F341" s="8"/>
      <c r="G341" s="8"/>
      <c r="H341" s="8"/>
      <c r="I341" s="8"/>
      <c r="J341" s="13"/>
      <c r="K341" s="13"/>
      <c r="L341" s="13"/>
      <c r="M341" s="13"/>
      <c r="N341" s="13"/>
      <c r="O341" s="13"/>
      <c r="P341" s="13"/>
      <c r="Q341" s="13"/>
      <c r="R341" s="13"/>
      <c r="S341" s="13"/>
      <c r="T341" s="13"/>
      <c r="U341" s="13"/>
      <c r="V341" s="13"/>
      <c r="W341" s="13"/>
      <c r="X341" s="13"/>
      <c r="Y341" s="13"/>
      <c r="Z341" s="13"/>
      <c r="AA341" s="13"/>
    </row>
    <row r="342" spans="1:27" ht="22.5" customHeight="1">
      <c r="A342" s="16" t="s">
        <v>523</v>
      </c>
      <c r="B342" s="8"/>
      <c r="C342" s="8"/>
      <c r="D342" s="8"/>
      <c r="E342" s="16"/>
      <c r="F342" s="8"/>
      <c r="G342" s="8"/>
      <c r="H342" s="8"/>
      <c r="I342" s="8"/>
      <c r="J342" s="13"/>
      <c r="K342" s="13"/>
      <c r="L342" s="13"/>
      <c r="M342" s="13"/>
      <c r="N342" s="13"/>
      <c r="O342" s="13"/>
      <c r="P342" s="13"/>
      <c r="Q342" s="13"/>
      <c r="R342" s="13"/>
      <c r="S342" s="13"/>
      <c r="T342" s="13"/>
      <c r="U342" s="13"/>
      <c r="V342" s="13"/>
      <c r="W342" s="13"/>
      <c r="X342" s="13"/>
      <c r="Y342" s="13"/>
      <c r="Z342" s="13"/>
      <c r="AA342" s="13"/>
    </row>
    <row r="343" spans="1:27" ht="22.5" customHeight="1">
      <c r="A343" s="16" t="s">
        <v>524</v>
      </c>
      <c r="B343" s="8"/>
      <c r="C343" s="8"/>
      <c r="D343" s="8"/>
      <c r="E343" s="16"/>
      <c r="F343" s="8"/>
      <c r="G343" s="8"/>
      <c r="H343" s="8"/>
      <c r="I343" s="8"/>
      <c r="J343" s="13"/>
      <c r="K343" s="13"/>
      <c r="L343" s="13"/>
      <c r="M343" s="13"/>
      <c r="N343" s="13"/>
      <c r="O343" s="13"/>
      <c r="P343" s="13"/>
      <c r="Q343" s="13"/>
      <c r="R343" s="13"/>
      <c r="S343" s="13"/>
      <c r="T343" s="13"/>
      <c r="U343" s="13"/>
      <c r="V343" s="13"/>
      <c r="W343" s="13"/>
      <c r="X343" s="13"/>
      <c r="Y343" s="13"/>
      <c r="Z343" s="13"/>
      <c r="AA343" s="13"/>
    </row>
    <row r="344" spans="1:27" ht="22.5" customHeight="1">
      <c r="A344" s="16" t="s">
        <v>525</v>
      </c>
      <c r="B344" s="8"/>
      <c r="C344" s="8"/>
      <c r="D344" s="8"/>
      <c r="E344" s="16"/>
      <c r="F344" s="8"/>
      <c r="G344" s="8"/>
      <c r="H344" s="8"/>
      <c r="I344" s="8"/>
      <c r="J344" s="13"/>
      <c r="K344" s="13"/>
      <c r="L344" s="13"/>
      <c r="M344" s="13"/>
      <c r="N344" s="13"/>
      <c r="O344" s="13"/>
      <c r="P344" s="13"/>
      <c r="Q344" s="13"/>
      <c r="R344" s="13"/>
      <c r="S344" s="13"/>
      <c r="T344" s="13"/>
      <c r="U344" s="13"/>
      <c r="V344" s="13"/>
      <c r="W344" s="13"/>
      <c r="X344" s="13"/>
      <c r="Y344" s="13"/>
      <c r="Z344" s="13"/>
      <c r="AA344" s="13"/>
    </row>
    <row r="345" spans="1:27" ht="22.5" customHeight="1">
      <c r="A345" s="16" t="s">
        <v>526</v>
      </c>
      <c r="B345" s="8"/>
      <c r="C345" s="8"/>
      <c r="D345" s="8"/>
      <c r="E345" s="16"/>
      <c r="F345" s="8"/>
      <c r="G345" s="8"/>
      <c r="H345" s="8"/>
      <c r="I345" s="8"/>
      <c r="J345" s="13"/>
      <c r="K345" s="13"/>
      <c r="L345" s="13"/>
      <c r="M345" s="13"/>
      <c r="N345" s="13"/>
      <c r="O345" s="13"/>
      <c r="P345" s="13"/>
      <c r="Q345" s="13"/>
      <c r="R345" s="13"/>
      <c r="S345" s="13"/>
      <c r="T345" s="13"/>
      <c r="U345" s="13"/>
      <c r="V345" s="13"/>
      <c r="W345" s="13"/>
      <c r="X345" s="13"/>
      <c r="Y345" s="13"/>
      <c r="Z345" s="13"/>
      <c r="AA345" s="13"/>
    </row>
    <row r="346" spans="1:27" ht="22.5" customHeight="1">
      <c r="A346" s="16" t="s">
        <v>527</v>
      </c>
      <c r="B346" s="8"/>
      <c r="C346" s="8"/>
      <c r="D346" s="8"/>
      <c r="E346" s="16"/>
      <c r="F346" s="8"/>
      <c r="G346" s="8"/>
      <c r="H346" s="8"/>
      <c r="I346" s="8"/>
      <c r="J346" s="13"/>
      <c r="K346" s="13"/>
      <c r="L346" s="13"/>
      <c r="M346" s="13"/>
      <c r="N346" s="13"/>
      <c r="O346" s="13"/>
      <c r="P346" s="13"/>
      <c r="Q346" s="13"/>
      <c r="R346" s="13"/>
      <c r="S346" s="13"/>
      <c r="T346" s="13"/>
      <c r="U346" s="13"/>
      <c r="V346" s="13"/>
      <c r="W346" s="13"/>
      <c r="X346" s="13"/>
      <c r="Y346" s="13"/>
      <c r="Z346" s="13"/>
      <c r="AA346" s="13"/>
    </row>
    <row r="347" spans="1:27" ht="22.5" customHeight="1">
      <c r="A347" s="16" t="s">
        <v>528</v>
      </c>
      <c r="B347" s="8"/>
      <c r="C347" s="8"/>
      <c r="D347" s="8"/>
      <c r="E347" s="16"/>
      <c r="F347" s="8"/>
      <c r="G347" s="8"/>
      <c r="H347" s="8"/>
      <c r="I347" s="8"/>
      <c r="J347" s="13"/>
      <c r="K347" s="13"/>
      <c r="L347" s="13"/>
      <c r="M347" s="13"/>
      <c r="N347" s="13"/>
      <c r="O347" s="13"/>
      <c r="P347" s="13"/>
      <c r="Q347" s="13"/>
      <c r="R347" s="13"/>
      <c r="S347" s="13"/>
      <c r="T347" s="13"/>
      <c r="U347" s="13"/>
      <c r="V347" s="13"/>
      <c r="W347" s="13"/>
      <c r="X347" s="13"/>
      <c r="Y347" s="13"/>
      <c r="Z347" s="13"/>
      <c r="AA347" s="13"/>
    </row>
    <row r="348" spans="1:27" ht="22.5" customHeight="1">
      <c r="A348" s="16" t="s">
        <v>529</v>
      </c>
      <c r="B348" s="8"/>
      <c r="C348" s="8"/>
      <c r="D348" s="8"/>
      <c r="E348" s="16"/>
      <c r="F348" s="8"/>
      <c r="G348" s="8"/>
      <c r="H348" s="8"/>
      <c r="I348" s="8"/>
      <c r="J348" s="13"/>
      <c r="K348" s="13"/>
      <c r="L348" s="13"/>
      <c r="M348" s="13"/>
      <c r="N348" s="13"/>
      <c r="O348" s="13"/>
      <c r="P348" s="13"/>
      <c r="Q348" s="13"/>
      <c r="R348" s="13"/>
      <c r="S348" s="13"/>
      <c r="T348" s="13"/>
      <c r="U348" s="13"/>
      <c r="V348" s="13"/>
      <c r="W348" s="13"/>
      <c r="X348" s="13"/>
      <c r="Y348" s="13"/>
      <c r="Z348" s="13"/>
      <c r="AA348" s="13"/>
    </row>
    <row r="349" spans="1:27" ht="22.5" customHeight="1">
      <c r="A349" s="16" t="s">
        <v>530</v>
      </c>
      <c r="B349" s="8"/>
      <c r="C349" s="8"/>
      <c r="D349" s="8"/>
      <c r="E349" s="16"/>
      <c r="F349" s="8"/>
      <c r="G349" s="8"/>
      <c r="H349" s="8"/>
      <c r="I349" s="8"/>
      <c r="J349" s="13"/>
      <c r="K349" s="13"/>
      <c r="L349" s="13"/>
      <c r="M349" s="13"/>
      <c r="N349" s="13"/>
      <c r="O349" s="13"/>
      <c r="P349" s="13"/>
      <c r="Q349" s="13"/>
      <c r="R349" s="13"/>
      <c r="S349" s="13"/>
      <c r="T349" s="13"/>
      <c r="U349" s="13"/>
      <c r="V349" s="13"/>
      <c r="W349" s="13"/>
      <c r="X349" s="13"/>
      <c r="Y349" s="13"/>
      <c r="Z349" s="13"/>
      <c r="AA349" s="13"/>
    </row>
    <row r="350" spans="1:27" ht="22.5" customHeight="1">
      <c r="A350" s="16" t="s">
        <v>531</v>
      </c>
      <c r="B350" s="8"/>
      <c r="C350" s="8"/>
      <c r="D350" s="8"/>
      <c r="E350" s="16"/>
      <c r="F350" s="8"/>
      <c r="G350" s="8"/>
      <c r="H350" s="8"/>
      <c r="I350" s="8"/>
      <c r="J350" s="13"/>
      <c r="K350" s="13"/>
      <c r="L350" s="13"/>
      <c r="M350" s="13"/>
      <c r="N350" s="13"/>
      <c r="O350" s="13"/>
      <c r="P350" s="13"/>
      <c r="Q350" s="13"/>
      <c r="R350" s="13"/>
      <c r="S350" s="13"/>
      <c r="T350" s="13"/>
      <c r="U350" s="13"/>
      <c r="V350" s="13"/>
      <c r="W350" s="13"/>
      <c r="X350" s="13"/>
      <c r="Y350" s="13"/>
      <c r="Z350" s="13"/>
      <c r="AA350" s="13"/>
    </row>
    <row r="351" spans="1:27" ht="22.5" customHeight="1">
      <c r="A351" s="16" t="s">
        <v>532</v>
      </c>
      <c r="B351" s="8"/>
      <c r="C351" s="8"/>
      <c r="D351" s="8"/>
      <c r="E351" s="16"/>
      <c r="F351" s="8"/>
      <c r="G351" s="8"/>
      <c r="H351" s="8"/>
      <c r="I351" s="8"/>
      <c r="J351" s="13"/>
      <c r="K351" s="13"/>
      <c r="L351" s="13"/>
      <c r="M351" s="13"/>
      <c r="N351" s="13"/>
      <c r="O351" s="13"/>
      <c r="P351" s="13"/>
      <c r="Q351" s="13"/>
      <c r="R351" s="13"/>
      <c r="S351" s="13"/>
      <c r="T351" s="13"/>
      <c r="U351" s="13"/>
      <c r="V351" s="13"/>
      <c r="W351" s="13"/>
      <c r="X351" s="13"/>
      <c r="Y351" s="13"/>
      <c r="Z351" s="13"/>
      <c r="AA351" s="13"/>
    </row>
    <row r="352" spans="1:27" ht="22.5" customHeight="1">
      <c r="A352" s="16" t="s">
        <v>533</v>
      </c>
      <c r="B352" s="8"/>
      <c r="C352" s="8"/>
      <c r="D352" s="8"/>
      <c r="E352" s="16"/>
      <c r="F352" s="8"/>
      <c r="G352" s="8"/>
      <c r="H352" s="8"/>
      <c r="I352" s="8"/>
      <c r="J352" s="13"/>
      <c r="K352" s="13"/>
      <c r="L352" s="13"/>
      <c r="M352" s="13"/>
      <c r="N352" s="13"/>
      <c r="O352" s="13"/>
      <c r="P352" s="13"/>
      <c r="Q352" s="13"/>
      <c r="R352" s="13"/>
      <c r="S352" s="13"/>
      <c r="T352" s="13"/>
      <c r="U352" s="13"/>
      <c r="V352" s="13"/>
      <c r="W352" s="13"/>
      <c r="X352" s="13"/>
      <c r="Y352" s="13"/>
      <c r="Z352" s="13"/>
      <c r="AA352" s="13"/>
    </row>
    <row r="353" spans="1:27" ht="22.5" customHeight="1">
      <c r="A353" s="16" t="s">
        <v>534</v>
      </c>
      <c r="B353" s="8"/>
      <c r="C353" s="8"/>
      <c r="D353" s="8"/>
      <c r="E353" s="16"/>
      <c r="F353" s="8"/>
      <c r="G353" s="8"/>
      <c r="H353" s="8"/>
      <c r="I353" s="8"/>
      <c r="J353" s="13"/>
      <c r="K353" s="13"/>
      <c r="L353" s="13"/>
      <c r="M353" s="13"/>
      <c r="N353" s="13"/>
      <c r="O353" s="13"/>
      <c r="P353" s="13"/>
      <c r="Q353" s="13"/>
      <c r="R353" s="13"/>
      <c r="S353" s="13"/>
      <c r="T353" s="13"/>
      <c r="U353" s="13"/>
      <c r="V353" s="13"/>
      <c r="W353" s="13"/>
      <c r="X353" s="13"/>
      <c r="Y353" s="13"/>
      <c r="Z353" s="13"/>
      <c r="AA353" s="13"/>
    </row>
    <row r="354" spans="1:27" ht="22.5" customHeight="1">
      <c r="A354" s="16" t="s">
        <v>535</v>
      </c>
      <c r="B354" s="8"/>
      <c r="C354" s="8"/>
      <c r="D354" s="8"/>
      <c r="E354" s="16"/>
      <c r="F354" s="8"/>
      <c r="G354" s="8"/>
      <c r="H354" s="8"/>
      <c r="I354" s="8"/>
      <c r="J354" s="13"/>
      <c r="K354" s="13"/>
      <c r="L354" s="13"/>
      <c r="M354" s="13"/>
      <c r="N354" s="13"/>
      <c r="O354" s="13"/>
      <c r="P354" s="13"/>
      <c r="Q354" s="13"/>
      <c r="R354" s="13"/>
      <c r="S354" s="13"/>
      <c r="T354" s="13"/>
      <c r="U354" s="13"/>
      <c r="V354" s="13"/>
      <c r="W354" s="13"/>
      <c r="X354" s="13"/>
      <c r="Y354" s="13"/>
      <c r="Z354" s="13"/>
      <c r="AA354" s="13"/>
    </row>
    <row r="355" spans="1:27" ht="22.5" customHeight="1">
      <c r="A355" s="16" t="s">
        <v>536</v>
      </c>
      <c r="B355" s="8"/>
      <c r="C355" s="8"/>
      <c r="D355" s="8"/>
      <c r="E355" s="16"/>
      <c r="F355" s="8"/>
      <c r="G355" s="8"/>
      <c r="H355" s="8"/>
      <c r="I355" s="8"/>
      <c r="J355" s="13"/>
      <c r="K355" s="13"/>
      <c r="L355" s="13"/>
      <c r="M355" s="13"/>
      <c r="N355" s="13"/>
      <c r="O355" s="13"/>
      <c r="P355" s="13"/>
      <c r="Q355" s="13"/>
      <c r="R355" s="13"/>
      <c r="S355" s="13"/>
      <c r="T355" s="13"/>
      <c r="U355" s="13"/>
      <c r="V355" s="13"/>
      <c r="W355" s="13"/>
      <c r="X355" s="13"/>
      <c r="Y355" s="13"/>
      <c r="Z355" s="13"/>
      <c r="AA355" s="13"/>
    </row>
    <row r="356" spans="1:27" ht="22.5" customHeight="1">
      <c r="A356" s="16" t="s">
        <v>537</v>
      </c>
      <c r="B356" s="8"/>
      <c r="C356" s="8"/>
      <c r="D356" s="8"/>
      <c r="E356" s="16"/>
      <c r="F356" s="8"/>
      <c r="G356" s="8"/>
      <c r="H356" s="8"/>
      <c r="I356" s="8"/>
      <c r="J356" s="13"/>
      <c r="K356" s="13"/>
      <c r="L356" s="13"/>
      <c r="M356" s="13"/>
      <c r="N356" s="13"/>
      <c r="O356" s="13"/>
      <c r="P356" s="13"/>
      <c r="Q356" s="13"/>
      <c r="R356" s="13"/>
      <c r="S356" s="13"/>
      <c r="T356" s="13"/>
      <c r="U356" s="13"/>
      <c r="V356" s="13"/>
      <c r="W356" s="13"/>
      <c r="X356" s="13"/>
      <c r="Y356" s="13"/>
      <c r="Z356" s="13"/>
      <c r="AA356" s="13"/>
    </row>
    <row r="357" spans="1:27" ht="22.5" customHeight="1">
      <c r="A357" s="16" t="s">
        <v>538</v>
      </c>
      <c r="B357" s="8"/>
      <c r="C357" s="8"/>
      <c r="D357" s="8"/>
      <c r="E357" s="16"/>
      <c r="F357" s="8"/>
      <c r="G357" s="8"/>
      <c r="H357" s="8"/>
      <c r="I357" s="8"/>
      <c r="J357" s="13"/>
      <c r="K357" s="13"/>
      <c r="L357" s="13"/>
      <c r="M357" s="13"/>
      <c r="N357" s="13"/>
      <c r="O357" s="13"/>
      <c r="P357" s="13"/>
      <c r="Q357" s="13"/>
      <c r="R357" s="13"/>
      <c r="S357" s="13"/>
      <c r="T357" s="13"/>
      <c r="U357" s="13"/>
      <c r="V357" s="13"/>
      <c r="W357" s="13"/>
      <c r="X357" s="13"/>
      <c r="Y357" s="13"/>
      <c r="Z357" s="13"/>
      <c r="AA357" s="13"/>
    </row>
    <row r="358" spans="1:27" ht="22.5" customHeight="1">
      <c r="A358" s="16" t="s">
        <v>539</v>
      </c>
      <c r="B358" s="8"/>
      <c r="C358" s="8"/>
      <c r="D358" s="8"/>
      <c r="E358" s="16"/>
      <c r="F358" s="8"/>
      <c r="G358" s="8"/>
      <c r="H358" s="8"/>
      <c r="I358" s="8"/>
      <c r="J358" s="13"/>
      <c r="K358" s="13"/>
      <c r="L358" s="13"/>
      <c r="M358" s="13"/>
      <c r="N358" s="13"/>
      <c r="O358" s="13"/>
      <c r="P358" s="13"/>
      <c r="Q358" s="13"/>
      <c r="R358" s="13"/>
      <c r="S358" s="13"/>
      <c r="T358" s="13"/>
      <c r="U358" s="13"/>
      <c r="V358" s="13"/>
      <c r="W358" s="13"/>
      <c r="X358" s="13"/>
      <c r="Y358" s="13"/>
      <c r="Z358" s="13"/>
      <c r="AA358" s="13"/>
    </row>
    <row r="359" spans="1:27" ht="22.5" customHeight="1">
      <c r="A359" s="16" t="s">
        <v>540</v>
      </c>
      <c r="B359" s="8"/>
      <c r="C359" s="8"/>
      <c r="D359" s="8"/>
      <c r="E359" s="16"/>
      <c r="F359" s="8"/>
      <c r="G359" s="8"/>
      <c r="H359" s="8"/>
      <c r="I359" s="8"/>
      <c r="J359" s="13"/>
      <c r="K359" s="13"/>
      <c r="L359" s="13"/>
      <c r="M359" s="13"/>
      <c r="N359" s="13"/>
      <c r="O359" s="13"/>
      <c r="P359" s="13"/>
      <c r="Q359" s="13"/>
      <c r="R359" s="13"/>
      <c r="S359" s="13"/>
      <c r="T359" s="13"/>
      <c r="U359" s="13"/>
      <c r="V359" s="13"/>
      <c r="W359" s="13"/>
      <c r="X359" s="13"/>
      <c r="Y359" s="13"/>
      <c r="Z359" s="13"/>
      <c r="AA359" s="13"/>
    </row>
    <row r="360" spans="1:27" ht="22.5" customHeight="1">
      <c r="A360" s="16" t="s">
        <v>541</v>
      </c>
      <c r="B360" s="8"/>
      <c r="C360" s="8"/>
      <c r="D360" s="8"/>
      <c r="E360" s="16"/>
      <c r="F360" s="8"/>
      <c r="G360" s="8"/>
      <c r="H360" s="8"/>
      <c r="I360" s="8"/>
      <c r="J360" s="13"/>
      <c r="K360" s="13"/>
      <c r="L360" s="13"/>
      <c r="M360" s="13"/>
      <c r="N360" s="13"/>
      <c r="O360" s="13"/>
      <c r="P360" s="13"/>
      <c r="Q360" s="13"/>
      <c r="R360" s="13"/>
      <c r="S360" s="13"/>
      <c r="T360" s="13"/>
      <c r="U360" s="13"/>
      <c r="V360" s="13"/>
      <c r="W360" s="13"/>
      <c r="X360" s="13"/>
      <c r="Y360" s="13"/>
      <c r="Z360" s="13"/>
      <c r="AA360" s="13"/>
    </row>
    <row r="361" spans="1:27" ht="22.5" customHeight="1">
      <c r="A361" s="16" t="s">
        <v>542</v>
      </c>
      <c r="B361" s="8"/>
      <c r="C361" s="8"/>
      <c r="D361" s="8"/>
      <c r="E361" s="16"/>
      <c r="F361" s="8"/>
      <c r="G361" s="8"/>
      <c r="H361" s="8"/>
      <c r="I361" s="8"/>
      <c r="J361" s="13"/>
      <c r="K361" s="13"/>
      <c r="L361" s="13"/>
      <c r="M361" s="13"/>
      <c r="N361" s="13"/>
      <c r="O361" s="13"/>
      <c r="P361" s="13"/>
      <c r="Q361" s="13"/>
      <c r="R361" s="13"/>
      <c r="S361" s="13"/>
      <c r="T361" s="13"/>
      <c r="U361" s="13"/>
      <c r="V361" s="13"/>
      <c r="W361" s="13"/>
      <c r="X361" s="13"/>
      <c r="Y361" s="13"/>
      <c r="Z361" s="13"/>
      <c r="AA361" s="13"/>
    </row>
    <row r="362" spans="1:27" ht="22.5" customHeight="1">
      <c r="A362" s="16" t="s">
        <v>543</v>
      </c>
      <c r="B362" s="8"/>
      <c r="C362" s="8"/>
      <c r="D362" s="8"/>
      <c r="E362" s="16"/>
      <c r="F362" s="8"/>
      <c r="G362" s="8"/>
      <c r="H362" s="8"/>
      <c r="I362" s="8"/>
      <c r="J362" s="13"/>
      <c r="K362" s="13"/>
      <c r="L362" s="13"/>
      <c r="M362" s="13"/>
      <c r="N362" s="13"/>
      <c r="O362" s="13"/>
      <c r="P362" s="13"/>
      <c r="Q362" s="13"/>
      <c r="R362" s="13"/>
      <c r="S362" s="13"/>
      <c r="T362" s="13"/>
      <c r="U362" s="13"/>
      <c r="V362" s="13"/>
      <c r="W362" s="13"/>
      <c r="X362" s="13"/>
      <c r="Y362" s="13"/>
      <c r="Z362" s="13"/>
      <c r="AA362" s="13"/>
    </row>
    <row r="363" spans="1:27" ht="22.5" customHeight="1">
      <c r="A363" s="16" t="s">
        <v>544</v>
      </c>
      <c r="B363" s="8"/>
      <c r="C363" s="8"/>
      <c r="D363" s="8"/>
      <c r="E363" s="16"/>
      <c r="F363" s="8"/>
      <c r="G363" s="8"/>
      <c r="H363" s="8"/>
      <c r="I363" s="8"/>
      <c r="J363" s="13"/>
      <c r="K363" s="13"/>
      <c r="L363" s="13"/>
      <c r="M363" s="13"/>
      <c r="N363" s="13"/>
      <c r="O363" s="13"/>
      <c r="P363" s="13"/>
      <c r="Q363" s="13"/>
      <c r="R363" s="13"/>
      <c r="S363" s="13"/>
      <c r="T363" s="13"/>
      <c r="U363" s="13"/>
      <c r="V363" s="13"/>
      <c r="W363" s="13"/>
      <c r="X363" s="13"/>
      <c r="Y363" s="13"/>
      <c r="Z363" s="13"/>
      <c r="AA363" s="13"/>
    </row>
    <row r="364" spans="1:27" ht="22.5" customHeight="1">
      <c r="A364" s="16" t="s">
        <v>545</v>
      </c>
      <c r="B364" s="8"/>
      <c r="C364" s="8"/>
      <c r="D364" s="8"/>
      <c r="E364" s="16"/>
      <c r="F364" s="8"/>
      <c r="G364" s="8"/>
      <c r="H364" s="8"/>
      <c r="I364" s="8"/>
      <c r="J364" s="13"/>
      <c r="K364" s="13"/>
      <c r="L364" s="13"/>
      <c r="M364" s="13"/>
      <c r="N364" s="13"/>
      <c r="O364" s="13"/>
      <c r="P364" s="13"/>
      <c r="Q364" s="13"/>
      <c r="R364" s="13"/>
      <c r="S364" s="13"/>
      <c r="T364" s="13"/>
      <c r="U364" s="13"/>
      <c r="V364" s="13"/>
      <c r="W364" s="13"/>
      <c r="X364" s="13"/>
      <c r="Y364" s="13"/>
      <c r="Z364" s="13"/>
      <c r="AA364" s="13"/>
    </row>
    <row r="365" spans="1:27" ht="22.5" customHeight="1">
      <c r="A365" s="16" t="s">
        <v>546</v>
      </c>
      <c r="B365" s="8"/>
      <c r="C365" s="8"/>
      <c r="D365" s="8"/>
      <c r="E365" s="16"/>
      <c r="F365" s="8"/>
      <c r="G365" s="8"/>
      <c r="H365" s="8"/>
      <c r="I365" s="8"/>
      <c r="J365" s="13"/>
      <c r="K365" s="13"/>
      <c r="L365" s="13"/>
      <c r="M365" s="13"/>
      <c r="N365" s="13"/>
      <c r="O365" s="13"/>
      <c r="P365" s="13"/>
      <c r="Q365" s="13"/>
      <c r="R365" s="13"/>
      <c r="S365" s="13"/>
      <c r="T365" s="13"/>
      <c r="U365" s="13"/>
      <c r="V365" s="13"/>
      <c r="W365" s="13"/>
      <c r="X365" s="13"/>
      <c r="Y365" s="13"/>
      <c r="Z365" s="13"/>
      <c r="AA365" s="13"/>
    </row>
    <row r="366" spans="1:27" ht="22.5" customHeight="1">
      <c r="A366" s="16" t="s">
        <v>547</v>
      </c>
      <c r="B366" s="8"/>
      <c r="C366" s="8"/>
      <c r="D366" s="8"/>
      <c r="E366" s="16"/>
      <c r="F366" s="8"/>
      <c r="G366" s="8"/>
      <c r="H366" s="8"/>
      <c r="I366" s="8"/>
      <c r="J366" s="13"/>
      <c r="K366" s="13"/>
      <c r="L366" s="13"/>
      <c r="M366" s="13"/>
      <c r="N366" s="13"/>
      <c r="O366" s="13"/>
      <c r="P366" s="13"/>
      <c r="Q366" s="13"/>
      <c r="R366" s="13"/>
      <c r="S366" s="13"/>
      <c r="T366" s="13"/>
      <c r="U366" s="13"/>
      <c r="V366" s="13"/>
      <c r="W366" s="13"/>
      <c r="X366" s="13"/>
      <c r="Y366" s="13"/>
      <c r="Z366" s="13"/>
      <c r="AA366" s="13"/>
    </row>
    <row r="367" spans="1:27" ht="22.5" customHeight="1">
      <c r="A367" s="16" t="s">
        <v>548</v>
      </c>
      <c r="B367" s="8"/>
      <c r="C367" s="8"/>
      <c r="D367" s="8"/>
      <c r="E367" s="16"/>
      <c r="F367" s="8"/>
      <c r="G367" s="8"/>
      <c r="H367" s="8"/>
      <c r="I367" s="8"/>
      <c r="J367" s="13"/>
      <c r="K367" s="13"/>
      <c r="L367" s="13"/>
      <c r="M367" s="13"/>
      <c r="N367" s="13"/>
      <c r="O367" s="13"/>
      <c r="P367" s="13"/>
      <c r="Q367" s="13"/>
      <c r="R367" s="13"/>
      <c r="S367" s="13"/>
      <c r="T367" s="13"/>
      <c r="U367" s="13"/>
      <c r="V367" s="13"/>
      <c r="W367" s="13"/>
      <c r="X367" s="13"/>
      <c r="Y367" s="13"/>
      <c r="Z367" s="13"/>
      <c r="AA367" s="13"/>
    </row>
    <row r="368" spans="1:27" ht="22.5" customHeight="1">
      <c r="A368" s="16" t="s">
        <v>549</v>
      </c>
      <c r="B368" s="8"/>
      <c r="C368" s="8"/>
      <c r="D368" s="8"/>
      <c r="E368" s="16"/>
      <c r="F368" s="8"/>
      <c r="G368" s="8"/>
      <c r="H368" s="8"/>
      <c r="I368" s="8"/>
      <c r="J368" s="13"/>
      <c r="K368" s="13"/>
      <c r="L368" s="13"/>
      <c r="M368" s="13"/>
      <c r="N368" s="13"/>
      <c r="O368" s="13"/>
      <c r="P368" s="13"/>
      <c r="Q368" s="13"/>
      <c r="R368" s="13"/>
      <c r="S368" s="13"/>
      <c r="T368" s="13"/>
      <c r="U368" s="13"/>
      <c r="V368" s="13"/>
      <c r="W368" s="13"/>
      <c r="X368" s="13"/>
      <c r="Y368" s="13"/>
      <c r="Z368" s="13"/>
      <c r="AA368" s="13"/>
    </row>
    <row r="369" spans="1:27" ht="22.5" customHeight="1">
      <c r="A369" s="16" t="s">
        <v>550</v>
      </c>
      <c r="B369" s="8"/>
      <c r="C369" s="8"/>
      <c r="D369" s="8"/>
      <c r="E369" s="16"/>
      <c r="F369" s="8"/>
      <c r="G369" s="8"/>
      <c r="H369" s="8"/>
      <c r="I369" s="8"/>
      <c r="J369" s="13"/>
      <c r="K369" s="13"/>
      <c r="L369" s="13"/>
      <c r="M369" s="13"/>
      <c r="N369" s="13"/>
      <c r="O369" s="13"/>
      <c r="P369" s="13"/>
      <c r="Q369" s="13"/>
      <c r="R369" s="13"/>
      <c r="S369" s="13"/>
      <c r="T369" s="13"/>
      <c r="U369" s="13"/>
      <c r="V369" s="13"/>
      <c r="W369" s="13"/>
      <c r="X369" s="13"/>
      <c r="Y369" s="13"/>
      <c r="Z369" s="13"/>
      <c r="AA369" s="13"/>
    </row>
    <row r="370" spans="1:27" ht="22.5" customHeight="1">
      <c r="A370" s="16" t="s">
        <v>551</v>
      </c>
      <c r="B370" s="8"/>
      <c r="C370" s="8"/>
      <c r="D370" s="8"/>
      <c r="E370" s="16"/>
      <c r="F370" s="8"/>
      <c r="G370" s="8"/>
      <c r="H370" s="8"/>
      <c r="I370" s="8"/>
      <c r="J370" s="13"/>
      <c r="K370" s="13"/>
      <c r="L370" s="13"/>
      <c r="M370" s="13"/>
      <c r="N370" s="13"/>
      <c r="O370" s="13"/>
      <c r="P370" s="13"/>
      <c r="Q370" s="13"/>
      <c r="R370" s="13"/>
      <c r="S370" s="13"/>
      <c r="T370" s="13"/>
      <c r="U370" s="13"/>
      <c r="V370" s="13"/>
      <c r="W370" s="13"/>
      <c r="X370" s="13"/>
      <c r="Y370" s="13"/>
      <c r="Z370" s="13"/>
      <c r="AA370" s="13"/>
    </row>
    <row r="371" spans="1:27" ht="22.5" customHeight="1">
      <c r="A371" s="16" t="s">
        <v>552</v>
      </c>
      <c r="B371" s="8"/>
      <c r="C371" s="8"/>
      <c r="D371" s="8"/>
      <c r="E371" s="16"/>
      <c r="F371" s="8"/>
      <c r="G371" s="8"/>
      <c r="H371" s="8"/>
      <c r="I371" s="8"/>
      <c r="J371" s="13"/>
      <c r="K371" s="13"/>
      <c r="L371" s="13"/>
      <c r="M371" s="13"/>
      <c r="N371" s="13"/>
      <c r="O371" s="13"/>
      <c r="P371" s="13"/>
      <c r="Q371" s="13"/>
      <c r="R371" s="13"/>
      <c r="S371" s="13"/>
      <c r="T371" s="13"/>
      <c r="U371" s="13"/>
      <c r="V371" s="13"/>
      <c r="W371" s="13"/>
      <c r="X371" s="13"/>
      <c r="Y371" s="13"/>
      <c r="Z371" s="13"/>
      <c r="AA371" s="13"/>
    </row>
    <row r="372" spans="1:27" ht="22.5" customHeight="1">
      <c r="A372" s="16" t="s">
        <v>553</v>
      </c>
      <c r="B372" s="8"/>
      <c r="C372" s="8"/>
      <c r="D372" s="8"/>
      <c r="E372" s="16"/>
      <c r="F372" s="8"/>
      <c r="G372" s="8"/>
      <c r="H372" s="8"/>
      <c r="I372" s="8"/>
      <c r="J372" s="13"/>
      <c r="K372" s="13"/>
      <c r="L372" s="13"/>
      <c r="M372" s="13"/>
      <c r="N372" s="13"/>
      <c r="O372" s="13"/>
      <c r="P372" s="13"/>
      <c r="Q372" s="13"/>
      <c r="R372" s="13"/>
      <c r="S372" s="13"/>
      <c r="T372" s="13"/>
      <c r="U372" s="13"/>
      <c r="V372" s="13"/>
      <c r="W372" s="13"/>
      <c r="X372" s="13"/>
      <c r="Y372" s="13"/>
      <c r="Z372" s="13"/>
      <c r="AA372" s="13"/>
    </row>
    <row r="373" spans="1:27" ht="22.5" customHeight="1">
      <c r="A373" s="16" t="s">
        <v>554</v>
      </c>
      <c r="B373" s="8"/>
      <c r="C373" s="8"/>
      <c r="D373" s="8"/>
      <c r="E373" s="16"/>
      <c r="F373" s="8"/>
      <c r="G373" s="8"/>
      <c r="H373" s="8"/>
      <c r="I373" s="8"/>
      <c r="J373" s="13"/>
      <c r="K373" s="13"/>
      <c r="L373" s="13"/>
      <c r="M373" s="13"/>
      <c r="N373" s="13"/>
      <c r="O373" s="13"/>
      <c r="P373" s="13"/>
      <c r="Q373" s="13"/>
      <c r="R373" s="13"/>
      <c r="S373" s="13"/>
      <c r="T373" s="13"/>
      <c r="U373" s="13"/>
      <c r="V373" s="13"/>
      <c r="W373" s="13"/>
      <c r="X373" s="13"/>
      <c r="Y373" s="13"/>
      <c r="Z373" s="13"/>
      <c r="AA373" s="13"/>
    </row>
    <row r="374" spans="1:27" ht="22.5" customHeight="1">
      <c r="A374" s="16" t="s">
        <v>555</v>
      </c>
      <c r="B374" s="8"/>
      <c r="C374" s="8"/>
      <c r="D374" s="8"/>
      <c r="E374" s="16"/>
      <c r="F374" s="8"/>
      <c r="G374" s="8"/>
      <c r="H374" s="8"/>
      <c r="I374" s="8"/>
      <c r="J374" s="13"/>
      <c r="K374" s="13"/>
      <c r="L374" s="13"/>
      <c r="M374" s="13"/>
      <c r="N374" s="13"/>
      <c r="O374" s="13"/>
      <c r="P374" s="13"/>
      <c r="Q374" s="13"/>
      <c r="R374" s="13"/>
      <c r="S374" s="13"/>
      <c r="T374" s="13"/>
      <c r="U374" s="13"/>
      <c r="V374" s="13"/>
      <c r="W374" s="13"/>
      <c r="X374" s="13"/>
      <c r="Y374" s="13"/>
      <c r="Z374" s="13"/>
      <c r="AA374" s="13"/>
    </row>
    <row r="375" spans="1:27" ht="22.5" customHeight="1">
      <c r="A375" s="16" t="s">
        <v>556</v>
      </c>
      <c r="B375" s="8"/>
      <c r="C375" s="8"/>
      <c r="D375" s="8"/>
      <c r="E375" s="16"/>
      <c r="F375" s="8"/>
      <c r="G375" s="8"/>
      <c r="H375" s="8"/>
      <c r="I375" s="8"/>
      <c r="J375" s="13"/>
      <c r="K375" s="13"/>
      <c r="L375" s="13"/>
      <c r="M375" s="13"/>
      <c r="N375" s="13"/>
      <c r="O375" s="13"/>
      <c r="P375" s="13"/>
      <c r="Q375" s="13"/>
      <c r="R375" s="13"/>
      <c r="S375" s="13"/>
      <c r="T375" s="13"/>
      <c r="U375" s="13"/>
      <c r="V375" s="13"/>
      <c r="W375" s="13"/>
      <c r="X375" s="13"/>
      <c r="Y375" s="13"/>
      <c r="Z375" s="13"/>
      <c r="AA375" s="13"/>
    </row>
    <row r="376" spans="1:27" ht="22.5" customHeight="1">
      <c r="A376" s="16" t="s">
        <v>557</v>
      </c>
      <c r="B376" s="8"/>
      <c r="C376" s="8"/>
      <c r="D376" s="8"/>
      <c r="E376" s="16"/>
      <c r="F376" s="8"/>
      <c r="G376" s="8"/>
      <c r="H376" s="8"/>
      <c r="I376" s="8"/>
      <c r="J376" s="13"/>
      <c r="K376" s="13"/>
      <c r="L376" s="13"/>
      <c r="M376" s="13"/>
      <c r="N376" s="13"/>
      <c r="O376" s="13"/>
      <c r="P376" s="13"/>
      <c r="Q376" s="13"/>
      <c r="R376" s="13"/>
      <c r="S376" s="13"/>
      <c r="T376" s="13"/>
      <c r="U376" s="13"/>
      <c r="V376" s="13"/>
      <c r="W376" s="13"/>
      <c r="X376" s="13"/>
      <c r="Y376" s="13"/>
      <c r="Z376" s="13"/>
      <c r="AA376" s="13"/>
    </row>
    <row r="377" spans="1:27" ht="22.5" customHeight="1">
      <c r="A377" s="16" t="s">
        <v>558</v>
      </c>
      <c r="B377" s="8"/>
      <c r="C377" s="8"/>
      <c r="D377" s="8"/>
      <c r="E377" s="16"/>
      <c r="F377" s="8"/>
      <c r="G377" s="8"/>
      <c r="H377" s="8"/>
      <c r="I377" s="8"/>
      <c r="J377" s="13"/>
      <c r="K377" s="13"/>
      <c r="L377" s="13"/>
      <c r="M377" s="13"/>
      <c r="N377" s="13"/>
      <c r="O377" s="13"/>
      <c r="P377" s="13"/>
      <c r="Q377" s="13"/>
      <c r="R377" s="13"/>
      <c r="S377" s="13"/>
      <c r="T377" s="13"/>
      <c r="U377" s="13"/>
      <c r="V377" s="13"/>
      <c r="W377" s="13"/>
      <c r="X377" s="13"/>
      <c r="Y377" s="13"/>
      <c r="Z377" s="13"/>
      <c r="AA377" s="13"/>
    </row>
    <row r="378" spans="1:27" ht="22.5" customHeight="1">
      <c r="A378" s="16" t="s">
        <v>559</v>
      </c>
      <c r="B378" s="8"/>
      <c r="C378" s="8"/>
      <c r="D378" s="8"/>
      <c r="E378" s="16"/>
      <c r="F378" s="8"/>
      <c r="G378" s="8"/>
      <c r="H378" s="8"/>
      <c r="I378" s="8"/>
      <c r="J378" s="13"/>
      <c r="K378" s="13"/>
      <c r="L378" s="13"/>
      <c r="M378" s="13"/>
      <c r="N378" s="13"/>
      <c r="O378" s="13"/>
      <c r="P378" s="13"/>
      <c r="Q378" s="13"/>
      <c r="R378" s="13"/>
      <c r="S378" s="13"/>
      <c r="T378" s="13"/>
      <c r="U378" s="13"/>
      <c r="V378" s="13"/>
      <c r="W378" s="13"/>
      <c r="X378" s="13"/>
      <c r="Y378" s="13"/>
      <c r="Z378" s="13"/>
      <c r="AA378" s="13"/>
    </row>
    <row r="379" spans="1:27" ht="22.5" customHeight="1">
      <c r="A379" s="16" t="s">
        <v>560</v>
      </c>
      <c r="B379" s="8"/>
      <c r="C379" s="8"/>
      <c r="D379" s="8"/>
      <c r="E379" s="16"/>
      <c r="F379" s="8"/>
      <c r="G379" s="8"/>
      <c r="H379" s="8"/>
      <c r="I379" s="8"/>
      <c r="J379" s="13"/>
      <c r="K379" s="13"/>
      <c r="L379" s="13"/>
      <c r="M379" s="13"/>
      <c r="N379" s="13"/>
      <c r="O379" s="13"/>
      <c r="P379" s="13"/>
      <c r="Q379" s="13"/>
      <c r="R379" s="13"/>
      <c r="S379" s="13"/>
      <c r="T379" s="13"/>
      <c r="U379" s="13"/>
      <c r="V379" s="13"/>
      <c r="W379" s="13"/>
      <c r="X379" s="13"/>
      <c r="Y379" s="13"/>
      <c r="Z379" s="13"/>
      <c r="AA379" s="13"/>
    </row>
    <row r="380" spans="1:27" ht="22.5" customHeight="1">
      <c r="A380" s="16" t="s">
        <v>561</v>
      </c>
      <c r="B380" s="8"/>
      <c r="C380" s="8"/>
      <c r="D380" s="8"/>
      <c r="E380" s="16"/>
      <c r="F380" s="8"/>
      <c r="G380" s="8"/>
      <c r="H380" s="8"/>
      <c r="I380" s="8"/>
      <c r="J380" s="13"/>
      <c r="K380" s="13"/>
      <c r="L380" s="13"/>
      <c r="M380" s="13"/>
      <c r="N380" s="13"/>
      <c r="O380" s="13"/>
      <c r="P380" s="13"/>
      <c r="Q380" s="13"/>
      <c r="R380" s="13"/>
      <c r="S380" s="13"/>
      <c r="T380" s="13"/>
      <c r="U380" s="13"/>
      <c r="V380" s="13"/>
      <c r="W380" s="13"/>
      <c r="X380" s="13"/>
      <c r="Y380" s="13"/>
      <c r="Z380" s="13"/>
      <c r="AA380" s="13"/>
    </row>
    <row r="381" spans="1:27" ht="22.5" customHeight="1">
      <c r="A381" s="16" t="s">
        <v>562</v>
      </c>
      <c r="B381" s="8"/>
      <c r="C381" s="8"/>
      <c r="D381" s="8"/>
      <c r="E381" s="16"/>
      <c r="F381" s="8"/>
      <c r="G381" s="8"/>
      <c r="H381" s="8"/>
      <c r="I381" s="8"/>
      <c r="J381" s="13"/>
      <c r="K381" s="13"/>
      <c r="L381" s="13"/>
      <c r="M381" s="13"/>
      <c r="N381" s="13"/>
      <c r="O381" s="13"/>
      <c r="P381" s="13"/>
      <c r="Q381" s="13"/>
      <c r="R381" s="13"/>
      <c r="S381" s="13"/>
      <c r="T381" s="13"/>
      <c r="U381" s="13"/>
      <c r="V381" s="13"/>
      <c r="W381" s="13"/>
      <c r="X381" s="13"/>
      <c r="Y381" s="13"/>
      <c r="Z381" s="13"/>
      <c r="AA381" s="13"/>
    </row>
    <row r="382" spans="1:27" ht="22.5" customHeight="1">
      <c r="A382" s="16" t="s">
        <v>563</v>
      </c>
      <c r="B382" s="8"/>
      <c r="C382" s="8"/>
      <c r="D382" s="8"/>
      <c r="E382" s="16"/>
      <c r="F382" s="8"/>
      <c r="G382" s="8"/>
      <c r="H382" s="8"/>
      <c r="I382" s="8"/>
      <c r="J382" s="13"/>
      <c r="K382" s="13"/>
      <c r="L382" s="13"/>
      <c r="M382" s="13"/>
      <c r="N382" s="13"/>
      <c r="O382" s="13"/>
      <c r="P382" s="13"/>
      <c r="Q382" s="13"/>
      <c r="R382" s="13"/>
      <c r="S382" s="13"/>
      <c r="T382" s="13"/>
      <c r="U382" s="13"/>
      <c r="V382" s="13"/>
      <c r="W382" s="13"/>
      <c r="X382" s="13"/>
      <c r="Y382" s="13"/>
      <c r="Z382" s="13"/>
      <c r="AA382" s="13"/>
    </row>
    <row r="383" spans="1:27" ht="22.5" customHeight="1">
      <c r="A383" s="16" t="s">
        <v>564</v>
      </c>
      <c r="B383" s="8"/>
      <c r="C383" s="8"/>
      <c r="D383" s="8"/>
      <c r="E383" s="16"/>
      <c r="F383" s="8"/>
      <c r="G383" s="8"/>
      <c r="H383" s="8"/>
      <c r="I383" s="8"/>
      <c r="J383" s="13"/>
      <c r="K383" s="13"/>
      <c r="L383" s="13"/>
      <c r="M383" s="13"/>
      <c r="N383" s="13"/>
      <c r="O383" s="13"/>
      <c r="P383" s="13"/>
      <c r="Q383" s="13"/>
      <c r="R383" s="13"/>
      <c r="S383" s="13"/>
      <c r="T383" s="13"/>
      <c r="U383" s="13"/>
      <c r="V383" s="13"/>
      <c r="W383" s="13"/>
      <c r="X383" s="13"/>
      <c r="Y383" s="13"/>
      <c r="Z383" s="13"/>
      <c r="AA383" s="13"/>
    </row>
    <row r="384" spans="1:27" ht="22.5" customHeight="1">
      <c r="A384" s="16" t="s">
        <v>565</v>
      </c>
      <c r="B384" s="8"/>
      <c r="C384" s="8"/>
      <c r="D384" s="8"/>
      <c r="E384" s="16"/>
      <c r="F384" s="8"/>
      <c r="G384" s="8"/>
      <c r="H384" s="8"/>
      <c r="I384" s="8"/>
      <c r="J384" s="13"/>
      <c r="K384" s="13"/>
      <c r="L384" s="13"/>
      <c r="M384" s="13"/>
      <c r="N384" s="13"/>
      <c r="O384" s="13"/>
      <c r="P384" s="13"/>
      <c r="Q384" s="13"/>
      <c r="R384" s="13"/>
      <c r="S384" s="13"/>
      <c r="T384" s="13"/>
      <c r="U384" s="13"/>
      <c r="V384" s="13"/>
      <c r="W384" s="13"/>
      <c r="X384" s="13"/>
      <c r="Y384" s="13"/>
      <c r="Z384" s="13"/>
      <c r="AA384" s="13"/>
    </row>
    <row r="385" spans="1:27" ht="22.5" customHeight="1">
      <c r="A385" s="16" t="s">
        <v>566</v>
      </c>
      <c r="B385" s="8"/>
      <c r="C385" s="8"/>
      <c r="D385" s="8"/>
      <c r="E385" s="16"/>
      <c r="F385" s="8"/>
      <c r="G385" s="8"/>
      <c r="H385" s="8"/>
      <c r="I385" s="8"/>
      <c r="J385" s="13"/>
      <c r="K385" s="13"/>
      <c r="L385" s="13"/>
      <c r="M385" s="13"/>
      <c r="N385" s="13"/>
      <c r="O385" s="13"/>
      <c r="P385" s="13"/>
      <c r="Q385" s="13"/>
      <c r="R385" s="13"/>
      <c r="S385" s="13"/>
      <c r="T385" s="13"/>
      <c r="U385" s="13"/>
      <c r="V385" s="13"/>
      <c r="W385" s="13"/>
      <c r="X385" s="13"/>
      <c r="Y385" s="13"/>
      <c r="Z385" s="13"/>
      <c r="AA385" s="13"/>
    </row>
    <row r="386" spans="1:27" ht="22.5" customHeight="1">
      <c r="A386" s="16" t="s">
        <v>567</v>
      </c>
      <c r="B386" s="8"/>
      <c r="C386" s="8"/>
      <c r="D386" s="8"/>
      <c r="E386" s="16"/>
      <c r="F386" s="8"/>
      <c r="G386" s="8"/>
      <c r="H386" s="8"/>
      <c r="I386" s="8"/>
      <c r="J386" s="13"/>
      <c r="K386" s="13"/>
      <c r="L386" s="13"/>
      <c r="M386" s="13"/>
      <c r="N386" s="13"/>
      <c r="O386" s="13"/>
      <c r="P386" s="13"/>
      <c r="Q386" s="13"/>
      <c r="R386" s="13"/>
      <c r="S386" s="13"/>
      <c r="T386" s="13"/>
      <c r="U386" s="13"/>
      <c r="V386" s="13"/>
      <c r="W386" s="13"/>
      <c r="X386" s="13"/>
      <c r="Y386" s="13"/>
      <c r="Z386" s="13"/>
      <c r="AA386" s="13"/>
    </row>
    <row r="387" spans="1:27" ht="22.5" customHeight="1">
      <c r="A387" s="16" t="s">
        <v>568</v>
      </c>
      <c r="B387" s="8"/>
      <c r="C387" s="8"/>
      <c r="D387" s="8"/>
      <c r="E387" s="16"/>
      <c r="F387" s="8"/>
      <c r="G387" s="8"/>
      <c r="H387" s="8"/>
      <c r="I387" s="8"/>
      <c r="J387" s="13"/>
      <c r="K387" s="13"/>
      <c r="L387" s="13"/>
      <c r="M387" s="13"/>
      <c r="N387" s="13"/>
      <c r="O387" s="13"/>
      <c r="P387" s="13"/>
      <c r="Q387" s="13"/>
      <c r="R387" s="13"/>
      <c r="S387" s="13"/>
      <c r="T387" s="13"/>
      <c r="U387" s="13"/>
      <c r="V387" s="13"/>
      <c r="W387" s="13"/>
      <c r="X387" s="13"/>
      <c r="Y387" s="13"/>
      <c r="Z387" s="13"/>
      <c r="AA387" s="13"/>
    </row>
    <row r="388" spans="1:27" ht="22.5" customHeight="1">
      <c r="A388" s="16" t="s">
        <v>569</v>
      </c>
      <c r="B388" s="8"/>
      <c r="C388" s="8"/>
      <c r="D388" s="8"/>
      <c r="E388" s="16"/>
      <c r="F388" s="8"/>
      <c r="G388" s="8"/>
      <c r="H388" s="8"/>
      <c r="I388" s="8"/>
      <c r="J388" s="13"/>
      <c r="K388" s="13"/>
      <c r="L388" s="13"/>
      <c r="M388" s="13"/>
      <c r="N388" s="13"/>
      <c r="O388" s="13"/>
      <c r="P388" s="13"/>
      <c r="Q388" s="13"/>
      <c r="R388" s="13"/>
      <c r="S388" s="13"/>
      <c r="T388" s="13"/>
      <c r="U388" s="13"/>
      <c r="V388" s="13"/>
      <c r="W388" s="13"/>
      <c r="X388" s="13"/>
      <c r="Y388" s="13"/>
      <c r="Z388" s="13"/>
      <c r="AA388" s="13"/>
    </row>
    <row r="389" spans="1:27" ht="22.5" customHeight="1">
      <c r="A389" s="16" t="s">
        <v>570</v>
      </c>
      <c r="B389" s="8"/>
      <c r="C389" s="8"/>
      <c r="D389" s="8"/>
      <c r="E389" s="16"/>
      <c r="F389" s="8"/>
      <c r="G389" s="8"/>
      <c r="H389" s="8"/>
      <c r="I389" s="8"/>
      <c r="J389" s="13"/>
      <c r="K389" s="13"/>
      <c r="L389" s="13"/>
      <c r="M389" s="13"/>
      <c r="N389" s="13"/>
      <c r="O389" s="13"/>
      <c r="P389" s="13"/>
      <c r="Q389" s="13"/>
      <c r="R389" s="13"/>
      <c r="S389" s="13"/>
      <c r="T389" s="13"/>
      <c r="U389" s="13"/>
      <c r="V389" s="13"/>
      <c r="W389" s="13"/>
      <c r="X389" s="13"/>
      <c r="Y389" s="13"/>
      <c r="Z389" s="13"/>
      <c r="AA389" s="13"/>
    </row>
    <row r="390" spans="1:27" ht="22.5" customHeight="1">
      <c r="A390" s="16" t="s">
        <v>571</v>
      </c>
      <c r="B390" s="8"/>
      <c r="C390" s="8"/>
      <c r="D390" s="8"/>
      <c r="E390" s="16"/>
      <c r="F390" s="8"/>
      <c r="G390" s="8"/>
      <c r="H390" s="8"/>
      <c r="I390" s="8"/>
      <c r="J390" s="13"/>
      <c r="K390" s="13"/>
      <c r="L390" s="13"/>
      <c r="M390" s="13"/>
      <c r="N390" s="13"/>
      <c r="O390" s="13"/>
      <c r="P390" s="13"/>
      <c r="Q390" s="13"/>
      <c r="R390" s="13"/>
      <c r="S390" s="13"/>
      <c r="T390" s="13"/>
      <c r="U390" s="13"/>
      <c r="V390" s="13"/>
      <c r="W390" s="13"/>
      <c r="X390" s="13"/>
      <c r="Y390" s="13"/>
      <c r="Z390" s="13"/>
      <c r="AA390" s="13"/>
    </row>
    <row r="391" spans="1:27" ht="22.5" customHeight="1">
      <c r="A391" s="16" t="s">
        <v>572</v>
      </c>
      <c r="B391" s="8"/>
      <c r="C391" s="8"/>
      <c r="D391" s="8"/>
      <c r="E391" s="16"/>
      <c r="F391" s="8"/>
      <c r="G391" s="8"/>
      <c r="H391" s="8"/>
      <c r="I391" s="8"/>
      <c r="J391" s="13"/>
      <c r="K391" s="13"/>
      <c r="L391" s="13"/>
      <c r="M391" s="13"/>
      <c r="N391" s="13"/>
      <c r="O391" s="13"/>
      <c r="P391" s="13"/>
      <c r="Q391" s="13"/>
      <c r="R391" s="13"/>
      <c r="S391" s="13"/>
      <c r="T391" s="13"/>
      <c r="U391" s="13"/>
      <c r="V391" s="13"/>
      <c r="W391" s="13"/>
      <c r="X391" s="13"/>
      <c r="Y391" s="13"/>
      <c r="Z391" s="13"/>
      <c r="AA391" s="13"/>
    </row>
    <row r="392" spans="1:27" ht="22.5" customHeight="1">
      <c r="A392" s="16" t="s">
        <v>573</v>
      </c>
      <c r="B392" s="8"/>
      <c r="C392" s="8"/>
      <c r="D392" s="8"/>
      <c r="E392" s="16"/>
      <c r="F392" s="8"/>
      <c r="G392" s="8"/>
      <c r="H392" s="8"/>
      <c r="I392" s="8"/>
      <c r="J392" s="13"/>
      <c r="K392" s="13"/>
      <c r="L392" s="13"/>
      <c r="M392" s="13"/>
      <c r="N392" s="13"/>
      <c r="O392" s="13"/>
      <c r="P392" s="13"/>
      <c r="Q392" s="13"/>
      <c r="R392" s="13"/>
      <c r="S392" s="13"/>
      <c r="T392" s="13"/>
      <c r="U392" s="13"/>
      <c r="V392" s="13"/>
      <c r="W392" s="13"/>
      <c r="X392" s="13"/>
      <c r="Y392" s="13"/>
      <c r="Z392" s="13"/>
      <c r="AA392" s="13"/>
    </row>
    <row r="393" spans="1:27" ht="22.5" customHeight="1">
      <c r="A393" s="16" t="s">
        <v>574</v>
      </c>
      <c r="B393" s="8"/>
      <c r="C393" s="8"/>
      <c r="D393" s="8"/>
      <c r="E393" s="16"/>
      <c r="F393" s="8"/>
      <c r="G393" s="8"/>
      <c r="H393" s="8"/>
      <c r="I393" s="8"/>
      <c r="J393" s="13"/>
      <c r="K393" s="13"/>
      <c r="L393" s="13"/>
      <c r="M393" s="13"/>
      <c r="N393" s="13"/>
      <c r="O393" s="13"/>
      <c r="P393" s="13"/>
      <c r="Q393" s="13"/>
      <c r="R393" s="13"/>
      <c r="S393" s="13"/>
      <c r="T393" s="13"/>
      <c r="U393" s="13"/>
      <c r="V393" s="13"/>
      <c r="W393" s="13"/>
      <c r="X393" s="13"/>
      <c r="Y393" s="13"/>
      <c r="Z393" s="13"/>
      <c r="AA393" s="13"/>
    </row>
    <row r="394" spans="1:27" ht="22.5" customHeight="1">
      <c r="A394" s="16" t="s">
        <v>575</v>
      </c>
      <c r="B394" s="8"/>
      <c r="C394" s="8"/>
      <c r="D394" s="8"/>
      <c r="E394" s="16"/>
      <c r="F394" s="8"/>
      <c r="G394" s="8"/>
      <c r="H394" s="8"/>
      <c r="I394" s="8"/>
      <c r="J394" s="13"/>
      <c r="K394" s="13"/>
      <c r="L394" s="13"/>
      <c r="M394" s="13"/>
      <c r="N394" s="13"/>
      <c r="O394" s="13"/>
      <c r="P394" s="13"/>
      <c r="Q394" s="13"/>
      <c r="R394" s="13"/>
      <c r="S394" s="13"/>
      <c r="T394" s="13"/>
      <c r="U394" s="13"/>
      <c r="V394" s="13"/>
      <c r="W394" s="13"/>
      <c r="X394" s="13"/>
      <c r="Y394" s="13"/>
      <c r="Z394" s="13"/>
      <c r="AA394" s="13"/>
    </row>
    <row r="395" spans="1:27" ht="22.5" customHeight="1">
      <c r="A395" s="16" t="s">
        <v>576</v>
      </c>
      <c r="B395" s="8"/>
      <c r="C395" s="8"/>
      <c r="D395" s="8"/>
      <c r="E395" s="16"/>
      <c r="F395" s="8"/>
      <c r="G395" s="8"/>
      <c r="H395" s="8"/>
      <c r="I395" s="8"/>
      <c r="J395" s="13"/>
      <c r="K395" s="13"/>
      <c r="L395" s="13"/>
      <c r="M395" s="13"/>
      <c r="N395" s="13"/>
      <c r="O395" s="13"/>
      <c r="P395" s="13"/>
      <c r="Q395" s="13"/>
      <c r="R395" s="13"/>
      <c r="S395" s="13"/>
      <c r="T395" s="13"/>
      <c r="U395" s="13"/>
      <c r="V395" s="13"/>
      <c r="W395" s="13"/>
      <c r="X395" s="13"/>
      <c r="Y395" s="13"/>
      <c r="Z395" s="13"/>
      <c r="AA395" s="13"/>
    </row>
    <row r="396" spans="1:27" ht="22.5" customHeight="1">
      <c r="A396" s="16" t="s">
        <v>577</v>
      </c>
      <c r="B396" s="8"/>
      <c r="C396" s="8"/>
      <c r="D396" s="8"/>
      <c r="E396" s="16"/>
      <c r="F396" s="8"/>
      <c r="G396" s="8"/>
      <c r="H396" s="8"/>
      <c r="I396" s="8"/>
      <c r="J396" s="13"/>
      <c r="K396" s="13"/>
      <c r="L396" s="13"/>
      <c r="M396" s="13"/>
      <c r="N396" s="13"/>
      <c r="O396" s="13"/>
      <c r="P396" s="13"/>
      <c r="Q396" s="13"/>
      <c r="R396" s="13"/>
      <c r="S396" s="13"/>
      <c r="T396" s="13"/>
      <c r="U396" s="13"/>
      <c r="V396" s="13"/>
      <c r="W396" s="13"/>
      <c r="X396" s="13"/>
      <c r="Y396" s="13"/>
      <c r="Z396" s="13"/>
      <c r="AA396" s="13"/>
    </row>
    <row r="397" spans="1:27" ht="22.5" customHeight="1">
      <c r="A397" s="16" t="s">
        <v>578</v>
      </c>
      <c r="B397" s="8"/>
      <c r="C397" s="8"/>
      <c r="D397" s="8"/>
      <c r="E397" s="16"/>
      <c r="F397" s="8"/>
      <c r="G397" s="8"/>
      <c r="H397" s="8"/>
      <c r="I397" s="8"/>
      <c r="J397" s="13"/>
      <c r="K397" s="13"/>
      <c r="L397" s="13"/>
      <c r="M397" s="13"/>
      <c r="N397" s="13"/>
      <c r="O397" s="13"/>
      <c r="P397" s="13"/>
      <c r="Q397" s="13"/>
      <c r="R397" s="13"/>
      <c r="S397" s="13"/>
      <c r="T397" s="13"/>
      <c r="U397" s="13"/>
      <c r="V397" s="13"/>
      <c r="W397" s="13"/>
      <c r="X397" s="13"/>
      <c r="Y397" s="13"/>
      <c r="Z397" s="13"/>
      <c r="AA397" s="13"/>
    </row>
    <row r="398" spans="1:27" ht="22.5" customHeight="1">
      <c r="A398" s="16" t="s">
        <v>579</v>
      </c>
      <c r="B398" s="8"/>
      <c r="C398" s="8"/>
      <c r="D398" s="8"/>
      <c r="E398" s="16"/>
      <c r="F398" s="8"/>
      <c r="G398" s="8"/>
      <c r="H398" s="8"/>
      <c r="I398" s="8"/>
      <c r="J398" s="13"/>
      <c r="K398" s="13"/>
      <c r="L398" s="13"/>
      <c r="M398" s="13"/>
      <c r="N398" s="13"/>
      <c r="O398" s="13"/>
      <c r="P398" s="13"/>
      <c r="Q398" s="13"/>
      <c r="R398" s="13"/>
      <c r="S398" s="13"/>
      <c r="T398" s="13"/>
      <c r="U398" s="13"/>
      <c r="V398" s="13"/>
      <c r="W398" s="13"/>
      <c r="X398" s="13"/>
      <c r="Y398" s="13"/>
      <c r="Z398" s="13"/>
      <c r="AA398" s="13"/>
    </row>
    <row r="399" spans="1:27" ht="22.5" customHeight="1">
      <c r="A399" s="16" t="s">
        <v>580</v>
      </c>
      <c r="B399" s="8"/>
      <c r="C399" s="8"/>
      <c r="D399" s="8"/>
      <c r="E399" s="16"/>
      <c r="F399" s="8"/>
      <c r="G399" s="8"/>
      <c r="H399" s="8"/>
      <c r="I399" s="8"/>
      <c r="J399" s="13"/>
      <c r="K399" s="13"/>
      <c r="L399" s="13"/>
      <c r="M399" s="13"/>
      <c r="N399" s="13"/>
      <c r="O399" s="13"/>
      <c r="P399" s="13"/>
      <c r="Q399" s="13"/>
      <c r="R399" s="13"/>
      <c r="S399" s="13"/>
      <c r="T399" s="13"/>
      <c r="U399" s="13"/>
      <c r="V399" s="13"/>
      <c r="W399" s="13"/>
      <c r="X399" s="13"/>
      <c r="Y399" s="13"/>
      <c r="Z399" s="13"/>
      <c r="AA399" s="13"/>
    </row>
    <row r="400" spans="1:27" ht="22.5" customHeight="1">
      <c r="A400" s="16" t="s">
        <v>581</v>
      </c>
      <c r="B400" s="8"/>
      <c r="C400" s="8"/>
      <c r="D400" s="8"/>
      <c r="E400" s="16"/>
      <c r="F400" s="8"/>
      <c r="G400" s="8"/>
      <c r="H400" s="8"/>
      <c r="I400" s="8"/>
      <c r="J400" s="13"/>
      <c r="K400" s="13"/>
      <c r="L400" s="13"/>
      <c r="M400" s="13"/>
      <c r="N400" s="13"/>
      <c r="O400" s="13"/>
      <c r="P400" s="13"/>
      <c r="Q400" s="13"/>
      <c r="R400" s="13"/>
      <c r="S400" s="13"/>
      <c r="T400" s="13"/>
      <c r="U400" s="13"/>
      <c r="V400" s="13"/>
      <c r="W400" s="13"/>
      <c r="X400" s="13"/>
      <c r="Y400" s="13"/>
      <c r="Z400" s="13"/>
      <c r="AA400" s="13"/>
    </row>
    <row r="401" spans="1:27" ht="22.5" customHeight="1">
      <c r="A401" s="16" t="s">
        <v>582</v>
      </c>
      <c r="B401" s="8"/>
      <c r="C401" s="8"/>
      <c r="D401" s="8"/>
      <c r="E401" s="16"/>
      <c r="F401" s="8"/>
      <c r="G401" s="8"/>
      <c r="H401" s="8"/>
      <c r="I401" s="8"/>
      <c r="J401" s="13"/>
      <c r="K401" s="13"/>
      <c r="L401" s="13"/>
      <c r="M401" s="13"/>
      <c r="N401" s="13"/>
      <c r="O401" s="13"/>
      <c r="P401" s="13"/>
      <c r="Q401" s="13"/>
      <c r="R401" s="13"/>
      <c r="S401" s="13"/>
      <c r="T401" s="13"/>
      <c r="U401" s="13"/>
      <c r="V401" s="13"/>
      <c r="W401" s="13"/>
      <c r="X401" s="13"/>
      <c r="Y401" s="13"/>
      <c r="Z401" s="13"/>
      <c r="AA401" s="13"/>
    </row>
    <row r="402" spans="1:27" ht="22.5" customHeight="1">
      <c r="A402" s="16" t="s">
        <v>583</v>
      </c>
      <c r="B402" s="8"/>
      <c r="C402" s="8"/>
      <c r="D402" s="8"/>
      <c r="E402" s="16"/>
      <c r="F402" s="8"/>
      <c r="G402" s="8"/>
      <c r="H402" s="8"/>
      <c r="I402" s="8"/>
      <c r="J402" s="13"/>
      <c r="K402" s="13"/>
      <c r="L402" s="13"/>
      <c r="M402" s="13"/>
      <c r="N402" s="13"/>
      <c r="O402" s="13"/>
      <c r="P402" s="13"/>
      <c r="Q402" s="13"/>
      <c r="R402" s="13"/>
      <c r="S402" s="13"/>
      <c r="T402" s="13"/>
      <c r="U402" s="13"/>
      <c r="V402" s="13"/>
      <c r="W402" s="13"/>
      <c r="X402" s="13"/>
      <c r="Y402" s="13"/>
      <c r="Z402" s="13"/>
      <c r="AA402" s="13"/>
    </row>
    <row r="403" spans="1:27" ht="22.5" customHeight="1">
      <c r="A403" s="16" t="s">
        <v>584</v>
      </c>
      <c r="B403" s="8"/>
      <c r="C403" s="8"/>
      <c r="D403" s="8"/>
      <c r="E403" s="16"/>
      <c r="F403" s="8"/>
      <c r="G403" s="8"/>
      <c r="H403" s="8"/>
      <c r="I403" s="8"/>
      <c r="J403" s="13"/>
      <c r="K403" s="13"/>
      <c r="L403" s="13"/>
      <c r="M403" s="13"/>
      <c r="N403" s="13"/>
      <c r="O403" s="13"/>
      <c r="P403" s="13"/>
      <c r="Q403" s="13"/>
      <c r="R403" s="13"/>
      <c r="S403" s="13"/>
      <c r="T403" s="13"/>
      <c r="U403" s="13"/>
      <c r="V403" s="13"/>
      <c r="W403" s="13"/>
      <c r="X403" s="13"/>
      <c r="Y403" s="13"/>
      <c r="Z403" s="13"/>
      <c r="AA403" s="13"/>
    </row>
    <row r="404" spans="1:27" ht="22.5" customHeight="1">
      <c r="A404" s="16" t="s">
        <v>585</v>
      </c>
      <c r="B404" s="8"/>
      <c r="C404" s="8"/>
      <c r="D404" s="8"/>
      <c r="E404" s="16"/>
      <c r="F404" s="8"/>
      <c r="G404" s="8"/>
      <c r="H404" s="8"/>
      <c r="I404" s="8"/>
      <c r="J404" s="13"/>
      <c r="K404" s="13"/>
      <c r="L404" s="13"/>
      <c r="M404" s="13"/>
      <c r="N404" s="13"/>
      <c r="O404" s="13"/>
      <c r="P404" s="13"/>
      <c r="Q404" s="13"/>
      <c r="R404" s="13"/>
      <c r="S404" s="13"/>
      <c r="T404" s="13"/>
      <c r="U404" s="13"/>
      <c r="V404" s="13"/>
      <c r="W404" s="13"/>
      <c r="X404" s="13"/>
      <c r="Y404" s="13"/>
      <c r="Z404" s="13"/>
      <c r="AA404" s="13"/>
    </row>
    <row r="405" spans="1:27" ht="22.5" customHeight="1">
      <c r="A405" s="16" t="s">
        <v>586</v>
      </c>
      <c r="B405" s="8"/>
      <c r="C405" s="8"/>
      <c r="D405" s="8"/>
      <c r="E405" s="16"/>
      <c r="F405" s="8"/>
      <c r="G405" s="8"/>
      <c r="H405" s="8"/>
      <c r="I405" s="8"/>
      <c r="J405" s="13"/>
      <c r="K405" s="13"/>
      <c r="L405" s="13"/>
      <c r="M405" s="13"/>
      <c r="N405" s="13"/>
      <c r="O405" s="13"/>
      <c r="P405" s="13"/>
      <c r="Q405" s="13"/>
      <c r="R405" s="13"/>
      <c r="S405" s="13"/>
      <c r="T405" s="13"/>
      <c r="U405" s="13"/>
      <c r="V405" s="13"/>
      <c r="W405" s="13"/>
      <c r="X405" s="13"/>
      <c r="Y405" s="13"/>
      <c r="Z405" s="13"/>
      <c r="AA405" s="13"/>
    </row>
    <row r="406" spans="1:27" ht="22.5" customHeight="1">
      <c r="A406" s="16" t="s">
        <v>587</v>
      </c>
      <c r="B406" s="8"/>
      <c r="C406" s="8"/>
      <c r="D406" s="8"/>
      <c r="E406" s="16"/>
      <c r="F406" s="8"/>
      <c r="G406" s="8"/>
      <c r="H406" s="8"/>
      <c r="I406" s="8"/>
      <c r="J406" s="13"/>
      <c r="K406" s="13"/>
      <c r="L406" s="13"/>
      <c r="M406" s="13"/>
      <c r="N406" s="13"/>
      <c r="O406" s="13"/>
      <c r="P406" s="13"/>
      <c r="Q406" s="13"/>
      <c r="R406" s="13"/>
      <c r="S406" s="13"/>
      <c r="T406" s="13"/>
      <c r="U406" s="13"/>
      <c r="V406" s="13"/>
      <c r="W406" s="13"/>
      <c r="X406" s="13"/>
      <c r="Y406" s="13"/>
      <c r="Z406" s="13"/>
      <c r="AA406" s="13"/>
    </row>
    <row r="407" spans="1:27" ht="22.5" customHeight="1">
      <c r="A407" s="34"/>
      <c r="B407" s="35"/>
      <c r="C407" s="35"/>
      <c r="D407" s="35"/>
      <c r="E407" s="16"/>
      <c r="F407" s="35"/>
      <c r="G407" s="35"/>
      <c r="H407" s="35"/>
      <c r="I407" s="35"/>
      <c r="J407" s="13"/>
      <c r="K407" s="13"/>
      <c r="L407" s="13"/>
      <c r="M407" s="13"/>
      <c r="N407" s="13"/>
      <c r="O407" s="13"/>
      <c r="P407" s="13"/>
      <c r="Q407" s="13"/>
      <c r="R407" s="13"/>
      <c r="S407" s="13"/>
      <c r="T407" s="13"/>
      <c r="U407" s="13"/>
      <c r="V407" s="13"/>
      <c r="W407" s="13"/>
      <c r="X407" s="13"/>
      <c r="Y407" s="13"/>
      <c r="Z407" s="13"/>
      <c r="AA407" s="13"/>
    </row>
    <row r="408" spans="1:27" ht="22.5" customHeight="1">
      <c r="A408" s="34"/>
      <c r="B408" s="35"/>
      <c r="C408" s="35"/>
      <c r="D408" s="35"/>
      <c r="E408" s="16"/>
      <c r="F408" s="35"/>
      <c r="G408" s="35"/>
      <c r="H408" s="35"/>
      <c r="I408" s="35"/>
      <c r="J408" s="13"/>
      <c r="K408" s="13"/>
      <c r="L408" s="13"/>
      <c r="M408" s="13"/>
      <c r="N408" s="13"/>
      <c r="O408" s="13"/>
      <c r="P408" s="13"/>
      <c r="Q408" s="13"/>
      <c r="R408" s="13"/>
      <c r="S408" s="13"/>
      <c r="T408" s="13"/>
      <c r="U408" s="13"/>
      <c r="V408" s="13"/>
      <c r="W408" s="13"/>
      <c r="X408" s="13"/>
      <c r="Y408" s="13"/>
      <c r="Z408" s="13"/>
      <c r="AA408" s="13"/>
    </row>
    <row r="409" spans="1:27" ht="22.5" customHeight="1">
      <c r="A409" s="34"/>
      <c r="B409" s="35"/>
      <c r="C409" s="35"/>
      <c r="D409" s="35"/>
      <c r="E409" s="16"/>
      <c r="F409" s="35"/>
      <c r="G409" s="35"/>
      <c r="H409" s="35"/>
      <c r="I409" s="35"/>
      <c r="J409" s="13"/>
      <c r="K409" s="13"/>
      <c r="L409" s="13"/>
      <c r="M409" s="13"/>
      <c r="N409" s="13"/>
      <c r="O409" s="13"/>
      <c r="P409" s="13"/>
      <c r="Q409" s="13"/>
      <c r="R409" s="13"/>
      <c r="S409" s="13"/>
      <c r="T409" s="13"/>
      <c r="U409" s="13"/>
      <c r="V409" s="13"/>
      <c r="W409" s="13"/>
      <c r="X409" s="13"/>
      <c r="Y409" s="13"/>
      <c r="Z409" s="13"/>
      <c r="AA409" s="13"/>
    </row>
    <row r="410" spans="1:27" ht="22.5" customHeight="1">
      <c r="A410" s="34"/>
      <c r="B410" s="35"/>
      <c r="C410" s="35"/>
      <c r="D410" s="35"/>
      <c r="E410" s="16"/>
      <c r="F410" s="35"/>
      <c r="G410" s="35"/>
      <c r="H410" s="35"/>
      <c r="I410" s="35"/>
      <c r="J410" s="13"/>
      <c r="K410" s="13"/>
      <c r="L410" s="13"/>
      <c r="M410" s="13"/>
      <c r="N410" s="13"/>
      <c r="O410" s="13"/>
      <c r="P410" s="13"/>
      <c r="Q410" s="13"/>
      <c r="R410" s="13"/>
      <c r="S410" s="13"/>
      <c r="T410" s="13"/>
      <c r="U410" s="13"/>
      <c r="V410" s="13"/>
      <c r="W410" s="13"/>
      <c r="X410" s="13"/>
      <c r="Y410" s="13"/>
      <c r="Z410" s="13"/>
      <c r="AA410" s="13"/>
    </row>
    <row r="411" spans="1:27" ht="22.5" customHeight="1">
      <c r="A411" s="34"/>
      <c r="B411" s="35"/>
      <c r="C411" s="35"/>
      <c r="D411" s="35"/>
      <c r="E411" s="16"/>
      <c r="F411" s="35"/>
      <c r="G411" s="35"/>
      <c r="H411" s="35"/>
      <c r="I411" s="35"/>
      <c r="J411" s="13"/>
      <c r="K411" s="13"/>
      <c r="L411" s="13"/>
      <c r="M411" s="13"/>
      <c r="N411" s="13"/>
      <c r="O411" s="13"/>
      <c r="P411" s="13"/>
      <c r="Q411" s="13"/>
      <c r="R411" s="13"/>
      <c r="S411" s="13"/>
      <c r="T411" s="13"/>
      <c r="U411" s="13"/>
      <c r="V411" s="13"/>
      <c r="W411" s="13"/>
      <c r="X411" s="13"/>
      <c r="Y411" s="13"/>
      <c r="Z411" s="13"/>
      <c r="AA411" s="13"/>
    </row>
    <row r="412" spans="1:27" ht="22.5" customHeight="1">
      <c r="A412" s="34"/>
      <c r="B412" s="35"/>
      <c r="C412" s="35"/>
      <c r="D412" s="35"/>
      <c r="E412" s="16"/>
      <c r="F412" s="35"/>
      <c r="G412" s="35"/>
      <c r="H412" s="35"/>
      <c r="I412" s="35"/>
      <c r="J412" s="13"/>
      <c r="K412" s="13"/>
      <c r="L412" s="13"/>
      <c r="M412" s="13"/>
      <c r="N412" s="13"/>
      <c r="O412" s="13"/>
      <c r="P412" s="13"/>
      <c r="Q412" s="13"/>
      <c r="R412" s="13"/>
      <c r="S412" s="13"/>
      <c r="T412" s="13"/>
      <c r="U412" s="13"/>
      <c r="V412" s="13"/>
      <c r="W412" s="13"/>
      <c r="X412" s="13"/>
      <c r="Y412" s="13"/>
      <c r="Z412" s="13"/>
      <c r="AA412" s="13"/>
    </row>
    <row r="413" spans="1:27" ht="22.5" customHeight="1">
      <c r="A413" s="34"/>
      <c r="B413" s="35"/>
      <c r="C413" s="35"/>
      <c r="D413" s="35"/>
      <c r="E413" s="16"/>
      <c r="F413" s="35"/>
      <c r="G413" s="35"/>
      <c r="H413" s="35"/>
      <c r="I413" s="35"/>
    </row>
    <row r="414" spans="1:27" ht="22.5" customHeight="1">
      <c r="A414" s="34"/>
      <c r="B414" s="35"/>
      <c r="C414" s="35"/>
      <c r="D414" s="35"/>
      <c r="E414" s="16"/>
      <c r="F414" s="35"/>
      <c r="G414" s="35"/>
      <c r="H414" s="35"/>
      <c r="I414" s="35"/>
    </row>
    <row r="415" spans="1:27" ht="22.5" customHeight="1">
      <c r="A415" s="34"/>
      <c r="B415" s="35"/>
      <c r="C415" s="35"/>
      <c r="D415" s="35"/>
      <c r="E415" s="16"/>
      <c r="F415" s="35"/>
      <c r="G415" s="35"/>
      <c r="H415" s="35"/>
      <c r="I415" s="35"/>
    </row>
    <row r="416" spans="1:27" ht="22.5" customHeight="1">
      <c r="A416" s="34"/>
      <c r="B416" s="35"/>
      <c r="C416" s="35"/>
      <c r="D416" s="35"/>
      <c r="E416" s="16"/>
      <c r="F416" s="35"/>
      <c r="G416" s="35"/>
      <c r="H416" s="35"/>
      <c r="I416" s="35"/>
    </row>
    <row r="417" spans="1:9" ht="22.5" customHeight="1">
      <c r="A417" s="34"/>
      <c r="B417" s="35"/>
      <c r="C417" s="35"/>
      <c r="D417" s="35"/>
      <c r="E417" s="16"/>
      <c r="F417" s="35"/>
      <c r="G417" s="35"/>
      <c r="H417" s="35"/>
      <c r="I417" s="35"/>
    </row>
    <row r="418" spans="1:9" ht="22.5" customHeight="1">
      <c r="A418" s="34"/>
      <c r="B418" s="35"/>
      <c r="C418" s="35"/>
      <c r="D418" s="35"/>
      <c r="E418" s="16"/>
      <c r="F418" s="35"/>
      <c r="G418" s="35"/>
      <c r="H418" s="35"/>
      <c r="I418" s="35"/>
    </row>
    <row r="419" spans="1:9" ht="22.5" customHeight="1">
      <c r="A419" s="34"/>
      <c r="B419" s="35"/>
      <c r="C419" s="35"/>
      <c r="D419" s="35"/>
      <c r="E419" s="16"/>
      <c r="F419" s="35"/>
      <c r="G419" s="35"/>
      <c r="H419" s="35"/>
      <c r="I419" s="35"/>
    </row>
    <row r="420" spans="1:9" ht="22.5" customHeight="1">
      <c r="A420" s="34"/>
      <c r="B420" s="35"/>
      <c r="C420" s="35"/>
      <c r="D420" s="35"/>
      <c r="E420" s="16"/>
      <c r="F420" s="35"/>
      <c r="G420" s="35"/>
      <c r="H420" s="35"/>
      <c r="I420" s="35"/>
    </row>
    <row r="421" spans="1:9" ht="22.5" customHeight="1">
      <c r="A421" s="34"/>
      <c r="B421" s="35"/>
      <c r="C421" s="35"/>
      <c r="D421" s="35"/>
      <c r="E421" s="16"/>
      <c r="F421" s="35"/>
      <c r="G421" s="35"/>
      <c r="H421" s="35"/>
      <c r="I421" s="35"/>
    </row>
    <row r="422" spans="1:9" ht="22.5" customHeight="1">
      <c r="A422" s="34"/>
      <c r="B422" s="35"/>
      <c r="C422" s="35"/>
      <c r="D422" s="35"/>
      <c r="E422" s="16"/>
      <c r="F422" s="35"/>
      <c r="G422" s="35"/>
      <c r="H422" s="35"/>
      <c r="I422" s="35"/>
    </row>
    <row r="423" spans="1:9" ht="22.5" customHeight="1">
      <c r="A423" s="34"/>
      <c r="B423" s="35"/>
      <c r="C423" s="35"/>
      <c r="D423" s="35"/>
      <c r="E423" s="16"/>
      <c r="F423" s="35"/>
      <c r="G423" s="35"/>
      <c r="H423" s="35"/>
      <c r="I423" s="35"/>
    </row>
    <row r="424" spans="1:9" ht="22.5" customHeight="1">
      <c r="A424" s="34"/>
      <c r="B424" s="35"/>
      <c r="C424" s="35"/>
      <c r="D424" s="35"/>
      <c r="E424" s="16"/>
      <c r="F424" s="35"/>
      <c r="G424" s="35"/>
      <c r="H424" s="35"/>
      <c r="I424" s="35"/>
    </row>
    <row r="425" spans="1:9" ht="22.5" customHeight="1">
      <c r="A425" s="34"/>
      <c r="B425" s="35"/>
      <c r="C425" s="35"/>
      <c r="D425" s="35"/>
      <c r="E425" s="16"/>
      <c r="F425" s="35"/>
      <c r="G425" s="35"/>
      <c r="H425" s="35"/>
      <c r="I425" s="35"/>
    </row>
    <row r="426" spans="1:9" ht="22.5" customHeight="1">
      <c r="A426" s="34"/>
      <c r="B426" s="35"/>
      <c r="C426" s="35"/>
      <c r="D426" s="35"/>
      <c r="E426" s="16"/>
      <c r="F426" s="35"/>
      <c r="G426" s="35"/>
      <c r="H426" s="35"/>
      <c r="I426" s="35"/>
    </row>
    <row r="427" spans="1:9" ht="22.5" customHeight="1">
      <c r="A427" s="34"/>
      <c r="B427" s="35"/>
      <c r="C427" s="35"/>
      <c r="D427" s="35"/>
      <c r="E427" s="16"/>
      <c r="F427" s="35"/>
      <c r="G427" s="35"/>
      <c r="H427" s="35"/>
      <c r="I427" s="35"/>
    </row>
    <row r="428" spans="1:9" ht="22.5" customHeight="1">
      <c r="A428" s="34"/>
      <c r="B428" s="35"/>
      <c r="C428" s="35"/>
      <c r="D428" s="35"/>
      <c r="E428" s="16"/>
      <c r="F428" s="35"/>
      <c r="G428" s="35"/>
      <c r="H428" s="35"/>
      <c r="I428" s="35"/>
    </row>
    <row r="429" spans="1:9" ht="22.5" customHeight="1">
      <c r="A429" s="34"/>
      <c r="B429" s="35"/>
      <c r="C429" s="35"/>
      <c r="D429" s="35"/>
      <c r="E429" s="16"/>
      <c r="F429" s="35"/>
      <c r="G429" s="35"/>
      <c r="H429" s="35"/>
      <c r="I429" s="35"/>
    </row>
    <row r="430" spans="1:9" ht="22.5" customHeight="1">
      <c r="A430" s="34"/>
      <c r="B430" s="35"/>
      <c r="C430" s="35"/>
      <c r="D430" s="35"/>
      <c r="E430" s="16"/>
      <c r="F430" s="35"/>
      <c r="G430" s="35"/>
      <c r="H430" s="35"/>
      <c r="I430" s="35"/>
    </row>
    <row r="431" spans="1:9" ht="22.5" customHeight="1">
      <c r="A431" s="34"/>
      <c r="B431" s="35"/>
      <c r="C431" s="35"/>
      <c r="D431" s="35"/>
      <c r="E431" s="16"/>
      <c r="F431" s="35"/>
      <c r="G431" s="35"/>
      <c r="H431" s="35"/>
      <c r="I431" s="35"/>
    </row>
    <row r="432" spans="1:9" ht="22.5" customHeight="1">
      <c r="A432" s="34"/>
      <c r="B432" s="35"/>
      <c r="C432" s="35"/>
      <c r="D432" s="35"/>
      <c r="E432" s="16"/>
      <c r="F432" s="35"/>
      <c r="G432" s="35"/>
      <c r="H432" s="35"/>
      <c r="I432" s="35"/>
    </row>
    <row r="433" spans="1:9" ht="22.5" customHeight="1">
      <c r="A433" s="34"/>
      <c r="B433" s="35"/>
      <c r="C433" s="35"/>
      <c r="D433" s="35"/>
      <c r="E433" s="16"/>
      <c r="F433" s="35"/>
      <c r="G433" s="35"/>
      <c r="H433" s="35"/>
      <c r="I433" s="35"/>
    </row>
    <row r="434" spans="1:9" ht="22.5" customHeight="1">
      <c r="A434" s="34"/>
      <c r="B434" s="35"/>
      <c r="C434" s="35"/>
      <c r="D434" s="35"/>
      <c r="E434" s="16"/>
      <c r="F434" s="35"/>
      <c r="G434" s="35"/>
      <c r="H434" s="35"/>
      <c r="I434" s="35"/>
    </row>
    <row r="435" spans="1:9" ht="22.5" customHeight="1">
      <c r="A435" s="34"/>
      <c r="B435" s="35"/>
      <c r="C435" s="35"/>
      <c r="D435" s="35"/>
      <c r="E435" s="16"/>
      <c r="F435" s="35"/>
      <c r="G435" s="35"/>
      <c r="H435" s="35"/>
      <c r="I435" s="35"/>
    </row>
    <row r="436" spans="1:9" ht="22.5" customHeight="1">
      <c r="A436" s="34"/>
      <c r="B436" s="35"/>
      <c r="C436" s="35"/>
      <c r="D436" s="35"/>
      <c r="E436" s="16"/>
      <c r="F436" s="35"/>
      <c r="G436" s="35"/>
      <c r="H436" s="35"/>
      <c r="I436" s="35"/>
    </row>
    <row r="437" spans="1:9" ht="22.5" customHeight="1">
      <c r="A437" s="34"/>
      <c r="B437" s="35"/>
      <c r="C437" s="35"/>
      <c r="D437" s="35"/>
      <c r="E437" s="16"/>
      <c r="F437" s="35"/>
      <c r="G437" s="35"/>
      <c r="H437" s="35"/>
      <c r="I437" s="35"/>
    </row>
    <row r="438" spans="1:9" ht="22.5" customHeight="1">
      <c r="A438" s="34"/>
      <c r="B438" s="35"/>
      <c r="C438" s="35"/>
      <c r="D438" s="35"/>
      <c r="E438" s="16"/>
      <c r="F438" s="35"/>
      <c r="G438" s="35"/>
      <c r="H438" s="35"/>
      <c r="I438" s="35"/>
    </row>
    <row r="439" spans="1:9" ht="22.5" customHeight="1">
      <c r="A439" s="34"/>
      <c r="B439" s="35"/>
      <c r="C439" s="35"/>
      <c r="D439" s="35"/>
      <c r="E439" s="16"/>
      <c r="F439" s="35"/>
      <c r="G439" s="35"/>
      <c r="H439" s="35"/>
      <c r="I439" s="35"/>
    </row>
    <row r="440" spans="1:9" ht="22.5" customHeight="1">
      <c r="A440" s="34"/>
      <c r="B440" s="35"/>
      <c r="C440" s="35"/>
      <c r="D440" s="35"/>
      <c r="E440" s="16"/>
      <c r="F440" s="35"/>
      <c r="G440" s="35"/>
      <c r="H440" s="35"/>
      <c r="I440" s="35"/>
    </row>
    <row r="441" spans="1:9" ht="22.5" customHeight="1">
      <c r="A441" s="34"/>
      <c r="B441" s="35"/>
      <c r="C441" s="35"/>
      <c r="D441" s="35"/>
      <c r="E441" s="16"/>
      <c r="F441" s="35"/>
      <c r="G441" s="35"/>
      <c r="H441" s="35"/>
      <c r="I441" s="35"/>
    </row>
    <row r="442" spans="1:9" ht="22.5" customHeight="1">
      <c r="A442" s="34"/>
      <c r="B442" s="35"/>
      <c r="C442" s="35"/>
      <c r="D442" s="35"/>
      <c r="E442" s="16"/>
      <c r="F442" s="35"/>
      <c r="G442" s="35"/>
      <c r="H442" s="35"/>
      <c r="I442" s="35"/>
    </row>
    <row r="443" spans="1:9" ht="22.5" customHeight="1">
      <c r="A443" s="34"/>
      <c r="B443" s="35"/>
      <c r="C443" s="35"/>
      <c r="D443" s="35"/>
      <c r="E443" s="16"/>
      <c r="F443" s="35"/>
      <c r="G443" s="35"/>
      <c r="H443" s="35"/>
      <c r="I443" s="35"/>
    </row>
    <row r="444" spans="1:9" ht="22.5" customHeight="1">
      <c r="A444" s="34"/>
      <c r="B444" s="35"/>
      <c r="C444" s="35"/>
      <c r="D444" s="35"/>
      <c r="E444" s="16"/>
      <c r="F444" s="35"/>
      <c r="G444" s="35"/>
      <c r="H444" s="35"/>
      <c r="I444" s="35"/>
    </row>
    <row r="445" spans="1:9" ht="22.5" customHeight="1">
      <c r="A445" s="34"/>
      <c r="B445" s="35"/>
      <c r="C445" s="35"/>
      <c r="D445" s="35"/>
      <c r="E445" s="16"/>
      <c r="F445" s="35"/>
      <c r="G445" s="35"/>
      <c r="H445" s="35"/>
      <c r="I445" s="35"/>
    </row>
    <row r="446" spans="1:9" ht="22.5" customHeight="1">
      <c r="A446" s="34"/>
      <c r="B446" s="35"/>
      <c r="C446" s="35"/>
      <c r="D446" s="35"/>
      <c r="E446" s="16"/>
      <c r="F446" s="35"/>
      <c r="G446" s="35"/>
      <c r="H446" s="35"/>
      <c r="I446" s="35"/>
    </row>
    <row r="447" spans="1:9" ht="22.5" customHeight="1">
      <c r="A447" s="34"/>
      <c r="B447" s="35"/>
      <c r="C447" s="35"/>
      <c r="D447" s="35"/>
      <c r="E447" s="16"/>
      <c r="F447" s="35"/>
      <c r="G447" s="35"/>
      <c r="H447" s="35"/>
      <c r="I447" s="35"/>
    </row>
    <row r="448" spans="1:9" ht="22.5" customHeight="1">
      <c r="A448" s="34"/>
      <c r="B448" s="35"/>
      <c r="C448" s="35"/>
      <c r="D448" s="35"/>
      <c r="E448" s="16"/>
      <c r="F448" s="35"/>
      <c r="G448" s="35"/>
      <c r="H448" s="35"/>
      <c r="I448" s="35"/>
    </row>
    <row r="449" spans="1:9" ht="22.5" customHeight="1">
      <c r="A449" s="34"/>
      <c r="B449" s="35"/>
      <c r="C449" s="35"/>
      <c r="D449" s="35"/>
      <c r="E449" s="16"/>
      <c r="F449" s="35"/>
      <c r="G449" s="35"/>
      <c r="H449" s="35"/>
      <c r="I449" s="35"/>
    </row>
    <row r="450" spans="1:9" ht="22.5" customHeight="1">
      <c r="A450" s="34"/>
      <c r="B450" s="35"/>
      <c r="C450" s="35"/>
      <c r="D450" s="35"/>
      <c r="E450" s="16"/>
      <c r="F450" s="35"/>
      <c r="G450" s="35"/>
      <c r="H450" s="35"/>
      <c r="I450" s="35"/>
    </row>
    <row r="451" spans="1:9" ht="22.5" customHeight="1">
      <c r="A451" s="34"/>
      <c r="B451" s="35"/>
      <c r="C451" s="35"/>
      <c r="D451" s="35"/>
      <c r="E451" s="16"/>
      <c r="F451" s="35"/>
      <c r="G451" s="35"/>
      <c r="H451" s="35"/>
      <c r="I451" s="35"/>
    </row>
    <row r="452" spans="1:9" ht="22.5" customHeight="1">
      <c r="A452" s="34"/>
      <c r="B452" s="35"/>
      <c r="C452" s="35"/>
      <c r="D452" s="35"/>
      <c r="E452" s="16"/>
      <c r="F452" s="35"/>
      <c r="G452" s="35"/>
      <c r="H452" s="35"/>
      <c r="I452" s="35"/>
    </row>
    <row r="453" spans="1:9" ht="22.5" customHeight="1">
      <c r="A453" s="34"/>
      <c r="B453" s="35"/>
      <c r="C453" s="35"/>
      <c r="D453" s="35"/>
      <c r="E453" s="16"/>
      <c r="F453" s="35"/>
      <c r="G453" s="35"/>
      <c r="H453" s="35"/>
      <c r="I453" s="35"/>
    </row>
    <row r="454" spans="1:9" ht="22.5" customHeight="1">
      <c r="A454" s="34"/>
      <c r="B454" s="35"/>
      <c r="C454" s="35"/>
      <c r="D454" s="35"/>
      <c r="E454" s="16"/>
      <c r="F454" s="35"/>
      <c r="G454" s="35"/>
      <c r="H454" s="35"/>
      <c r="I454" s="35"/>
    </row>
    <row r="455" spans="1:9" ht="22.5" customHeight="1">
      <c r="A455" s="34"/>
      <c r="B455" s="35"/>
      <c r="C455" s="35"/>
      <c r="D455" s="35"/>
      <c r="E455" s="16"/>
      <c r="F455" s="35"/>
      <c r="G455" s="35"/>
      <c r="H455" s="35"/>
      <c r="I455" s="35"/>
    </row>
    <row r="456" spans="1:9" ht="22.5" customHeight="1">
      <c r="A456" s="34"/>
      <c r="B456" s="35"/>
      <c r="C456" s="35"/>
      <c r="D456" s="35"/>
      <c r="E456" s="16"/>
      <c r="F456" s="35"/>
      <c r="G456" s="35"/>
      <c r="H456" s="35"/>
      <c r="I456" s="35"/>
    </row>
    <row r="457" spans="1:9" ht="22.5" customHeight="1">
      <c r="A457" s="34"/>
      <c r="B457" s="35"/>
      <c r="C457" s="35"/>
      <c r="D457" s="35"/>
      <c r="E457" s="16"/>
      <c r="F457" s="35"/>
      <c r="G457" s="35"/>
      <c r="H457" s="35"/>
      <c r="I457" s="35"/>
    </row>
    <row r="458" spans="1:9" ht="22.5" customHeight="1">
      <c r="A458" s="34"/>
      <c r="B458" s="35"/>
      <c r="C458" s="35"/>
      <c r="D458" s="35"/>
      <c r="E458" s="16"/>
      <c r="F458" s="35"/>
      <c r="G458" s="35"/>
      <c r="H458" s="35"/>
      <c r="I458" s="35"/>
    </row>
    <row r="459" spans="1:9" ht="22.5" customHeight="1">
      <c r="A459" s="34"/>
      <c r="B459" s="35"/>
      <c r="C459" s="35"/>
      <c r="D459" s="35"/>
      <c r="E459" s="16"/>
      <c r="F459" s="35"/>
      <c r="G459" s="35"/>
      <c r="H459" s="35"/>
      <c r="I459" s="35"/>
    </row>
    <row r="460" spans="1:9" ht="22.5" customHeight="1">
      <c r="A460" s="34"/>
      <c r="B460" s="35"/>
      <c r="C460" s="35"/>
      <c r="D460" s="35"/>
      <c r="E460" s="16"/>
      <c r="F460" s="35"/>
      <c r="G460" s="35"/>
      <c r="H460" s="35"/>
      <c r="I460" s="35"/>
    </row>
    <row r="461" spans="1:9" ht="22.5" customHeight="1">
      <c r="A461" s="34"/>
      <c r="B461" s="35"/>
      <c r="C461" s="35"/>
      <c r="D461" s="35"/>
      <c r="E461" s="16"/>
      <c r="F461" s="35"/>
      <c r="G461" s="35"/>
      <c r="H461" s="35"/>
      <c r="I461" s="35"/>
    </row>
    <row r="462" spans="1:9" ht="22.5" customHeight="1">
      <c r="A462" s="34"/>
      <c r="B462" s="35"/>
      <c r="C462" s="35"/>
      <c r="D462" s="35"/>
      <c r="E462" s="16"/>
      <c r="F462" s="35"/>
      <c r="G462" s="35"/>
      <c r="H462" s="35"/>
      <c r="I462" s="35"/>
    </row>
    <row r="463" spans="1:9" ht="22.5" customHeight="1">
      <c r="A463" s="34"/>
      <c r="B463" s="35"/>
      <c r="C463" s="35"/>
      <c r="D463" s="35"/>
      <c r="E463" s="16"/>
      <c r="F463" s="35"/>
      <c r="G463" s="35"/>
      <c r="H463" s="35"/>
      <c r="I463" s="35"/>
    </row>
    <row r="464" spans="1:9" ht="22.5" customHeight="1">
      <c r="A464" s="34"/>
      <c r="B464" s="35"/>
      <c r="C464" s="35"/>
      <c r="D464" s="35"/>
      <c r="E464" s="16"/>
      <c r="F464" s="35"/>
      <c r="G464" s="35"/>
      <c r="H464" s="35"/>
      <c r="I464" s="35"/>
    </row>
    <row r="465" spans="1:9" ht="22.5" customHeight="1">
      <c r="A465" s="34"/>
      <c r="B465" s="35"/>
      <c r="C465" s="35"/>
      <c r="D465" s="35"/>
      <c r="E465" s="16"/>
      <c r="F465" s="35"/>
      <c r="G465" s="35"/>
      <c r="H465" s="35"/>
      <c r="I465" s="35"/>
    </row>
    <row r="466" spans="1:9" ht="22.5" customHeight="1">
      <c r="A466" s="34"/>
      <c r="B466" s="35"/>
      <c r="C466" s="35"/>
      <c r="D466" s="35"/>
      <c r="E466" s="16"/>
      <c r="F466" s="35"/>
      <c r="G466" s="35"/>
      <c r="H466" s="35"/>
      <c r="I466" s="35"/>
    </row>
  </sheetData>
  <phoneticPr fontId="36"/>
  <dataValidations count="3">
    <dataValidation type="list" allowBlank="1" sqref="G2:G466" xr:uid="{00000000-0002-0000-3900-000000000000}">
      <formula1>"リード,失注,提案,獲得,進行中,課題確認,アクション待ち,協業先"</formula1>
    </dataValidation>
    <dataValidation type="list" allowBlank="1" sqref="H2:H466" xr:uid="{00000000-0002-0000-3900-000001000000}">
      <formula1>"底,高,中"</formula1>
    </dataValidation>
    <dataValidation allowBlank="1" showDropDown="1" sqref="A2:A466" xr:uid="{00000000-0002-0000-3900-000002000000}"/>
  </dataValidations>
  <pageMargins left="0.75" right="0.75" top="1" bottom="1" header="0.5" footer="0.5"/>
  <tableParts count="1">
    <tablePart r:id="rId1"/>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outlinePr summaryBelow="0" summaryRight="0"/>
  </sheetPr>
  <dimension ref="A1"/>
  <sheetViews>
    <sheetView workbookViewId="0"/>
  </sheetViews>
  <sheetFormatPr baseColWidth="10" defaultColWidth="12.6640625" defaultRowHeight="15.75" customHeight="1"/>
  <sheetData>
    <row r="1" spans="1:1" ht="15.75" customHeight="1">
      <c r="A1" s="1" t="str">
        <f ca="1">IFERROR(__xludf.DUMMYFUNCTION("importrange("""")"),"#N/A")</f>
        <v>#N/A</v>
      </c>
    </row>
  </sheetData>
  <phoneticPr fontId="36"/>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59</vt:i4>
      </vt:variant>
      <vt:variant>
        <vt:lpstr>名前付き一覧</vt:lpstr>
      </vt:variant>
      <vt:variant>
        <vt:i4>23</vt:i4>
      </vt:variant>
    </vt:vector>
  </HeadingPairs>
  <TitlesOfParts>
    <vt:vector size="82" baseType="lpstr">
      <vt:lpstr>まとめ</vt:lpstr>
      <vt:lpstr>テンプレート</vt:lpstr>
      <vt:lpstr>木村 杏那</vt:lpstr>
      <vt:lpstr>米澤 侑桂</vt:lpstr>
      <vt:lpstr>森園 友喜</vt:lpstr>
      <vt:lpstr>久米 加代子</vt:lpstr>
      <vt:lpstr>次廣 淳</vt:lpstr>
      <vt:lpstr>山本 葉子</vt:lpstr>
      <vt:lpstr>八田 奈緒美</vt:lpstr>
      <vt:lpstr>原田 里織</vt:lpstr>
      <vt:lpstr>渡邊 真大</vt:lpstr>
      <vt:lpstr>軍司 敦也</vt:lpstr>
      <vt:lpstr>田渕 恭平</vt:lpstr>
      <vt:lpstr>佐藤 拓斗</vt:lpstr>
      <vt:lpstr>横山 尚武</vt:lpstr>
      <vt:lpstr>西岡 優希</vt:lpstr>
      <vt:lpstr>山口 薫</vt:lpstr>
      <vt:lpstr>集計</vt:lpstr>
      <vt:lpstr>大竹 絵理香</vt:lpstr>
      <vt:lpstr>高野 和義</vt:lpstr>
      <vt:lpstr>山本 洸太</vt:lpstr>
      <vt:lpstr>太田 一誠</vt:lpstr>
      <vt:lpstr>平岡 国彦</vt:lpstr>
      <vt:lpstr>増本 重孝</vt:lpstr>
      <vt:lpstr>長谷川 貴志</vt:lpstr>
      <vt:lpstr>小中 貴晃</vt:lpstr>
      <vt:lpstr>望月 雅幸</vt:lpstr>
      <vt:lpstr>竹内 駿太</vt:lpstr>
      <vt:lpstr>中村 啓吾</vt:lpstr>
      <vt:lpstr>吉田 俊之</vt:lpstr>
      <vt:lpstr>倉持 賢一</vt:lpstr>
      <vt:lpstr>福上 大輝</vt:lpstr>
      <vt:lpstr>加藤 隆太</vt:lpstr>
      <vt:lpstr>藤井 恵理子</vt:lpstr>
      <vt:lpstr>平山 真由美</vt:lpstr>
      <vt:lpstr>今西 俊明</vt:lpstr>
      <vt:lpstr>里見 允二</vt:lpstr>
      <vt:lpstr>斎藤 和貴</vt:lpstr>
      <vt:lpstr>舩杉 牧子</vt:lpstr>
      <vt:lpstr>シート9</vt:lpstr>
      <vt:lpstr>紀川 和弘</vt:lpstr>
      <vt:lpstr>廣田 誠悟</vt:lpstr>
      <vt:lpstr>木村 健悟</vt:lpstr>
      <vt:lpstr>船津 麻理子</vt:lpstr>
      <vt:lpstr>海沼 功</vt:lpstr>
      <vt:lpstr>梅澤 朗広</vt:lpstr>
      <vt:lpstr>松倉 健治</vt:lpstr>
      <vt:lpstr>清原 佳彩美</vt:lpstr>
      <vt:lpstr>飯田 千帆</vt:lpstr>
      <vt:lpstr>畠山 憲之</vt:lpstr>
      <vt:lpstr>福士 利明</vt:lpstr>
      <vt:lpstr>西浦 雅</vt:lpstr>
      <vt:lpstr>岡元 智美</vt:lpstr>
      <vt:lpstr>今村 千絵</vt:lpstr>
      <vt:lpstr>越賀 淑恵</vt:lpstr>
      <vt:lpstr>芳賀 崇利</vt:lpstr>
      <vt:lpstr>飯田 香</vt:lpstr>
      <vt:lpstr>佐久間 康丞</vt:lpstr>
      <vt:lpstr>メンバーリスト</vt:lpstr>
      <vt:lpstr>テンプレート!平岡国彦</vt:lpstr>
      <vt:lpstr>'横山 尚武'!平岡国彦</vt:lpstr>
      <vt:lpstr>'久米 加代子'!平岡国彦</vt:lpstr>
      <vt:lpstr>'軍司 敦也'!平岡国彦</vt:lpstr>
      <vt:lpstr>'原田 里織'!平岡国彦</vt:lpstr>
      <vt:lpstr>'高野 和義'!平岡国彦</vt:lpstr>
      <vt:lpstr>'佐久間 康丞'!平岡国彦</vt:lpstr>
      <vt:lpstr>'佐藤 拓斗'!平岡国彦</vt:lpstr>
      <vt:lpstr>'山口 薫'!平岡国彦</vt:lpstr>
      <vt:lpstr>'山本 葉子'!平岡国彦</vt:lpstr>
      <vt:lpstr>'山本 洸太'!平岡国彦</vt:lpstr>
      <vt:lpstr>'次廣 淳'!平岡国彦</vt:lpstr>
      <vt:lpstr>'森園 友喜'!平岡国彦</vt:lpstr>
      <vt:lpstr>'西岡 優希'!平岡国彦</vt:lpstr>
      <vt:lpstr>'太田 一誠'!平岡国彦</vt:lpstr>
      <vt:lpstr>'大竹 絵理香'!平岡国彦</vt:lpstr>
      <vt:lpstr>'田渕 恭平'!平岡国彦</vt:lpstr>
      <vt:lpstr>'渡邊 真大'!平岡国彦</vt:lpstr>
      <vt:lpstr>'八田 奈緒美'!平岡国彦</vt:lpstr>
      <vt:lpstr>'飯田 香'!平岡国彦</vt:lpstr>
      <vt:lpstr>'米澤 侑桂'!平岡国彦</vt:lpstr>
      <vt:lpstr>'木村 杏那'!平岡国彦</vt:lpstr>
      <vt:lpstr>平岡国彦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淳 次廣</cp:lastModifiedBy>
  <dcterms:created xsi:type="dcterms:W3CDTF">2026-06-16T03:42:22Z</dcterms:created>
  <dcterms:modified xsi:type="dcterms:W3CDTF">2026-06-16T04:30:38Z</dcterms:modified>
</cp:coreProperties>
</file>