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まとめ" sheetId="1" r:id="rId5"/>
    <sheet state="visible" name="テンプレート" sheetId="2" r:id="rId6"/>
    <sheet state="visible" name="木村 杏那" sheetId="3" r:id="rId7"/>
    <sheet state="visible" name="米澤 侑桂" sheetId="4" r:id="rId8"/>
    <sheet state="visible" name="森園 友喜" sheetId="5" r:id="rId9"/>
    <sheet state="visible" name="久米 加代子" sheetId="6" r:id="rId10"/>
    <sheet state="visible" name="次廣 淳" sheetId="7" r:id="rId11"/>
    <sheet state="visible" name="山本 葉子" sheetId="8" r:id="rId12"/>
    <sheet state="visible" name="八田 奈緒美" sheetId="9" r:id="rId13"/>
    <sheet state="visible" name="原田 里織" sheetId="10" r:id="rId14"/>
    <sheet state="visible" name="渡邊 真大" sheetId="11" r:id="rId15"/>
    <sheet state="visible" name="軍司 敦也" sheetId="12" r:id="rId16"/>
    <sheet state="visible" name="田渕 恭平" sheetId="13" r:id="rId17"/>
    <sheet state="visible" name="佐藤 拓斗" sheetId="14" r:id="rId18"/>
    <sheet state="visible" name="横山 尚武" sheetId="15" r:id="rId19"/>
    <sheet state="visible" name="西岡 優希" sheetId="16" r:id="rId20"/>
    <sheet state="visible" name="山口 薫" sheetId="17" r:id="rId21"/>
    <sheet state="visible" name="集計" sheetId="18" r:id="rId22"/>
    <sheet state="visible" name="大竹 絵理香" sheetId="19" r:id="rId23"/>
    <sheet state="visible" name="高野 和義" sheetId="20" r:id="rId24"/>
    <sheet state="visible" name="山本 洸太" sheetId="21" r:id="rId25"/>
    <sheet state="visible" name="太田 一誠" sheetId="22" r:id="rId26"/>
    <sheet state="visible" name="平岡 国彦" sheetId="23" r:id="rId27"/>
    <sheet state="visible" name="増本 重孝" sheetId="24" r:id="rId28"/>
    <sheet state="visible" name="長谷川 貴志" sheetId="25" r:id="rId29"/>
    <sheet state="visible" name="小中 貴晃" sheetId="26" r:id="rId30"/>
    <sheet state="visible" name="望月 雅幸" sheetId="27" r:id="rId31"/>
    <sheet state="visible" name="竹内 駿太" sheetId="28" r:id="rId32"/>
    <sheet state="visible" name="中村 啓吾" sheetId="29" r:id="rId33"/>
    <sheet state="visible" name="吉田 俊之" sheetId="30" r:id="rId34"/>
    <sheet state="visible" name="倉持 賢一" sheetId="31" r:id="rId35"/>
    <sheet state="visible" name="福上 大輝" sheetId="32" r:id="rId36"/>
    <sheet state="visible" name="加藤 隆太" sheetId="33" r:id="rId37"/>
    <sheet state="visible" name="藤井 恵理子" sheetId="34" r:id="rId38"/>
    <sheet state="visible" name="平山 真由美" sheetId="35" r:id="rId39"/>
    <sheet state="visible" name="今西 俊明" sheetId="36" r:id="rId40"/>
    <sheet state="visible" name="里見 允二" sheetId="37" r:id="rId41"/>
    <sheet state="visible" name="斎藤 和貴" sheetId="38" r:id="rId42"/>
    <sheet state="visible" name="舩杉 牧子" sheetId="39" r:id="rId43"/>
    <sheet state="visible" name="シート9" sheetId="40" r:id="rId44"/>
    <sheet state="visible" name="紀川 和弘" sheetId="41" r:id="rId45"/>
    <sheet state="visible" name="廣田 誠悟" sheetId="42" r:id="rId46"/>
    <sheet state="visible" name="木村 健悟" sheetId="43" r:id="rId47"/>
    <sheet state="visible" name="船津 麻理子" sheetId="44" r:id="rId48"/>
    <sheet state="visible" name="海沼 功" sheetId="45" r:id="rId49"/>
    <sheet state="visible" name="梅澤 朗広" sheetId="46" r:id="rId50"/>
    <sheet state="visible" name="松倉 健治" sheetId="47" r:id="rId51"/>
    <sheet state="visible" name="清原 佳彩美" sheetId="48" r:id="rId52"/>
    <sheet state="visible" name="飯田 千帆" sheetId="49" r:id="rId53"/>
    <sheet state="visible" name="畠山 憲之" sheetId="50" r:id="rId54"/>
    <sheet state="visible" name="福士 利明" sheetId="51" r:id="rId55"/>
    <sheet state="visible" name="西浦 雅" sheetId="52" r:id="rId56"/>
    <sheet state="visible" name="岡元 智美" sheetId="53" r:id="rId57"/>
    <sheet state="visible" name="今村 千絵" sheetId="54" r:id="rId58"/>
    <sheet state="visible" name="越賀 淑恵" sheetId="55" r:id="rId59"/>
    <sheet state="visible" name="芳賀 崇利" sheetId="56" r:id="rId60"/>
    <sheet state="visible" name="飯田 香" sheetId="57" r:id="rId61"/>
    <sheet state="visible" name="佐久間 康丞" sheetId="58" r:id="rId62"/>
    <sheet state="visible" name="メンバーリスト" sheetId="59" r:id="rId63"/>
  </sheets>
  <definedNames>
    <definedName localSheetId="2" name="平岡国彦">'木村 杏那'!$A$1</definedName>
    <definedName localSheetId="3" name="平岡国彦">'米澤 侑桂'!$A$1</definedName>
    <definedName name="平岡国彦">'平岡 国彦'!$A$1</definedName>
    <definedName localSheetId="20" name="平岡国彦">'山本 洸太'!$A$1</definedName>
    <definedName localSheetId="10" name="平岡国彦">'渡邊 真大'!$A$1</definedName>
    <definedName localSheetId="6" name="平岡国彦">'次廣 淳'!$A$1</definedName>
    <definedName localSheetId="12" name="平岡国彦">'田渕 恭平'!$A$1</definedName>
    <definedName localSheetId="11" name="平岡国彦">'軍司 敦也'!$A$1</definedName>
    <definedName localSheetId="15" name="平岡国彦">'西岡 優希'!$A$1</definedName>
    <definedName localSheetId="19" name="平岡国彦">'高野 和義'!$A$1</definedName>
    <definedName localSheetId="4" name="平岡国彦">'森園 友喜'!$A$1</definedName>
    <definedName localSheetId="8" name="平岡国彦">'八田 奈緒美'!$A$1</definedName>
    <definedName localSheetId="21" name="平岡国彦">'太田 一誠'!$A$1</definedName>
    <definedName localSheetId="56" name="平岡国彦">'飯田 香'!$A$1</definedName>
    <definedName localSheetId="9" name="平岡国彦">'原田 里織'!$A$1</definedName>
    <definedName localSheetId="14" name="平岡国彦">'横山 尚武'!$A$1</definedName>
    <definedName localSheetId="57" name="平岡国彦">'佐久間 康丞'!$A$1</definedName>
    <definedName localSheetId="13" name="平岡国彦">'佐藤 拓斗'!$A$1</definedName>
    <definedName localSheetId="7" name="平岡国彦">'山本 葉子'!$A$1</definedName>
    <definedName localSheetId="1" name="平岡国彦">'テンプレート'!$A$1</definedName>
    <definedName localSheetId="5" name="平岡国彦">'久米 加代子'!$A$1</definedName>
    <definedName localSheetId="16" name="平岡国彦">'山口 薫'!$A$1</definedName>
    <definedName localSheetId="18" name="平岡国彦">'大竹 絵理香'!$A$1</definedName>
    <definedName hidden="1" localSheetId="0" name="Z_0CAF8DFE_3A9D_42F0_9F57_A3ED219AC670_.wvu.FilterData">'まとめ'!$A$1:$AD$1000</definedName>
  </definedNames>
  <calcPr/>
  <customWorkbookViews>
    <customWorkbookView activeSheetId="0" maximized="1" windowHeight="0" windowWidth="0" guid="{0CAF8DFE-3A9D-42F0-9F57-A3ED219AC670}" name="こなっち"/>
  </customWorkbookViews>
</workbook>
</file>

<file path=xl/sharedStrings.xml><?xml version="1.0" encoding="utf-8"?>
<sst xmlns="http://schemas.openxmlformats.org/spreadsheetml/2006/main" count="26930" uniqueCount="3269">
  <si>
    <t>シート</t>
  </si>
  <si>
    <t>リスト登録数</t>
  </si>
  <si>
    <t>リード</t>
  </si>
  <si>
    <t>失注</t>
  </si>
  <si>
    <t>提案</t>
  </si>
  <si>
    <t>獲得</t>
  </si>
  <si>
    <t>進行中</t>
  </si>
  <si>
    <t>課題確認</t>
  </si>
  <si>
    <t>アクション待ち</t>
  </si>
  <si>
    <t>協業先</t>
  </si>
  <si>
    <t>40人以上リストアップ完了</t>
  </si>
  <si>
    <t>まだ途中</t>
  </si>
  <si>
    <t>３</t>
  </si>
  <si>
    <t>名前</t>
  </si>
  <si>
    <t>カテゴリー</t>
  </si>
  <si>
    <t>目標や課題</t>
  </si>
  <si>
    <t>関係性</t>
  </si>
  <si>
    <t>紹介して欲しい人</t>
  </si>
  <si>
    <t>ステータス</t>
  </si>
  <si>
    <t>優先度</t>
  </si>
  <si>
    <t>最終コンタクト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</si>
  <si>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</si>
  <si>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</si>
  <si>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</si>
  <si>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</si>
  <si>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</si>
  <si>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</si>
  <si>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</si>
  <si>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</si>
  <si>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</si>
  <si>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</si>
  <si>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</si>
  <si>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</si>
  <si>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</si>
  <si>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</si>
  <si>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</si>
  <si>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</si>
  <si>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</si>
  <si>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</si>
  <si>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</si>
  <si>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</si>
  <si>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</si>
  <si>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</si>
  <si>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</si>
  <si>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</si>
  <si>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</si>
  <si>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</si>
  <si>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</si>
  <si>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</si>
  <si>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</si>
  <si>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</si>
  <si>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</si>
  <si>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</si>
  <si>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</si>
  <si>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</si>
  <si>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</si>
  <si>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</si>
  <si>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</si>
  <si>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</si>
  <si>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</si>
  <si>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</si>
  <si>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</si>
  <si>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</si>
  <si>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</si>
  <si>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</si>
  <si>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</si>
  <si>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</si>
  <si>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</si>
  <si>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</si>
  <si>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</si>
  <si>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</si>
  <si>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</si>
  <si>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</si>
  <si>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</si>
  <si>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</si>
  <si>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</si>
  <si>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</si>
  <si>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</si>
  <si>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</si>
  <si>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</si>
  <si>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</si>
  <si>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</si>
  <si>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</si>
  <si>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</si>
  <si>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</si>
  <si>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</si>
  <si>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</si>
  <si>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</si>
  <si>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</si>
  <si>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</si>
  <si>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</si>
  <si>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</si>
  <si>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</si>
  <si>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</si>
  <si>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</si>
  <si>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</si>
  <si>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</si>
  <si>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</si>
  <si>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</si>
  <si>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</si>
  <si>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</si>
  <si>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</si>
  <si>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</si>
  <si>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</si>
  <si>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</si>
  <si>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</si>
  <si>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</si>
  <si>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</si>
  <si>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</si>
  <si>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</si>
  <si>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</si>
  <si>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</si>
  <si>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</si>
  <si>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</si>
  <si>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</si>
  <si>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</si>
  <si>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</si>
  <si>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</si>
  <si>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</si>
  <si>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</si>
  <si>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</si>
  <si>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</si>
  <si>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</si>
  <si>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</si>
  <si>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</si>
  <si>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</si>
  <si>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</si>
  <si>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</si>
  <si>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</si>
  <si>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</si>
  <si>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</si>
  <si>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</si>
  <si>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</si>
  <si>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</si>
  <si>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</si>
  <si>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</si>
  <si>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</si>
  <si>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</si>
  <si>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</si>
  <si>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</si>
  <si>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</si>
  <si>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</si>
  <si>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</si>
  <si>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</si>
  <si>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</si>
  <si>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</si>
  <si>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</si>
  <si>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</si>
  <si>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</si>
  <si>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</si>
  <si>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</si>
  <si>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</si>
  <si>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</si>
  <si>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</si>
  <si>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</si>
  <si>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</si>
  <si>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</si>
  <si>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</si>
  <si>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</si>
  <si>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</si>
  <si>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</si>
  <si>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</si>
  <si>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</si>
  <si>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</si>
  <si>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</si>
  <si>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</si>
  <si>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</si>
  <si>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</si>
  <si>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</si>
  <si>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</si>
  <si>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</si>
  <si>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</si>
  <si>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</si>
  <si>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</si>
  <si>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</si>
  <si>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</si>
  <si>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</si>
  <si>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</si>
  <si>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</si>
  <si>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</si>
  <si>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</si>
  <si>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</si>
  <si>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</si>
  <si>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</si>
  <si>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</si>
  <si>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</si>
  <si>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</si>
  <si>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</si>
  <si>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</si>
  <si>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</si>
  <si>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</si>
  <si>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</si>
  <si>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</si>
  <si>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</si>
  <si>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</si>
  <si>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</si>
  <si>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</si>
  <si>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</si>
  <si>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</si>
  <si>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</si>
  <si>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</si>
  <si>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</si>
  <si>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</si>
  <si>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</si>
  <si>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</si>
  <si>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</si>
  <si>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</si>
  <si>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</si>
  <si>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</si>
  <si>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</si>
  <si>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</si>
  <si>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</si>
  <si>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</si>
  <si>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</si>
  <si>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</si>
  <si>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</si>
  <si>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</si>
  <si>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</si>
  <si>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</si>
  <si>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</si>
  <si>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</si>
  <si>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</si>
  <si>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</si>
  <si>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</si>
  <si>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</si>
  <si>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</si>
  <si>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</si>
  <si>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</si>
  <si>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</si>
  <si>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</si>
  <si>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</si>
  <si>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</si>
  <si>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</si>
  <si>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</si>
  <si>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</si>
  <si>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</si>
  <si>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</si>
  <si>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</si>
  <si>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</si>
  <si>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</si>
  <si>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</si>
  <si>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</si>
  <si>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</si>
  <si>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</si>
  <si>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</si>
  <si>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</si>
  <si>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</si>
  <si>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</si>
  <si>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</si>
  <si>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</si>
  <si>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</si>
  <si>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</si>
  <si>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</si>
  <si>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</si>
  <si>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</si>
  <si>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</si>
  <si>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</si>
  <si>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</si>
  <si>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</si>
  <si>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</si>
  <si>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</si>
  <si>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</si>
  <si>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</si>
  <si>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</si>
  <si>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</si>
  <si>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</si>
  <si>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</si>
  <si>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</si>
  <si>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</si>
  <si>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</si>
  <si>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</si>
  <si>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</si>
  <si>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</si>
  <si>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</si>
  <si>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</si>
  <si>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</si>
  <si>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</si>
  <si>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</si>
  <si>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</si>
  <si>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</si>
  <si>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</si>
  <si>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</si>
  <si>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</si>
  <si>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</si>
  <si>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</si>
  <si>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</si>
  <si>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</si>
  <si>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</si>
  <si>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</si>
  <si>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</si>
  <si>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</si>
  <si>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</si>
  <si>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</si>
  <si>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</si>
  <si>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</si>
  <si>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</si>
  <si>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</si>
  <si>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</si>
  <si>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</si>
  <si>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</si>
  <si>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</si>
  <si>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</si>
  <si>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</si>
  <si>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</si>
  <si>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</si>
  <si>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</si>
  <si>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</si>
  <si>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</si>
  <si>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</si>
  <si>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</si>
  <si>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</si>
  <si>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</si>
  <si>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</si>
  <si>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</si>
  <si>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</si>
  <si>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</si>
  <si>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</si>
  <si>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</si>
  <si>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</si>
  <si>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</si>
  <si>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</si>
  <si>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</si>
  <si>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</si>
  <si>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</si>
  <si>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</si>
  <si>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</si>
  <si>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</si>
  <si>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</si>
  <si>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</si>
  <si>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</si>
  <si>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</si>
  <si>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</si>
  <si>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</si>
  <si>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</si>
  <si>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</si>
  <si>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</si>
  <si>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</si>
  <si>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</si>
  <si>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</si>
  <si>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</si>
  <si>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</si>
  <si>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</si>
  <si>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</si>
  <si>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</si>
  <si>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</si>
  <si>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</si>
  <si>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</si>
  <si>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</si>
  <si>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</si>
  <si>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</si>
  <si>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</si>
  <si>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</si>
  <si>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</si>
  <si>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</si>
  <si>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</si>
  <si>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</si>
  <si>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</si>
  <si>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</si>
  <si>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</si>
  <si>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</si>
  <si>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</si>
  <si>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</si>
  <si>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</si>
  <si>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</si>
  <si>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</si>
  <si>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</si>
  <si>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</si>
  <si>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</si>
  <si>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</si>
  <si>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</si>
  <si>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</si>
  <si>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</si>
  <si>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</si>
  <si>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</si>
  <si>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</si>
  <si>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</si>
  <si>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</si>
  <si>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</si>
  <si>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</si>
  <si>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</si>
  <si>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</si>
  <si>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</si>
  <si>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</si>
  <si>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</si>
  <si>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</si>
  <si>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</si>
  <si>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</si>
  <si>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</si>
  <si>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</si>
  <si>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</si>
  <si>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</si>
  <si>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</si>
  <si>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</si>
  <si>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</si>
  <si>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</si>
  <si>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</si>
  <si>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</si>
  <si>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</si>
  <si>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</si>
  <si>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</si>
  <si>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</si>
  <si>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</si>
  <si>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</si>
  <si>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</si>
  <si>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</si>
  <si>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</si>
  <si>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</si>
  <si>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</si>
  <si>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</si>
  <si>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</si>
  <si>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</si>
  <si>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</si>
  <si>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</si>
  <si>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</si>
  <si>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</si>
  <si>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</si>
  <si>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</si>
  <si>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</si>
  <si>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</si>
  <si>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</si>
  <si>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</si>
  <si>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</si>
  <si>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</si>
  <si>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</si>
  <si>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</si>
  <si>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</si>
  <si>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蝶名林</t>
  </si>
  <si>
    <t>生命保険（資産運用）</t>
  </si>
  <si>
    <t>井関</t>
  </si>
  <si>
    <t>生命保険（節税）</t>
  </si>
  <si>
    <t>竹内</t>
  </si>
  <si>
    <t>お花</t>
  </si>
  <si>
    <t>野間</t>
  </si>
  <si>
    <t>小説家</t>
  </si>
  <si>
    <t>松崎</t>
  </si>
  <si>
    <t>システム開発</t>
  </si>
  <si>
    <t>瀬川</t>
  </si>
  <si>
    <t>メイクアップアーティスト</t>
  </si>
  <si>
    <t>今村</t>
  </si>
  <si>
    <t>業務改善</t>
  </si>
  <si>
    <t>髙橋</t>
  </si>
  <si>
    <t>事務代行</t>
  </si>
  <si>
    <t>小松</t>
  </si>
  <si>
    <t>税理士</t>
  </si>
  <si>
    <t>福田</t>
  </si>
  <si>
    <t>黒田</t>
  </si>
  <si>
    <t>解体業サポート</t>
  </si>
  <si>
    <t>あや</t>
  </si>
  <si>
    <t>エステ</t>
  </si>
  <si>
    <t>渡邊</t>
  </si>
  <si>
    <t>浅田</t>
  </si>
  <si>
    <t>コンサルティングファーム</t>
  </si>
  <si>
    <t>櫻井さん</t>
  </si>
  <si>
    <t>Webデザイナー(AI)</t>
  </si>
  <si>
    <t>中</t>
  </si>
  <si>
    <t>近藤さん</t>
  </si>
  <si>
    <t>レンタカー会社経営</t>
  </si>
  <si>
    <t>底</t>
  </si>
  <si>
    <t>安川さん</t>
  </si>
  <si>
    <t>Web/グラフィックデザイン</t>
  </si>
  <si>
    <t>黒石さん</t>
  </si>
  <si>
    <t>嬉野さん</t>
  </si>
  <si>
    <t>Web/グラフィックデザイン/インスタグラム運用</t>
  </si>
  <si>
    <t>戸谷さん</t>
  </si>
  <si>
    <t>Web/グラフィックデザイン/コーディング</t>
  </si>
  <si>
    <t>籠谷さん</t>
  </si>
  <si>
    <t>Webデザイナー/営業/地域創世</t>
  </si>
  <si>
    <t>椛島さん</t>
  </si>
  <si>
    <t>個人生命保険/フィナンシャルプランナー</t>
  </si>
  <si>
    <t>徳留さん</t>
  </si>
  <si>
    <t>パティシエ</t>
  </si>
  <si>
    <t>岸良さん</t>
  </si>
  <si>
    <t>パン屋さん経営(パティシエ)</t>
  </si>
  <si>
    <t>深川さん</t>
  </si>
  <si>
    <t>美容師</t>
  </si>
  <si>
    <t>まゆちゃん</t>
  </si>
  <si>
    <t>インフルエンサー(Webデザイナー)</t>
  </si>
  <si>
    <t>佐野さん</t>
  </si>
  <si>
    <t>英語教師(Webデザイナー)</t>
  </si>
  <si>
    <t>北里さん</t>
  </si>
  <si>
    <t>Web/グラフィック/ビジネスコンサルティング</t>
  </si>
  <si>
    <t>熊野さん</t>
  </si>
  <si>
    <t>エンジニア(カメラマン)</t>
  </si>
  <si>
    <t>田辺光</t>
  </si>
  <si>
    <t>WEBマーケティング</t>
  </si>
  <si>
    <t>大西佐由美</t>
  </si>
  <si>
    <t>お金の管理じゅつ</t>
  </si>
  <si>
    <t>吉山美佳</t>
  </si>
  <si>
    <t>アンチエイジングカフェ</t>
  </si>
  <si>
    <t>鳥居良光</t>
  </si>
  <si>
    <t>伊藤順子</t>
  </si>
  <si>
    <t>マヤ歴カウンセラー</t>
  </si>
  <si>
    <t>加茂翔也</t>
  </si>
  <si>
    <t>イベント企画、設営</t>
  </si>
  <si>
    <t>鈴木睦章</t>
  </si>
  <si>
    <t>外構工事</t>
  </si>
  <si>
    <t>山内雅弘</t>
  </si>
  <si>
    <t>看板施工</t>
  </si>
  <si>
    <t>森久美子</t>
  </si>
  <si>
    <t>薬局</t>
  </si>
  <si>
    <t>山根庸慈</t>
  </si>
  <si>
    <t>デジタルサイネージ</t>
  </si>
  <si>
    <t>河合善水</t>
  </si>
  <si>
    <t>整理収納アドバイザー</t>
  </si>
  <si>
    <t>定例会かBOD</t>
  </si>
  <si>
    <t>河合一磨</t>
  </si>
  <si>
    <t>マイキッズインテリアアート</t>
  </si>
  <si>
    <t>一緒にくるかも（善水）</t>
  </si>
  <si>
    <t>青木一真</t>
  </si>
  <si>
    <t>工務店</t>
  </si>
  <si>
    <t>粟倉靖久</t>
  </si>
  <si>
    <t>ビニールテント</t>
  </si>
  <si>
    <t>6月30日ゲスト</t>
  </si>
  <si>
    <t>永田みか</t>
  </si>
  <si>
    <t>調香師</t>
  </si>
  <si>
    <t>新村明香</t>
  </si>
  <si>
    <t>インフラ整備</t>
  </si>
  <si>
    <t>小池幸</t>
  </si>
  <si>
    <t>手相占い</t>
  </si>
  <si>
    <t>望月ゆりこ</t>
  </si>
  <si>
    <t>カウンセラー</t>
  </si>
  <si>
    <t>一ノ瀬由美</t>
  </si>
  <si>
    <t>肝活講師</t>
  </si>
  <si>
    <t>相馬康平</t>
  </si>
  <si>
    <t>出張寿司</t>
  </si>
  <si>
    <t>中西理恵子</t>
  </si>
  <si>
    <t>お花とバルーン</t>
  </si>
  <si>
    <t>清川佳代</t>
  </si>
  <si>
    <t>司会業</t>
  </si>
  <si>
    <t>佐野麻衣子</t>
  </si>
  <si>
    <t>運動終活指導士</t>
  </si>
  <si>
    <t>佐藤晶代</t>
  </si>
  <si>
    <t>エジプト雑貨</t>
  </si>
  <si>
    <t>加茂翔太</t>
  </si>
  <si>
    <t>Ｍ＆Ａコンサル</t>
  </si>
  <si>
    <t>安保香枝</t>
  </si>
  <si>
    <t>花屋</t>
  </si>
  <si>
    <t>越田理貴</t>
  </si>
  <si>
    <t>個性診断士</t>
  </si>
  <si>
    <t>鈴木妙子</t>
  </si>
  <si>
    <t>福祉爪ケア専門士</t>
  </si>
  <si>
    <t>溝口千愛</t>
  </si>
  <si>
    <t>タイ古式マッサージ</t>
  </si>
  <si>
    <t>関矢直樹</t>
  </si>
  <si>
    <t>葬儀社</t>
  </si>
  <si>
    <t>佐藤未美子</t>
  </si>
  <si>
    <t>人材派遣</t>
  </si>
  <si>
    <t>倉見桃佳</t>
  </si>
  <si>
    <t>金融</t>
  </si>
  <si>
    <t>山崎啓示</t>
  </si>
  <si>
    <t>美容医療カウンセラー</t>
  </si>
  <si>
    <t>佐々木陽一</t>
  </si>
  <si>
    <t>人材組織コンサルティング</t>
  </si>
  <si>
    <t>小島政則</t>
  </si>
  <si>
    <t>不動産投資</t>
  </si>
  <si>
    <t>大塚志歩</t>
  </si>
  <si>
    <t>似顔絵デザイン</t>
  </si>
  <si>
    <t>内野博道</t>
  </si>
  <si>
    <t>スピリチュアルヒーラー</t>
  </si>
  <si>
    <t>塚本由紀子</t>
  </si>
  <si>
    <t>外構デザイン</t>
  </si>
  <si>
    <t>山本泰子</t>
  </si>
  <si>
    <t>タレント養成</t>
  </si>
  <si>
    <t>柳生七重</t>
  </si>
  <si>
    <t>2級建築士</t>
  </si>
  <si>
    <t>吉野哲史</t>
  </si>
  <si>
    <t>弁護士</t>
  </si>
  <si>
    <t>小杉麻里</t>
  </si>
  <si>
    <t>ピラティスインストラクター</t>
  </si>
  <si>
    <t>吉田たくま</t>
  </si>
  <si>
    <t>SNS運用コンサル</t>
  </si>
  <si>
    <t>6/23ビジター参加予定</t>
  </si>
  <si>
    <t>斎藤直哉</t>
  </si>
  <si>
    <t>塾講師</t>
  </si>
  <si>
    <t>石原孝之</t>
  </si>
  <si>
    <t>保険代理店</t>
  </si>
  <si>
    <t>高</t>
  </si>
  <si>
    <t>BOD参加</t>
  </si>
  <si>
    <t>村田浩隆</t>
  </si>
  <si>
    <t>電気工事士</t>
  </si>
  <si>
    <t>池田創</t>
  </si>
  <si>
    <t>ネット販売</t>
  </si>
  <si>
    <t>海野淳平</t>
  </si>
  <si>
    <t>投資物件</t>
  </si>
  <si>
    <t>太田健二</t>
  </si>
  <si>
    <t>板金塗装</t>
  </si>
  <si>
    <t>岡山勝彦</t>
  </si>
  <si>
    <t>建築士</t>
  </si>
  <si>
    <t>小川大輔</t>
  </si>
  <si>
    <t>自転車屋</t>
  </si>
  <si>
    <t>木村真輔</t>
  </si>
  <si>
    <t>清水公恵</t>
  </si>
  <si>
    <t>砂田はるか</t>
  </si>
  <si>
    <t>デザイナー</t>
  </si>
  <si>
    <t>塚本宗貴</t>
  </si>
  <si>
    <t>便利屋</t>
  </si>
  <si>
    <t>戸塚千鶴</t>
  </si>
  <si>
    <t>餃子屋</t>
  </si>
  <si>
    <t>中村聡</t>
  </si>
  <si>
    <t>鍵屋</t>
  </si>
  <si>
    <t>名取栄治</t>
  </si>
  <si>
    <t>住宅設備・リフォーム</t>
  </si>
  <si>
    <t>西川ゆき</t>
  </si>
  <si>
    <t>福原久美子</t>
  </si>
  <si>
    <t>薬剤師</t>
  </si>
  <si>
    <t>増田英樹</t>
  </si>
  <si>
    <t>松村佑毅</t>
  </si>
  <si>
    <t>障害福祉サービス</t>
  </si>
  <si>
    <t>SNS運用代行</t>
  </si>
  <si>
    <t>渡辺由明</t>
  </si>
  <si>
    <t>プログラマー</t>
  </si>
  <si>
    <t>渡仲大輔</t>
  </si>
  <si>
    <t>バーテンダー</t>
  </si>
  <si>
    <t>中野詠子</t>
  </si>
  <si>
    <t>高山 彦太</t>
  </si>
  <si>
    <t>モバイル事業・OA機器</t>
  </si>
  <si>
    <t>山野 佑一郎</t>
  </si>
  <si>
    <t>通信機器販売営業</t>
  </si>
  <si>
    <t>池田誠</t>
  </si>
  <si>
    <t>SE</t>
  </si>
  <si>
    <t>横山 一成</t>
  </si>
  <si>
    <t>リフォーム業</t>
  </si>
  <si>
    <t>松下恵美子</t>
  </si>
  <si>
    <t>古紙回収業</t>
  </si>
  <si>
    <t>伊藤ゆうこ</t>
  </si>
  <si>
    <t>行政書士</t>
  </si>
  <si>
    <t>村松方乃</t>
  </si>
  <si>
    <t>保険業</t>
  </si>
  <si>
    <t>森木亮</t>
  </si>
  <si>
    <t>農家（お茶・いちご）</t>
  </si>
  <si>
    <t>松浦有吾</t>
  </si>
  <si>
    <t>映像制作</t>
  </si>
  <si>
    <t>仲島宗徳</t>
  </si>
  <si>
    <t>若月なお</t>
  </si>
  <si>
    <t>インフラエンジニア</t>
  </si>
  <si>
    <t>大鐘政貴</t>
  </si>
  <si>
    <t>蕎麦屋</t>
  </si>
  <si>
    <t>大鐘崇義</t>
  </si>
  <si>
    <t>飲食FC社長</t>
  </si>
  <si>
    <t>滝本瑞貴</t>
  </si>
  <si>
    <t>モバイル事業営業</t>
  </si>
  <si>
    <t>押見彩英子</t>
  </si>
  <si>
    <t>望月将生</t>
  </si>
  <si>
    <t>美容院オーナー</t>
  </si>
  <si>
    <t>佐野</t>
  </si>
  <si>
    <t>メイク講師</t>
  </si>
  <si>
    <t>紅林</t>
  </si>
  <si>
    <t>化粧品販売</t>
  </si>
  <si>
    <t>日高</t>
  </si>
  <si>
    <t>リフォーム</t>
  </si>
  <si>
    <t>朝倉</t>
  </si>
  <si>
    <t>空き家管理</t>
  </si>
  <si>
    <t>大川</t>
  </si>
  <si>
    <t>ものづくりコンサル</t>
  </si>
  <si>
    <t>服部</t>
  </si>
  <si>
    <t>事務機器販売</t>
  </si>
  <si>
    <t>長嶋</t>
  </si>
  <si>
    <t>中島</t>
  </si>
  <si>
    <t>社労士</t>
  </si>
  <si>
    <t>奥村</t>
  </si>
  <si>
    <t>おにぎりキッチンカー</t>
  </si>
  <si>
    <t>片平</t>
  </si>
  <si>
    <t>荒木</t>
  </si>
  <si>
    <t>己書師範</t>
  </si>
  <si>
    <t>前田</t>
  </si>
  <si>
    <t>マヤ歴</t>
  </si>
  <si>
    <t>柏原</t>
  </si>
  <si>
    <t>トレーナー</t>
  </si>
  <si>
    <t>福嶋</t>
  </si>
  <si>
    <t>鈴木</t>
  </si>
  <si>
    <t>農業</t>
  </si>
  <si>
    <t>花城</t>
  </si>
  <si>
    <t>アクセサリー</t>
  </si>
  <si>
    <t>大竹</t>
  </si>
  <si>
    <t>岡</t>
  </si>
  <si>
    <t>整体</t>
  </si>
  <si>
    <t>川島</t>
  </si>
  <si>
    <t>生保</t>
  </si>
  <si>
    <t>亀山</t>
  </si>
  <si>
    <t>コミュニティマネージャー</t>
  </si>
  <si>
    <t>新村</t>
  </si>
  <si>
    <t>中村</t>
  </si>
  <si>
    <t>人材育成</t>
  </si>
  <si>
    <t>白鳥</t>
  </si>
  <si>
    <t>ヨガインストラクター</t>
  </si>
  <si>
    <t>北上</t>
  </si>
  <si>
    <t>山内</t>
  </si>
  <si>
    <t>手帳ナビゲーター</t>
  </si>
  <si>
    <t>岡山</t>
  </si>
  <si>
    <t>保育園経営</t>
  </si>
  <si>
    <t>天野</t>
  </si>
  <si>
    <t>四柱推命</t>
  </si>
  <si>
    <t>おでん屋</t>
  </si>
  <si>
    <t>杉山</t>
  </si>
  <si>
    <t>カメラマン</t>
  </si>
  <si>
    <t>山下</t>
  </si>
  <si>
    <t>内海</t>
  </si>
  <si>
    <t>松蘭</t>
  </si>
  <si>
    <t>書道家</t>
  </si>
  <si>
    <t>高橋</t>
  </si>
  <si>
    <t>歯並び</t>
  </si>
  <si>
    <t>岩崎</t>
  </si>
  <si>
    <t>教育</t>
  </si>
  <si>
    <t>コーチング</t>
  </si>
  <si>
    <t>飯田</t>
  </si>
  <si>
    <t>介護施設</t>
  </si>
  <si>
    <t>宇波</t>
  </si>
  <si>
    <t>フリーアナウンサー</t>
  </si>
  <si>
    <t>松濱</t>
  </si>
  <si>
    <t>三浦</t>
  </si>
  <si>
    <t>松島</t>
  </si>
  <si>
    <t>不動産</t>
  </si>
  <si>
    <t>瀧葉　乃葵</t>
  </si>
  <si>
    <t>タイムウェーバーコーチング</t>
  </si>
  <si>
    <t>柳田　正芳</t>
  </si>
  <si>
    <t>ライター</t>
  </si>
  <si>
    <t>佐藤　史紀</t>
  </si>
  <si>
    <t>アメリカン雑貨</t>
  </si>
  <si>
    <t>細田　光孝</t>
  </si>
  <si>
    <t>人生感動ストーリー制作</t>
  </si>
  <si>
    <t>髙橋　豊</t>
  </si>
  <si>
    <t>ポスティング</t>
  </si>
  <si>
    <t>佐藤　啓介</t>
  </si>
  <si>
    <t>産業機器メンテナンス</t>
  </si>
  <si>
    <t>加藤　唱太</t>
  </si>
  <si>
    <t>広告代理店</t>
  </si>
  <si>
    <t>南部　湧祐</t>
  </si>
  <si>
    <t>横山　貴嗣</t>
  </si>
  <si>
    <t>塗装屋</t>
  </si>
  <si>
    <t>土屋　亮太</t>
  </si>
  <si>
    <t>音楽関係・カメラマン</t>
  </si>
  <si>
    <t>松下　一八</t>
  </si>
  <si>
    <t>不動産管理</t>
  </si>
  <si>
    <t>丹羽　あつや</t>
  </si>
  <si>
    <t>大谷　しゅうじ</t>
  </si>
  <si>
    <t>西島　英弘</t>
  </si>
  <si>
    <t>商業施設プロデュース</t>
  </si>
  <si>
    <t>桑原</t>
  </si>
  <si>
    <t>電気工事</t>
  </si>
  <si>
    <t>福手　裕三</t>
  </si>
  <si>
    <t>農協</t>
  </si>
  <si>
    <t>谷　あさみ</t>
  </si>
  <si>
    <t>オーダーメイドインソール</t>
  </si>
  <si>
    <t>今井　徹</t>
  </si>
  <si>
    <t>青島　亮</t>
  </si>
  <si>
    <t>近藤　佳世子</t>
  </si>
  <si>
    <t>石川　峻</t>
  </si>
  <si>
    <t>ラーメン屋さんオーナー</t>
  </si>
  <si>
    <t>五十嵐　美紀</t>
  </si>
  <si>
    <t>みきさん</t>
  </si>
  <si>
    <t>脳もみ</t>
  </si>
  <si>
    <t>浅古　哲也</t>
  </si>
  <si>
    <t>フジプリ</t>
  </si>
  <si>
    <t>内藤　健司</t>
  </si>
  <si>
    <t>横見さん</t>
  </si>
  <si>
    <t>看板屋</t>
  </si>
  <si>
    <t>中村　孝平</t>
  </si>
  <si>
    <t>整体師</t>
  </si>
  <si>
    <t>下川　翔平</t>
  </si>
  <si>
    <t>服部　徹</t>
  </si>
  <si>
    <t>お繋ぎ屋さん</t>
  </si>
  <si>
    <t>齋藤　誠一</t>
  </si>
  <si>
    <t>正岡　夏門</t>
  </si>
  <si>
    <t>梅井　新</t>
  </si>
  <si>
    <t>クラファン支援</t>
  </si>
  <si>
    <t>渥美さん</t>
  </si>
  <si>
    <t>輸入者販売</t>
  </si>
  <si>
    <t>相澤　倫之</t>
  </si>
  <si>
    <t>AIリスキリング</t>
  </si>
  <si>
    <t>井上　まさお</t>
  </si>
  <si>
    <t>データ復旧</t>
  </si>
  <si>
    <t>足立　悠</t>
  </si>
  <si>
    <t>M＆A、法人携帯</t>
  </si>
  <si>
    <t>清水　大輔</t>
  </si>
  <si>
    <t>健康食品</t>
  </si>
  <si>
    <t>うしつぐ　めぐみ</t>
  </si>
  <si>
    <t>榛地さん</t>
  </si>
  <si>
    <t>遠州織物</t>
  </si>
  <si>
    <t>横山　敬仁</t>
  </si>
  <si>
    <t>看板屋さん</t>
  </si>
  <si>
    <t>星山　卓満</t>
  </si>
  <si>
    <t>クルーズアドバイザー</t>
  </si>
  <si>
    <t>小林　正和</t>
  </si>
  <si>
    <t>AI研修</t>
  </si>
  <si>
    <t>牧野　洋子</t>
  </si>
  <si>
    <t>安信　みお</t>
  </si>
  <si>
    <t>金融・クルーズ事業</t>
  </si>
  <si>
    <t>吉川　昂伸</t>
  </si>
  <si>
    <t>古物商</t>
  </si>
  <si>
    <t>八木　隆明</t>
  </si>
  <si>
    <t>着物監修家/再生・オーダーディレクター</t>
  </si>
  <si>
    <t>渡部　真知子</t>
  </si>
  <si>
    <t>不動産管理　民泊</t>
  </si>
  <si>
    <t>福山　結花</t>
  </si>
  <si>
    <t>高齢者向けアプリ</t>
  </si>
  <si>
    <t>伊藤　剛志</t>
  </si>
  <si>
    <t>ニッチナンバーワンプロデューサー</t>
  </si>
  <si>
    <t>後藤　和樹</t>
  </si>
  <si>
    <t>ゲーム・ホビー・メディア専門買取</t>
  </si>
  <si>
    <t>尾西　理絵</t>
  </si>
  <si>
    <t>人生がかわるマネーセミナー講師</t>
  </si>
  <si>
    <t>不動産管理　民泊　都心部大家</t>
  </si>
  <si>
    <t>梅津　裕介</t>
  </si>
  <si>
    <t>僧侶が繋ぐ結婚相談所</t>
  </si>
  <si>
    <t>宇田　照史</t>
  </si>
  <si>
    <t>大島　海</t>
  </si>
  <si>
    <t>宮下貴行</t>
  </si>
  <si>
    <t xml:space="preserve">呉服 </t>
  </si>
  <si>
    <t>丸茂瑞季</t>
  </si>
  <si>
    <t>空家行方不明専門司法書士</t>
  </si>
  <si>
    <t>尾関有賀子</t>
  </si>
  <si>
    <t xml:space="preserve"> IT </t>
  </si>
  <si>
    <t>帆苅有希</t>
  </si>
  <si>
    <t>ビジネススクール（toBの販売方法を教育）</t>
  </si>
  <si>
    <t xml:space="preserve"> 松居外志美</t>
  </si>
  <si>
    <t xml:space="preserve">講師、カウンセラー </t>
  </si>
  <si>
    <t xml:space="preserve"> 山川渡</t>
  </si>
  <si>
    <t>空き家等相続不動産</t>
  </si>
  <si>
    <t xml:space="preserve"> 風間 猛</t>
  </si>
  <si>
    <t>リユース会運営</t>
  </si>
  <si>
    <t xml:space="preserve"> 中村圭佑</t>
  </si>
  <si>
    <t>瀬戸賀司</t>
  </si>
  <si>
    <t>パートナー弁護士</t>
  </si>
  <si>
    <t>星野あす香</t>
  </si>
  <si>
    <t xml:space="preserve">Instagram運用サポート </t>
  </si>
  <si>
    <t>丸山哲也</t>
  </si>
  <si>
    <t xml:space="preserve">不動産賃貸 </t>
  </si>
  <si>
    <t>伊藤剛志</t>
  </si>
  <si>
    <t xml:space="preserve"> 石郷岡舞</t>
  </si>
  <si>
    <t>インスタグラム運用代行</t>
  </si>
  <si>
    <t>末吉　謙佑</t>
  </si>
  <si>
    <t>デジタル遺品事業</t>
  </si>
  <si>
    <t>岩﨑康平</t>
  </si>
  <si>
    <t xml:space="preserve"> 買取業</t>
  </si>
  <si>
    <t>武井ユミ</t>
  </si>
  <si>
    <t xml:space="preserve"> 動画クリエイター </t>
  </si>
  <si>
    <t>藤平愛</t>
  </si>
  <si>
    <t xml:space="preserve">中小企業サポート </t>
  </si>
  <si>
    <t>坂井めぐみ</t>
  </si>
  <si>
    <t>塗装工事業</t>
  </si>
  <si>
    <t>尾上浩章</t>
  </si>
  <si>
    <t xml:space="preserve">医療機器残置物処分 </t>
  </si>
  <si>
    <t>平尾拓也</t>
  </si>
  <si>
    <t xml:space="preserve">ファイナンシャルプランナー </t>
  </si>
  <si>
    <t>福田瑛博</t>
  </si>
  <si>
    <t xml:space="preserve">海外展開コンサルティング </t>
  </si>
  <si>
    <t xml:space="preserve"> 西原弘騎</t>
  </si>
  <si>
    <t>終活と相続のトータルアドバイザー</t>
  </si>
  <si>
    <t xml:space="preserve"> 下村　梨紗</t>
  </si>
  <si>
    <t xml:space="preserve">社会保険労務士 </t>
  </si>
  <si>
    <t>松尾春佳</t>
  </si>
  <si>
    <t xml:space="preserve">バイリンガルアナウンサー </t>
  </si>
  <si>
    <t>今井良佑</t>
  </si>
  <si>
    <t xml:space="preserve">税理士 </t>
  </si>
  <si>
    <t>犬飼仁美</t>
  </si>
  <si>
    <t xml:space="preserve">美容健康 </t>
  </si>
  <si>
    <t>平井　裕二</t>
  </si>
  <si>
    <t>事務職</t>
  </si>
  <si>
    <t>大野明彦</t>
  </si>
  <si>
    <t>住宅購入コンサルタント</t>
  </si>
  <si>
    <t>列 1</t>
  </si>
  <si>
    <t>頓所壱晟</t>
  </si>
  <si>
    <t>Webマーケティング</t>
  </si>
  <si>
    <t>渡邊湖野美</t>
  </si>
  <si>
    <t>ママさん向け講座</t>
  </si>
  <si>
    <t>ニーズマッチ</t>
  </si>
  <si>
    <t>髙橋恭佳</t>
  </si>
  <si>
    <t>太田香織</t>
  </si>
  <si>
    <t>Instagramコンサル</t>
  </si>
  <si>
    <t>ニーズマッチ、守成クラブ</t>
  </si>
  <si>
    <t>益田さおり</t>
  </si>
  <si>
    <t>ECコンサル</t>
  </si>
  <si>
    <t>菅野忍</t>
  </si>
  <si>
    <t>旅行代理店</t>
  </si>
  <si>
    <t>庄司明弘</t>
  </si>
  <si>
    <t>LPデザイナー</t>
  </si>
  <si>
    <t>菊地佑太</t>
  </si>
  <si>
    <t>SNS運用、プログラマー</t>
  </si>
  <si>
    <t>植村さんお繋ぎ</t>
  </si>
  <si>
    <t>小池 可夏</t>
  </si>
  <si>
    <t>Web制作</t>
  </si>
  <si>
    <t>ゆうき あき</t>
  </si>
  <si>
    <t>Bar</t>
  </si>
  <si>
    <t>藤井麗子</t>
  </si>
  <si>
    <t>Kindle出版クリエイター</t>
  </si>
  <si>
    <t>高橋崚</t>
  </si>
  <si>
    <t>カウンセリング</t>
  </si>
  <si>
    <t>多田啓</t>
  </si>
  <si>
    <t>生け花</t>
  </si>
  <si>
    <t>塩野正孝</t>
  </si>
  <si>
    <t>記帳代行・財務コンサル</t>
  </si>
  <si>
    <t>千葉雄平</t>
  </si>
  <si>
    <t>カフェ＆バー　ウイスキー販売</t>
  </si>
  <si>
    <t>佐藤あさこ</t>
  </si>
  <si>
    <t>開運筆跡</t>
  </si>
  <si>
    <t>渡邉麻里子</t>
  </si>
  <si>
    <t>イメージコンサル</t>
  </si>
  <si>
    <t>千葉俊太郎</t>
  </si>
  <si>
    <t>鴇田恵子</t>
  </si>
  <si>
    <t>心理カウンセラー</t>
  </si>
  <si>
    <t>凛樹　りんき</t>
  </si>
  <si>
    <t>ビジネス構築</t>
  </si>
  <si>
    <t>邊見和真</t>
  </si>
  <si>
    <t>パーソナルトレーニング</t>
  </si>
  <si>
    <t>亀甲伶史</t>
  </si>
  <si>
    <t>マネーセミナー</t>
  </si>
  <si>
    <t>BNI経由の紹介</t>
  </si>
  <si>
    <t>細野哲平</t>
  </si>
  <si>
    <t>中小企業診断士</t>
  </si>
  <si>
    <t>桑本徹也</t>
  </si>
  <si>
    <t>国分町　バー</t>
  </si>
  <si>
    <t>守成クラブ</t>
  </si>
  <si>
    <t>三浦恵</t>
  </si>
  <si>
    <t>人材育成コンサル　頭の整理コンサル</t>
  </si>
  <si>
    <t>椎名亮文</t>
  </si>
  <si>
    <t>整骨院</t>
  </si>
  <si>
    <t>生駒恵子</t>
  </si>
  <si>
    <t>整理収納コンサルタント</t>
  </si>
  <si>
    <t>池尻直也</t>
  </si>
  <si>
    <t>不動産賃貸</t>
  </si>
  <si>
    <t>高橋貴子</t>
  </si>
  <si>
    <t>リザスト構築</t>
  </si>
  <si>
    <t>盛内結衣</t>
  </si>
  <si>
    <t>萱場沙織</t>
  </si>
  <si>
    <t>レトルトカレー販売</t>
  </si>
  <si>
    <t>相澤次郎</t>
  </si>
  <si>
    <t>米販売</t>
  </si>
  <si>
    <t>藤原悠樹</t>
  </si>
  <si>
    <t>営業代行</t>
  </si>
  <si>
    <t>平塚 千明</t>
  </si>
  <si>
    <t>Ｋｉｎｄｌｅ出版サポート</t>
  </si>
  <si>
    <t>石川達大</t>
  </si>
  <si>
    <t>LINE会員証</t>
  </si>
  <si>
    <t>戸田せいさ</t>
  </si>
  <si>
    <t>ままがし　ECサポート</t>
  </si>
  <si>
    <t>大谷勇樹</t>
  </si>
  <si>
    <t>MEO</t>
  </si>
  <si>
    <t>小山ゆか</t>
  </si>
  <si>
    <t>Webデザイン</t>
  </si>
  <si>
    <t>繋がりたい！</t>
  </si>
  <si>
    <t>和合純弥</t>
  </si>
  <si>
    <t>ファッションデザイナー</t>
  </si>
  <si>
    <t>森本涼太</t>
  </si>
  <si>
    <t>藤井政規</t>
  </si>
  <si>
    <t>空調設備</t>
  </si>
  <si>
    <t>渡辺樹里</t>
  </si>
  <si>
    <t>化粧品開発</t>
  </si>
  <si>
    <t>龍野</t>
  </si>
  <si>
    <t>ライブグッズ開発</t>
  </si>
  <si>
    <t>岩崎恭典</t>
  </si>
  <si>
    <t>中日新聞社</t>
  </si>
  <si>
    <t>福上</t>
  </si>
  <si>
    <t>松尾美和</t>
  </si>
  <si>
    <t>空港GH管理</t>
  </si>
  <si>
    <t>中西優斗</t>
  </si>
  <si>
    <t>SNS運用</t>
  </si>
  <si>
    <t>保坂未来也</t>
  </si>
  <si>
    <t>田渕真澄</t>
  </si>
  <si>
    <t>アパレル販売</t>
  </si>
  <si>
    <t>清水一秀</t>
  </si>
  <si>
    <t>東邦ガス新規事業</t>
  </si>
  <si>
    <t>諸田</t>
  </si>
  <si>
    <t>インテリアデザイナー</t>
  </si>
  <si>
    <t>石井麻美</t>
  </si>
  <si>
    <t>岩田悠也</t>
  </si>
  <si>
    <t>三重交通</t>
  </si>
  <si>
    <t>西入輝昭</t>
  </si>
  <si>
    <t>西浦</t>
  </si>
  <si>
    <t>福島</t>
  </si>
  <si>
    <t>高級腕時計販売</t>
  </si>
  <si>
    <t>増本</t>
  </si>
  <si>
    <t>上田</t>
  </si>
  <si>
    <t>播州織職人</t>
  </si>
  <si>
    <t>上原裕也</t>
  </si>
  <si>
    <t>メディアニュース</t>
  </si>
  <si>
    <t>山口康二</t>
  </si>
  <si>
    <t>石材新聞</t>
  </si>
  <si>
    <t>辻元愛</t>
  </si>
  <si>
    <t>薬草エステ</t>
  </si>
  <si>
    <t>梶川蓮</t>
  </si>
  <si>
    <t>うどん職人</t>
  </si>
  <si>
    <t>久保直希</t>
  </si>
  <si>
    <t>日本酒バー</t>
  </si>
  <si>
    <t>山田健太郎</t>
  </si>
  <si>
    <t>DAO</t>
  </si>
  <si>
    <t>安達裕樹</t>
  </si>
  <si>
    <t>墓石販売</t>
  </si>
  <si>
    <t>中村慎後</t>
  </si>
  <si>
    <t>名古屋飴屋跡継ぎ</t>
  </si>
  <si>
    <t>白神岬</t>
  </si>
  <si>
    <t>岡山コミュニティ運営</t>
  </si>
  <si>
    <t>丸浦壮太郎</t>
  </si>
  <si>
    <t>施設建設</t>
  </si>
  <si>
    <t>山本銀雅</t>
  </si>
  <si>
    <t>手袋加工</t>
  </si>
  <si>
    <t>川上善大</t>
  </si>
  <si>
    <t>乾麺機械工場</t>
  </si>
  <si>
    <t>髙田真志</t>
  </si>
  <si>
    <t>ボタンやさん</t>
  </si>
  <si>
    <t>森永耕治</t>
  </si>
  <si>
    <t>金網工業</t>
  </si>
  <si>
    <t>大町浩</t>
  </si>
  <si>
    <t>廃材家具メーカー</t>
  </si>
  <si>
    <t>小笠原圭太</t>
  </si>
  <si>
    <t>水槽設置・メンテナンス</t>
  </si>
  <si>
    <t>馬場健誠</t>
  </si>
  <si>
    <t>コミュニティ運営</t>
  </si>
  <si>
    <t>木村成美</t>
  </si>
  <si>
    <t>旅館運営</t>
  </si>
  <si>
    <t>太田</t>
  </si>
  <si>
    <t>谷川清</t>
  </si>
  <si>
    <t>木工職人</t>
  </si>
  <si>
    <t>中橋克彦</t>
  </si>
  <si>
    <t>建物メンテナンス</t>
  </si>
  <si>
    <t>寺尾直樹</t>
  </si>
  <si>
    <t>石動丸</t>
  </si>
  <si>
    <t>名刺作成</t>
  </si>
  <si>
    <t>斉藤</t>
  </si>
  <si>
    <t>鉄工所</t>
  </si>
  <si>
    <t>髙畑</t>
  </si>
  <si>
    <t>建設業（鉄骨補修/リフォーム）</t>
  </si>
  <si>
    <t>樹神</t>
  </si>
  <si>
    <t>建設業（サッシ/マド本舗）</t>
  </si>
  <si>
    <t>新井</t>
  </si>
  <si>
    <t>自動車整備/販売など</t>
  </si>
  <si>
    <t>城下/鈴木</t>
  </si>
  <si>
    <t>建設業（足場）</t>
  </si>
  <si>
    <t>羽田</t>
  </si>
  <si>
    <t>建設業（防水）</t>
  </si>
  <si>
    <t>小牟田</t>
  </si>
  <si>
    <t>前野</t>
  </si>
  <si>
    <t>清掃業</t>
  </si>
  <si>
    <t>伊藤</t>
  </si>
  <si>
    <t>印刷業</t>
  </si>
  <si>
    <t>建設業（消防設備）</t>
  </si>
  <si>
    <t>岩間</t>
  </si>
  <si>
    <t>介護・福祉</t>
  </si>
  <si>
    <t>山本</t>
  </si>
  <si>
    <t>不動産・建設業（現場管理）</t>
  </si>
  <si>
    <t>中園</t>
  </si>
  <si>
    <t>派遣・有料職業紹介</t>
  </si>
  <si>
    <t>建設業（型枠）</t>
  </si>
  <si>
    <t>松山</t>
  </si>
  <si>
    <t>製造（ロボット/クレーン）</t>
  </si>
  <si>
    <t>鬼塚</t>
  </si>
  <si>
    <t>建設業（舗装）/運送</t>
  </si>
  <si>
    <t>井上</t>
  </si>
  <si>
    <t>不動産/建設業/採用</t>
  </si>
  <si>
    <t>加藤</t>
  </si>
  <si>
    <t>建設業（設計）</t>
  </si>
  <si>
    <t>石橋</t>
  </si>
  <si>
    <t>建設業（鉄筋工事）</t>
  </si>
  <si>
    <t>吉川</t>
  </si>
  <si>
    <t>保険（メットライフ生命）</t>
  </si>
  <si>
    <t>内藤</t>
  </si>
  <si>
    <t>保険（アクサ生命）</t>
  </si>
  <si>
    <t>西</t>
  </si>
  <si>
    <t>保険（第一）</t>
  </si>
  <si>
    <t>清水</t>
  </si>
  <si>
    <t>AI</t>
  </si>
  <si>
    <t>杉本</t>
  </si>
  <si>
    <t>物販</t>
  </si>
  <si>
    <t>建設業（保温工事）</t>
  </si>
  <si>
    <t>日比野</t>
  </si>
  <si>
    <t>安藤</t>
  </si>
  <si>
    <t>おえかき動画</t>
  </si>
  <si>
    <t>會津</t>
  </si>
  <si>
    <t>建設業（解体工事）</t>
  </si>
  <si>
    <t>建設業（配管工事）</t>
  </si>
  <si>
    <t>毛塚</t>
  </si>
  <si>
    <t>製造（木工）</t>
  </si>
  <si>
    <t>金塚</t>
  </si>
  <si>
    <t>建設業（リフォーム一式）/家電販売</t>
  </si>
  <si>
    <t>福岡</t>
  </si>
  <si>
    <t>社労士/建設業（板金）</t>
  </si>
  <si>
    <t>寺沢</t>
  </si>
  <si>
    <t>自動車整備（トラック・バス）</t>
  </si>
  <si>
    <t>石田</t>
  </si>
  <si>
    <t>建設業（ガラス）</t>
  </si>
  <si>
    <t>小濱</t>
  </si>
  <si>
    <t>SNS運用など</t>
  </si>
  <si>
    <t>山﨑</t>
  </si>
  <si>
    <t>建設業（内装工事）</t>
  </si>
  <si>
    <t>石原</t>
  </si>
  <si>
    <t>動画制作</t>
  </si>
  <si>
    <t>岩本</t>
  </si>
  <si>
    <t>保険（代理店）</t>
  </si>
  <si>
    <t>小川</t>
  </si>
  <si>
    <t>越山</t>
  </si>
  <si>
    <t>建設業（外構など）</t>
  </si>
  <si>
    <t>SNS/資産運用</t>
  </si>
  <si>
    <t>甲斐</t>
  </si>
  <si>
    <t>飲食店</t>
  </si>
  <si>
    <t>堀口</t>
  </si>
  <si>
    <t>webマーケティング</t>
  </si>
  <si>
    <t>転職エージェント</t>
  </si>
  <si>
    <t>田島</t>
  </si>
  <si>
    <t>動画編集</t>
  </si>
  <si>
    <t>補助金</t>
  </si>
  <si>
    <t>助成金</t>
  </si>
  <si>
    <t>杉野</t>
  </si>
  <si>
    <t>sns</t>
  </si>
  <si>
    <t>堀江</t>
  </si>
  <si>
    <t>星野</t>
  </si>
  <si>
    <t>東</t>
  </si>
  <si>
    <t>真中</t>
  </si>
  <si>
    <t>子育て支援</t>
  </si>
  <si>
    <t>BPO</t>
  </si>
  <si>
    <t>飯嶋</t>
  </si>
  <si>
    <t>人材</t>
  </si>
  <si>
    <t>高村</t>
  </si>
  <si>
    <t>web</t>
  </si>
  <si>
    <t>通信</t>
  </si>
  <si>
    <t>岩下</t>
  </si>
  <si>
    <t>横峯</t>
  </si>
  <si>
    <t>安樂</t>
  </si>
  <si>
    <t>土屋</t>
  </si>
  <si>
    <t>IT</t>
  </si>
  <si>
    <t>伊勢</t>
  </si>
  <si>
    <t>上原</t>
  </si>
  <si>
    <t>枝元</t>
  </si>
  <si>
    <t>OA機器販売</t>
  </si>
  <si>
    <t>白石</t>
  </si>
  <si>
    <t>SNS/金融</t>
  </si>
  <si>
    <t>阿部孝之</t>
  </si>
  <si>
    <t>型枠解体工事</t>
  </si>
  <si>
    <t>建設業許可書</t>
  </si>
  <si>
    <t>前職仲間</t>
  </si>
  <si>
    <t>建設業</t>
  </si>
  <si>
    <t>１年以内</t>
  </si>
  <si>
    <t>比嘉竜二</t>
  </si>
  <si>
    <t>船越健介</t>
  </si>
  <si>
    <t>コンサル</t>
  </si>
  <si>
    <t>高山学</t>
  </si>
  <si>
    <t>上司</t>
  </si>
  <si>
    <t>プログラミング</t>
  </si>
  <si>
    <t>高橋小夜子</t>
  </si>
  <si>
    <t>業務代行</t>
  </si>
  <si>
    <t>浜野友秀</t>
  </si>
  <si>
    <t>根津勝年</t>
  </si>
  <si>
    <t>和智雅人</t>
  </si>
  <si>
    <t>取引先</t>
  </si>
  <si>
    <t>外構関係</t>
  </si>
  <si>
    <t>グレンリックジーオ</t>
  </si>
  <si>
    <t>建物解体取引先</t>
  </si>
  <si>
    <t>東城陽彦</t>
  </si>
  <si>
    <t>型枠施工工事</t>
  </si>
  <si>
    <t>建設業許可書、スタートアップ</t>
  </si>
  <si>
    <t>建設業関係</t>
  </si>
  <si>
    <t>秋元照信</t>
  </si>
  <si>
    <t>唐錦栄</t>
  </si>
  <si>
    <t>型枠施工業者</t>
  </si>
  <si>
    <t>熊坂修一</t>
  </si>
  <si>
    <t>型枠工事</t>
  </si>
  <si>
    <t>中下隆信</t>
  </si>
  <si>
    <t>人手不足</t>
  </si>
  <si>
    <t>他コミュニティー</t>
  </si>
  <si>
    <t>人材紹介</t>
  </si>
  <si>
    <t>竹原直人</t>
  </si>
  <si>
    <t>西浦　増本</t>
  </si>
  <si>
    <t>山本知佳</t>
  </si>
  <si>
    <t>アスベスト</t>
  </si>
  <si>
    <t>建物解体業者</t>
  </si>
  <si>
    <t>高橋朋矢</t>
  </si>
  <si>
    <t>中古車買い取り</t>
  </si>
  <si>
    <t>中古車買客</t>
  </si>
  <si>
    <t>久保田秀人</t>
  </si>
  <si>
    <t>直井康友</t>
  </si>
  <si>
    <t>倉本順子</t>
  </si>
  <si>
    <t>ブランドショップ</t>
  </si>
  <si>
    <t>田渕</t>
  </si>
  <si>
    <t>秋元良太</t>
  </si>
  <si>
    <t>遠藤和</t>
  </si>
  <si>
    <t>中居梨花</t>
  </si>
  <si>
    <t>マイホーム検討中個人</t>
  </si>
  <si>
    <t>中津敦</t>
  </si>
  <si>
    <t>土木工事</t>
  </si>
  <si>
    <t>宮澤大樹</t>
  </si>
  <si>
    <t>篠田来夢</t>
  </si>
  <si>
    <t>荷上げ工</t>
  </si>
  <si>
    <t>平野浩輔</t>
  </si>
  <si>
    <t>安田咲子</t>
  </si>
  <si>
    <t>西浦・増本</t>
  </si>
  <si>
    <t>海外仲間</t>
  </si>
  <si>
    <t>井上定晴</t>
  </si>
  <si>
    <t>張間裕典</t>
  </si>
  <si>
    <t>高橋颯</t>
  </si>
  <si>
    <t>田渕　増本</t>
  </si>
  <si>
    <t>内田雄人</t>
  </si>
  <si>
    <t>土建組合</t>
  </si>
  <si>
    <t>小林和子</t>
  </si>
  <si>
    <t>フェイスエステ</t>
  </si>
  <si>
    <t>平田裕佳</t>
  </si>
  <si>
    <t>福島寛樹</t>
  </si>
  <si>
    <t>シロアリバスター</t>
  </si>
  <si>
    <t>山端</t>
  </si>
  <si>
    <t>格安PC</t>
  </si>
  <si>
    <t>提案中</t>
  </si>
  <si>
    <t>人数</t>
  </si>
  <si>
    <t>お名前</t>
  </si>
  <si>
    <t>列 4</t>
  </si>
  <si>
    <t>列 5</t>
  </si>
  <si>
    <t>列 6</t>
  </si>
  <si>
    <t>列 7</t>
  </si>
  <si>
    <t>BNI PodCast「私が応援したい人」</t>
  </si>
  <si>
    <t>https://www.youtube.com/watch?v=fIFAu159eto</t>
  </si>
  <si>
    <t>輝美さん</t>
  </si>
  <si>
    <t>ネイリスト</t>
  </si>
  <si>
    <t>大野彩</t>
  </si>
  <si>
    <t>セラピスト</t>
  </si>
  <si>
    <t>飯田剛</t>
  </si>
  <si>
    <t>石井さん</t>
  </si>
  <si>
    <t>和食屋さん</t>
  </si>
  <si>
    <t>石川あゆみ</t>
  </si>
  <si>
    <t>保育士</t>
  </si>
  <si>
    <t>石原悠雅</t>
  </si>
  <si>
    <t>ソニー生命</t>
  </si>
  <si>
    <t>入倉唱湖</t>
  </si>
  <si>
    <t>内田美咲</t>
  </si>
  <si>
    <t>スナックママ</t>
  </si>
  <si>
    <t>榎本嘉秀</t>
  </si>
  <si>
    <t>不動産営業　分譲戸建て</t>
  </si>
  <si>
    <t>大池美幸</t>
  </si>
  <si>
    <t>ネイルサロンオーナー</t>
  </si>
  <si>
    <t>岡田さん</t>
  </si>
  <si>
    <t>美容室オーナー</t>
  </si>
  <si>
    <t>金城裕人</t>
  </si>
  <si>
    <t>中古車販売買取　整備士</t>
  </si>
  <si>
    <t>ぐんじようこ</t>
  </si>
  <si>
    <t>武田ひろゆき</t>
  </si>
  <si>
    <t>車販売</t>
  </si>
  <si>
    <t>多田由美子</t>
  </si>
  <si>
    <t>布施千枝</t>
  </si>
  <si>
    <t>中崎しょうへい</t>
  </si>
  <si>
    <t>佐野ひとみ</t>
  </si>
  <si>
    <t>看護婦</t>
  </si>
  <si>
    <t>根岸純</t>
  </si>
  <si>
    <t>国際物流　管理職</t>
  </si>
  <si>
    <t>金田ゆきこ</t>
  </si>
  <si>
    <t>農家</t>
  </si>
  <si>
    <t>かやしまちえこ</t>
  </si>
  <si>
    <t>サロン経営　眉毛タトゥー</t>
  </si>
  <si>
    <t>土屋わかこ</t>
  </si>
  <si>
    <t>膣ケア　ベビーマッサージ</t>
  </si>
  <si>
    <t>山元ようこ</t>
  </si>
  <si>
    <t>カフェ経営</t>
  </si>
  <si>
    <t>佐藤正美</t>
  </si>
  <si>
    <t>エステサロン</t>
  </si>
  <si>
    <t>ちかりん</t>
  </si>
  <si>
    <t>占い師</t>
  </si>
  <si>
    <t>野長瀬はるか</t>
  </si>
  <si>
    <t>雑貨販売・製造</t>
  </si>
  <si>
    <t>経営コンサル</t>
  </si>
  <si>
    <t>吉田祐三</t>
  </si>
  <si>
    <t>WEB制作</t>
  </si>
  <si>
    <t>モリーリョ大地</t>
  </si>
  <si>
    <t>鍼灸師</t>
  </si>
  <si>
    <t>小長谷稔</t>
  </si>
  <si>
    <t>松井</t>
  </si>
  <si>
    <t>安藤悟</t>
  </si>
  <si>
    <t>マーケティング</t>
  </si>
  <si>
    <t>米山</t>
  </si>
  <si>
    <t>ウエディングドレス</t>
  </si>
  <si>
    <t>金田穂波</t>
  </si>
  <si>
    <t>山梨麗</t>
  </si>
  <si>
    <t>澤野まい子</t>
  </si>
  <si>
    <t>イラストレーター</t>
  </si>
  <si>
    <t>小柳</t>
  </si>
  <si>
    <t>WEBシステム開発</t>
  </si>
  <si>
    <t>渡邉且真</t>
  </si>
  <si>
    <t>エクステリア外構</t>
  </si>
  <si>
    <t>望月英希</t>
  </si>
  <si>
    <t>建設</t>
  </si>
  <si>
    <t>杉山佳大</t>
  </si>
  <si>
    <t>塩川丈二</t>
  </si>
  <si>
    <t>飲食コンサル</t>
  </si>
  <si>
    <t>澤口翔一</t>
  </si>
  <si>
    <t>飲食店経営者</t>
  </si>
  <si>
    <t>片平瞬太</t>
  </si>
  <si>
    <t>サイバーセキュリティ</t>
  </si>
  <si>
    <t>成岡</t>
  </si>
  <si>
    <t>お茶屋</t>
  </si>
  <si>
    <t>山口</t>
  </si>
  <si>
    <t>ファイナンシャルプランナー</t>
  </si>
  <si>
    <t>石井</t>
  </si>
  <si>
    <t>小池</t>
  </si>
  <si>
    <t>内山恵子</t>
  </si>
  <si>
    <t>グラフィックデザイナー</t>
  </si>
  <si>
    <t>鈴木航太</t>
  </si>
  <si>
    <t>櫻井亮</t>
  </si>
  <si>
    <t>メンズパンツ</t>
  </si>
  <si>
    <t>長谷部</t>
  </si>
  <si>
    <t>八木創</t>
  </si>
  <si>
    <t>天方裕太郎</t>
  </si>
  <si>
    <t>飲食業</t>
  </si>
  <si>
    <t>渋谷志保</t>
  </si>
  <si>
    <t>鈴木陽一</t>
  </si>
  <si>
    <t>車　板金屋</t>
  </si>
  <si>
    <t>木村祐規</t>
  </si>
  <si>
    <t>小川雄三</t>
  </si>
  <si>
    <t>ラドン温浴カプセル</t>
  </si>
  <si>
    <t>渡邊飛鳥</t>
  </si>
  <si>
    <t>伝統工芸プロデューサー</t>
  </si>
  <si>
    <t>大森悠平</t>
  </si>
  <si>
    <t>ジュエリー</t>
  </si>
  <si>
    <t>浜村賢</t>
  </si>
  <si>
    <t>チーズ屋</t>
  </si>
  <si>
    <t>兒玉俊太郎</t>
  </si>
  <si>
    <t>建築</t>
  </si>
  <si>
    <t>杉山慎吾</t>
  </si>
  <si>
    <t>中野礼奈</t>
  </si>
  <si>
    <t>オーダースーツ</t>
  </si>
  <si>
    <t>相川拓哉</t>
  </si>
  <si>
    <t>ガソリンスタンド</t>
  </si>
  <si>
    <t>青山侑樹</t>
  </si>
  <si>
    <t>地域SNS集客</t>
  </si>
  <si>
    <t>實島賢</t>
  </si>
  <si>
    <t>岡村健美</t>
  </si>
  <si>
    <t>イベント企画</t>
  </si>
  <si>
    <t>井上雄紀</t>
  </si>
  <si>
    <t>田中彩乃</t>
  </si>
  <si>
    <t>デザイン制作</t>
  </si>
  <si>
    <t>志賀未来</t>
  </si>
  <si>
    <t>SNSインフルエンサー</t>
  </si>
  <si>
    <t>武井由美</t>
  </si>
  <si>
    <t>地域特化インフルエンサー</t>
  </si>
  <si>
    <t>國京宏好</t>
  </si>
  <si>
    <t>介護施設経営</t>
  </si>
  <si>
    <t>東 里奈</t>
  </si>
  <si>
    <t>清水勇希</t>
  </si>
  <si>
    <t>中山遥貴</t>
  </si>
  <si>
    <t>光通信訪問販売</t>
  </si>
  <si>
    <t>豊田祐介</t>
  </si>
  <si>
    <t>ベーカリーショップ</t>
  </si>
  <si>
    <t>中 智子</t>
  </si>
  <si>
    <t>生命保険営業</t>
  </si>
  <si>
    <t>辻 天地</t>
  </si>
  <si>
    <t>介護タクシー業</t>
  </si>
  <si>
    <t>中川 彩</t>
  </si>
  <si>
    <t>秘書業</t>
  </si>
  <si>
    <t>西山若菜</t>
  </si>
  <si>
    <t>インフルエンサー</t>
  </si>
  <si>
    <t>大川竜矢</t>
  </si>
  <si>
    <t>太陽光販売</t>
  </si>
  <si>
    <t>吉本大地</t>
  </si>
  <si>
    <t>営業マン育成</t>
  </si>
  <si>
    <t>矢野貴史</t>
  </si>
  <si>
    <t>川中瑠美</t>
  </si>
  <si>
    <t>横山絢香</t>
  </si>
  <si>
    <t>ボディコンシェルジュ</t>
  </si>
  <si>
    <t>大庭嘉晃</t>
  </si>
  <si>
    <t>栗田侑希</t>
  </si>
  <si>
    <t>美容サロンコンサル</t>
  </si>
  <si>
    <t>並木祥成</t>
  </si>
  <si>
    <t>坂口勇樹</t>
  </si>
  <si>
    <t>井上凌也</t>
  </si>
  <si>
    <t>堀智紀</t>
  </si>
  <si>
    <t>今泉彪吾</t>
  </si>
  <si>
    <t>副島陽祐</t>
  </si>
  <si>
    <t>上森崇也</t>
  </si>
  <si>
    <t>訪問販売営業</t>
  </si>
  <si>
    <t>山乙航太</t>
  </si>
  <si>
    <t>奈月</t>
  </si>
  <si>
    <t>資料制作</t>
  </si>
  <si>
    <t>吉田芳広</t>
  </si>
  <si>
    <t>キャンプインフルエンサー</t>
  </si>
  <si>
    <t>原さちや</t>
  </si>
  <si>
    <t>営業代行会社部長</t>
  </si>
  <si>
    <t>福島隆樹</t>
  </si>
  <si>
    <t>AI秘書事業</t>
  </si>
  <si>
    <t>中島亜紀</t>
  </si>
  <si>
    <t>アナウンサー兼インフルエンサー</t>
  </si>
  <si>
    <t>中 真郷</t>
  </si>
  <si>
    <t>舞台音響</t>
  </si>
  <si>
    <t>丸山永政</t>
  </si>
  <si>
    <t>山中知香</t>
  </si>
  <si>
    <t>社会福祉法人 事務長</t>
  </si>
  <si>
    <t>津曲直美</t>
  </si>
  <si>
    <t>國枝 穂高</t>
  </si>
  <si>
    <t>仮設図面</t>
  </si>
  <si>
    <t>櫻井 明音</t>
  </si>
  <si>
    <t>マッチングサービス</t>
  </si>
  <si>
    <t>深川 耀平</t>
  </si>
  <si>
    <t>経営者交流会</t>
  </si>
  <si>
    <t>田嶋 昭太</t>
  </si>
  <si>
    <t>生前遺品整理、不用品買取回収</t>
  </si>
  <si>
    <t>山口 将司</t>
  </si>
  <si>
    <t>社労士（企業型確定拠出年金導入）</t>
  </si>
  <si>
    <t>河村 克城</t>
  </si>
  <si>
    <t>太陽光蓄電池の販売</t>
  </si>
  <si>
    <t>林 みな子</t>
  </si>
  <si>
    <t>岡本 朋子</t>
  </si>
  <si>
    <t>造園</t>
  </si>
  <si>
    <t>高橋 秀仁</t>
  </si>
  <si>
    <t>事業承継・後継者育成</t>
  </si>
  <si>
    <t>増田 尚志</t>
  </si>
  <si>
    <t>メディア露出コンサルタント</t>
  </si>
  <si>
    <t>鈴木 裕美</t>
  </si>
  <si>
    <t>電子書籍出版のサポート・プロデュース</t>
  </si>
  <si>
    <t>上原 洋</t>
  </si>
  <si>
    <t>テナント内装工事</t>
  </si>
  <si>
    <t>加藤 賀子</t>
  </si>
  <si>
    <t>晴レ道ナビゲーター（30代～50代の意識高い系女子）</t>
  </si>
  <si>
    <t>正田 和輝</t>
  </si>
  <si>
    <t>店舗清掃</t>
  </si>
  <si>
    <t>堤 久美</t>
  </si>
  <si>
    <t>貸衣装＆スタジオ撮影</t>
  </si>
  <si>
    <t>富永 淳一</t>
  </si>
  <si>
    <t>初心者向けシステム研修講師の派遣</t>
  </si>
  <si>
    <t>福西 郁也</t>
  </si>
  <si>
    <t>アスベスト分析調査</t>
  </si>
  <si>
    <t>井原 道男</t>
  </si>
  <si>
    <t>不動産業</t>
  </si>
  <si>
    <t>居山 聖也</t>
  </si>
  <si>
    <t>角本 充</t>
  </si>
  <si>
    <t>生成AI業務効率化（500時間、200万以上）</t>
  </si>
  <si>
    <t>川浦 安祐子</t>
  </si>
  <si>
    <t>建設業サポート</t>
  </si>
  <si>
    <t>鈴木 秀輝</t>
  </si>
  <si>
    <t>ブランディング動画制作</t>
  </si>
  <si>
    <t>秋元 亮</t>
  </si>
  <si>
    <t>営業支援</t>
  </si>
  <si>
    <t>高橋 克之</t>
  </si>
  <si>
    <t>アスベスト調査・除去</t>
  </si>
  <si>
    <t>鈴木 達彦</t>
  </si>
  <si>
    <t>建設業特化M&amp;A仲介</t>
  </si>
  <si>
    <t>田中 圭介</t>
  </si>
  <si>
    <t>カラオケスナック</t>
  </si>
  <si>
    <t>藤林 寛也</t>
  </si>
  <si>
    <t>斎藤 絢也</t>
  </si>
  <si>
    <t>通信・MEO対策</t>
  </si>
  <si>
    <t>田中 彰悟</t>
  </si>
  <si>
    <t>解体工事業</t>
  </si>
  <si>
    <t>今村 拓也</t>
  </si>
  <si>
    <t>不動産売買仲介</t>
  </si>
  <si>
    <t>安田 寿之</t>
  </si>
  <si>
    <t>集客看板専門店</t>
  </si>
  <si>
    <t>八木 健造</t>
  </si>
  <si>
    <t>乳酸菌発酵茶</t>
  </si>
  <si>
    <t>小永吉 奏人</t>
  </si>
  <si>
    <t>IT.ソフトウェア関連</t>
  </si>
  <si>
    <t>工藤 稔之</t>
  </si>
  <si>
    <t>補助金申請サポート（中小企業診断士）</t>
  </si>
  <si>
    <t>塩野入 知子</t>
  </si>
  <si>
    <t>金融・保険</t>
  </si>
  <si>
    <t>荘子 侑加</t>
  </si>
  <si>
    <t>ラフメイカー</t>
  </si>
  <si>
    <t>中村 浩一</t>
  </si>
  <si>
    <t>社会保険労務士</t>
  </si>
  <si>
    <t>久木野 弘汰</t>
  </si>
  <si>
    <t>鈴木 貴翔</t>
  </si>
  <si>
    <t>マジシャン</t>
  </si>
  <si>
    <t>スケジュール管理SaaS</t>
  </si>
  <si>
    <t>広報・ブランディング</t>
  </si>
  <si>
    <t>宮本</t>
  </si>
  <si>
    <t>ロゴデザイン</t>
  </si>
  <si>
    <t>田中</t>
  </si>
  <si>
    <t>商業デザイン</t>
  </si>
  <si>
    <t>貴田</t>
  </si>
  <si>
    <t>ダイエットアドバイザー</t>
  </si>
  <si>
    <t>谷津</t>
  </si>
  <si>
    <t>塗装業コンサル</t>
  </si>
  <si>
    <t>旅行業（バス）</t>
  </si>
  <si>
    <t>澁澤</t>
  </si>
  <si>
    <t>デベロッパー</t>
  </si>
  <si>
    <t>成田</t>
  </si>
  <si>
    <t>残置物処理</t>
  </si>
  <si>
    <t>倉持</t>
  </si>
  <si>
    <t>補助金アドバイザー</t>
  </si>
  <si>
    <t>仲</t>
  </si>
  <si>
    <t>コンテナ活用</t>
  </si>
  <si>
    <t>國見</t>
  </si>
  <si>
    <t>清掃、ビルメンテナンス業</t>
  </si>
  <si>
    <t>武井</t>
  </si>
  <si>
    <t>助成金に特化した社労士法人</t>
  </si>
  <si>
    <t>お店に呼べるサックス演奏者</t>
  </si>
  <si>
    <t>山井</t>
  </si>
  <si>
    <t>生命保険/損害保険</t>
  </si>
  <si>
    <t>人材提供・貿易輸入</t>
  </si>
  <si>
    <t>角田</t>
  </si>
  <si>
    <t>証券取引アドバイザー</t>
  </si>
  <si>
    <t>日西</t>
  </si>
  <si>
    <t>企業・行政PR映像製作</t>
  </si>
  <si>
    <t>小菅</t>
  </si>
  <si>
    <t>レンタサイクルの出張メンテナンス</t>
  </si>
  <si>
    <t>新開</t>
  </si>
  <si>
    <t>企業向け通信機器</t>
  </si>
  <si>
    <t>カーオークション代行業</t>
  </si>
  <si>
    <t>中川</t>
  </si>
  <si>
    <t>風水を整える不動産</t>
  </si>
  <si>
    <t>松田</t>
  </si>
  <si>
    <t>機械製造・コンサル業</t>
  </si>
  <si>
    <t>荒野</t>
  </si>
  <si>
    <t>藤井</t>
  </si>
  <si>
    <t>美容サロン専門集客拡大システム</t>
  </si>
  <si>
    <t>押田</t>
  </si>
  <si>
    <t>WEB広告コーディネーター</t>
  </si>
  <si>
    <t>正木</t>
  </si>
  <si>
    <t>太陽光発電防災用蓄電池</t>
  </si>
  <si>
    <t>澤井</t>
  </si>
  <si>
    <t>電気工事業</t>
  </si>
  <si>
    <t>絵画節税</t>
  </si>
  <si>
    <t>庵崎</t>
  </si>
  <si>
    <t>太陽光発電施工・販売</t>
  </si>
  <si>
    <t>片山</t>
  </si>
  <si>
    <t>法務コンサルティング</t>
  </si>
  <si>
    <t>神子</t>
  </si>
  <si>
    <t>補助金申請代行</t>
  </si>
  <si>
    <t>尾辻</t>
  </si>
  <si>
    <t>ビル・太陽光発電メンテナンス</t>
  </si>
  <si>
    <t>企業コンサルタント</t>
  </si>
  <si>
    <t>西村</t>
  </si>
  <si>
    <t>動画制作・編集</t>
  </si>
  <si>
    <t>児玉</t>
  </si>
  <si>
    <t>世界観構築プロフィール写真フォトグラファー</t>
  </si>
  <si>
    <t>宮内</t>
  </si>
  <si>
    <t>ハウスクリーニング</t>
  </si>
  <si>
    <t>建岩</t>
  </si>
  <si>
    <t>業務改善コンサルタント</t>
  </si>
  <si>
    <t>礒谷</t>
  </si>
  <si>
    <t>キャラクターデザイナー</t>
  </si>
  <si>
    <t>青木</t>
  </si>
  <si>
    <t>顧客管理アドバイザー</t>
  </si>
  <si>
    <t>森園</t>
  </si>
  <si>
    <t>石原たかゆき</t>
  </si>
  <si>
    <t>保険</t>
  </si>
  <si>
    <t>正田けんじ</t>
  </si>
  <si>
    <t>霊媒師</t>
  </si>
  <si>
    <t>小西かずみ</t>
  </si>
  <si>
    <t>はちみつ販売</t>
  </si>
  <si>
    <t>高月</t>
  </si>
  <si>
    <t>望月幸子</t>
  </si>
  <si>
    <t>美容</t>
  </si>
  <si>
    <t>木子</t>
  </si>
  <si>
    <t>家具</t>
  </si>
  <si>
    <t>朝比奈</t>
  </si>
  <si>
    <t>製茶</t>
  </si>
  <si>
    <t>渡瀬</t>
  </si>
  <si>
    <t>イチゴ</t>
  </si>
  <si>
    <t>和田迫</t>
  </si>
  <si>
    <t>外構</t>
  </si>
  <si>
    <t>片川</t>
  </si>
  <si>
    <t>小谷一成</t>
  </si>
  <si>
    <t>中山はるお</t>
  </si>
  <si>
    <t>防水</t>
  </si>
  <si>
    <t>牧</t>
  </si>
  <si>
    <t>ビックリマンシール</t>
  </si>
  <si>
    <t>伊藤正一</t>
  </si>
  <si>
    <t>ほこりんぼう</t>
  </si>
  <si>
    <t>小宮勇人</t>
  </si>
  <si>
    <t>植田ゆか</t>
  </si>
  <si>
    <t>ネイル</t>
  </si>
  <si>
    <t>渡部祐介</t>
  </si>
  <si>
    <t>北川</t>
  </si>
  <si>
    <t>デザイン</t>
  </si>
  <si>
    <t>太田とよひさ</t>
  </si>
  <si>
    <t>森木かずや</t>
  </si>
  <si>
    <t>芳村さおり</t>
  </si>
  <si>
    <t>若杉ユキヒデ</t>
  </si>
  <si>
    <t>レトルトカレー</t>
  </si>
  <si>
    <t>提坂大介</t>
  </si>
  <si>
    <t>志田かつゆき</t>
  </si>
  <si>
    <t>にしくぼ</t>
  </si>
  <si>
    <t>柴山</t>
  </si>
  <si>
    <t>小売り</t>
  </si>
  <si>
    <t>加賀崎</t>
  </si>
  <si>
    <t>米田</t>
  </si>
  <si>
    <t>雨漏れ</t>
  </si>
  <si>
    <t>岩本ゆうき</t>
  </si>
  <si>
    <t>小林</t>
  </si>
  <si>
    <t>蘆田</t>
  </si>
  <si>
    <t>畳</t>
  </si>
  <si>
    <t>本田智美</t>
  </si>
  <si>
    <t>増田たかゆき</t>
  </si>
  <si>
    <t>和菓子</t>
  </si>
  <si>
    <t>川口慶</t>
  </si>
  <si>
    <t>小澤なほ</t>
  </si>
  <si>
    <t>ダンススクール</t>
  </si>
  <si>
    <t>秋屋はるみ</t>
  </si>
  <si>
    <t>小原みゆき</t>
  </si>
  <si>
    <t>瓜田</t>
  </si>
  <si>
    <t>鈴木まゆ</t>
  </si>
  <si>
    <t>木村けいすけ</t>
  </si>
  <si>
    <t>鶴巻諒平</t>
  </si>
  <si>
    <t>製造</t>
  </si>
  <si>
    <t>長澤吉明</t>
  </si>
  <si>
    <t>医薬品小売</t>
  </si>
  <si>
    <t>坂上隆司</t>
  </si>
  <si>
    <t>サービス業</t>
  </si>
  <si>
    <t>大河津辰也</t>
  </si>
  <si>
    <t>自動車整備</t>
  </si>
  <si>
    <t>渡部良平</t>
  </si>
  <si>
    <t>写真業</t>
  </si>
  <si>
    <t>井上亮</t>
  </si>
  <si>
    <t>飲食</t>
  </si>
  <si>
    <t>清水将晃</t>
  </si>
  <si>
    <t>塗装</t>
  </si>
  <si>
    <t>野本一貴</t>
  </si>
  <si>
    <t>木工</t>
  </si>
  <si>
    <t>下田採水</t>
  </si>
  <si>
    <t>書道教授</t>
  </si>
  <si>
    <t>小柳孝之</t>
  </si>
  <si>
    <t>阿部歩</t>
  </si>
  <si>
    <t>小野塚晃平</t>
  </si>
  <si>
    <t>印刷</t>
  </si>
  <si>
    <t>達田悟</t>
  </si>
  <si>
    <t>生命保険</t>
  </si>
  <si>
    <t>荻根沢力</t>
  </si>
  <si>
    <t>佐藤裕紀</t>
  </si>
  <si>
    <t>荒井駿行</t>
  </si>
  <si>
    <t>療術業</t>
  </si>
  <si>
    <t>有本優哉</t>
  </si>
  <si>
    <t>今井恵太朗</t>
  </si>
  <si>
    <t>看板</t>
  </si>
  <si>
    <t>土田護</t>
  </si>
  <si>
    <t>小売</t>
  </si>
  <si>
    <t>山里敏生</t>
  </si>
  <si>
    <t>電気溶接</t>
  </si>
  <si>
    <t>横山純一</t>
  </si>
  <si>
    <t>吉野博昭</t>
  </si>
  <si>
    <t>茂野俊輔</t>
  </si>
  <si>
    <t>有本佳央</t>
  </si>
  <si>
    <t>安中雄太</t>
  </si>
  <si>
    <t>瓦・板金</t>
  </si>
  <si>
    <t>石塚典昇</t>
  </si>
  <si>
    <t>御手洗智一</t>
  </si>
  <si>
    <t>長谷川一良</t>
  </si>
  <si>
    <t>長澤敬一</t>
  </si>
  <si>
    <t>田辺哲夫</t>
  </si>
  <si>
    <t>川上嘉明</t>
  </si>
  <si>
    <t>中林信夫</t>
  </si>
  <si>
    <t>坪川俊行</t>
  </si>
  <si>
    <t>横山均</t>
  </si>
  <si>
    <t>近藤剛祐</t>
  </si>
  <si>
    <t>笠原直行</t>
  </si>
  <si>
    <t>板金</t>
  </si>
  <si>
    <t>川崎均</t>
  </si>
  <si>
    <t>森山一理</t>
  </si>
  <si>
    <t>デザイン・製造</t>
  </si>
  <si>
    <t>中林巧一</t>
  </si>
  <si>
    <t>木津勇</t>
  </si>
  <si>
    <t>片岡謙作</t>
  </si>
  <si>
    <t>宮口博樹</t>
  </si>
  <si>
    <t>水野秀一</t>
  </si>
  <si>
    <t>左官</t>
  </si>
  <si>
    <t>有本雅之</t>
  </si>
  <si>
    <t>保坂裕一</t>
  </si>
  <si>
    <t>茂野克司</t>
  </si>
  <si>
    <t>捧一男</t>
  </si>
  <si>
    <t>遠藤元</t>
  </si>
  <si>
    <t>森山晴理</t>
  </si>
  <si>
    <t>青柳和衛</t>
  </si>
  <si>
    <t>有本俊明</t>
  </si>
  <si>
    <t>石山岳穂</t>
  </si>
  <si>
    <t>古川裕幸</t>
  </si>
  <si>
    <t>松村晴美</t>
  </si>
  <si>
    <t>坂井一成</t>
  </si>
  <si>
    <t>運輸業</t>
  </si>
  <si>
    <t>舩久保隆夫</t>
  </si>
  <si>
    <t>製造・小売り</t>
  </si>
  <si>
    <t>五十嵐功</t>
  </si>
  <si>
    <t>安田伸淑</t>
  </si>
  <si>
    <t>設計</t>
  </si>
  <si>
    <t>萩野正明</t>
  </si>
  <si>
    <t>桑原隆</t>
  </si>
  <si>
    <t>菊田茂治</t>
  </si>
  <si>
    <t>有本賢一</t>
  </si>
  <si>
    <t>北爪さん</t>
  </si>
  <si>
    <t>システム開発・DX</t>
  </si>
  <si>
    <t>伊福さん</t>
  </si>
  <si>
    <t>市橋さん</t>
  </si>
  <si>
    <t>外国人インフルエンサーマッチング</t>
  </si>
  <si>
    <t>窪田マン</t>
  </si>
  <si>
    <t>睡眠モニタリングデバイス</t>
  </si>
  <si>
    <t>安藤さん</t>
  </si>
  <si>
    <t>土肥さん</t>
  </si>
  <si>
    <t>資産形成</t>
  </si>
  <si>
    <t>やまむらさん</t>
  </si>
  <si>
    <t>堀内さん</t>
  </si>
  <si>
    <t>警備</t>
  </si>
  <si>
    <t>田口さん</t>
  </si>
  <si>
    <t>茅島さん</t>
  </si>
  <si>
    <t>宮部さん</t>
  </si>
  <si>
    <t>営業・AI研修</t>
  </si>
  <si>
    <t>KNT</t>
  </si>
  <si>
    <t>大手向けAI導入支援</t>
  </si>
  <si>
    <t>ハルさん</t>
  </si>
  <si>
    <t>白濱さん</t>
  </si>
  <si>
    <t>HP制作</t>
  </si>
  <si>
    <t>クロちゃん</t>
  </si>
  <si>
    <t>経営者コミュニティ</t>
  </si>
  <si>
    <t>だいぴ</t>
  </si>
  <si>
    <t>まちこ</t>
  </si>
  <si>
    <t>福利厚生</t>
  </si>
  <si>
    <t>げんちゃん</t>
  </si>
  <si>
    <t>LLMO対策</t>
  </si>
  <si>
    <t>しばやん</t>
  </si>
  <si>
    <t>原状回復工事</t>
  </si>
  <si>
    <t>かずほさん</t>
  </si>
  <si>
    <t>webエンジニア</t>
  </si>
  <si>
    <t>はるちゃん</t>
  </si>
  <si>
    <t>キャピタリスト</t>
  </si>
  <si>
    <t>すずちゃん</t>
  </si>
  <si>
    <t>組織開発コンサル</t>
  </si>
  <si>
    <t>中村社長</t>
  </si>
  <si>
    <t>薬物使用検査</t>
  </si>
  <si>
    <t>大島さん</t>
  </si>
  <si>
    <t>事業開発</t>
  </si>
  <si>
    <t>さとし</t>
  </si>
  <si>
    <t>横川さん</t>
  </si>
  <si>
    <t>交流会</t>
  </si>
  <si>
    <t>栗原さん</t>
  </si>
  <si>
    <t>パン屋さん</t>
  </si>
  <si>
    <t>たくみくん</t>
  </si>
  <si>
    <t>FP</t>
  </si>
  <si>
    <t>折笠さん</t>
  </si>
  <si>
    <t>パーソナルトレーナー</t>
  </si>
  <si>
    <t>八重樫さん</t>
  </si>
  <si>
    <t>フットサルコート、脳トレ</t>
  </si>
  <si>
    <t>樋下田さん</t>
  </si>
  <si>
    <t>西麻布バー</t>
  </si>
  <si>
    <t>高橋さん</t>
  </si>
  <si>
    <t>工藤さん</t>
  </si>
  <si>
    <t>脱毛サロン</t>
  </si>
  <si>
    <t>イグル</t>
  </si>
  <si>
    <t>六本木バー</t>
  </si>
  <si>
    <t>青木さん</t>
  </si>
  <si>
    <t>恵比寿整体師</t>
  </si>
  <si>
    <t>丸尾さん</t>
  </si>
  <si>
    <t>内竹さん</t>
  </si>
  <si>
    <t>SES</t>
  </si>
  <si>
    <t>椋くん</t>
  </si>
  <si>
    <t>IFA</t>
  </si>
  <si>
    <t>ひろさん</t>
  </si>
  <si>
    <t>土地家屋調査士</t>
  </si>
  <si>
    <t>太郎</t>
  </si>
  <si>
    <t>医療法人開業支援</t>
  </si>
  <si>
    <t>菅井さん</t>
  </si>
  <si>
    <t>M＆A</t>
  </si>
  <si>
    <t>陸生</t>
  </si>
  <si>
    <t>藤野さん</t>
  </si>
  <si>
    <t>ファスティング</t>
  </si>
  <si>
    <t>佐藤さん</t>
  </si>
  <si>
    <t>恋愛コンサル</t>
  </si>
  <si>
    <t>星川さん</t>
  </si>
  <si>
    <t>旅費規程</t>
  </si>
  <si>
    <t>藤さん</t>
  </si>
  <si>
    <t>撮影場所提供</t>
  </si>
  <si>
    <t>高木さん</t>
  </si>
  <si>
    <t>テーラー</t>
  </si>
  <si>
    <t>そうたろう</t>
  </si>
  <si>
    <t>焼肉屋（西宮）</t>
  </si>
  <si>
    <t>中島さん</t>
  </si>
  <si>
    <t>中野さん</t>
  </si>
  <si>
    <t>睡眠コンサル</t>
  </si>
  <si>
    <t>松本さん</t>
  </si>
  <si>
    <t>西村さん</t>
  </si>
  <si>
    <t>サッカーコーチ（品川）</t>
  </si>
  <si>
    <t>野田さん</t>
  </si>
  <si>
    <t>白神さん</t>
  </si>
  <si>
    <t>インターナショナルスクール（大宮）</t>
  </si>
  <si>
    <t>林さん</t>
  </si>
  <si>
    <t>森さん</t>
  </si>
  <si>
    <t>靴磨き</t>
  </si>
  <si>
    <t>いっせいくん</t>
  </si>
  <si>
    <t>旗制作</t>
  </si>
  <si>
    <t>もりさん</t>
  </si>
  <si>
    <t>グルメインフルエンサー</t>
  </si>
  <si>
    <t>赤松さん</t>
  </si>
  <si>
    <t>山中さん</t>
  </si>
  <si>
    <t>鈴木さん</t>
  </si>
  <si>
    <t>マグネット整体</t>
  </si>
  <si>
    <t>かずまさん</t>
  </si>
  <si>
    <t>本屋コミュニティ</t>
  </si>
  <si>
    <t>宮下さん</t>
  </si>
  <si>
    <t>子ども食堂</t>
  </si>
  <si>
    <t>水野さん</t>
  </si>
  <si>
    <t>きもの屋さん</t>
  </si>
  <si>
    <t>まどかちゃん</t>
  </si>
  <si>
    <t>ニキビ改善サロン</t>
  </si>
  <si>
    <t>橋本さん</t>
  </si>
  <si>
    <t>知見さん</t>
  </si>
  <si>
    <t>花崎さん</t>
  </si>
  <si>
    <t>ＳＮＳ/動画スクール</t>
  </si>
  <si>
    <t>あみさん</t>
  </si>
  <si>
    <t>ビジュアルプロデュース</t>
  </si>
  <si>
    <t>カルロさん</t>
  </si>
  <si>
    <t>財務コンサルスクール</t>
  </si>
  <si>
    <t>堺谷さん</t>
  </si>
  <si>
    <t>インストラクタースクール</t>
  </si>
  <si>
    <t>武井さん</t>
  </si>
  <si>
    <t>歯医者さん</t>
  </si>
  <si>
    <t>中田さん</t>
  </si>
  <si>
    <t>復縁コンサル</t>
  </si>
  <si>
    <t>東四栁さん</t>
  </si>
  <si>
    <t>テナント専門不動産賃貸</t>
  </si>
  <si>
    <t>池田さん</t>
  </si>
  <si>
    <t>マナー講師</t>
  </si>
  <si>
    <t>寺田さん</t>
  </si>
  <si>
    <t>整形外科医</t>
  </si>
  <si>
    <t>中矢 佳希</t>
  </si>
  <si>
    <t>三つ編みバッグ</t>
  </si>
  <si>
    <t>日本製の覚悟店出店者</t>
  </si>
  <si>
    <t>藤井陽子</t>
  </si>
  <si>
    <t>時計、神道ジュエリー、革小物</t>
  </si>
  <si>
    <t>吉﨑詢</t>
  </si>
  <si>
    <t>肌着</t>
  </si>
  <si>
    <t>出口泰博</t>
  </si>
  <si>
    <t>寝具</t>
  </si>
  <si>
    <t>座波ケニア</t>
  </si>
  <si>
    <t>オリジナル反物のケニあずま</t>
  </si>
  <si>
    <t>柴崎千代美</t>
  </si>
  <si>
    <t>がま口</t>
  </si>
  <si>
    <t>北原亮</t>
  </si>
  <si>
    <t>靴下・サポーター</t>
  </si>
  <si>
    <t>岡崎　翼</t>
  </si>
  <si>
    <t>和布団（綿布団）</t>
  </si>
  <si>
    <t>金尾元信</t>
  </si>
  <si>
    <t>絆創膏類（ニッコーバン、プラチナバン）</t>
  </si>
  <si>
    <t>入澤 恭子</t>
  </si>
  <si>
    <t>帽子</t>
  </si>
  <si>
    <t>吉澤</t>
  </si>
  <si>
    <t>パズルゲーム箱入り娘など木工品</t>
  </si>
  <si>
    <t>戸田貴久</t>
  </si>
  <si>
    <t>レザー製品(バッグ、財布等)</t>
  </si>
  <si>
    <t>須藤真一郎</t>
  </si>
  <si>
    <t>陶磁器</t>
  </si>
  <si>
    <t>谷澤</t>
  </si>
  <si>
    <t>革製バック</t>
  </si>
  <si>
    <t>加々村</t>
  </si>
  <si>
    <t>白Ｔシャツ</t>
  </si>
  <si>
    <t>吉岡</t>
  </si>
  <si>
    <t>介護</t>
  </si>
  <si>
    <t>木村</t>
  </si>
  <si>
    <t>八丹</t>
  </si>
  <si>
    <t xml:space="preserve">宮木　</t>
  </si>
  <si>
    <t>LINE構築</t>
  </si>
  <si>
    <t>北村</t>
  </si>
  <si>
    <t>メロン農家</t>
  </si>
  <si>
    <t>障害者アートを活用した
 デザインビジネス展開事業</t>
  </si>
  <si>
    <t>松岡</t>
  </si>
  <si>
    <t>デニムスーツ</t>
  </si>
  <si>
    <t>松原</t>
  </si>
  <si>
    <t>繊維商社</t>
  </si>
  <si>
    <t>増田</t>
  </si>
  <si>
    <t>靴工房</t>
  </si>
  <si>
    <t>小谷野</t>
  </si>
  <si>
    <t>業務改善ツール</t>
  </si>
  <si>
    <t>岡本</t>
  </si>
  <si>
    <t>和装縫製</t>
  </si>
  <si>
    <t>芦立</t>
  </si>
  <si>
    <t>WEBサイト・EC構築</t>
  </si>
  <si>
    <t xml:space="preserve">斎藤　</t>
  </si>
  <si>
    <t>りさいくる屋</t>
  </si>
  <si>
    <t>パソコン修理</t>
  </si>
  <si>
    <t>野中</t>
  </si>
  <si>
    <t>Web解析</t>
  </si>
  <si>
    <t>山形</t>
  </si>
  <si>
    <t>那須</t>
  </si>
  <si>
    <t>デニム生地</t>
  </si>
  <si>
    <t>廣川</t>
  </si>
  <si>
    <t>クラファンサポート</t>
  </si>
  <si>
    <t>高田</t>
  </si>
  <si>
    <t>ボタン</t>
  </si>
  <si>
    <t>長谷川</t>
  </si>
  <si>
    <t>アパレル</t>
  </si>
  <si>
    <t>白滝</t>
  </si>
  <si>
    <t>スーツ</t>
  </si>
  <si>
    <t>酒本</t>
  </si>
  <si>
    <t>ニューボーンフォト</t>
  </si>
  <si>
    <t>扇子</t>
  </si>
  <si>
    <t>塩野</t>
  </si>
  <si>
    <t>会社名・屋号</t>
  </si>
  <si>
    <t>アクション</t>
  </si>
  <si>
    <t>伊達さん</t>
  </si>
  <si>
    <t>ブランドコンセプト</t>
  </si>
  <si>
    <t>新規顧客の獲得</t>
  </si>
  <si>
    <t>BtoB事業者</t>
  </si>
  <si>
    <t>若尾さん</t>
  </si>
  <si>
    <t>オンラインサロン</t>
  </si>
  <si>
    <t>リピート率の向上</t>
  </si>
  <si>
    <t>BtoC事業者、個人事業主、クラファンやりたい人</t>
  </si>
  <si>
    <t>廣中さん</t>
  </si>
  <si>
    <t>二葉企画</t>
  </si>
  <si>
    <t>クライアント</t>
  </si>
  <si>
    <t>IPホルダー、企画したい人</t>
  </si>
  <si>
    <t>小林さん</t>
  </si>
  <si>
    <t>IPホルダー、協業できる人、デザイナー</t>
  </si>
  <si>
    <t>浜名さん</t>
  </si>
  <si>
    <t>燃料効率UP</t>
  </si>
  <si>
    <t>ビジネスモデル、そこまでガツガツしてない</t>
  </si>
  <si>
    <t>車の燃費をよくしたい人</t>
  </si>
  <si>
    <t>境井さん</t>
  </si>
  <si>
    <t>補助金・助成金</t>
  </si>
  <si>
    <t>集客</t>
  </si>
  <si>
    <t>補助金・助成金使いたい人</t>
  </si>
  <si>
    <t>孫さん</t>
  </si>
  <si>
    <t>中国貿易</t>
  </si>
  <si>
    <t>貿易に興味がある商社・メーカー</t>
  </si>
  <si>
    <t>お茶</t>
  </si>
  <si>
    <t>相談</t>
  </si>
  <si>
    <t>ローション</t>
  </si>
  <si>
    <t>児嶋さん</t>
  </si>
  <si>
    <t>マジックイベント</t>
  </si>
  <si>
    <t>新規立ち上げ、拡大</t>
  </si>
  <si>
    <t>マジック</t>
  </si>
  <si>
    <t>スポンサーしてくれる企業</t>
  </si>
  <si>
    <t>REMYさん</t>
  </si>
  <si>
    <t>都内駅近の飲食店オーナーや店長</t>
  </si>
  <si>
    <t>DaiSukeさん</t>
  </si>
  <si>
    <t>イベンター、広告代理店</t>
  </si>
  <si>
    <t>沈さん</t>
  </si>
  <si>
    <t>中国輸入</t>
  </si>
  <si>
    <t>日本のバイヤー、家電量販店</t>
  </si>
  <si>
    <t>松浪さん</t>
  </si>
  <si>
    <t>一人社長</t>
  </si>
  <si>
    <t>土井さん</t>
  </si>
  <si>
    <t>出張カメラマン</t>
  </si>
  <si>
    <t>写真とりたい人</t>
  </si>
  <si>
    <t>圷さん</t>
  </si>
  <si>
    <t>店舗デザイン</t>
  </si>
  <si>
    <t>飲食店リブランディングしたい人</t>
  </si>
  <si>
    <t>経営コンサルティング</t>
  </si>
  <si>
    <t>BNI新規立ち上げ中</t>
  </si>
  <si>
    <t>川村さん</t>
  </si>
  <si>
    <t>トラウマヒーリング</t>
  </si>
  <si>
    <t>集客サポート</t>
  </si>
  <si>
    <t>乃澤さん</t>
  </si>
  <si>
    <t>AI漫画</t>
  </si>
  <si>
    <t>物販スクール</t>
  </si>
  <si>
    <t>あらたな顧問先、クライアント</t>
  </si>
  <si>
    <t>金山さん</t>
  </si>
  <si>
    <t>EI</t>
  </si>
  <si>
    <t>ロジックで上手くいってるが、もっと成功したい人</t>
  </si>
  <si>
    <t>元BNIメンバー</t>
  </si>
  <si>
    <t>長井さん</t>
  </si>
  <si>
    <t>アントレプレナー支援</t>
  </si>
  <si>
    <t>日本橋にバーチャルオフィスを持ちたい人</t>
  </si>
  <si>
    <t>佐刀さん</t>
  </si>
  <si>
    <t>脳診断</t>
  </si>
  <si>
    <t>脳診断興味ある人、組織コンサル</t>
  </si>
  <si>
    <t>小川さん</t>
  </si>
  <si>
    <t>占い師のコンサル</t>
  </si>
  <si>
    <t>KBC</t>
  </si>
  <si>
    <t>市橋</t>
  </si>
  <si>
    <t>インテリアコーディネーター</t>
  </si>
  <si>
    <t>片桐</t>
  </si>
  <si>
    <t>外構業/デザインコンクリート</t>
  </si>
  <si>
    <t>鉄、アイアン加工</t>
  </si>
  <si>
    <t>門奈</t>
  </si>
  <si>
    <t>屋根工事/遮熱</t>
  </si>
  <si>
    <t>後藤</t>
  </si>
  <si>
    <t>アパレル/インフルエンサー</t>
  </si>
  <si>
    <t>萩原</t>
  </si>
  <si>
    <t>萩原兄</t>
  </si>
  <si>
    <t>車屋（旧車メイン）</t>
  </si>
  <si>
    <t>南保</t>
  </si>
  <si>
    <t>米澤</t>
  </si>
  <si>
    <t>webデザイナー</t>
  </si>
  <si>
    <t>販促デザイナー、動画</t>
  </si>
  <si>
    <t>小櫃</t>
  </si>
  <si>
    <t>青柳</t>
  </si>
  <si>
    <t>小田原</t>
  </si>
  <si>
    <t>厨房機器販売</t>
  </si>
  <si>
    <t>白川</t>
  </si>
  <si>
    <t>植物コーディネーター</t>
  </si>
  <si>
    <t>原</t>
  </si>
  <si>
    <t>ブラジル直産珈琲豆輸入</t>
  </si>
  <si>
    <t>総合建設業</t>
  </si>
  <si>
    <t>武田</t>
  </si>
  <si>
    <t>バイヤー(デパート/スーパー)</t>
  </si>
  <si>
    <t>家具、インテリア販売</t>
  </si>
  <si>
    <t>磯田</t>
  </si>
  <si>
    <t>リース会社(アプラス)</t>
  </si>
  <si>
    <t>稲垣</t>
  </si>
  <si>
    <t>デベロッパー、不動産</t>
  </si>
  <si>
    <t>小澤</t>
  </si>
  <si>
    <t>川合</t>
  </si>
  <si>
    <t>材木屋</t>
  </si>
  <si>
    <t>吉田</t>
  </si>
  <si>
    <t>建材/資材再販</t>
  </si>
  <si>
    <t>内山</t>
  </si>
  <si>
    <t>会計コンサル</t>
  </si>
  <si>
    <t>藤本</t>
  </si>
  <si>
    <t>医療コンサル</t>
  </si>
  <si>
    <t>補正下着</t>
  </si>
  <si>
    <t>堀</t>
  </si>
  <si>
    <t>barrelサウナ販売</t>
  </si>
  <si>
    <t>松野</t>
  </si>
  <si>
    <t>動画制作/SNS</t>
  </si>
  <si>
    <t>大久保</t>
  </si>
  <si>
    <t>ホームページ制作</t>
  </si>
  <si>
    <t>宮近</t>
  </si>
  <si>
    <t>観光/お土産屋</t>
  </si>
  <si>
    <t>大高</t>
  </si>
  <si>
    <t>布制作</t>
  </si>
  <si>
    <t>LINEコンサル</t>
  </si>
  <si>
    <t>海外ウッドデッキ材販売(海賊)</t>
  </si>
  <si>
    <t>寺澤</t>
  </si>
  <si>
    <t>サロンコンサル</t>
  </si>
  <si>
    <t>高畑</t>
  </si>
  <si>
    <t>コンクリート修繕</t>
  </si>
  <si>
    <t>フローリングワックス開発</t>
  </si>
  <si>
    <t>綱取</t>
  </si>
  <si>
    <t>小宅</t>
  </si>
  <si>
    <t>プレカット工場</t>
  </si>
  <si>
    <t>安立</t>
  </si>
  <si>
    <t>北山ゆう</t>
  </si>
  <si>
    <t>商材の全国展開</t>
  </si>
  <si>
    <t>友人</t>
  </si>
  <si>
    <t>兒玉かなこ</t>
  </si>
  <si>
    <t>仕事の全国展開</t>
  </si>
  <si>
    <t>坂本</t>
  </si>
  <si>
    <t>クラフトビール製造販売</t>
  </si>
  <si>
    <t>中辻</t>
  </si>
  <si>
    <t>着物ドレス</t>
  </si>
  <si>
    <t>フランチャイズラーメン</t>
  </si>
  <si>
    <t>神澤</t>
  </si>
  <si>
    <t>板金塗装・中古車</t>
  </si>
  <si>
    <t>藤吉</t>
  </si>
  <si>
    <t>内装業</t>
  </si>
  <si>
    <t>ガス工事</t>
  </si>
  <si>
    <t>厚味</t>
  </si>
  <si>
    <t>Webデザイナー</t>
  </si>
  <si>
    <t>樹脂粘土教室</t>
  </si>
  <si>
    <t>海外展開サポート・物販</t>
  </si>
  <si>
    <t>関口</t>
  </si>
  <si>
    <t>帽子製造</t>
  </si>
  <si>
    <t>AI事業</t>
  </si>
  <si>
    <t>エキゾチックレザー商品製造販売</t>
  </si>
  <si>
    <t>オンライン呉服店</t>
  </si>
  <si>
    <t>小笠</t>
  </si>
  <si>
    <t>刺繍着物メーカー</t>
  </si>
  <si>
    <t>岩佐</t>
  </si>
  <si>
    <t>日本製草履・バック</t>
  </si>
  <si>
    <t>時計店</t>
  </si>
  <si>
    <t>長井</t>
  </si>
  <si>
    <t>相続</t>
  </si>
  <si>
    <t>喜多</t>
  </si>
  <si>
    <t>就労支援</t>
  </si>
  <si>
    <t>サウナ・サロン経営</t>
  </si>
  <si>
    <t>當銘</t>
  </si>
  <si>
    <t>シロアリ退治業</t>
  </si>
  <si>
    <t>奥野</t>
  </si>
  <si>
    <t>車整備</t>
  </si>
  <si>
    <t>Haru</t>
  </si>
  <si>
    <t>辻本</t>
  </si>
  <si>
    <t>造園業</t>
  </si>
  <si>
    <t>高木</t>
  </si>
  <si>
    <t>サロン経営</t>
  </si>
  <si>
    <t>村上</t>
  </si>
  <si>
    <t>美容室</t>
  </si>
  <si>
    <t>Maiko</t>
  </si>
  <si>
    <t>ゴルフ場経営</t>
  </si>
  <si>
    <t>アウトドアグッツ製造</t>
  </si>
  <si>
    <t>清川</t>
  </si>
  <si>
    <t>脳トレピアノ教室</t>
  </si>
  <si>
    <t>藤田ひとみ</t>
  </si>
  <si>
    <t>日本製クラフト商品販売（海外）</t>
  </si>
  <si>
    <t>岩田</t>
  </si>
  <si>
    <t>生地商社</t>
  </si>
  <si>
    <t>岩澤</t>
  </si>
  <si>
    <t>ペットフード販売・サロン</t>
  </si>
  <si>
    <t>月森</t>
  </si>
  <si>
    <t>シューズ販売</t>
  </si>
  <si>
    <t>高山</t>
  </si>
  <si>
    <t>山田T</t>
  </si>
  <si>
    <t>WEBデザイン、美容</t>
  </si>
  <si>
    <t>1人で手が回らない</t>
  </si>
  <si>
    <t>西野入</t>
  </si>
  <si>
    <t>SNSマーケ、コミュニティ</t>
  </si>
  <si>
    <t>運営チームが欲しい</t>
  </si>
  <si>
    <t>ビジネスパートナー</t>
  </si>
  <si>
    <t>神山</t>
  </si>
  <si>
    <t>忙しい</t>
  </si>
  <si>
    <t>原田</t>
  </si>
  <si>
    <t>飲食、家事代行</t>
  </si>
  <si>
    <t>産休に入るため右腕が欲しい</t>
  </si>
  <si>
    <t>宮田</t>
  </si>
  <si>
    <t>社団シングルマザー協会</t>
  </si>
  <si>
    <t>コミュニティを広げたい</t>
  </si>
  <si>
    <t>知人</t>
  </si>
  <si>
    <t>井ノ口</t>
  </si>
  <si>
    <t>福祉NPO</t>
  </si>
  <si>
    <t>友人、知人</t>
  </si>
  <si>
    <t>遠藤</t>
  </si>
  <si>
    <t>美容医療</t>
  </si>
  <si>
    <t>営業がいない忙しすぎる</t>
  </si>
  <si>
    <t>池田</t>
  </si>
  <si>
    <t>車の保険コンシェルジュ</t>
  </si>
  <si>
    <t>紹介</t>
  </si>
  <si>
    <t>小森</t>
  </si>
  <si>
    <t>コスト削減</t>
  </si>
  <si>
    <t>小沼</t>
  </si>
  <si>
    <t>美容商材販売</t>
  </si>
  <si>
    <t>佐々木</t>
  </si>
  <si>
    <t>ペットトリミング</t>
  </si>
  <si>
    <t>金只</t>
  </si>
  <si>
    <t>エアステサロン</t>
  </si>
  <si>
    <t>クライアント？</t>
  </si>
  <si>
    <t>加藤M</t>
  </si>
  <si>
    <t>美容コンサル</t>
  </si>
  <si>
    <t>先輩</t>
  </si>
  <si>
    <t>わたべ</t>
  </si>
  <si>
    <t>webマーケ</t>
  </si>
  <si>
    <t>建設、プライム</t>
  </si>
  <si>
    <t>あさみ</t>
  </si>
  <si>
    <t>ビジネスコミュニティ仲間</t>
  </si>
  <si>
    <t>？</t>
  </si>
  <si>
    <t>料理教室</t>
  </si>
  <si>
    <t>しんさん」</t>
  </si>
  <si>
    <t>ごう</t>
  </si>
  <si>
    <t>飲食店オーナー</t>
  </si>
  <si>
    <t>あみ</t>
  </si>
  <si>
    <t>飯島博士</t>
  </si>
  <si>
    <t>福利厚生保険</t>
  </si>
  <si>
    <t>増田なほ</t>
  </si>
  <si>
    <t>リンパサロン</t>
  </si>
  <si>
    <t>お客様</t>
  </si>
  <si>
    <t>さちこ</t>
  </si>
  <si>
    <t>エクステサロン</t>
  </si>
  <si>
    <t>菅野</t>
  </si>
  <si>
    <t>デイサービス</t>
  </si>
  <si>
    <t>佐藤</t>
  </si>
  <si>
    <t>開運占い師</t>
  </si>
  <si>
    <t>まみ</t>
  </si>
  <si>
    <t>ウォーキング</t>
  </si>
  <si>
    <t>うめ</t>
  </si>
  <si>
    <t>毒だしサロン</t>
  </si>
  <si>
    <t>マーケ</t>
  </si>
  <si>
    <t>サイキョウ</t>
  </si>
  <si>
    <t>エクステ</t>
  </si>
  <si>
    <t>後輩</t>
  </si>
  <si>
    <t>かなこ</t>
  </si>
  <si>
    <t>かなえ</t>
  </si>
  <si>
    <t>介護ネイル</t>
  </si>
  <si>
    <t>相澤</t>
  </si>
  <si>
    <t>産業大麻</t>
  </si>
  <si>
    <t>ラム</t>
  </si>
  <si>
    <t>ナナ</t>
  </si>
  <si>
    <t>ちはる</t>
  </si>
  <si>
    <t>営業</t>
  </si>
  <si>
    <t>ツーさん</t>
  </si>
  <si>
    <t>断食道場</t>
  </si>
  <si>
    <t>ほんま</t>
  </si>
  <si>
    <t>健康商材</t>
  </si>
  <si>
    <t>ウェブマーケ</t>
  </si>
  <si>
    <t>坂上</t>
  </si>
  <si>
    <t>バストアップサロン</t>
  </si>
  <si>
    <t>細川</t>
  </si>
  <si>
    <t>ソニー保険</t>
  </si>
  <si>
    <t>ひとみ</t>
  </si>
  <si>
    <t>以前はサロン</t>
  </si>
  <si>
    <t>以前のクライアント</t>
  </si>
  <si>
    <t>商材販売</t>
  </si>
  <si>
    <t>以前自社社員</t>
  </si>
  <si>
    <t>渡井　みづき</t>
  </si>
  <si>
    <t>サロン</t>
  </si>
  <si>
    <t>渡井　宏敏</t>
  </si>
  <si>
    <t>酒販売</t>
  </si>
  <si>
    <t>加茂</t>
  </si>
  <si>
    <t>建築設計士</t>
  </si>
  <si>
    <t>芝田</t>
  </si>
  <si>
    <t>亀井</t>
  </si>
  <si>
    <t>育成コンサル</t>
  </si>
  <si>
    <t>腸活コンサル</t>
  </si>
  <si>
    <t>川崎</t>
  </si>
  <si>
    <t>不動産販売</t>
  </si>
  <si>
    <t>矢野</t>
  </si>
  <si>
    <t>湯本</t>
  </si>
  <si>
    <t>サイネージ</t>
  </si>
  <si>
    <t>梨販売</t>
  </si>
  <si>
    <t>川村</t>
  </si>
  <si>
    <t>紙販売</t>
  </si>
  <si>
    <t>松本</t>
  </si>
  <si>
    <t>会計士</t>
  </si>
  <si>
    <t>小山</t>
  </si>
  <si>
    <t>観葉植物販売</t>
  </si>
  <si>
    <t>辻田</t>
  </si>
  <si>
    <t>SNSコンサル</t>
  </si>
  <si>
    <t>村田</t>
  </si>
  <si>
    <t>BJ</t>
  </si>
  <si>
    <t>矢崎</t>
  </si>
  <si>
    <t>ロイドリー</t>
  </si>
  <si>
    <t>AIセミナー</t>
  </si>
  <si>
    <t>厚地</t>
  </si>
  <si>
    <t>カラーコーディネーター</t>
  </si>
  <si>
    <t>武藤</t>
  </si>
  <si>
    <t>ワイン販売</t>
  </si>
  <si>
    <t>髙村</t>
  </si>
  <si>
    <t>大石</t>
  </si>
  <si>
    <t>マヤ暦</t>
  </si>
  <si>
    <t>及川</t>
  </si>
  <si>
    <t>ＦＰ</t>
  </si>
  <si>
    <t>村松</t>
  </si>
  <si>
    <t>茶業</t>
  </si>
  <si>
    <t>市川</t>
  </si>
  <si>
    <t>古野</t>
  </si>
  <si>
    <t>発明家</t>
  </si>
  <si>
    <t>小泉</t>
  </si>
  <si>
    <t>ＷＥＢコンサル</t>
  </si>
  <si>
    <t>宮守</t>
  </si>
  <si>
    <t>広告コンサル</t>
  </si>
  <si>
    <t>河村</t>
  </si>
  <si>
    <t>マンゴー農園</t>
  </si>
  <si>
    <t>西尾</t>
  </si>
  <si>
    <t>出汁屋</t>
  </si>
  <si>
    <t>杉永</t>
  </si>
  <si>
    <t>メディアコンサル</t>
  </si>
  <si>
    <t>ペットビジネス</t>
  </si>
  <si>
    <t>ＵＮＩＱ</t>
  </si>
  <si>
    <t>肉団</t>
  </si>
  <si>
    <t>岡田</t>
  </si>
  <si>
    <t>道の駅コンサル</t>
  </si>
  <si>
    <t>見城</t>
  </si>
  <si>
    <t>桒原</t>
  </si>
  <si>
    <t>人材コンサル</t>
  </si>
  <si>
    <t>野村</t>
  </si>
  <si>
    <t>宇治直樹</t>
  </si>
  <si>
    <t>経営者仲間</t>
  </si>
  <si>
    <t>赤松宏樹</t>
  </si>
  <si>
    <t>木材加工</t>
  </si>
  <si>
    <t>井口康司</t>
  </si>
  <si>
    <t>ステンレス研磨</t>
  </si>
  <si>
    <t>板倉正幸</t>
  </si>
  <si>
    <t>ドライビングサポート</t>
  </si>
  <si>
    <t>牛垣伸太</t>
  </si>
  <si>
    <t>幕屋</t>
  </si>
  <si>
    <t>岡本誠</t>
  </si>
  <si>
    <t>肉屋</t>
  </si>
  <si>
    <t>加賀田翔馬</t>
  </si>
  <si>
    <t>LP</t>
  </si>
  <si>
    <t>西村裕</t>
  </si>
  <si>
    <t>パソコン屋</t>
  </si>
  <si>
    <t>西村卓晃</t>
  </si>
  <si>
    <t>仏具屋</t>
  </si>
  <si>
    <t>川端麻裕</t>
  </si>
  <si>
    <t>小林諭卓</t>
  </si>
  <si>
    <t>写真館</t>
  </si>
  <si>
    <t>志水亮介</t>
  </si>
  <si>
    <t>須一剛</t>
  </si>
  <si>
    <t>珈琲屋</t>
  </si>
  <si>
    <t>田中康嗣</t>
  </si>
  <si>
    <t>津本直義</t>
  </si>
  <si>
    <t>鳥越直之</t>
  </si>
  <si>
    <t>中井祐勝</t>
  </si>
  <si>
    <t>畳屋</t>
  </si>
  <si>
    <t>中田貴之</t>
  </si>
  <si>
    <t>運送屋</t>
  </si>
  <si>
    <t>早瀬愛子</t>
  </si>
  <si>
    <t>廣田勤</t>
  </si>
  <si>
    <t>制服卸</t>
  </si>
  <si>
    <t>正影雄士</t>
  </si>
  <si>
    <t>三宅貴也</t>
  </si>
  <si>
    <t>村上琢磨</t>
  </si>
  <si>
    <t>呉服屋</t>
  </si>
  <si>
    <t>森岡洋平</t>
  </si>
  <si>
    <t>森元宏</t>
  </si>
  <si>
    <t>エクステリア</t>
  </si>
  <si>
    <t>矢野優</t>
  </si>
  <si>
    <t>教材屋</t>
  </si>
  <si>
    <t>山本明男</t>
  </si>
  <si>
    <t>造園屋</t>
  </si>
  <si>
    <t>山本宜弘</t>
  </si>
  <si>
    <t>ペットショップ</t>
  </si>
  <si>
    <t>山本浩道</t>
  </si>
  <si>
    <t>和菓子屋</t>
  </si>
  <si>
    <t>木本康大</t>
  </si>
  <si>
    <t>イベント業</t>
  </si>
  <si>
    <t>生駒志</t>
  </si>
  <si>
    <t>中村亜依</t>
  </si>
  <si>
    <t>結婚相談所</t>
  </si>
  <si>
    <t>尾崎加恵</t>
  </si>
  <si>
    <t>メンターサポート</t>
  </si>
  <si>
    <t>田中未来</t>
  </si>
  <si>
    <t>筋膜リリース</t>
  </si>
  <si>
    <t>梅田こうえつ</t>
  </si>
  <si>
    <t>エクステリア建材</t>
  </si>
  <si>
    <t>藤井ともはる</t>
  </si>
  <si>
    <t>若者採用支援</t>
  </si>
  <si>
    <t>福森慎太郎</t>
  </si>
  <si>
    <t>サッカースクール</t>
  </si>
  <si>
    <t>塩尻大輔</t>
  </si>
  <si>
    <t>保険・企画</t>
  </si>
  <si>
    <t>本郷理英子</t>
  </si>
  <si>
    <t>高橋亨果</t>
  </si>
  <si>
    <t>保険・記念品</t>
  </si>
  <si>
    <t>原田祐一郎</t>
  </si>
  <si>
    <t>企画屋</t>
  </si>
  <si>
    <t>藤井寛幸</t>
  </si>
  <si>
    <t>健康コンサル</t>
  </si>
  <si>
    <t>守屋孝一</t>
  </si>
  <si>
    <t>レジン製造</t>
  </si>
  <si>
    <t>小西豊</t>
  </si>
  <si>
    <t>活版印刷</t>
  </si>
  <si>
    <t>平松未由季</t>
  </si>
  <si>
    <t>アップサイクル</t>
  </si>
  <si>
    <t>川村ゆうた</t>
  </si>
  <si>
    <t>キクラゲ</t>
  </si>
  <si>
    <t>小原裕美</t>
  </si>
  <si>
    <t>キャリアコーチング</t>
  </si>
  <si>
    <t>後藤Y</t>
  </si>
  <si>
    <t>パーソナルトレーナーと人材紹介事業</t>
  </si>
  <si>
    <t>鈴木H</t>
  </si>
  <si>
    <t>健康、食と睡眠、よもぎ蒸し</t>
  </si>
  <si>
    <t>井手H</t>
  </si>
  <si>
    <t>お茶屋さん</t>
  </si>
  <si>
    <t>お絵描きクリエイター</t>
  </si>
  <si>
    <t>吉田H</t>
  </si>
  <si>
    <t>健康事業（ニュースキン）</t>
  </si>
  <si>
    <t>川口T</t>
  </si>
  <si>
    <t>ITコンサルタント、コスト削減</t>
  </si>
  <si>
    <t>一ノ瀬Y</t>
  </si>
  <si>
    <t>腸内ケアイスト</t>
  </si>
  <si>
    <t>中村M</t>
  </si>
  <si>
    <t>ヘアメイク（出張）</t>
  </si>
  <si>
    <t>有田M</t>
  </si>
  <si>
    <t>イベント企画・運営・サポート、カフェ開業サポート</t>
  </si>
  <si>
    <t>織田Y</t>
  </si>
  <si>
    <t>ベトナム進出相談</t>
  </si>
  <si>
    <t>吉永T</t>
  </si>
  <si>
    <t>ミュージシャン</t>
  </si>
  <si>
    <t>渡部T</t>
  </si>
  <si>
    <t>保育事業</t>
  </si>
  <si>
    <t>林（三原）M</t>
  </si>
  <si>
    <t>オンライン秘書</t>
  </si>
  <si>
    <t>梅川H</t>
  </si>
  <si>
    <t>FP、整理収納アドバイザー、終活アドバイザー</t>
  </si>
  <si>
    <t>折笠S</t>
  </si>
  <si>
    <t>福見K</t>
  </si>
  <si>
    <t>潜在意識・量子エネルギー・脳科学・スピリチュアル の知見を活かしたメンタリングを提供</t>
  </si>
  <si>
    <t>森M</t>
  </si>
  <si>
    <t>事務代行サービス、レイキ・アニマルコミュニケーター</t>
  </si>
  <si>
    <t>吉田M</t>
  </si>
  <si>
    <t>山田M</t>
  </si>
  <si>
    <t>イメージコンサルタント</t>
  </si>
  <si>
    <t>山口A</t>
  </si>
  <si>
    <t>おうちナレーター</t>
  </si>
  <si>
    <t>掛端A</t>
  </si>
  <si>
    <t>間取り図鑑定士</t>
  </si>
  <si>
    <t>宮澤M</t>
  </si>
  <si>
    <t>保険代理店、ヘッドマッサージ、腸もみ</t>
  </si>
  <si>
    <t>土井A</t>
  </si>
  <si>
    <t>薬膳コーチ、ファイルプロファイリング</t>
  </si>
  <si>
    <t>居山S</t>
  </si>
  <si>
    <t>集客特化のTikTok、Instagramの運用代行</t>
  </si>
  <si>
    <t>花田A</t>
  </si>
  <si>
    <t>整体サロン</t>
  </si>
  <si>
    <t>青島Y</t>
  </si>
  <si>
    <t>IT専門人材事業（フリーランス、転職、派遣）</t>
  </si>
  <si>
    <t>宮守S</t>
  </si>
  <si>
    <t>マーケティングができるビジネス快運鑑定士</t>
  </si>
  <si>
    <t>三浦M</t>
  </si>
  <si>
    <t>リラクサロン</t>
  </si>
  <si>
    <t>平山Y</t>
  </si>
  <si>
    <t>オンライン家庭教師</t>
  </si>
  <si>
    <t>高津M</t>
  </si>
  <si>
    <t>ウエディングプランナー</t>
  </si>
  <si>
    <t>東Y</t>
  </si>
  <si>
    <t>伝記作家、【心奥探訪】作者、【語り場4U】共同オーナー、【株式会社hare value】相談役、【私立アカナツ放課後学園】学園長</t>
  </si>
  <si>
    <t>和泉A</t>
  </si>
  <si>
    <t>和久井K</t>
  </si>
  <si>
    <t>情報営業コンサルティング</t>
  </si>
  <si>
    <t>川瀬Y</t>
  </si>
  <si>
    <t>脳リバウンドダイエットコーチ</t>
  </si>
  <si>
    <t>米内口T</t>
  </si>
  <si>
    <t>経営者コミュニティ「明日会」</t>
  </si>
  <si>
    <t>鴫原T</t>
  </si>
  <si>
    <t>資産形成ファイナンシャルアドバイザー</t>
  </si>
  <si>
    <t>植本R</t>
  </si>
  <si>
    <t>ゆるトレ婚活応援</t>
  </si>
  <si>
    <t>田部井R</t>
  </si>
  <si>
    <t>交流会コミュニティの運営・社長の左腕派遣</t>
  </si>
  <si>
    <t>木下A</t>
  </si>
  <si>
    <t>大島S</t>
  </si>
  <si>
    <t>國分N</t>
  </si>
  <si>
    <t>痩身カウンセラー</t>
  </si>
  <si>
    <t>大下A</t>
  </si>
  <si>
    <t>妄想からビジネスコンセプトを作る専門家</t>
  </si>
  <si>
    <t>長谷川A</t>
  </si>
  <si>
    <t>伊庭K</t>
  </si>
  <si>
    <t>ぬいぐるみ心理学</t>
  </si>
  <si>
    <t>村山K</t>
  </si>
  <si>
    <t>飯田Y</t>
  </si>
  <si>
    <t>女性事業サポートコミュニティ</t>
  </si>
  <si>
    <t>羽柴C</t>
  </si>
  <si>
    <t>水の事業</t>
  </si>
  <si>
    <t>山口G</t>
  </si>
  <si>
    <t>住職</t>
  </si>
  <si>
    <t>大須賀T</t>
  </si>
  <si>
    <t>インドネシア人の育成、派遣・紹介業</t>
  </si>
  <si>
    <t>谷藤M</t>
  </si>
  <si>
    <t>キャリアカウンセリング</t>
  </si>
  <si>
    <t>大河内K</t>
  </si>
  <si>
    <t>カスタマーサポート（コンタクトセンター）構築デザイン／エンゲージメント向上コンサル／GoogleWorkspaceを活用したスモールDXコンサル</t>
  </si>
  <si>
    <t>中村N</t>
  </si>
  <si>
    <t>外国人人材の日本語教師</t>
  </si>
  <si>
    <t>徳田A</t>
  </si>
  <si>
    <t>人材紹介事業、保険共済事業、街コンイベント企画運営</t>
  </si>
  <si>
    <t>高野K</t>
  </si>
  <si>
    <t>健康美容コンサルタント</t>
  </si>
  <si>
    <t>飯塚N</t>
  </si>
  <si>
    <t>砂K</t>
  </si>
  <si>
    <t>声優・役者・シンガー・ボイストレーナー・フォトグラファー</t>
  </si>
  <si>
    <t>平田S</t>
  </si>
  <si>
    <t>海外人材派遣</t>
  </si>
  <si>
    <t>冨吉S</t>
  </si>
  <si>
    <t>葬儀社　終活イベンター</t>
  </si>
  <si>
    <t>平松K</t>
  </si>
  <si>
    <t>介護福祉士</t>
  </si>
  <si>
    <t>竹下S</t>
  </si>
  <si>
    <t>ウォーターサーバー、訪問看護</t>
  </si>
  <si>
    <t>横田さん</t>
  </si>
  <si>
    <t>ビルメン</t>
  </si>
  <si>
    <t>五味岡さん</t>
  </si>
  <si>
    <t>神谷さん</t>
  </si>
  <si>
    <t>藤沢さん</t>
  </si>
  <si>
    <t>畑さん</t>
  </si>
  <si>
    <t>後藤さん</t>
  </si>
  <si>
    <t>投資</t>
  </si>
  <si>
    <t>徳丸さん</t>
  </si>
  <si>
    <t>田村さん</t>
  </si>
  <si>
    <t>南川さん</t>
  </si>
  <si>
    <t>製造業</t>
  </si>
  <si>
    <t>柴生さん</t>
  </si>
  <si>
    <t>喜多さん</t>
  </si>
  <si>
    <t>介護業</t>
  </si>
  <si>
    <t>野村さん</t>
  </si>
  <si>
    <t>團上さん</t>
  </si>
  <si>
    <t>下永さん</t>
  </si>
  <si>
    <t>平久</t>
  </si>
  <si>
    <t>歯医者</t>
  </si>
  <si>
    <t>立石</t>
  </si>
  <si>
    <t>ダンス講師</t>
  </si>
  <si>
    <t>マーク</t>
  </si>
  <si>
    <t>中古車輸出</t>
  </si>
  <si>
    <t>森山</t>
  </si>
  <si>
    <t>小笠さん</t>
  </si>
  <si>
    <t>橋村</t>
  </si>
  <si>
    <t>司法書士</t>
  </si>
  <si>
    <t>西島</t>
  </si>
  <si>
    <t>坂井</t>
  </si>
  <si>
    <t>清掃</t>
  </si>
  <si>
    <t>柳井</t>
  </si>
  <si>
    <t>轟</t>
  </si>
  <si>
    <t>自動車販売</t>
  </si>
  <si>
    <t>八百屋</t>
  </si>
  <si>
    <t>朝田</t>
  </si>
  <si>
    <t>道上</t>
  </si>
  <si>
    <t>速水</t>
  </si>
  <si>
    <t>葬儀</t>
  </si>
  <si>
    <t>橋本</t>
  </si>
  <si>
    <t>弁理士</t>
  </si>
  <si>
    <t>下井</t>
  </si>
  <si>
    <t>山川</t>
  </si>
  <si>
    <t>山田さん</t>
  </si>
  <si>
    <t>大橋</t>
  </si>
  <si>
    <t>消防設備</t>
  </si>
  <si>
    <t>山岸</t>
  </si>
  <si>
    <t>梱包</t>
  </si>
  <si>
    <t>山田　裕紀</t>
  </si>
  <si>
    <t>建築設計</t>
  </si>
  <si>
    <t>諏訪　たけし</t>
  </si>
  <si>
    <t>いぐさ製本製造</t>
  </si>
  <si>
    <t>榊原</t>
  </si>
  <si>
    <t>建設管理会社</t>
  </si>
  <si>
    <t>光本</t>
  </si>
  <si>
    <t>近藤　望</t>
  </si>
  <si>
    <t>山本　じゅん</t>
  </si>
  <si>
    <t>通信/ビルメンテ</t>
  </si>
  <si>
    <t>城市</t>
  </si>
  <si>
    <t>工務店/不動産</t>
  </si>
  <si>
    <t>土倉　かな</t>
  </si>
  <si>
    <t>いぐさ表卸し</t>
  </si>
  <si>
    <t>岡本大輔</t>
  </si>
  <si>
    <t>不動産/質屋</t>
  </si>
  <si>
    <t xml:space="preserve">香川　</t>
  </si>
  <si>
    <t>エクステリア/リフォーム</t>
  </si>
  <si>
    <t>藤原　あきとし</t>
  </si>
  <si>
    <t>石材卸し</t>
  </si>
  <si>
    <t>野上</t>
  </si>
  <si>
    <t>建築カメラマン</t>
  </si>
  <si>
    <t>柘野　なおき</t>
  </si>
  <si>
    <t>乳酸菌飲料製造</t>
  </si>
  <si>
    <t>中山　かずまさ</t>
  </si>
  <si>
    <t>産廃業者</t>
  </si>
  <si>
    <t>堀口　真伍</t>
  </si>
  <si>
    <t>木工製品製造</t>
  </si>
  <si>
    <t>三宅　博雄</t>
  </si>
  <si>
    <t>田内</t>
  </si>
  <si>
    <t>高草木</t>
  </si>
  <si>
    <t>販路開拓アドバイザー</t>
  </si>
  <si>
    <t>大倉　俊輔</t>
  </si>
  <si>
    <t>小田　善介</t>
  </si>
  <si>
    <t>乳製品販売</t>
  </si>
  <si>
    <t>國米</t>
  </si>
  <si>
    <t>阿部</t>
  </si>
  <si>
    <t>雑貨卸し</t>
  </si>
  <si>
    <t>大野</t>
  </si>
  <si>
    <t>篠原</t>
  </si>
  <si>
    <t>広告代理店/美容</t>
  </si>
  <si>
    <t>栗原</t>
  </si>
  <si>
    <t>木原</t>
  </si>
  <si>
    <t>紙製品製造</t>
  </si>
  <si>
    <t>帆布製品製造</t>
  </si>
  <si>
    <t xml:space="preserve">鳥居　</t>
  </si>
  <si>
    <t>ライセンシー業</t>
  </si>
  <si>
    <t>松崎さん</t>
  </si>
  <si>
    <t>教室展開</t>
  </si>
  <si>
    <t>千田さん</t>
  </si>
  <si>
    <t>アパレルECサイト</t>
  </si>
  <si>
    <t>小出さん</t>
  </si>
  <si>
    <t>フィルター</t>
  </si>
  <si>
    <t>有馬さん</t>
  </si>
  <si>
    <t>服部さん</t>
  </si>
  <si>
    <t>美容店舗運営</t>
  </si>
  <si>
    <t>小山さん</t>
  </si>
  <si>
    <t>脳洗浄</t>
  </si>
  <si>
    <t>大金さん</t>
  </si>
  <si>
    <t>細井さん</t>
  </si>
  <si>
    <t>築館さん</t>
  </si>
  <si>
    <t>バスケチーム選手/営業</t>
  </si>
  <si>
    <t>芳川さん</t>
  </si>
  <si>
    <t>婚活・ワークショップ</t>
  </si>
  <si>
    <t>大谷さん</t>
  </si>
  <si>
    <t>婚活</t>
  </si>
  <si>
    <t>痩身、脱毛</t>
  </si>
  <si>
    <t>佐竹さん</t>
  </si>
  <si>
    <t>川島さん</t>
  </si>
  <si>
    <t>Instagram運用</t>
  </si>
  <si>
    <t>佐川さん</t>
  </si>
  <si>
    <t>整体業</t>
  </si>
  <si>
    <t>江原さん</t>
  </si>
  <si>
    <t>インストラクター</t>
  </si>
  <si>
    <t>小宮山さん</t>
  </si>
  <si>
    <t>美容室経営</t>
  </si>
  <si>
    <t>辻野さん</t>
  </si>
  <si>
    <t>仲井さん</t>
  </si>
  <si>
    <t>ライフコンサルタント</t>
  </si>
  <si>
    <t>石川さん</t>
  </si>
  <si>
    <t>栄養士</t>
  </si>
  <si>
    <t>嶋田さん</t>
  </si>
  <si>
    <t>インタビュー</t>
  </si>
  <si>
    <t>小森さん</t>
  </si>
  <si>
    <t>森近さん</t>
  </si>
  <si>
    <t>松元さん</t>
  </si>
  <si>
    <t>同業</t>
  </si>
  <si>
    <t>山下さん</t>
  </si>
  <si>
    <t>ペット整体業</t>
  </si>
  <si>
    <t>川合さん</t>
  </si>
  <si>
    <t>食アドバイザー</t>
  </si>
  <si>
    <t>貴代さん</t>
  </si>
  <si>
    <t>グルテンフリー</t>
  </si>
  <si>
    <t>早野さん</t>
  </si>
  <si>
    <t>集客サイト</t>
  </si>
  <si>
    <t>神野さん</t>
  </si>
  <si>
    <t>濱田さん</t>
  </si>
  <si>
    <t>稲川さん</t>
  </si>
  <si>
    <t>広告漫画</t>
  </si>
  <si>
    <t>柳下さん</t>
  </si>
  <si>
    <t>ダイエット</t>
  </si>
  <si>
    <t>相澤さん</t>
  </si>
  <si>
    <t>接客マナー</t>
  </si>
  <si>
    <t>竹口さん</t>
  </si>
  <si>
    <t>コンテンツマーケティング</t>
  </si>
  <si>
    <t>大井さん</t>
  </si>
  <si>
    <t>窓ガラスフィルム</t>
  </si>
  <si>
    <t>栄養コンサル</t>
  </si>
  <si>
    <t>渡邉さん</t>
  </si>
  <si>
    <t>NPO/スポーツクラブ運営</t>
  </si>
  <si>
    <t>山本さん</t>
  </si>
  <si>
    <t>太陽光</t>
  </si>
  <si>
    <t>畑元</t>
  </si>
  <si>
    <t>熱効率向上設備</t>
  </si>
  <si>
    <t>小早川</t>
  </si>
  <si>
    <t>コミュニティ集客</t>
  </si>
  <si>
    <t>小野寺</t>
  </si>
  <si>
    <t>大学生サステナ事業</t>
  </si>
  <si>
    <t xml:space="preserve">
NCK塗料の展開：シンナー不足に対応し、水性塗料への切り替え提案を地元塗装業者と協議中</t>
  </si>
  <si>
    <t>大門</t>
  </si>
  <si>
    <t>サステナの森運営</t>
  </si>
  <si>
    <t>小堀</t>
  </si>
  <si>
    <t>環境コンサルタント</t>
  </si>
  <si>
    <t>石野</t>
  </si>
  <si>
    <t>重油業務効率向上</t>
  </si>
  <si>
    <t>桑島</t>
  </si>
  <si>
    <t>ESBT導入支援</t>
  </si>
  <si>
    <t>金井</t>
  </si>
  <si>
    <t>数値で見える化ツール</t>
  </si>
  <si>
    <t>サステナ商材</t>
  </si>
  <si>
    <t>石油王のカレー</t>
  </si>
  <si>
    <t>ほさかたすく</t>
  </si>
  <si>
    <t>重機損保</t>
  </si>
  <si>
    <t>五十嵐しょうへい</t>
  </si>
  <si>
    <t>焼肉店</t>
  </si>
  <si>
    <t>峯尾みつなり</t>
  </si>
  <si>
    <t>青田</t>
  </si>
  <si>
    <t>解体</t>
  </si>
  <si>
    <t>北島</t>
  </si>
  <si>
    <t>車椅子</t>
  </si>
  <si>
    <t>さいとうしょうぶん</t>
  </si>
  <si>
    <t>浅川じん</t>
  </si>
  <si>
    <t>牛尾</t>
  </si>
  <si>
    <t>いしず</t>
  </si>
  <si>
    <t>学習塾</t>
  </si>
  <si>
    <t>山田</t>
  </si>
  <si>
    <t>SVリーグ</t>
  </si>
  <si>
    <t>スポーツ用品</t>
  </si>
  <si>
    <t>奈良</t>
  </si>
  <si>
    <t>スクール</t>
  </si>
  <si>
    <t>田中とも</t>
  </si>
  <si>
    <t>チケットぴあ</t>
  </si>
  <si>
    <t>田中いくろう</t>
  </si>
  <si>
    <t>富士通</t>
  </si>
  <si>
    <t>多田</t>
  </si>
  <si>
    <t>JFA</t>
  </si>
  <si>
    <t>風間</t>
  </si>
  <si>
    <t>なでしこ</t>
  </si>
  <si>
    <t>岸野</t>
  </si>
  <si>
    <t>スポーツ</t>
  </si>
  <si>
    <t>安田</t>
  </si>
  <si>
    <t>管理</t>
  </si>
  <si>
    <t>渡部</t>
  </si>
  <si>
    <t>ベンチャー</t>
  </si>
  <si>
    <t>木内</t>
  </si>
  <si>
    <t>WEBマーケット</t>
  </si>
  <si>
    <t>重油</t>
  </si>
  <si>
    <t>近藤まさや</t>
  </si>
  <si>
    <t>学生支援</t>
  </si>
  <si>
    <t>東大阪製造業</t>
  </si>
  <si>
    <t>常盤</t>
  </si>
  <si>
    <t>いなみ</t>
  </si>
  <si>
    <t>さいとうこうすけ</t>
  </si>
  <si>
    <t>平塚しげき</t>
  </si>
  <si>
    <t>石材</t>
  </si>
  <si>
    <t>板倉</t>
  </si>
  <si>
    <t>芸能</t>
  </si>
  <si>
    <t>近藤</t>
  </si>
  <si>
    <t>電気</t>
  </si>
  <si>
    <t>江口</t>
  </si>
  <si>
    <t>田上</t>
  </si>
  <si>
    <t>菓子</t>
  </si>
  <si>
    <t>鶴園</t>
  </si>
  <si>
    <t>平間</t>
  </si>
  <si>
    <t>自動車</t>
  </si>
  <si>
    <t>三村</t>
  </si>
  <si>
    <t>リサイクル</t>
  </si>
  <si>
    <t>名和</t>
  </si>
  <si>
    <t>畔高</t>
  </si>
  <si>
    <t>事務機</t>
  </si>
  <si>
    <t>古物</t>
  </si>
  <si>
    <t>神代</t>
  </si>
  <si>
    <t>平山</t>
  </si>
  <si>
    <t>内装</t>
  </si>
  <si>
    <t>只野優子</t>
  </si>
  <si>
    <t>三浦あつひろ</t>
  </si>
  <si>
    <t>黒木直一郎</t>
  </si>
  <si>
    <t>仲村りえ</t>
  </si>
  <si>
    <t>三浦恵さん</t>
  </si>
  <si>
    <t>経営コンサル/方眼ノートトレーナー</t>
  </si>
  <si>
    <t>中小企業の社長</t>
  </si>
  <si>
    <t>4/27 DM</t>
  </si>
  <si>
    <t>高木亜紀さん</t>
  </si>
  <si>
    <t>ヒーラー</t>
  </si>
  <si>
    <t>マルシェ主催者</t>
  </si>
  <si>
    <t>山田智子さん</t>
  </si>
  <si>
    <t>茶道家</t>
  </si>
  <si>
    <t>茶道/マナーに興味のある社長</t>
  </si>
  <si>
    <t>藤末匠吾さん</t>
  </si>
  <si>
    <t>ライバー事務所社長</t>
  </si>
  <si>
    <t>ライバーになりたい/代理店やりたい人</t>
  </si>
  <si>
    <t>池上ゆきこさん</t>
  </si>
  <si>
    <t>タロット占い</t>
  </si>
  <si>
    <t>占いに興味がある人</t>
  </si>
  <si>
    <t>川崎真紀さん</t>
  </si>
  <si>
    <t>管理栄養士の指導を受けたい人</t>
  </si>
  <si>
    <t>西川雅弘さん</t>
  </si>
  <si>
    <t>不動産売買</t>
  </si>
  <si>
    <t>細田社長</t>
  </si>
  <si>
    <t>佐藤きよみさん</t>
  </si>
  <si>
    <t>ememariサプリメント生産/販売</t>
  </si>
  <si>
    <t>ememariの認知度上げられる</t>
  </si>
  <si>
    <t>三國かおりさん</t>
  </si>
  <si>
    <t>秘書/文具店</t>
  </si>
  <si>
    <t>北海道の人</t>
  </si>
  <si>
    <t>井上由梨絵さん</t>
  </si>
  <si>
    <t>骨格整体セラピスト</t>
  </si>
  <si>
    <t>山形の人</t>
  </si>
  <si>
    <t>飯田さん</t>
  </si>
  <si>
    <t>キッチン屋さん</t>
  </si>
  <si>
    <t>不動産、ハウスメーカー</t>
  </si>
  <si>
    <t>鈴木真也さん</t>
  </si>
  <si>
    <t>霊柩車の社長</t>
  </si>
  <si>
    <t>静岡県民の人</t>
  </si>
  <si>
    <t>小畑トモコさん</t>
  </si>
  <si>
    <t>知り合い</t>
  </si>
  <si>
    <t>撮影したい人</t>
  </si>
  <si>
    <t>伊藤希さん</t>
  </si>
  <si>
    <t>エステティシャン</t>
  </si>
  <si>
    <t>美顔になりたい人</t>
  </si>
  <si>
    <t>井上千春さん</t>
  </si>
  <si>
    <t>ミスコン主催</t>
  </si>
  <si>
    <t>出場者/スポンサー</t>
  </si>
  <si>
    <t>山本あきひとさん</t>
  </si>
  <si>
    <t>メディア関連</t>
  </si>
  <si>
    <t>メディアに興味のある人</t>
  </si>
  <si>
    <t>遠藤さん</t>
  </si>
  <si>
    <t>オーダメイドスーツ屋さん</t>
  </si>
  <si>
    <t>スーツを作りたい人</t>
  </si>
  <si>
    <t>マッキー</t>
  </si>
  <si>
    <t>メットライフ生命</t>
  </si>
  <si>
    <t>相澤次郎さん</t>
  </si>
  <si>
    <t>お米屋さん</t>
  </si>
  <si>
    <t>日本を米で元気にしたい人</t>
  </si>
  <si>
    <t>ひとみさん</t>
  </si>
  <si>
    <t>脱毛</t>
  </si>
  <si>
    <t>私がお客</t>
  </si>
  <si>
    <t>脱毛したい人</t>
  </si>
  <si>
    <t>茅野瞳さん</t>
  </si>
  <si>
    <t>広報</t>
  </si>
  <si>
    <t>広告したい人</t>
  </si>
  <si>
    <t>古川ななさん</t>
  </si>
  <si>
    <t>秘書/LP制作</t>
  </si>
  <si>
    <t>オンラインビジネス</t>
  </si>
  <si>
    <t>あいさん</t>
  </si>
  <si>
    <t>スイーツ制作販売</t>
  </si>
  <si>
    <t>ヘルシーになりたい人</t>
  </si>
  <si>
    <t>hira.tripさん</t>
  </si>
  <si>
    <t>旅インフルエンサー</t>
  </si>
  <si>
    <t>女性コミュニティ</t>
  </si>
  <si>
    <t>ねんねまま</t>
  </si>
  <si>
    <t>育児コンシェルジュ寝かしつけ専門</t>
  </si>
  <si>
    <t>育児に悩むお母様</t>
  </si>
  <si>
    <t>金谷</t>
  </si>
  <si>
    <t>和菓子移動販売</t>
  </si>
  <si>
    <t>新規事業展開</t>
  </si>
  <si>
    <t>神麻</t>
  </si>
  <si>
    <t>ジェラート製造卸</t>
  </si>
  <si>
    <t>ジェラート卸先の拡大</t>
  </si>
  <si>
    <t>吾妻</t>
  </si>
  <si>
    <t>自動車整備　販売</t>
  </si>
  <si>
    <t>観光バス</t>
  </si>
  <si>
    <t>新規事業の立ち上げ</t>
  </si>
  <si>
    <t>自動車硝子</t>
  </si>
  <si>
    <t>運送業</t>
  </si>
  <si>
    <t>小野寺ひろとし</t>
  </si>
  <si>
    <t>タクシー、貸し切りバス</t>
  </si>
  <si>
    <t>ライドシェアの立ち上げ</t>
  </si>
  <si>
    <t>芳賀孝太郎</t>
  </si>
  <si>
    <t>山崎</t>
  </si>
  <si>
    <t>製餡業</t>
  </si>
  <si>
    <t>卸し先の拡大</t>
  </si>
  <si>
    <t>包装資材おろし</t>
  </si>
  <si>
    <t>取引先の拡大</t>
  </si>
  <si>
    <t>畠山ひろえ</t>
  </si>
  <si>
    <t>高級ジュエリー</t>
  </si>
  <si>
    <t>姉</t>
  </si>
  <si>
    <t>千葉</t>
  </si>
  <si>
    <t>スムーズな事業承継</t>
  </si>
  <si>
    <t>小山ひろたか</t>
  </si>
  <si>
    <t>洋菓子屋</t>
  </si>
  <si>
    <t>事業拡大に伴う人材の確保</t>
  </si>
  <si>
    <t>小野寺やすただ</t>
  </si>
  <si>
    <t>カフェオーナー</t>
  </si>
  <si>
    <t>斉藤よしたろう</t>
  </si>
  <si>
    <t>水産加工</t>
  </si>
  <si>
    <t>田近</t>
  </si>
  <si>
    <t>おにぎり専門店</t>
  </si>
  <si>
    <t>おにぎり専門店立ち上げたばかり</t>
  </si>
  <si>
    <t>小野寺あつし</t>
  </si>
  <si>
    <t>生花運搬業</t>
  </si>
  <si>
    <t>尾形ながはる</t>
  </si>
  <si>
    <t>エネルギー、アミューズメント</t>
  </si>
  <si>
    <t>製函業</t>
  </si>
  <si>
    <t>大友</t>
  </si>
  <si>
    <t>農協理事</t>
  </si>
  <si>
    <t>重機整備業</t>
  </si>
  <si>
    <t>中古品買取</t>
  </si>
  <si>
    <t>氏家</t>
  </si>
  <si>
    <t>特殊車両製造</t>
  </si>
  <si>
    <t>昆野</t>
  </si>
  <si>
    <t>今野</t>
  </si>
  <si>
    <t>矢作</t>
  </si>
  <si>
    <t>大泉</t>
  </si>
  <si>
    <t>携帯販売</t>
  </si>
  <si>
    <t>菅原舞</t>
  </si>
  <si>
    <t>道の駅企画担当</t>
  </si>
  <si>
    <t>道の駅駅長</t>
  </si>
  <si>
    <t>安住</t>
  </si>
  <si>
    <t>ミスドフランチャイジー</t>
  </si>
  <si>
    <t>家具メーカー</t>
  </si>
  <si>
    <t>福島敏樹</t>
  </si>
  <si>
    <t>金融コンサル</t>
  </si>
  <si>
    <t>佐武</t>
  </si>
  <si>
    <t>倉庫業</t>
  </si>
  <si>
    <t>金子幸男</t>
  </si>
  <si>
    <t>竹本</t>
  </si>
  <si>
    <t>小売業</t>
  </si>
  <si>
    <t>遅沢</t>
  </si>
  <si>
    <t>物流業</t>
  </si>
  <si>
    <t>前職の同僚</t>
  </si>
  <si>
    <t>邱　世偉</t>
  </si>
  <si>
    <t>ECプラットホーム(台湾)</t>
  </si>
  <si>
    <t>協業パートナー</t>
  </si>
  <si>
    <t>吉田達也</t>
  </si>
  <si>
    <t>青木貴俊</t>
  </si>
  <si>
    <t>田鶴大樹</t>
  </si>
  <si>
    <t>介護事</t>
  </si>
  <si>
    <t xml:space="preserve">金原　努　</t>
  </si>
  <si>
    <t>内藤和行</t>
  </si>
  <si>
    <t>杉山達也</t>
  </si>
  <si>
    <t>縫製業</t>
  </si>
  <si>
    <t>大畑圭治</t>
  </si>
  <si>
    <t>兵頭利彦</t>
  </si>
  <si>
    <t>佐藤圭佑</t>
  </si>
  <si>
    <t>鈴木康平</t>
  </si>
  <si>
    <t>鈴木一雄</t>
  </si>
  <si>
    <t>片岡翔太</t>
  </si>
  <si>
    <t>髙野和久</t>
  </si>
  <si>
    <t>福本雄大</t>
  </si>
  <si>
    <t>基　信夫</t>
  </si>
  <si>
    <t>サービス業(外車販売)</t>
  </si>
  <si>
    <t>叶　警春</t>
  </si>
  <si>
    <t>草川賢三</t>
  </si>
  <si>
    <t>人材紹介(学生)</t>
  </si>
  <si>
    <t>大藤大智</t>
  </si>
  <si>
    <t>メーカー</t>
  </si>
  <si>
    <t>中島大蔵</t>
  </si>
  <si>
    <t>酒蔵</t>
  </si>
  <si>
    <t>圷　正樹</t>
  </si>
  <si>
    <t>小嶋　建</t>
  </si>
  <si>
    <t>上田　拓</t>
  </si>
  <si>
    <t>通信業</t>
  </si>
  <si>
    <t>嶋村　崇</t>
  </si>
  <si>
    <t>遅沢　貴則</t>
  </si>
  <si>
    <t>尾野直紀</t>
  </si>
  <si>
    <t>片岡信明</t>
  </si>
  <si>
    <t>卸業</t>
  </si>
  <si>
    <t>松本　正</t>
  </si>
  <si>
    <t>メーカー(婦人バック・靴)</t>
  </si>
  <si>
    <t>北郷　敦</t>
  </si>
  <si>
    <t>佐々木宏二</t>
  </si>
  <si>
    <t>貿易</t>
  </si>
  <si>
    <t>相川弘二</t>
  </si>
  <si>
    <t>鈴木雄太</t>
  </si>
  <si>
    <t>鈴木裕希</t>
  </si>
  <si>
    <t>上久保</t>
  </si>
  <si>
    <t>鈴木達也</t>
  </si>
  <si>
    <t>おさじまさん</t>
  </si>
  <si>
    <t>不動産・住宅</t>
  </si>
  <si>
    <t>有賀さん</t>
  </si>
  <si>
    <t>Webマーケ</t>
  </si>
  <si>
    <t>カメラマン（建築）</t>
  </si>
  <si>
    <t>ちょこちゃん</t>
  </si>
  <si>
    <t>SNS</t>
  </si>
  <si>
    <t>川口さん</t>
  </si>
  <si>
    <t>神田さん</t>
  </si>
  <si>
    <t>アイケア</t>
  </si>
  <si>
    <t>くるみちゃん</t>
  </si>
  <si>
    <t>小池幸さん</t>
  </si>
  <si>
    <t>占い</t>
  </si>
  <si>
    <t>三枝さん</t>
  </si>
  <si>
    <t>児童養護施設</t>
  </si>
  <si>
    <t>清水けいご</t>
  </si>
  <si>
    <t>田島さき</t>
  </si>
  <si>
    <t>田島しんや</t>
  </si>
  <si>
    <t>つばささん</t>
  </si>
  <si>
    <t>堂岡さん</t>
  </si>
  <si>
    <t>辻田さん</t>
  </si>
  <si>
    <t>野長瀬さん</t>
  </si>
  <si>
    <t>アートクラフト</t>
  </si>
  <si>
    <t>八木そう</t>
  </si>
  <si>
    <t>むむちゃん</t>
  </si>
  <si>
    <t>住宅インフルエンサー</t>
  </si>
  <si>
    <t>ももえさん</t>
  </si>
  <si>
    <t>さほりさん</t>
  </si>
  <si>
    <t>HP・ブログ構築</t>
  </si>
  <si>
    <t>京極さん</t>
  </si>
  <si>
    <t>楽天構築</t>
  </si>
  <si>
    <t>宮地さん</t>
  </si>
  <si>
    <t>建設コミュニティ運営</t>
  </si>
  <si>
    <t>愛知県建築業</t>
  </si>
  <si>
    <t>滋賀県外構屋さん</t>
  </si>
  <si>
    <t>有奇さん</t>
  </si>
  <si>
    <t>占い師（風水）</t>
  </si>
  <si>
    <t>岩倉さん</t>
  </si>
  <si>
    <t>WEBデザイン</t>
  </si>
  <si>
    <t>外構カメラマン</t>
  </si>
  <si>
    <t>佐山さん</t>
  </si>
  <si>
    <t>千葉県外構業者</t>
  </si>
  <si>
    <t>宮城県外構業者</t>
  </si>
  <si>
    <t>せんがゆきな</t>
  </si>
  <si>
    <t>子育てインフルエンサー</t>
  </si>
  <si>
    <t>松野さん</t>
  </si>
  <si>
    <t>小山純一郎</t>
  </si>
  <si>
    <t>横井さん</t>
  </si>
  <si>
    <t>エンジニア</t>
  </si>
  <si>
    <t>河村さん</t>
  </si>
  <si>
    <t>兵庫県外構業者</t>
  </si>
  <si>
    <t>松田さん</t>
  </si>
  <si>
    <t>ファインバブル販売</t>
  </si>
  <si>
    <t>静岡東部外構業者</t>
  </si>
  <si>
    <t>堂満さん</t>
  </si>
  <si>
    <t>鹿児島県外構業者</t>
  </si>
  <si>
    <t>おが庭さん</t>
  </si>
  <si>
    <t>埼玉県外構業者</t>
  </si>
  <si>
    <t>中村さん</t>
  </si>
  <si>
    <t>愛知県外構業者</t>
  </si>
  <si>
    <t>松本みや</t>
  </si>
  <si>
    <t>美容・水素事業</t>
  </si>
  <si>
    <t>中谷亮太</t>
  </si>
  <si>
    <t>“ツクツク”代理店</t>
  </si>
  <si>
    <t>中條克己</t>
  </si>
  <si>
    <t>産業医</t>
  </si>
  <si>
    <t>よらりえ</t>
  </si>
  <si>
    <t>脳科学セッション</t>
  </si>
  <si>
    <t>仙波ちひろ</t>
  </si>
  <si>
    <t>お野菜の製造・販売</t>
  </si>
  <si>
    <t>久保国輝</t>
  </si>
  <si>
    <t>SNS運用・まないた製造</t>
  </si>
  <si>
    <t>中谷涼</t>
  </si>
  <si>
    <t>研修講師</t>
  </si>
  <si>
    <t>梶原たまき</t>
  </si>
  <si>
    <t>岩田千佳</t>
  </si>
  <si>
    <t>女医</t>
  </si>
  <si>
    <t>大井ゆうき</t>
  </si>
  <si>
    <t>太田黒たかし</t>
  </si>
  <si>
    <t>介護事業</t>
  </si>
  <si>
    <t>神田みな</t>
  </si>
  <si>
    <t>島田りゅうせい</t>
  </si>
  <si>
    <t>広告宣伝</t>
  </si>
  <si>
    <t>上市</t>
  </si>
  <si>
    <t>MLN事業</t>
  </si>
  <si>
    <t>菊池</t>
  </si>
  <si>
    <t>ガス事業</t>
  </si>
  <si>
    <t>中込</t>
  </si>
  <si>
    <t>西野</t>
  </si>
  <si>
    <t>ボイストレーナー</t>
  </si>
  <si>
    <t>荻野しょうこ</t>
  </si>
  <si>
    <t>鉱石入浴剤製造販売</t>
  </si>
  <si>
    <t>長まりな</t>
  </si>
  <si>
    <t>耳ツボ・陰陽五行診断</t>
  </si>
  <si>
    <t>ひがくみ</t>
  </si>
  <si>
    <t>廣田</t>
  </si>
  <si>
    <t>相続コンサル</t>
  </si>
  <si>
    <t>島田</t>
  </si>
  <si>
    <t>オンライン講座プロデューサー</t>
  </si>
  <si>
    <t>保険営業マン向けコンサル</t>
  </si>
  <si>
    <t>荻田</t>
  </si>
  <si>
    <t>DX事業導入サポート</t>
  </si>
  <si>
    <t>柿本</t>
  </si>
  <si>
    <t>コーチング・コンサル</t>
  </si>
  <si>
    <t>門脇</t>
  </si>
  <si>
    <t>インフルエンザ―</t>
  </si>
  <si>
    <t>たかはし</t>
  </si>
  <si>
    <t>整骨院経営</t>
  </si>
  <si>
    <t>古賀美乃里</t>
  </si>
  <si>
    <t>発毛・育毛・美容サロン</t>
  </si>
  <si>
    <t>谷合</t>
  </si>
  <si>
    <t>看護師向け育成講座販売</t>
  </si>
  <si>
    <t>武富</t>
  </si>
  <si>
    <t>西脇</t>
  </si>
  <si>
    <t>高嶋</t>
  </si>
  <si>
    <t>古賀</t>
  </si>
  <si>
    <t>藤村</t>
  </si>
  <si>
    <t>アナウンサー</t>
  </si>
  <si>
    <t>犬飼</t>
  </si>
  <si>
    <t>美容サロン　蜂蜜</t>
  </si>
  <si>
    <t>元BNI</t>
  </si>
  <si>
    <t>木村拓人</t>
  </si>
  <si>
    <t>消臭剤、蜂蜜</t>
  </si>
  <si>
    <t>守成</t>
  </si>
  <si>
    <t>BNI浜松方から紹介　プライムは友人からの紹介</t>
  </si>
  <si>
    <t>柴崎未希子</t>
  </si>
  <si>
    <t>美容商材、みかん</t>
  </si>
  <si>
    <t>望月由利子</t>
  </si>
  <si>
    <t>セミナー</t>
  </si>
  <si>
    <t>末吉周平</t>
  </si>
  <si>
    <t>観光（沖縄離島盛り上げ）</t>
  </si>
  <si>
    <t>竹村めぐみ</t>
  </si>
  <si>
    <t>カラー診断</t>
  </si>
  <si>
    <t>森　珠美</t>
  </si>
  <si>
    <t>プロファイリング</t>
  </si>
  <si>
    <t>杉澤教人</t>
  </si>
  <si>
    <t>小栗雄介</t>
  </si>
  <si>
    <t>声優</t>
  </si>
  <si>
    <t>嶋えりか</t>
  </si>
  <si>
    <t>美容液</t>
  </si>
  <si>
    <t>さき</t>
  </si>
  <si>
    <t>脳傾向診断</t>
  </si>
  <si>
    <t>田中里実</t>
  </si>
  <si>
    <t>みかん　美容商品</t>
  </si>
  <si>
    <t>谷本欣哉</t>
  </si>
  <si>
    <t>開運数秘</t>
  </si>
  <si>
    <t>五十嵐知加</t>
  </si>
  <si>
    <t>天然石</t>
  </si>
  <si>
    <t>本間よしのり</t>
  </si>
  <si>
    <t>フレグランス</t>
  </si>
  <si>
    <t>加藤利香</t>
  </si>
  <si>
    <t>手書き動画、映像編集、動画作成、デザイン</t>
  </si>
  <si>
    <t>村田優子</t>
  </si>
  <si>
    <t>慢性疲労改善</t>
  </si>
  <si>
    <t>よしえ</t>
  </si>
  <si>
    <t>フリーランス歯科衛生士</t>
  </si>
  <si>
    <t>結婚式場</t>
  </si>
  <si>
    <t>佐藤のぶひさ</t>
  </si>
  <si>
    <t>田口　涼</t>
  </si>
  <si>
    <t>美容商品</t>
  </si>
  <si>
    <t>髙橋愼太郎</t>
  </si>
  <si>
    <t>スポーツアパレル</t>
  </si>
  <si>
    <t>齋藤凱き</t>
  </si>
  <si>
    <t>映像クリエーター</t>
  </si>
  <si>
    <t>中太真規子</t>
  </si>
  <si>
    <t>ウエルネスアドバイザー</t>
  </si>
  <si>
    <t>水口</t>
  </si>
  <si>
    <t>渡辺靖成</t>
  </si>
  <si>
    <t>メガネ</t>
  </si>
  <si>
    <t>平栗美香</t>
  </si>
  <si>
    <t>畳雑貨　サロン</t>
  </si>
  <si>
    <t>古田勝也</t>
  </si>
  <si>
    <t>林田</t>
  </si>
  <si>
    <t>販管費削減</t>
  </si>
  <si>
    <t>その他</t>
  </si>
  <si>
    <t>花崎</t>
  </si>
  <si>
    <t>SNS運用/動画編集スクール</t>
  </si>
  <si>
    <t>広告関連（制作会社）</t>
  </si>
  <si>
    <t>友人・親戚</t>
  </si>
  <si>
    <t>竹田</t>
  </si>
  <si>
    <t>福祉関連（障がい者雇用支援）</t>
  </si>
  <si>
    <t>時田</t>
  </si>
  <si>
    <t>ホビー・クラフト（手織り）</t>
  </si>
  <si>
    <t>三枝</t>
  </si>
  <si>
    <t>英会話講師／ホビー・クラフト（キルト）</t>
  </si>
  <si>
    <t>河野</t>
  </si>
  <si>
    <t>美容関連（化粧品販売）</t>
  </si>
  <si>
    <t>内田</t>
  </si>
  <si>
    <t>勢田</t>
  </si>
  <si>
    <t>程塚</t>
  </si>
  <si>
    <t>趣味・交流会</t>
  </si>
  <si>
    <t>広告関連／ドローンスクール</t>
  </si>
  <si>
    <t>田村</t>
  </si>
  <si>
    <t>広告関連（制作／デザイン）</t>
  </si>
  <si>
    <t>田玉</t>
  </si>
  <si>
    <t>小売業(スーパーマーケット)コンサルティング（退職後の予定）</t>
  </si>
  <si>
    <t>酒井</t>
  </si>
  <si>
    <t>会計・監査法人</t>
  </si>
  <si>
    <t>B&amp;B経営</t>
  </si>
  <si>
    <t>石川</t>
  </si>
  <si>
    <t>マーケティングリサーチ</t>
  </si>
  <si>
    <t>組織マネジメント</t>
  </si>
  <si>
    <t>朝日</t>
  </si>
  <si>
    <t>個性心理学講師</t>
  </si>
  <si>
    <t>門口</t>
  </si>
  <si>
    <t>相続コンサルタント</t>
  </si>
  <si>
    <t>金石</t>
  </si>
  <si>
    <t>メーカー勤務(化粧品)</t>
  </si>
  <si>
    <t>中田</t>
  </si>
  <si>
    <t>三上</t>
  </si>
  <si>
    <t>横田</t>
  </si>
  <si>
    <t>メディアレップ</t>
  </si>
  <si>
    <t>木浦</t>
  </si>
  <si>
    <t>マネー教室</t>
  </si>
  <si>
    <t>ビジネス交流会運営</t>
  </si>
  <si>
    <t>冨吉</t>
  </si>
  <si>
    <t>葬祭業</t>
  </si>
  <si>
    <t>英会話講師</t>
  </si>
  <si>
    <t>水澤</t>
  </si>
  <si>
    <t>不動産賃貸業</t>
  </si>
  <si>
    <t>戸川</t>
  </si>
  <si>
    <t>マーケティング(製造業)</t>
  </si>
  <si>
    <t>清原</t>
  </si>
  <si>
    <t>探偵業</t>
  </si>
  <si>
    <t>本尾</t>
  </si>
  <si>
    <t>メディカルライター</t>
  </si>
  <si>
    <t>小林　隆</t>
  </si>
  <si>
    <t>柳川　綾</t>
  </si>
  <si>
    <t>コアーキング運営</t>
  </si>
  <si>
    <t>藤原　健一</t>
  </si>
  <si>
    <t>Googleストリートビュー</t>
  </si>
  <si>
    <t>松浦　雅也</t>
  </si>
  <si>
    <t>ジビエ</t>
  </si>
  <si>
    <t>藤川　雄一郎</t>
  </si>
  <si>
    <t>スポーツショップ</t>
  </si>
  <si>
    <t>武田　幸三</t>
  </si>
  <si>
    <t>キックボクシングジム</t>
  </si>
  <si>
    <t>阿部　崇</t>
  </si>
  <si>
    <t>ホテル業</t>
  </si>
  <si>
    <t>宮島　大輔</t>
  </si>
  <si>
    <t>投資コンサル</t>
  </si>
  <si>
    <t>髙橋　誠輝</t>
  </si>
  <si>
    <t>輸入車販売</t>
  </si>
  <si>
    <t>佐藤　一志</t>
  </si>
  <si>
    <t>佐藤　静</t>
  </si>
  <si>
    <t>輸入販売業</t>
  </si>
  <si>
    <t>髙橋　駿斗</t>
  </si>
  <si>
    <t>絵画販売</t>
  </si>
  <si>
    <t>中原　大介</t>
  </si>
  <si>
    <t>三浦　宗平</t>
  </si>
  <si>
    <t>芋専門キッチンカー</t>
  </si>
  <si>
    <t>吉峰　和寿</t>
  </si>
  <si>
    <t>東海林　一誠</t>
  </si>
  <si>
    <t>吉田　昌平</t>
  </si>
  <si>
    <t>遠藤　和彦</t>
  </si>
  <si>
    <t>フレンチレストラン</t>
  </si>
  <si>
    <t>宮本　英之</t>
  </si>
  <si>
    <t>住宅設備販売</t>
  </si>
  <si>
    <t>山縣　富雄</t>
  </si>
  <si>
    <t>佐々木　洋輔</t>
  </si>
  <si>
    <t>害虫ブロック</t>
  </si>
  <si>
    <t>古山　隆幸</t>
  </si>
  <si>
    <t>佐藤　武諭毅</t>
  </si>
  <si>
    <t>民間救護</t>
  </si>
  <si>
    <t>平尾　清</t>
  </si>
  <si>
    <t>大学教授</t>
  </si>
  <si>
    <t>富樫　義紀</t>
  </si>
  <si>
    <t>岸川　和彦</t>
  </si>
  <si>
    <t>れんこん農家</t>
  </si>
  <si>
    <t>保科　直人</t>
  </si>
  <si>
    <t>お土産卸</t>
  </si>
  <si>
    <t>渡邉　美裕紀</t>
  </si>
  <si>
    <t>落合　康孝</t>
  </si>
  <si>
    <t>電子機器開発</t>
  </si>
  <si>
    <t>元上司</t>
  </si>
  <si>
    <t>中村　雄季</t>
  </si>
  <si>
    <t>カーボンクレジット（投資商品）</t>
  </si>
  <si>
    <t>菊地　権矢</t>
  </si>
  <si>
    <t>和菓子製造販売</t>
  </si>
  <si>
    <t>牛田　直人</t>
  </si>
  <si>
    <t>イベント運営</t>
  </si>
  <si>
    <t>倉原　寛</t>
  </si>
  <si>
    <t>太陽光蓄電池</t>
  </si>
  <si>
    <t>坂田　晃一</t>
  </si>
  <si>
    <t>テレアポ</t>
  </si>
  <si>
    <t>阿部　祐一</t>
  </si>
  <si>
    <t>ネギ農家</t>
  </si>
  <si>
    <t>松田　清一</t>
  </si>
  <si>
    <t>理容室</t>
  </si>
  <si>
    <t xml:space="preserve">孫　天嬌 </t>
  </si>
  <si>
    <t>我妻　成</t>
  </si>
  <si>
    <t>整体院</t>
  </si>
  <si>
    <t>西井　祐絵</t>
  </si>
  <si>
    <t>訪問看護</t>
  </si>
  <si>
    <t>高見　祐輝</t>
  </si>
  <si>
    <t>若村　光司</t>
  </si>
  <si>
    <t>抗菌チート販売</t>
  </si>
  <si>
    <t>野村夏美</t>
  </si>
  <si>
    <t>ファッションプランナー</t>
  </si>
  <si>
    <t>田端まい</t>
  </si>
  <si>
    <t>新里千夏</t>
  </si>
  <si>
    <t>インテリアコーディネーター/SNSマーケティング</t>
  </si>
  <si>
    <t>四分一妙子</t>
  </si>
  <si>
    <t>ヨニケア/宿曜鑑定士</t>
  </si>
  <si>
    <t>顧客</t>
  </si>
  <si>
    <t>茅野生絵</t>
  </si>
  <si>
    <t>起業支援/コミュニティ運営</t>
  </si>
  <si>
    <t>菊池真純</t>
  </si>
  <si>
    <t>ネイリスト・エステ</t>
  </si>
  <si>
    <t>ビジネス仲間</t>
  </si>
  <si>
    <t>田端和志</t>
  </si>
  <si>
    <t>精密部品挽物加工</t>
  </si>
  <si>
    <t>以前の仕事の顧客</t>
  </si>
  <si>
    <t>芳賀由紀子</t>
  </si>
  <si>
    <t>ヨガ・ピラティスインストラクター</t>
  </si>
  <si>
    <t>せいな</t>
  </si>
  <si>
    <t>パーソナルカラー診断・イメージコンサル</t>
  </si>
  <si>
    <t>高野永絵</t>
  </si>
  <si>
    <t>痩身サロン</t>
  </si>
  <si>
    <t>Moe</t>
  </si>
  <si>
    <t>ヨガ・整体インストラクター・インナーケア</t>
  </si>
  <si>
    <t>石嶋智子</t>
  </si>
  <si>
    <t>アロマ調香スタイリスト</t>
  </si>
  <si>
    <t>岡田美波</t>
  </si>
  <si>
    <t>藤原ななえ</t>
  </si>
  <si>
    <t>足立梓</t>
  </si>
  <si>
    <t>カメラマン・動画編集</t>
  </si>
  <si>
    <t>Remiあやか</t>
  </si>
  <si>
    <t>トリマー</t>
  </si>
  <si>
    <t>ごかやみさと</t>
  </si>
  <si>
    <t>前中美和</t>
  </si>
  <si>
    <t>マラサダ（フードトラック）</t>
  </si>
  <si>
    <t>青木しほ</t>
  </si>
  <si>
    <t>看護師・腸活・算命学</t>
  </si>
  <si>
    <t>小林美香</t>
  </si>
  <si>
    <t>看護師・腸活アドバイザー・ローフード</t>
  </si>
  <si>
    <t>谷崎亜由美</t>
  </si>
  <si>
    <t>通信事業格安SIM</t>
  </si>
  <si>
    <t>後藤優香</t>
  </si>
  <si>
    <t>ロミロミセラピスト</t>
  </si>
  <si>
    <t>わかな</t>
  </si>
  <si>
    <t>フェイシャルエステ</t>
  </si>
  <si>
    <t>中山佳世</t>
  </si>
  <si>
    <t>ロミロミ</t>
  </si>
  <si>
    <t>鳴海弥生</t>
  </si>
  <si>
    <t>ロミロミ・エステ</t>
  </si>
  <si>
    <t>青柳千花</t>
  </si>
  <si>
    <t>翻訳</t>
  </si>
  <si>
    <t>ますだじゅん</t>
  </si>
  <si>
    <t>桐山健太</t>
  </si>
  <si>
    <t>個性心理学・イベント主催</t>
  </si>
  <si>
    <t>嶋田瑞己</t>
  </si>
  <si>
    <t>理学療法士</t>
  </si>
  <si>
    <t>天神裕子</t>
  </si>
  <si>
    <t>作業療法士</t>
  </si>
  <si>
    <t>草薙真綾</t>
  </si>
  <si>
    <t>コンサル・マーケティング・デザイン</t>
  </si>
  <si>
    <t>中村みさ</t>
  </si>
  <si>
    <t>はつみ</t>
  </si>
  <si>
    <t>ハンバーガー屋</t>
  </si>
  <si>
    <t>加藤将吾</t>
  </si>
  <si>
    <t>安代花音</t>
  </si>
  <si>
    <t>フリーランスベビーシッター・親子カフェ</t>
  </si>
  <si>
    <t>松井浩輔</t>
  </si>
  <si>
    <t>じゅうもんじ　祥子</t>
  </si>
  <si>
    <t>平野ゆかり</t>
  </si>
  <si>
    <t>ヨガ・温活</t>
  </si>
  <si>
    <t>青木正隆</t>
  </si>
  <si>
    <t>理学療法士・骨盤整体サロン</t>
  </si>
  <si>
    <t>宇良太陽</t>
  </si>
  <si>
    <t>プラスチック加工業</t>
  </si>
  <si>
    <t>ゆきちゃん</t>
  </si>
  <si>
    <t>るったん</t>
  </si>
  <si>
    <t>木村さん</t>
  </si>
  <si>
    <t>佐藤いくこさん</t>
  </si>
  <si>
    <t>山口元気さん</t>
  </si>
  <si>
    <t>室井さん</t>
  </si>
  <si>
    <t>宮崎秀一郎</t>
  </si>
  <si>
    <t>和田さん</t>
  </si>
  <si>
    <t>齋藤陽介</t>
  </si>
  <si>
    <t>宮津だいすけ</t>
  </si>
  <si>
    <t>桑原こうすけ</t>
  </si>
  <si>
    <t>小田島央</t>
  </si>
  <si>
    <t>利根川さん</t>
  </si>
  <si>
    <t>堀川望</t>
  </si>
  <si>
    <t>遠藤健彦</t>
  </si>
  <si>
    <t>盛さん</t>
  </si>
  <si>
    <t>伏見さん</t>
  </si>
  <si>
    <t>森隆史</t>
  </si>
  <si>
    <t>ながおさん</t>
  </si>
  <si>
    <t>資金調達支援</t>
  </si>
  <si>
    <t>市川さん</t>
  </si>
  <si>
    <t>木野村さん</t>
  </si>
  <si>
    <t>設備工事</t>
  </si>
  <si>
    <t>上野ひろき</t>
  </si>
  <si>
    <t>倉光さん</t>
  </si>
  <si>
    <t>久保田さん</t>
  </si>
  <si>
    <t>電気料金削減</t>
  </si>
  <si>
    <t>大村トヨゾウさん</t>
  </si>
  <si>
    <t>鈴木洋平</t>
  </si>
  <si>
    <t>西野さん</t>
  </si>
  <si>
    <t>宮田さん</t>
  </si>
  <si>
    <t>建築業</t>
  </si>
  <si>
    <t>神山さん</t>
  </si>
  <si>
    <t>遠田智哉</t>
  </si>
  <si>
    <t>岡田俊介さん</t>
  </si>
  <si>
    <t>櫻井エイジさん</t>
  </si>
  <si>
    <t>コーヒー</t>
  </si>
  <si>
    <t>九嶋さん</t>
  </si>
  <si>
    <t>関村さん</t>
  </si>
  <si>
    <t>チームビルディング</t>
  </si>
  <si>
    <t>寺澤さん</t>
  </si>
  <si>
    <t>朝見由美さん</t>
  </si>
  <si>
    <t>講座ビジネス</t>
  </si>
  <si>
    <t>鈴木チカラ</t>
  </si>
  <si>
    <t>制服</t>
  </si>
  <si>
    <t>榊原征志さん</t>
  </si>
  <si>
    <t>公認会計士</t>
  </si>
  <si>
    <t>三ヶ田しんや</t>
  </si>
  <si>
    <t>動画撮影</t>
  </si>
  <si>
    <t>曳地憲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</si>
</sst>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/m/d"/>
    <numFmt numFmtId="166" formatCode="m月d日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color rgb="FF333333"/>
      <name val="Arial"/>
    </font>
    <font>
      <color rgb="FF000000"/>
      <name val="Arial"/>
    </font>
    <font>
      <sz val="8.0"/>
      <color rgb="FF333333"/>
      <name val="Arial"/>
    </font>
    <font>
      <sz val="11.0"/>
      <color rgb="FF000000"/>
      <name val="&quot;MS PMincho&quot;"/>
    </font>
    <font>
      <sz val="10.0"/>
      <color rgb="FF333333"/>
      <name val="Arial"/>
    </font>
    <font>
      <sz val="11.0"/>
      <color rgb="FF1F1F1F"/>
      <name val="&quot;Google Sans&quot;"/>
    </font>
    <font>
      <u/>
      <color rgb="FF0000FF"/>
      <name val="Roboto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333333"/>
      <name val="Arial"/>
    </font>
    <font>
      <color rgb="FF434343"/>
      <name val="Roboto"/>
    </font>
    <font>
      <sz val="11.0"/>
      <color theme="1"/>
      <name val="MS PMincho"/>
    </font>
    <font>
      <sz val="11.0"/>
      <color theme="1"/>
      <name val="Arial"/>
    </font>
    <font>
      <color theme="1"/>
      <name val="Calibri"/>
    </font>
    <font>
      <sz val="11.0"/>
      <color rgb="FF000000"/>
      <name val="HG丸ｺﾞｼｯｸM-PRO"/>
    </font>
    <font>
      <sz val="6.0"/>
      <color rgb="FF000000"/>
      <name val="HG丸ｺﾞｼｯｸM-PRO"/>
    </font>
    <font>
      <sz val="11.0"/>
      <color theme="1"/>
      <name val="&quot;MS PMincho&quot;"/>
    </font>
    <font>
      <color rgb="FF000000"/>
      <name val="Arial"/>
      <scheme val="minor"/>
    </font>
    <font>
      <sz val="11.0"/>
      <color rgb="FF000000"/>
      <name val="Arial"/>
    </font>
    <font>
      <color rgb="FF000000"/>
      <name val="Calibri"/>
    </font>
    <font>
      <color rgb="FF434343"/>
      <name val="Arial"/>
    </font>
    <font>
      <color rgb="FF11734B"/>
      <name val="Roboto"/>
    </font>
    <font>
      <color rgb="FF215A6C"/>
      <name val="Roboto"/>
    </font>
    <font>
      <color rgb="FF0A53A8"/>
      <name val="Roboto"/>
    </font>
    <font>
      <color rgb="FF3D3D3D"/>
      <name val="Roboto"/>
    </font>
    <font>
      <color rgb="FFB10202"/>
      <name val="Roboto"/>
    </font>
    <font>
      <sz val="11.0"/>
      <color rgb="FF000000"/>
      <name val="&quot;\&quot;MS PMincho\&quot;&quot;"/>
    </font>
    <font>
      <sz val="11.0"/>
      <color rgb="FF000000"/>
      <name val="&quot;ＭＳ Ｐゴシック&quot;"/>
    </font>
    <font>
      <sz val="11.0"/>
      <color rgb="FF000000"/>
      <name val="&quot;ＭＳ ゴシック&quot;"/>
    </font>
    <font>
      <color rgb="FF080809"/>
      <name val="Arial"/>
    </font>
    <font>
      <color theme="1"/>
      <name val="Noto Sans JP"/>
    </font>
    <font>
      <sz val="7.0"/>
      <color theme="1"/>
      <name val="Arial"/>
      <scheme val="minor"/>
    </font>
    <font>
      <sz val="11.0"/>
      <color rgb="FF000000"/>
      <name val="Hg丸ｺﾞｼｯｸm-pr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0F4F9"/>
        <bgColor rgb="FFF0F4F9"/>
      </patternFill>
    </fill>
    <fill>
      <patternFill patternType="solid">
        <fgColor rgb="FFE6B8AF"/>
        <bgColor rgb="FFE6B8AF"/>
      </patternFill>
    </fill>
  </fills>
  <borders count="3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3" fillId="2" fontId="3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Border="1" applyFont="1"/>
    <xf borderId="3" fillId="0" fontId="1" numFmtId="0" xfId="0" applyBorder="1" applyFont="1"/>
    <xf borderId="7" fillId="0" fontId="1" numFmtId="49" xfId="0" applyAlignment="1" applyBorder="1" applyFont="1" applyNumberFormat="1">
      <alignment readingOrder="0"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2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center" wrapText="0"/>
    </xf>
    <xf borderId="9" fillId="0" fontId="1" numFmtId="49" xfId="0" applyAlignment="1" applyBorder="1" applyFont="1" applyNumberFormat="1">
      <alignment readingOrder="0" shrinkToFit="0" vertical="center" wrapText="0"/>
    </xf>
    <xf borderId="10" fillId="3" fontId="3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49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49" xfId="0" applyAlignment="1" applyBorder="1" applyFont="1" applyNumberFormat="1">
      <alignment readingOrder="0" shrinkToFit="0" vertical="center" wrapText="0"/>
    </xf>
    <xf borderId="12" fillId="2" fontId="5" numFmtId="0" xfId="0" applyAlignment="1" applyBorder="1" applyFont="1">
      <alignment readingOrder="0" shrinkToFit="0" vertical="center" wrapText="0"/>
    </xf>
    <xf borderId="12" fillId="2" fontId="5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3" fillId="3" fontId="5" numFmtId="0" xfId="0" applyAlignment="1" applyBorder="1" applyFont="1">
      <alignment readingOrder="0" shrinkToFit="0" vertical="center" wrapText="0"/>
    </xf>
    <xf borderId="3" fillId="3" fontId="5" numFmtId="0" xfId="0" applyAlignment="1" applyBorder="1" applyFont="1">
      <alignment readingOrder="0" shrinkToFit="0" vertical="bottom" wrapText="0"/>
    </xf>
    <xf borderId="3" fillId="2" fontId="5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3" fillId="4" fontId="2" numFmtId="0" xfId="0" applyAlignment="1" applyBorder="1" applyFill="1" applyFont="1">
      <alignment horizontal="left" readingOrder="0" shrinkToFit="0" vertical="center" wrapText="0"/>
    </xf>
    <xf borderId="3" fillId="4" fontId="3" numFmtId="0" xfId="0" applyAlignment="1" applyBorder="1" applyFont="1">
      <alignment readingOrder="0" shrinkToFit="0" vertical="center" wrapText="0"/>
    </xf>
    <xf borderId="3" fillId="5" fontId="3" numFmtId="0" xfId="0" applyAlignment="1" applyBorder="1" applyFill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bottom" wrapText="0"/>
    </xf>
    <xf borderId="3" fillId="3" fontId="6" numFmtId="0" xfId="0" applyAlignment="1" applyBorder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3" fillId="0" fontId="1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ont="1">
      <alignment horizontal="left" readingOrder="0" shrinkToFit="0" vertical="center" wrapText="0"/>
    </xf>
    <xf borderId="3" fillId="2" fontId="3" numFmtId="0" xfId="0" applyAlignment="1" applyBorder="1" applyFont="1">
      <alignment horizontal="left" readingOrder="0" shrinkToFit="0" vertical="center" wrapText="0"/>
    </xf>
    <xf borderId="3" fillId="6" fontId="7" numFmtId="0" xfId="0" applyAlignment="1" applyBorder="1" applyFill="1" applyFont="1">
      <alignment readingOrder="0" shrinkToFit="0" vertical="center" wrapText="0"/>
    </xf>
    <xf borderId="3" fillId="2" fontId="4" numFmtId="0" xfId="0" applyAlignment="1" applyBorder="1" applyFont="1">
      <alignment horizontal="left" readingOrder="0" shrinkToFit="0" vertical="bottom" wrapText="0"/>
    </xf>
    <xf borderId="3" fillId="3" fontId="4" numFmtId="0" xfId="0" applyAlignment="1" applyBorder="1" applyFont="1">
      <alignment horizontal="left" readingOrder="0" shrinkToFit="0" vertical="bottom" wrapText="0"/>
    </xf>
    <xf borderId="10" fillId="3" fontId="3" numFmtId="0" xfId="0" applyAlignment="1" applyBorder="1" applyFont="1">
      <alignment horizontal="left" readingOrder="0" shrinkToFit="0" vertical="center" wrapText="0"/>
    </xf>
    <xf borderId="12" fillId="2" fontId="5" numFmtId="0" xfId="0" applyAlignment="1" applyBorder="1" applyFont="1">
      <alignment horizontal="left" readingOrder="0" shrinkToFit="0" vertical="center" wrapText="0"/>
    </xf>
    <xf borderId="12" fillId="2" fontId="5" numFmtId="0" xfId="0" applyAlignment="1" applyBorder="1" applyFont="1">
      <alignment horizontal="left" readingOrder="0" shrinkToFit="0" vertical="bottom" wrapText="0"/>
    </xf>
    <xf borderId="3" fillId="3" fontId="5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horizontal="left" readingOrder="0" shrinkToFit="0" vertical="bottom" wrapText="0"/>
    </xf>
    <xf borderId="3" fillId="2" fontId="5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ont="1">
      <alignment horizontal="left" readingOrder="0" shrinkToFit="0" vertical="bottom" wrapText="0"/>
    </xf>
    <xf borderId="3" fillId="3" fontId="5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3" fillId="7" fontId="3" numFmtId="0" xfId="0" applyAlignment="1" applyBorder="1" applyFill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bottom" wrapText="0"/>
    </xf>
    <xf borderId="3" fillId="2" fontId="11" numFmtId="0" xfId="0" applyAlignment="1" applyBorder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bottom" wrapText="0"/>
    </xf>
    <xf borderId="10" fillId="3" fontId="1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3" fillId="7" fontId="2" numFmtId="0" xfId="0" applyAlignment="1" applyBorder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bottom" wrapText="0"/>
    </xf>
    <xf borderId="0" fillId="3" fontId="12" numFmtId="0" xfId="0" applyAlignment="1" applyFont="1">
      <alignment readingOrder="0" shrinkToFit="0" vertical="bottom" wrapText="0"/>
    </xf>
    <xf borderId="3" fillId="7" fontId="1" numFmtId="0" xfId="0" applyAlignment="1" applyBorder="1" applyFont="1">
      <alignment readingOrder="0" shrinkToFit="0" vertical="center" wrapText="0"/>
    </xf>
    <xf borderId="4" fillId="2" fontId="13" numFmtId="0" xfId="0" applyAlignment="1" applyBorder="1" applyFont="1">
      <alignment shrinkToFit="0" vertical="top" wrapText="0"/>
    </xf>
    <xf borderId="3" fillId="3" fontId="13" numFmtId="0" xfId="0" applyAlignment="1" applyBorder="1" applyFont="1">
      <alignment shrinkToFit="0" vertical="top" wrapText="0"/>
    </xf>
    <xf borderId="3" fillId="2" fontId="13" numFmtId="0" xfId="0" applyAlignment="1" applyBorder="1" applyFont="1">
      <alignment shrinkToFit="0" vertical="top" wrapText="0"/>
    </xf>
    <xf borderId="10" fillId="3" fontId="13" numFmtId="0" xfId="0" applyAlignment="1" applyBorder="1" applyFont="1">
      <alignment shrinkToFit="0" vertical="top" wrapText="0"/>
    </xf>
    <xf borderId="3" fillId="2" fontId="10" numFmtId="0" xfId="0" applyAlignment="1" applyBorder="1" applyFont="1">
      <alignment shrinkToFit="0" vertical="bottom" wrapText="0"/>
    </xf>
    <xf borderId="3" fillId="3" fontId="10" numFmtId="0" xfId="0" applyAlignment="1" applyBorder="1" applyFont="1">
      <alignment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3" fillId="3" fontId="10" numFmtId="0" xfId="0" applyAlignment="1" applyBorder="1" applyFont="1">
      <alignment readingOrder="0" shrinkToFit="0" vertical="bottom" wrapText="0"/>
    </xf>
    <xf borderId="13" fillId="0" fontId="14" numFmtId="0" xfId="0" applyAlignment="1" applyBorder="1" applyFont="1">
      <alignment shrinkToFit="0" vertical="bottom" wrapText="0"/>
    </xf>
    <xf borderId="13" fillId="0" fontId="15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shrinkToFit="0" vertical="bottom" wrapText="0"/>
    </xf>
    <xf borderId="13" fillId="0" fontId="17" numFmtId="0" xfId="0" applyAlignment="1" applyBorder="1" applyFont="1">
      <alignment horizontal="left" readingOrder="0" shrinkToFit="0" vertical="center" wrapText="0"/>
    </xf>
    <xf borderId="13" fillId="0" fontId="18" numFmtId="0" xfId="0" applyAlignment="1" applyBorder="1" applyFont="1">
      <alignment horizontal="left" readingOrder="0" shrinkToFit="0" vertical="center" wrapText="0"/>
    </xf>
    <xf borderId="13" fillId="0" fontId="10" numFmtId="0" xfId="0" applyAlignment="1" applyBorder="1" applyFont="1">
      <alignment readingOrder="0" shrinkToFit="0" vertical="bottom" wrapText="0"/>
    </xf>
    <xf borderId="13" fillId="0" fontId="19" numFmtId="0" xfId="0" applyAlignment="1" applyBorder="1" applyFont="1">
      <alignment shrinkToFit="0" vertical="bottom" wrapText="0"/>
    </xf>
    <xf borderId="13" fillId="0" fontId="10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3" fillId="0" fontId="20" numFmtId="49" xfId="0" applyAlignment="1" applyBorder="1" applyFont="1" applyNumberFormat="1">
      <alignment readingOrder="0" shrinkToFit="0" vertical="center" wrapText="0"/>
    </xf>
    <xf borderId="4" fillId="7" fontId="1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3" fillId="4" fontId="1" numFmtId="0" xfId="0" applyAlignment="1" applyBorder="1" applyFont="1">
      <alignment readingOrder="0" shrinkToFit="0" vertical="center" wrapText="0"/>
    </xf>
    <xf borderId="13" fillId="0" fontId="21" numFmtId="0" xfId="0" applyAlignment="1" applyBorder="1" applyFont="1">
      <alignment horizontal="center" readingOrder="0" shrinkToFit="0" vertical="bottom" wrapText="0"/>
    </xf>
    <xf borderId="13" fillId="0" fontId="21" numFmtId="49" xfId="0" applyAlignment="1" applyBorder="1" applyFont="1" applyNumberFormat="1">
      <alignment horizontal="center" readingOrder="0" shrinkToFit="0" vertical="bottom" wrapText="0"/>
    </xf>
    <xf borderId="13" fillId="0" fontId="3" numFmtId="0" xfId="0" applyAlignment="1" applyBorder="1" applyFont="1">
      <alignment horizontal="center" readingOrder="0" shrinkToFit="0" vertical="bottom" wrapText="0"/>
    </xf>
    <xf borderId="13" fillId="0" fontId="22" numFmtId="0" xfId="0" applyAlignment="1" applyBorder="1" applyFont="1">
      <alignment horizontal="center" readingOrder="0" shrinkToFit="0" vertical="bottom" wrapText="0"/>
    </xf>
    <xf borderId="13" fillId="0" fontId="22" numFmtId="49" xfId="0" applyAlignment="1" applyBorder="1" applyFont="1" applyNumberFormat="1">
      <alignment horizontal="center" readingOrder="0" shrinkToFit="0" vertical="bottom" wrapText="0"/>
    </xf>
    <xf borderId="13" fillId="0" fontId="3" numFmtId="49" xfId="0" applyAlignment="1" applyBorder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10" fillId="0" fontId="1" numFmtId="49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readingOrder="0" shrinkToFit="0" vertical="bottom" wrapText="0"/>
    </xf>
    <xf borderId="3" fillId="2" fontId="15" numFmtId="49" xfId="0" applyAlignment="1" applyBorder="1" applyFont="1" applyNumberFormat="1">
      <alignment shrinkToFit="0" vertical="bottom" wrapText="1"/>
    </xf>
    <xf borderId="12" fillId="3" fontId="10" numFmtId="0" xfId="0" applyAlignment="1" applyBorder="1" applyFont="1">
      <alignment shrinkToFit="0" vertical="bottom" wrapText="0"/>
    </xf>
    <xf borderId="15" fillId="3" fontId="10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12" fillId="3" fontId="15" numFmtId="49" xfId="0" applyAlignment="1" applyBorder="1" applyFont="1" applyNumberFormat="1">
      <alignment shrinkToFit="0" vertical="bottom" wrapText="1"/>
    </xf>
    <xf borderId="12" fillId="2" fontId="10" numFmtId="0" xfId="0" applyAlignment="1" applyBorder="1" applyFont="1">
      <alignment shrinkToFit="0" vertical="bottom" wrapText="0"/>
    </xf>
    <xf borderId="16" fillId="2" fontId="10" numFmtId="0" xfId="0" applyAlignment="1" applyBorder="1" applyFont="1">
      <alignment shrinkToFit="0" vertical="bottom" wrapText="0"/>
    </xf>
    <xf borderId="12" fillId="2" fontId="10" numFmtId="49" xfId="0" applyAlignment="1" applyBorder="1" applyFont="1" applyNumberFormat="1">
      <alignment shrinkToFit="0" vertical="bottom" wrapText="0"/>
    </xf>
    <xf borderId="12" fillId="3" fontId="10" numFmtId="49" xfId="0" applyAlignment="1" applyBorder="1" applyFont="1" applyNumberFormat="1">
      <alignment shrinkToFit="0" vertical="bottom" wrapText="0"/>
    </xf>
    <xf borderId="15" fillId="3" fontId="10" numFmtId="0" xfId="0" applyAlignment="1" applyBorder="1" applyFont="1">
      <alignment shrinkToFit="0" vertical="top" wrapText="0"/>
    </xf>
    <xf borderId="12" fillId="0" fontId="3" numFmtId="0" xfId="0" applyAlignment="1" applyBorder="1" applyFont="1">
      <alignment readingOrder="0" shrinkToFit="0" vertical="top" wrapText="0"/>
    </xf>
    <xf borderId="17" fillId="3" fontId="10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readingOrder="0" shrinkToFit="0" vertical="center" wrapText="0"/>
    </xf>
    <xf borderId="3" fillId="2" fontId="10" numFmtId="49" xfId="0" applyAlignment="1" applyBorder="1" applyFont="1" applyNumberFormat="1">
      <alignment shrinkToFit="0" vertical="center" wrapText="0"/>
    </xf>
    <xf borderId="6" fillId="0" fontId="17" numFmtId="0" xfId="0" applyAlignment="1" applyBorder="1" applyFont="1">
      <alignment horizontal="left" readingOrder="0" shrinkToFit="0" vertical="center" wrapText="0"/>
    </xf>
    <xf borderId="13" fillId="0" fontId="17" numFmtId="0" xfId="0" applyAlignment="1" applyBorder="1" applyFont="1">
      <alignment horizontal="left" readingOrder="0" shrinkToFit="0" vertical="bottom" wrapText="0"/>
    </xf>
    <xf borderId="13" fillId="0" fontId="17" numFmtId="0" xfId="0" applyAlignment="1" applyBorder="1" applyFont="1">
      <alignment horizontal="left" readingOrder="0" shrinkToFit="0" vertical="center" wrapText="0"/>
    </xf>
    <xf borderId="12" fillId="0" fontId="17" numFmtId="0" xfId="0" applyAlignment="1" applyBorder="1" applyFont="1">
      <alignment horizontal="left" readingOrder="0" shrinkToFit="0" vertical="center" wrapText="0"/>
    </xf>
    <xf borderId="13" fillId="0" fontId="10" numFmtId="0" xfId="0" applyAlignment="1" applyBorder="1" applyFont="1">
      <alignment readingOrder="0" shrinkToFit="0" vertical="top" wrapText="0"/>
    </xf>
    <xf borderId="8" fillId="0" fontId="1" numFmtId="166" xfId="0" applyAlignment="1" applyBorder="1" applyFont="1" applyNumberFormat="1">
      <alignment readingOrder="0" shrinkToFit="0" vertical="center" wrapText="0"/>
    </xf>
    <xf borderId="13" fillId="4" fontId="10" numFmtId="0" xfId="0" applyAlignment="1" applyBorder="1" applyFont="1">
      <alignment readingOrder="0" shrinkToFit="0" vertical="top" wrapText="1"/>
    </xf>
    <xf borderId="17" fillId="3" fontId="23" numFmtId="0" xfId="0" applyAlignment="1" applyBorder="1" applyFont="1">
      <alignment readingOrder="0" shrinkToFit="0" vertical="top" wrapText="1"/>
    </xf>
    <xf borderId="3" fillId="3" fontId="10" numFmtId="0" xfId="0" applyAlignment="1" applyBorder="1" applyFont="1">
      <alignment shrinkToFit="0" vertical="center" wrapText="0"/>
    </xf>
    <xf borderId="3" fillId="3" fontId="13" numFmtId="49" xfId="0" applyAlignment="1" applyBorder="1" applyFont="1" applyNumberFormat="1">
      <alignment shrinkToFit="0" vertical="center" wrapText="0"/>
    </xf>
    <xf borderId="3" fillId="3" fontId="13" numFmtId="0" xfId="0" applyAlignment="1" applyBorder="1" applyFont="1">
      <alignment shrinkToFit="0" vertical="center" wrapText="0"/>
    </xf>
    <xf borderId="3" fillId="3" fontId="13" numFmtId="0" xfId="0" applyAlignment="1" applyBorder="1" applyFont="1">
      <alignment shrinkToFit="0" vertical="center" wrapText="0"/>
    </xf>
    <xf borderId="3" fillId="3" fontId="24" numFmtId="0" xfId="0" applyAlignment="1" applyBorder="1" applyFont="1">
      <alignment shrinkToFit="0" vertical="center" wrapText="0"/>
    </xf>
    <xf borderId="8" fillId="3" fontId="13" numFmtId="166" xfId="0" applyAlignment="1" applyBorder="1" applyFont="1" applyNumberFormat="1">
      <alignment horizontal="right" shrinkToFit="0" vertical="center" wrapText="0"/>
    </xf>
    <xf borderId="18" fillId="2" fontId="23" numFmtId="0" xfId="0" applyAlignment="1" applyBorder="1" applyFont="1">
      <alignment readingOrder="0" shrinkToFit="0" vertical="top" wrapText="1"/>
    </xf>
    <xf borderId="3" fillId="2" fontId="10" numFmtId="0" xfId="0" applyAlignment="1" applyBorder="1" applyFont="1">
      <alignment shrinkToFit="0" vertical="center" wrapText="0"/>
    </xf>
    <xf borderId="3" fillId="2" fontId="13" numFmtId="49" xfId="0" applyAlignment="1" applyBorder="1" applyFont="1" applyNumberFormat="1">
      <alignment shrinkToFit="0" vertical="center" wrapText="1"/>
    </xf>
    <xf borderId="3" fillId="2" fontId="10" numFmtId="0" xfId="0" applyAlignment="1" applyBorder="1" applyFont="1">
      <alignment shrinkToFit="0" vertical="center" wrapText="0"/>
    </xf>
    <xf borderId="3" fillId="2" fontId="25" numFmtId="0" xfId="0" applyAlignment="1" applyBorder="1" applyFont="1">
      <alignment shrinkToFit="0" vertical="center" wrapText="0"/>
    </xf>
    <xf borderId="3" fillId="2" fontId="26" numFmtId="0" xfId="0" applyAlignment="1" applyBorder="1" applyFont="1">
      <alignment shrinkToFit="0" vertical="center" wrapText="0"/>
    </xf>
    <xf borderId="8" fillId="2" fontId="13" numFmtId="166" xfId="0" applyAlignment="1" applyBorder="1" applyFont="1" applyNumberFormat="1">
      <alignment horizontal="right" shrinkToFit="0" vertical="center" wrapText="0"/>
    </xf>
    <xf borderId="13" fillId="0" fontId="10" numFmtId="0" xfId="0" applyAlignment="1" applyBorder="1" applyFont="1">
      <alignment readingOrder="0" shrinkToFit="0" vertical="top" wrapText="1"/>
    </xf>
    <xf borderId="18" fillId="4" fontId="23" numFmtId="0" xfId="0" applyAlignment="1" applyBorder="1" applyFont="1">
      <alignment readingOrder="0" shrinkToFit="0" vertical="top" wrapText="0"/>
    </xf>
    <xf borderId="3" fillId="2" fontId="10" numFmtId="0" xfId="0" applyAlignment="1" applyBorder="1" applyFont="1">
      <alignment shrinkToFit="0" vertical="center" wrapText="0"/>
    </xf>
    <xf borderId="3" fillId="2" fontId="13" numFmtId="49" xfId="0" applyAlignment="1" applyBorder="1" applyFont="1" applyNumberFormat="1">
      <alignment shrinkToFit="0" vertical="center" wrapText="0"/>
    </xf>
    <xf borderId="3" fillId="2" fontId="13" numFmtId="0" xfId="0" applyAlignment="1" applyBorder="1" applyFont="1">
      <alignment shrinkToFit="0" vertical="center" wrapText="1"/>
    </xf>
    <xf borderId="3" fillId="2" fontId="27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shrinkToFit="0" vertical="center" wrapText="0"/>
    </xf>
    <xf borderId="17" fillId="4" fontId="23" numFmtId="0" xfId="0" applyAlignment="1" applyBorder="1" applyFont="1">
      <alignment readingOrder="0" shrinkToFit="0" vertical="top" wrapText="1"/>
    </xf>
    <xf borderId="3" fillId="3" fontId="10" numFmtId="0" xfId="0" applyAlignment="1" applyBorder="1" applyFont="1">
      <alignment shrinkToFit="0" vertical="center" wrapText="0"/>
    </xf>
    <xf borderId="3" fillId="3" fontId="10" numFmtId="49" xfId="0" applyAlignment="1" applyBorder="1" applyFont="1" applyNumberFormat="1">
      <alignment shrinkToFit="0" vertical="center" wrapText="0"/>
    </xf>
    <xf borderId="3" fillId="3" fontId="10" numFmtId="0" xfId="0" applyAlignment="1" applyBorder="1" applyFont="1">
      <alignment shrinkToFit="0" vertical="center" wrapText="0"/>
    </xf>
    <xf borderId="3" fillId="3" fontId="25" numFmtId="0" xfId="0" applyAlignment="1" applyBorder="1" applyFont="1">
      <alignment shrinkToFit="0" vertical="center" wrapText="0"/>
    </xf>
    <xf borderId="3" fillId="3" fontId="10" numFmtId="0" xfId="0" applyAlignment="1" applyBorder="1" applyFont="1">
      <alignment shrinkToFit="0" vertical="center" wrapText="0"/>
    </xf>
    <xf borderId="3" fillId="3" fontId="13" numFmtId="0" xfId="0" applyAlignment="1" applyBorder="1" applyFont="1">
      <alignment shrinkToFit="0" vertical="center" wrapText="1"/>
    </xf>
    <xf borderId="3" fillId="3" fontId="27" numFmtId="0" xfId="0" applyAlignment="1" applyBorder="1" applyFont="1">
      <alignment shrinkToFit="0" vertical="center" wrapText="0"/>
    </xf>
    <xf borderId="8" fillId="3" fontId="10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1"/>
    </xf>
    <xf borderId="3" fillId="3" fontId="28" numFmtId="0" xfId="0" applyAlignment="1" applyBorder="1" applyFont="1">
      <alignment shrinkToFit="0" vertical="center" wrapText="0"/>
    </xf>
    <xf borderId="3" fillId="3" fontId="13" numFmtId="166" xfId="0" applyAlignment="1" applyBorder="1" applyFont="1" applyNumberFormat="1">
      <alignment horizontal="right" shrinkToFit="0" vertical="center" wrapText="0"/>
    </xf>
    <xf borderId="3" fillId="2" fontId="13" numFmtId="0" xfId="0" applyAlignment="1" applyBorder="1" applyFont="1">
      <alignment shrinkToFit="0" vertical="center" wrapText="0"/>
    </xf>
    <xf borderId="3" fillId="2" fontId="28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0"/>
    </xf>
    <xf borderId="3" fillId="2" fontId="13" numFmtId="0" xfId="0" applyAlignment="1" applyBorder="1" applyFont="1">
      <alignment readingOrder="0" shrinkToFit="0" vertical="center" wrapText="0"/>
    </xf>
    <xf borderId="3" fillId="2" fontId="13" numFmtId="166" xfId="0" applyAlignment="1" applyBorder="1" applyFont="1" applyNumberFormat="1">
      <alignment horizontal="right" shrinkToFit="0" vertical="center" wrapText="0"/>
    </xf>
    <xf borderId="19" fillId="0" fontId="10" numFmtId="0" xfId="0" applyAlignment="1" applyBorder="1" applyFont="1">
      <alignment readingOrder="0" shrinkToFit="0" vertical="top" wrapText="1"/>
    </xf>
    <xf borderId="20" fillId="0" fontId="1" numFmtId="0" xfId="0" applyAlignment="1" applyBorder="1" applyFont="1">
      <alignment readingOrder="0" shrinkToFit="0" vertical="center" wrapText="0"/>
    </xf>
    <xf borderId="20" fillId="0" fontId="1" numFmtId="49" xfId="0" applyAlignment="1" applyBorder="1" applyFont="1" applyNumberFormat="1">
      <alignment readingOrder="0" shrinkToFit="0" vertical="center" wrapText="0"/>
    </xf>
    <xf borderId="20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21" fillId="0" fontId="1" numFmtId="49" xfId="0" applyAlignment="1" applyBorder="1" applyFont="1" applyNumberFormat="1">
      <alignment readingOrder="0" shrinkToFit="0" vertical="center" wrapText="0"/>
    </xf>
    <xf borderId="3" fillId="0" fontId="10" numFmtId="0" xfId="0" applyAlignment="1" applyBorder="1" applyFont="1">
      <alignment readingOrder="0" shrinkToFit="0" vertical="top" wrapText="1"/>
    </xf>
    <xf borderId="22" fillId="0" fontId="1" numFmtId="49" xfId="0" applyAlignment="1" applyBorder="1" applyFont="1" applyNumberFormat="1">
      <alignment readingOrder="0" shrinkToFit="0" vertical="center" wrapText="0"/>
    </xf>
    <xf borderId="10" fillId="0" fontId="10" numFmtId="0" xfId="0" applyAlignment="1" applyBorder="1" applyFont="1">
      <alignment readingOrder="0" shrinkToFit="0" vertical="top" wrapText="1"/>
    </xf>
    <xf borderId="23" fillId="0" fontId="1" numFmtId="49" xfId="0" applyAlignment="1" applyBorder="1" applyFont="1" applyNumberFormat="1">
      <alignment readingOrder="0" shrinkToFit="0" vertical="center" wrapText="0"/>
    </xf>
    <xf borderId="12" fillId="0" fontId="10" numFmtId="0" xfId="0" applyAlignment="1" applyBorder="1" applyFont="1">
      <alignment readingOrder="0" shrinkToFit="0" vertical="top" wrapText="1"/>
    </xf>
    <xf borderId="12" fillId="0" fontId="1" numFmtId="0" xfId="0" applyAlignment="1" applyBorder="1" applyFont="1">
      <alignment shrinkToFit="0" vertical="center" wrapText="0"/>
    </xf>
    <xf borderId="3" fillId="4" fontId="10" numFmtId="0" xfId="0" applyAlignment="1" applyBorder="1" applyFont="1">
      <alignment readingOrder="0" shrinkToFit="0" vertical="top" wrapText="1"/>
    </xf>
    <xf borderId="3" fillId="0" fontId="1" numFmtId="49" xfId="0" applyAlignment="1" applyBorder="1" applyFont="1" applyNumberFormat="1">
      <alignment readingOrder="0" shrinkToFit="0" vertical="top" wrapText="1"/>
    </xf>
    <xf borderId="13" fillId="4" fontId="10" numFmtId="0" xfId="0" applyAlignment="1" applyBorder="1" applyFont="1">
      <alignment readingOrder="0" shrinkToFit="0" vertical="top" wrapText="0"/>
    </xf>
    <xf borderId="3" fillId="0" fontId="1" numFmtId="49" xfId="0" applyAlignment="1" applyBorder="1" applyFont="1" applyNumberFormat="1">
      <alignment readingOrder="0" shrinkToFit="0" vertical="center" wrapText="1"/>
    </xf>
    <xf borderId="3" fillId="0" fontId="1" numFmtId="166" xfId="0" applyAlignment="1" applyBorder="1" applyFont="1" applyNumberFormat="1">
      <alignment readingOrder="0" shrinkToFit="0" vertical="center" wrapText="0"/>
    </xf>
    <xf borderId="13" fillId="0" fontId="10" numFmtId="0" xfId="0" applyAlignment="1" applyBorder="1" applyFont="1">
      <alignment shrinkToFit="0" vertical="top" wrapText="1"/>
    </xf>
    <xf borderId="13" fillId="0" fontId="10" numFmtId="0" xfId="0" applyAlignment="1" applyBorder="1" applyFont="1">
      <alignment shrinkToFit="0" vertical="top" wrapText="0"/>
    </xf>
    <xf borderId="3" fillId="2" fontId="13" numFmtId="49" xfId="0" applyAlignment="1" applyBorder="1" applyFont="1" applyNumberFormat="1">
      <alignment shrinkToFit="0" vertical="center" wrapText="0"/>
    </xf>
    <xf borderId="18" fillId="2" fontId="23" numFmtId="0" xfId="0" applyAlignment="1" applyBorder="1" applyFont="1">
      <alignment shrinkToFit="0" vertical="top" wrapText="1"/>
    </xf>
    <xf borderId="17" fillId="3" fontId="23" numFmtId="0" xfId="0" applyAlignment="1" applyBorder="1" applyFont="1">
      <alignment shrinkToFit="0" vertical="top" wrapText="1"/>
    </xf>
    <xf borderId="24" fillId="2" fontId="23" numFmtId="0" xfId="0" applyAlignment="1" applyBorder="1" applyFont="1">
      <alignment shrinkToFit="0" vertical="top" wrapText="1"/>
    </xf>
    <xf borderId="13" fillId="2" fontId="29" numFmtId="0" xfId="0" applyAlignment="1" applyBorder="1" applyFont="1">
      <alignment horizontal="center" readingOrder="0" shrinkToFit="0" vertical="bottom" wrapText="0"/>
    </xf>
    <xf borderId="13" fillId="2" fontId="21" numFmtId="0" xfId="0" applyAlignment="1" applyBorder="1" applyFont="1">
      <alignment horizontal="center" readingOrder="0" shrinkToFit="0" vertical="bottom" wrapText="0"/>
    </xf>
    <xf borderId="13" fillId="3" fontId="30" numFmtId="0" xfId="0" applyAlignment="1" applyBorder="1" applyFont="1">
      <alignment horizontal="center" readingOrder="0" shrinkToFit="0" vertical="bottom" wrapText="0"/>
    </xf>
    <xf borderId="13" fillId="3" fontId="21" numFmtId="0" xfId="0" applyAlignment="1" applyBorder="1" applyFont="1">
      <alignment horizontal="center" readingOrder="0" shrinkToFit="0" vertical="bottom" wrapText="0"/>
    </xf>
    <xf borderId="13" fillId="2" fontId="31" numFmtId="0" xfId="0" applyAlignment="1" applyBorder="1" applyFont="1">
      <alignment horizontal="center" readingOrder="0" shrinkToFit="0" vertical="bottom" wrapText="0"/>
    </xf>
    <xf borderId="13" fillId="3" fontId="29" numFmtId="0" xfId="0" applyAlignment="1" applyBorder="1" applyFont="1">
      <alignment horizontal="center" readingOrder="0" shrinkToFit="0" vertical="bottom" wrapText="0"/>
    </xf>
    <xf borderId="13" fillId="2" fontId="3" numFmtId="0" xfId="0" applyAlignment="1" applyBorder="1" applyFont="1">
      <alignment horizontal="center" readingOrder="0" shrinkToFit="0" vertical="bottom" wrapText="0"/>
    </xf>
    <xf borderId="13" fillId="2" fontId="3" numFmtId="0" xfId="0" applyAlignment="1" applyBorder="1" applyFont="1">
      <alignment readingOrder="0" shrinkToFit="0" vertical="bottom" wrapText="0"/>
    </xf>
    <xf borderId="13" fillId="3" fontId="3" numFmtId="0" xfId="0" applyAlignment="1" applyBorder="1" applyFont="1">
      <alignment horizontal="center" readingOrder="0" shrinkToFit="0" vertical="bottom" wrapText="0"/>
    </xf>
    <xf borderId="13" fillId="3" fontId="3" numFmtId="0" xfId="0" applyAlignment="1" applyBorder="1" applyFont="1">
      <alignment readingOrder="0" shrinkToFit="0" vertical="bottom" wrapText="0"/>
    </xf>
    <xf borderId="12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3" fillId="2" fontId="32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shrinkToFit="0" vertical="bottom" wrapText="0"/>
    </xf>
    <xf borderId="3" fillId="4" fontId="10" numFmtId="0" xfId="0" applyAlignment="1" applyBorder="1" applyFont="1">
      <alignment readingOrder="0" shrinkToFit="0" vertical="bottom" wrapText="0"/>
    </xf>
    <xf borderId="0" fillId="2" fontId="33" numFmtId="0" xfId="0" applyAlignment="1" applyFont="1">
      <alignment shrinkToFit="0" vertical="bottom" wrapText="0"/>
    </xf>
    <xf borderId="3" fillId="0" fontId="34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10" fillId="7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shrinkToFit="0" vertical="center" wrapText="0"/>
    </xf>
    <xf borderId="27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3" fillId="0" fontId="14" numFmtId="0" xfId="0" applyAlignment="1" applyBorder="1" applyFont="1">
      <alignment readingOrder="0" shrinkToFit="0" vertical="top" wrapText="0"/>
    </xf>
    <xf borderId="3" fillId="0" fontId="35" numFmtId="0" xfId="0" applyAlignment="1" applyBorder="1" applyFont="1">
      <alignment horizontal="center" readingOrder="0" shrinkToFit="0" vertical="center" wrapText="0"/>
    </xf>
    <xf borderId="3" fillId="0" fontId="35" numFmtId="49" xfId="0" applyAlignment="1" applyBorder="1" applyFont="1" applyNumberFormat="1">
      <alignment horizontal="center" readingOrder="0" shrinkToFit="0" vertical="center" wrapText="0"/>
    </xf>
    <xf borderId="28" fillId="0" fontId="1" numFmtId="49" xfId="0" applyAlignment="1" applyBorder="1" applyFont="1" applyNumberFormat="1">
      <alignment readingOrder="0" shrinkToFit="0" vertical="center" wrapText="0"/>
    </xf>
    <xf borderId="3" fillId="0" fontId="15" numFmtId="0" xfId="0" applyAlignment="1" applyBorder="1" applyFont="1">
      <alignment horizontal="center" readingOrder="0" shrinkToFit="0" vertical="top" wrapText="0"/>
    </xf>
    <xf borderId="3" fillId="0" fontId="15" numFmtId="49" xfId="0" applyAlignment="1" applyBorder="1" applyFont="1" applyNumberFormat="1">
      <alignment horizontal="center" readingOrder="0" shrinkToFit="0" vertical="top" wrapText="0"/>
    </xf>
    <xf borderId="29" fillId="0" fontId="1" numFmtId="165" xfId="0" applyAlignment="1" applyBorder="1" applyFont="1" applyNumberFormat="1">
      <alignment readingOrder="0" shrinkToFit="0" vertical="center" wrapText="0"/>
    </xf>
    <xf borderId="3" fillId="0" fontId="14" numFmtId="0" xfId="0" applyAlignment="1" applyBorder="1" applyFont="1">
      <alignment shrinkToFit="0" vertical="top" wrapText="0"/>
    </xf>
    <xf borderId="3" fillId="0" fontId="15" numFmtId="0" xfId="0" applyAlignment="1" applyBorder="1" applyFont="1">
      <alignment horizontal="center" shrinkToFit="0" vertical="top" wrapText="0"/>
    </xf>
    <xf borderId="3" fillId="0" fontId="15" numFmtId="0" xfId="0" applyAlignment="1" applyBorder="1" applyFont="1">
      <alignment shrinkToFit="0" vertical="top" wrapText="0"/>
    </xf>
    <xf borderId="3" fillId="0" fontId="15" numFmtId="49" xfId="0" applyAlignment="1" applyBorder="1" applyFont="1" applyNumberFormat="1">
      <alignment horizontal="center" shrinkToFit="0" vertical="top" wrapText="0"/>
    </xf>
    <xf borderId="0" fillId="0" fontId="10" numFmtId="0" xfId="0" applyAlignment="1" applyFont="1">
      <alignment horizontal="center" shrinkToFit="0" vertical="top" wrapText="0"/>
    </xf>
    <xf borderId="3" fillId="0" fontId="15" numFmtId="0" xfId="0" applyAlignment="1" applyBorder="1" applyFont="1">
      <alignment horizontal="left" shrinkToFit="0" vertical="top" wrapText="0"/>
    </xf>
    <xf borderId="12" fillId="5" fontId="5" numFmtId="0" xfId="0" applyAlignment="1" applyBorder="1" applyFont="1">
      <alignment readingOrder="0" shrinkToFit="0" vertical="center" wrapText="0"/>
    </xf>
    <xf borderId="12" fillId="5" fontId="5" numFmtId="0" xfId="0" applyAlignment="1" applyBorder="1" applyFont="1">
      <alignment readingOrder="0" shrinkToFit="0" vertical="bottom" wrapText="0"/>
    </xf>
    <xf borderId="3" fillId="5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56">
    <tableStyle count="4" pivot="0" name="テンプレート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木村 杏那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米澤 侑桂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森園 友喜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久米 加代子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次廣 淳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山本 葉子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八田 奈緒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原田 里織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渡邊 真大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軍司 敦也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田渕 恭平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佐藤 拓斗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横山 尚武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西岡 優希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山口 薫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集計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大竹 絵理香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高野 和義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山本 洸太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太田 一誠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平岡 国彦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増本 重孝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長谷川 貴志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小中 貴晃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望月 雅幸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竹内 駿太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中村 啓吾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吉田 俊之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倉持 賢一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福上 大輝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加藤 隆太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藤井 恵理子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平山 真由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今西 俊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里見 允二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斎藤 和貴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舩杉 牧子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紀川 和弘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廣田 誠悟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木村 健悟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船津 麻理子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海沼 功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梅澤 朗広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松倉 健治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清原 佳彩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飯田 千帆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畠山 憲之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福士 利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西浦 雅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岡元 智美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今村 千絵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越賀 淑恵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芳賀 崇利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飯田 香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佐久間 康丞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66" displayName="名前" name="名前" id="1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テンプレート-style" showColumnStripes="0" showFirstColumn="1" showLastColumn="1" showRowStripes="1"/>
</table>
</file>

<file path=xl/tables/table2.xml><?xml version="1.0" encoding="utf-8"?>
<table xmlns="http://schemas.openxmlformats.org/spreadsheetml/2006/main" ref="A1:I466" displayName="名前_7" name="名前_7" id="2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木村 杏那-style" showColumnStripes="0" showFirstColumn="1" showLastColumn="1" showRowStripes="1"/>
</table>
</file>

<file path=xl/tables/table3.xml><?xml version="1.0" encoding="utf-8"?>
<table xmlns="http://schemas.openxmlformats.org/spreadsheetml/2006/main" ref="A1:I466" displayName="野口裕子_4" name="野口裕子_4" id="3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米澤 侑桂-style" showColumnStripes="0" showFirstColumn="1" showLastColumn="1" showRowStripes="1"/>
</table>
</file>

<file path=xl/tables/table4.xml><?xml version="1.0" encoding="utf-8"?>
<table xmlns="http://schemas.openxmlformats.org/spreadsheetml/2006/main" ref="A1:I466" displayName="野口裕子_2" name="野口裕子_2" id="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森園 友喜-style" showColumnStripes="0" showFirstColumn="1" showLastColumn="1" showRowStripes="1"/>
</table>
</file>

<file path=xl/tables/table5.xml><?xml version="1.0" encoding="utf-8"?>
<table xmlns="http://schemas.openxmlformats.org/spreadsheetml/2006/main" ref="A1:I466" displayName="野口裕子_3" name="野口裕子_3" id="5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久米 加代子-style" showColumnStripes="0" showFirstColumn="1" showLastColumn="1" showRowStripes="1"/>
</table>
</file>

<file path=xl/tables/table6.xml><?xml version="1.0" encoding="utf-8"?>
<table xmlns="http://schemas.openxmlformats.org/spreadsheetml/2006/main" ref="A1:I466" displayName="名前_13" name="名前_13" id="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次廣 淳-style" showColumnStripes="0" showFirstColumn="1" showLastColumn="1" showRowStripes="1"/>
</table>
</file>

<file path=xl/tables/table7.xml><?xml version="1.0" encoding="utf-8"?>
<table xmlns="http://schemas.openxmlformats.org/spreadsheetml/2006/main" ref="A1:I466" displayName="山本葉子" name="山本葉子" id="7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山本 葉子-style" showColumnStripes="0" showFirstColumn="1" showLastColumn="1" showRowStripes="1"/>
</table>
</file>

<file path=xl/tables/table8.xml><?xml version="1.0" encoding="utf-8"?>
<table xmlns="http://schemas.openxmlformats.org/spreadsheetml/2006/main" ref="A1:I466" displayName="野口裕子" name="野口裕子" id="8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八田 奈緒美-style" showColumnStripes="0" showFirstColumn="1" showLastColumn="1" showRowStripes="1"/>
</table>
</file>

<file path=xl/tables/table9.xml><?xml version="1.0" encoding="utf-8"?>
<table xmlns="http://schemas.openxmlformats.org/spreadsheetml/2006/main" ref="A1:I466" displayName="原田里織" name="原田里織" id="9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原田 里織-style" showColumnStripes="0" showFirstColumn="1" showLastColumn="1" showRowStripes="1"/>
</table>
</file>

<file path=xl/tables/table10.xml><?xml version="1.0" encoding="utf-8"?>
<table xmlns="http://schemas.openxmlformats.org/spreadsheetml/2006/main" ref="A1:I466" displayName="渡邊真大" name="渡邊真大" id="10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渡邊 真大-style" showColumnStripes="0" showFirstColumn="1" showLastColumn="1" showRowStripes="1"/>
</table>
</file>

<file path=xl/tables/table11.xml><?xml version="1.0" encoding="utf-8"?>
<table xmlns="http://schemas.openxmlformats.org/spreadsheetml/2006/main" ref="A1:I466" displayName="名前_12" name="名前_12" id="11">
  <tableColumns count="9">
    <tableColumn name="列 1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軍司 敦也-style" showColumnStripes="0" showFirstColumn="1" showLastColumn="1" showRowStripes="1"/>
</table>
</file>

<file path=xl/tables/table12.xml><?xml version="1.0" encoding="utf-8"?>
<table xmlns="http://schemas.openxmlformats.org/spreadsheetml/2006/main" ref="A1:J466" displayName="名前_11" name="名前_11" id="12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田渕 恭平-style" showColumnStripes="0" showFirstColumn="1" showLastColumn="1" showRowStripes="1"/>
</table>
</file>

<file path=xl/tables/table13.xml><?xml version="1.0" encoding="utf-8"?>
<table xmlns="http://schemas.openxmlformats.org/spreadsheetml/2006/main" ref="A1:I466" displayName="名前_10" name="名前_10" id="13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佐藤 拓斗-style" showColumnStripes="0" showFirstColumn="1" showLastColumn="1" showRowStripes="1"/>
</table>
</file>

<file path=xl/tables/table14.xml><?xml version="1.0" encoding="utf-8"?>
<table xmlns="http://schemas.openxmlformats.org/spreadsheetml/2006/main" ref="A1:I466" displayName="名前_9" name="名前_9" id="1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横山 尚武-style" showColumnStripes="0" showFirstColumn="1" showLastColumn="1" showRowStripes="1"/>
</table>
</file>

<file path=xl/tables/table15.xml><?xml version="1.0" encoding="utf-8"?>
<table xmlns="http://schemas.openxmlformats.org/spreadsheetml/2006/main" ref="A1:J466" displayName="名前_8" name="名前_8" id="15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西岡 優希-style" showColumnStripes="0" showFirstColumn="1" showLastColumn="1" showRowStripes="1"/>
</table>
</file>

<file path=xl/tables/table16.xml><?xml version="1.0" encoding="utf-8"?>
<table xmlns="http://schemas.openxmlformats.org/spreadsheetml/2006/main" ref="A1:I466" displayName="名前_6" name="名前_6" id="1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山口 薫-style" showColumnStripes="0" showFirstColumn="1" showLastColumn="1" showRowStripes="1"/>
</table>
</file>

<file path=xl/tables/table17.xml><?xml version="1.0" encoding="utf-8"?>
<table xmlns="http://schemas.openxmlformats.org/spreadsheetml/2006/main" ref="A1:G466" displayName="表_40" name="表_40" id="17">
  <tableColumns count="7">
    <tableColumn name="提案中" id="1"/>
    <tableColumn name="人数" id="2"/>
    <tableColumn name="お名前" id="3"/>
    <tableColumn name="列 4" id="4"/>
    <tableColumn name="列 5" id="5"/>
    <tableColumn name="列 6" id="6"/>
    <tableColumn name="列 7" id="7"/>
  </tableColumns>
  <tableStyleInfo name="集計-style" showColumnStripes="0" showFirstColumn="1" showLastColumn="1" showRowStripes="1"/>
</table>
</file>

<file path=xl/tables/table18.xml><?xml version="1.0" encoding="utf-8"?>
<table xmlns="http://schemas.openxmlformats.org/spreadsheetml/2006/main" ref="A1:I466" displayName="名前_5" name="名前_5" id="18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大竹 絵理香-style" showColumnStripes="0" showFirstColumn="1" showLastColumn="1" showRowStripes="1"/>
</table>
</file>

<file path=xl/tables/table19.xml><?xml version="1.0" encoding="utf-8"?>
<table xmlns="http://schemas.openxmlformats.org/spreadsheetml/2006/main" ref="A1:I466" displayName="名前_4" name="名前_4" id="19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高野 和義-style" showColumnStripes="0" showFirstColumn="1" showLastColumn="1" showRowStripes="1"/>
</table>
</file>

<file path=xl/tables/table20.xml><?xml version="1.0" encoding="utf-8"?>
<table xmlns="http://schemas.openxmlformats.org/spreadsheetml/2006/main" ref="A1:I466" displayName="名前_3" name="名前_3" id="20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山本 洸太-style" showColumnStripes="0" showFirstColumn="1" showLastColumn="1" showRowStripes="1"/>
</table>
</file>

<file path=xl/tables/table21.xml><?xml version="1.0" encoding="utf-8"?>
<table xmlns="http://schemas.openxmlformats.org/spreadsheetml/2006/main" ref="A1:J466" displayName="名前_2" name="名前_2" id="21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太田 一誠-style" showColumnStripes="0" showFirstColumn="1" showLastColumn="1" showRowStripes="1"/>
</table>
</file>

<file path=xl/tables/table22.xml><?xml version="1.0" encoding="utf-8"?>
<table xmlns="http://schemas.openxmlformats.org/spreadsheetml/2006/main" ref="A1:I466" displayName="平岡_国彦" name="平岡_国彦" id="22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平岡 国彦-style" showColumnStripes="0" showFirstColumn="1" showLastColumn="1" showRowStripes="1"/>
</table>
</file>

<file path=xl/tables/table23.xml><?xml version="1.0" encoding="utf-8"?>
<table xmlns="http://schemas.openxmlformats.org/spreadsheetml/2006/main" ref="A1:J466" displayName="表_11" name="表_11" id="23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増本 重孝-style" showColumnStripes="0" showFirstColumn="1" showLastColumn="1" showRowStripes="1"/>
</table>
</file>

<file path=xl/tables/table24.xml><?xml version="1.0" encoding="utf-8"?>
<table xmlns="http://schemas.openxmlformats.org/spreadsheetml/2006/main" ref="A1:I466" displayName="表_7" name="表_7" id="2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長谷川 貴志-style" showColumnStripes="0" showFirstColumn="1" showLastColumn="1" showRowStripes="1"/>
</table>
</file>

<file path=xl/tables/table25.xml><?xml version="1.0" encoding="utf-8"?>
<table xmlns="http://schemas.openxmlformats.org/spreadsheetml/2006/main" ref="A1:I466" displayName="表" name="表" id="25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小中 貴晃-style" showColumnStripes="0" showFirstColumn="1" showLastColumn="1" showRowStripes="1"/>
</table>
</file>

<file path=xl/tables/table26.xml><?xml version="1.0" encoding="utf-8"?>
<table xmlns="http://schemas.openxmlformats.org/spreadsheetml/2006/main" ref="A1:I466" displayName="表_6" name="表_6" id="2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望月 雅幸-style" showColumnStripes="0" showFirstColumn="1" showLastColumn="1" showRowStripes="1"/>
</table>
</file>

<file path=xl/tables/table27.xml><?xml version="1.0" encoding="utf-8"?>
<table xmlns="http://schemas.openxmlformats.org/spreadsheetml/2006/main" ref="A1:I466" displayName="表_14" name="表_14" id="27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竹内 駿太-style" showColumnStripes="0" showFirstColumn="1" showLastColumn="1" showRowStripes="1"/>
</table>
</file>

<file path=xl/tables/table28.xml><?xml version="1.0" encoding="utf-8"?>
<table xmlns="http://schemas.openxmlformats.org/spreadsheetml/2006/main" ref="A1:I466" displayName="表_18" name="表_18" id="28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中村 啓吾-style" showColumnStripes="0" showFirstColumn="1" showLastColumn="1" showRowStripes="1"/>
</table>
</file>

<file path=xl/tables/table29.xml><?xml version="1.0" encoding="utf-8"?>
<table xmlns="http://schemas.openxmlformats.org/spreadsheetml/2006/main" ref="A1:I466" displayName="表_19" name="表_19" id="29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吉田 俊之-style" showColumnStripes="0" showFirstColumn="1" showLastColumn="1" showRowStripes="1"/>
</table>
</file>

<file path=xl/tables/table30.xml><?xml version="1.0" encoding="utf-8"?>
<table xmlns="http://schemas.openxmlformats.org/spreadsheetml/2006/main" ref="A1:K466" displayName="表_20" name="表_20" id="30">
  <tableColumns count="11">
    <tableColumn name="３" id="1"/>
    <tableColumn name="名前" id="2"/>
    <tableColumn name="会社名・屋号" id="3"/>
    <tableColumn name="カテゴリー" id="4"/>
    <tableColumn name="目標や課題" id="5"/>
    <tableColumn name="関係性" id="6"/>
    <tableColumn name="紹介して欲しい人" id="7"/>
    <tableColumn name="アクション" id="8"/>
    <tableColumn name="ステータス" id="9"/>
    <tableColumn name="優先度" id="10"/>
    <tableColumn name="最終コンタクト" id="11"/>
  </tableColumns>
  <tableStyleInfo name="倉持 賢一-style" showColumnStripes="0" showFirstColumn="1" showLastColumn="1" showRowStripes="1"/>
</table>
</file>

<file path=xl/tables/table31.xml><?xml version="1.0" encoding="utf-8"?>
<table xmlns="http://schemas.openxmlformats.org/spreadsheetml/2006/main" ref="A1:J466" displayName="表_21" name="表_21" id="31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福上 大輝-style" showColumnStripes="0" showFirstColumn="1" showLastColumn="1" showRowStripes="1"/>
</table>
</file>

<file path=xl/tables/table32.xml><?xml version="1.0" encoding="utf-8"?>
<table xmlns="http://schemas.openxmlformats.org/spreadsheetml/2006/main" ref="A1:I466" displayName="表_22" name="表_22" id="32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加藤 隆太-style" showColumnStripes="0" showFirstColumn="1" showLastColumn="1" showRowStripes="1"/>
</table>
</file>

<file path=xl/tables/table33.xml><?xml version="1.0" encoding="utf-8"?>
<table xmlns="http://schemas.openxmlformats.org/spreadsheetml/2006/main" ref="A1:I466" displayName="表_23" name="表_23" id="33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藤井 恵理子-style" showColumnStripes="0" showFirstColumn="1" showLastColumn="1" showRowStripes="1"/>
</table>
</file>

<file path=xl/tables/table34.xml><?xml version="1.0" encoding="utf-8"?>
<table xmlns="http://schemas.openxmlformats.org/spreadsheetml/2006/main" ref="A1:I466" displayName="表_24" name="表_24" id="3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平山 真由美-style" showColumnStripes="0" showFirstColumn="1" showLastColumn="1" showRowStripes="1"/>
</table>
</file>

<file path=xl/tables/table35.xml><?xml version="1.0" encoding="utf-8"?>
<table xmlns="http://schemas.openxmlformats.org/spreadsheetml/2006/main" ref="A1:I466" displayName="表_25" name="表_25" id="35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今西 俊明-style" showColumnStripes="0" showFirstColumn="1" showLastColumn="1" showRowStripes="1"/>
</table>
</file>

<file path=xl/tables/table36.xml><?xml version="1.0" encoding="utf-8"?>
<table xmlns="http://schemas.openxmlformats.org/spreadsheetml/2006/main" ref="A1:I466" displayName="表_26" name="表_26" id="3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里見 允二-style" showColumnStripes="0" showFirstColumn="1" showLastColumn="1" showRowStripes="1"/>
</table>
</file>

<file path=xl/tables/table37.xml><?xml version="1.0" encoding="utf-8"?>
<table xmlns="http://schemas.openxmlformats.org/spreadsheetml/2006/main" ref="A1:I466" displayName="表_27" name="表_27" id="37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斎藤 和貴-style" showColumnStripes="0" showFirstColumn="1" showLastColumn="1" showRowStripes="1"/>
</table>
</file>

<file path=xl/tables/table38.xml><?xml version="1.0" encoding="utf-8"?>
<table xmlns="http://schemas.openxmlformats.org/spreadsheetml/2006/main" ref="A1:I441" displayName="表_28" name="表_28" id="38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舩杉 牧子-style" showColumnStripes="0" showFirstColumn="1" showLastColumn="1" showRowStripes="1"/>
</table>
</file>

<file path=xl/tables/table39.xml><?xml version="1.0" encoding="utf-8"?>
<table xmlns="http://schemas.openxmlformats.org/spreadsheetml/2006/main" ref="A1:I466" displayName="表_30" name="表_30" id="39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紀川 和弘-style" showColumnStripes="0" showFirstColumn="1" showLastColumn="1" showRowStripes="1"/>
</table>
</file>

<file path=xl/tables/table40.xml><?xml version="1.0" encoding="utf-8"?>
<table xmlns="http://schemas.openxmlformats.org/spreadsheetml/2006/main" ref="A1:I466" displayName="表_32" name="表_32" id="40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廣田 誠悟-style" showColumnStripes="0" showFirstColumn="1" showLastColumn="1" showRowStripes="1"/>
</table>
</file>

<file path=xl/tables/table41.xml><?xml version="1.0" encoding="utf-8"?>
<table xmlns="http://schemas.openxmlformats.org/spreadsheetml/2006/main" ref="A1:I466" displayName="表_44" name="表_44" id="41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木村 健悟-style" showColumnStripes="0" showFirstColumn="1" showLastColumn="1" showRowStripes="1"/>
</table>
</file>

<file path=xl/tables/table42.xml><?xml version="1.0" encoding="utf-8"?>
<table xmlns="http://schemas.openxmlformats.org/spreadsheetml/2006/main" ref="A1:I466" displayName="表_34" name="表_34" id="42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船津 麻理子-style" showColumnStripes="0" showFirstColumn="1" showLastColumn="1" showRowStripes="1"/>
</table>
</file>

<file path=xl/tables/table43.xml><?xml version="1.0" encoding="utf-8"?>
<table xmlns="http://schemas.openxmlformats.org/spreadsheetml/2006/main" ref="A1:I466" displayName="表_36" name="表_36" id="43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海沼 功-style" showColumnStripes="0" showFirstColumn="1" showLastColumn="1" showRowStripes="1"/>
</table>
</file>

<file path=xl/tables/table44.xml><?xml version="1.0" encoding="utf-8"?>
<table xmlns="http://schemas.openxmlformats.org/spreadsheetml/2006/main" ref="A1:I466" displayName="表_37" name="表_37" id="4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梅澤 朗広-style" showColumnStripes="0" showFirstColumn="1" showLastColumn="1" showRowStripes="1"/>
</table>
</file>

<file path=xl/tables/table45.xml><?xml version="1.0" encoding="utf-8"?>
<table xmlns="http://schemas.openxmlformats.org/spreadsheetml/2006/main" ref="A1:I466" displayName="表_38" name="表_38" id="45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松倉 健治-style" showColumnStripes="0" showFirstColumn="1" showLastColumn="1" showRowStripes="1"/>
</table>
</file>

<file path=xl/tables/table46.xml><?xml version="1.0" encoding="utf-8"?>
<table xmlns="http://schemas.openxmlformats.org/spreadsheetml/2006/main" ref="A1:I466" displayName="表_39" name="表_39" id="4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清原 佳彩美-style" showColumnStripes="0" showFirstColumn="1" showLastColumn="1" showRowStripes="1"/>
</table>
</file>

<file path=xl/tables/table47.xml><?xml version="1.0" encoding="utf-8"?>
<table xmlns="http://schemas.openxmlformats.org/spreadsheetml/2006/main" ref="A1:I466" displayName="表_54" name="表_54" id="47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飯田 千帆-style" showColumnStripes="0" showFirstColumn="1" showLastColumn="1" showRowStripes="1"/>
</table>
</file>

<file path=xl/tables/table48.xml><?xml version="1.0" encoding="utf-8"?>
<table xmlns="http://schemas.openxmlformats.org/spreadsheetml/2006/main" ref="A1:I466" displayName="表_41" name="表_41" id="48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畠山 憲之-style" showColumnStripes="0" showFirstColumn="1" showLastColumn="1" showRowStripes="1"/>
</table>
</file>

<file path=xl/tables/table49.xml><?xml version="1.0" encoding="utf-8"?>
<table xmlns="http://schemas.openxmlformats.org/spreadsheetml/2006/main" ref="A1:I466" displayName="表_42" name="表_42" id="49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福士 利明-style" showColumnStripes="0" showFirstColumn="1" showLastColumn="1" showRowStripes="1"/>
</table>
</file>

<file path=xl/tables/table50.xml><?xml version="1.0" encoding="utf-8"?>
<table xmlns="http://schemas.openxmlformats.org/spreadsheetml/2006/main" ref="A1:J466" displayName="表_43" name="表_43" id="50">
  <tableColumns count="10">
    <tableColumn name="３" id="1"/>
    <tableColumn name="名前" id="2"/>
    <tableColumn name="カテゴリー" id="3"/>
    <tableColumn name="繋がりたい！" id="4"/>
    <tableColumn name="目標や課題" id="5"/>
    <tableColumn name="関係性" id="6"/>
    <tableColumn name="紹介して欲しい人" id="7"/>
    <tableColumn name="ステータス" id="8"/>
    <tableColumn name="優先度" id="9"/>
    <tableColumn name="最終コンタクト" id="10"/>
  </tableColumns>
  <tableStyleInfo name="西浦 雅-style" showColumnStripes="0" showFirstColumn="1" showLastColumn="1" showRowStripes="1"/>
</table>
</file>

<file path=xl/tables/table51.xml><?xml version="1.0" encoding="utf-8"?>
<table xmlns="http://schemas.openxmlformats.org/spreadsheetml/2006/main" ref="A1:I466" displayName="表_45" name="表_45" id="51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岡元 智美-style" showColumnStripes="0" showFirstColumn="1" showLastColumn="1" showRowStripes="1"/>
</table>
</file>

<file path=xl/tables/table52.xml><?xml version="1.0" encoding="utf-8"?>
<table xmlns="http://schemas.openxmlformats.org/spreadsheetml/2006/main" ref="A1:J466" displayName="表_46" name="表_46" id="52">
  <tableColumns count="10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  <tableColumn name="列 1" id="10"/>
  </tableColumns>
  <tableStyleInfo name="今村 千絵-style" showColumnStripes="0" showFirstColumn="1" showLastColumn="1" showRowStripes="1"/>
</table>
</file>

<file path=xl/tables/table53.xml><?xml version="1.0" encoding="utf-8"?>
<table xmlns="http://schemas.openxmlformats.org/spreadsheetml/2006/main" ref="A1:I467" displayName="表_50" name="表_50" id="53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越賀 淑恵-style" showColumnStripes="0" showFirstColumn="1" showLastColumn="1" showRowStripes="1"/>
</table>
</file>

<file path=xl/tables/table54.xml><?xml version="1.0" encoding="utf-8"?>
<table xmlns="http://schemas.openxmlformats.org/spreadsheetml/2006/main" ref="A1:I466" displayName="表_52" name="表_52" id="54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芳賀 崇利-style" showColumnStripes="0" showFirstColumn="1" showLastColumn="1" showRowStripes="1"/>
</table>
</file>

<file path=xl/tables/table55.xml><?xml version="1.0" encoding="utf-8"?>
<table xmlns="http://schemas.openxmlformats.org/spreadsheetml/2006/main" ref="A1:I466" displayName="名前_15" name="名前_15" id="55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飯田 香-style" showColumnStripes="0" showFirstColumn="1" showLastColumn="1" showRowStripes="1"/>
</table>
</file>

<file path=xl/tables/table56.xml><?xml version="1.0" encoding="utf-8"?>
<table xmlns="http://schemas.openxmlformats.org/spreadsheetml/2006/main" ref="A1:I466" displayName="佐久間_康丞" name="佐久間_康丞" id="56">
  <tableColumns count="9">
    <tableColumn name="３" id="1"/>
    <tableColumn name="名前" id="2"/>
    <tableColumn name="カテゴリー" id="3"/>
    <tableColumn name="目標や課題" id="4"/>
    <tableColumn name="関係性" id="5"/>
    <tableColumn name="紹介して欲しい人" id="6"/>
    <tableColumn name="ステータス" id="7"/>
    <tableColumn name="優先度" id="8"/>
    <tableColumn name="最終コンタクト" id="9"/>
  </tableColumns>
  <tableStyleInfo name="佐久間 康丞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fIFAu159eto" TargetMode="External"/><Relationship Id="rId2" Type="http://schemas.openxmlformats.org/officeDocument/2006/relationships/drawing" Target="../drawings/drawing18.xml"/><Relationship Id="rId4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8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9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2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5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8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39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0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1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2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3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4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5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6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7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48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49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0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1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2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3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4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5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6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0"/>
    <col customWidth="1" min="4" max="4" width="22.63"/>
    <col customWidth="1" min="5" max="5" width="23.0"/>
  </cols>
  <sheetData>
    <row r="1">
      <c r="A1" s="1" t="str">
        <f>IFERROR(__xludf.DUMMYFUNCTION("importrange(""https://docs.google.com/spreadsheets/d/19D8OY9Iey45RzRb1oxWohBMVSrUiZ2xScVJyJfP9GGg/edit?gid=1590612351#gid=1590612351"",""'メンバー'!G:G"")"),"姓")</f>
        <v>姓</v>
      </c>
      <c r="B1" s="1" t="str">
        <f>IFERROR(__xludf.DUMMYFUNCTION("importrange(""https://docs.google.com/spreadsheets/d/19D8OY9Iey45RzRb1oxWohBMVSrUiZ2xScVJyJfP9GGg/edit?gid=1590612351#gid=1590612351"",""'メンバー'!H:H"")"),"名")</f>
        <v>名</v>
      </c>
      <c r="C1" s="2" t="s">
        <v>0</v>
      </c>
      <c r="D1" s="2" t="str">
        <f>IFERROR(__xludf.DUMMYFUNCTION("importrange(""https://docs.google.com/spreadsheets/d/19D8OY9Iey45RzRb1oxWohBMVSrUiZ2xScVJyJfP9GGg/edit?gid=1590612351#gid=1590612351"",""'メンバー'!AF:AF"")"),"10期のサポート")</f>
        <v>10期のサポート</v>
      </c>
      <c r="E1" s="2" t="str">
        <f>IFERROR(__xludf.DUMMYFUNCTION("importrange(""https://docs.google.com/spreadsheets/d/19D8OY9Iey45RzRb1oxWohBMVSrUiZ2xScVJyJfP9GGg/edit?gid=1590612351#gid=1590612351"",""'メンバー'!AG:AG"")"),"#REF!")</f>
        <v>#REF!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>
      <c r="A2" s="1" t="str">
        <f>IFERROR(__xludf.DUMMYFUNCTION("""COMPUTED_VALUE"""),"平岡")</f>
        <v>平岡</v>
      </c>
      <c r="B2" s="1" t="str">
        <f>IFERROR(__xludf.DUMMYFUNCTION("""COMPUTED_VALUE"""),"国彦")</f>
        <v>国彦</v>
      </c>
      <c r="C2" s="1" t="str">
        <f t="shared" ref="C2:C54" si="2">A2&amp;" "&amp;B2</f>
        <v>平岡 国彦</v>
      </c>
      <c r="D2" s="1" t="str">
        <f>IFERROR(__xludf.DUMMYFUNCTION("""COMPUTED_VALUE"""),"プレジサポート/ビジターホスト/メンターサポート")</f>
        <v>プレジサポート/ビジターホスト/メンターサポート</v>
      </c>
      <c r="E2" s="1"/>
      <c r="F2" s="1">
        <f t="array" ref="F2">998-countif(indirect("'"&amp;C2&amp;"'!B2:B1000"),"")</f>
        <v>80</v>
      </c>
      <c r="G2" s="1">
        <f t="shared" ref="G2:N2" si="1">countif(indirect("'"&amp;$C2&amp;"'!G2:G41"),G$1)</f>
        <v>0</v>
      </c>
      <c r="H2" s="1">
        <f t="shared" si="1"/>
        <v>1</v>
      </c>
      <c r="I2" s="1">
        <f t="shared" si="1"/>
        <v>0</v>
      </c>
      <c r="J2" s="1">
        <f t="shared" si="1"/>
        <v>0</v>
      </c>
      <c r="K2" s="1">
        <f t="shared" si="1"/>
        <v>0</v>
      </c>
      <c r="L2" s="1">
        <f t="shared" si="1"/>
        <v>0</v>
      </c>
      <c r="M2" s="1">
        <f t="shared" si="1"/>
        <v>0</v>
      </c>
      <c r="N2" s="1">
        <f t="shared" si="1"/>
        <v>0</v>
      </c>
    </row>
    <row r="3">
      <c r="A3" s="1" t="str">
        <f>IFERROR(__xludf.DUMMYFUNCTION("""COMPUTED_VALUE"""),"増本")</f>
        <v>増本</v>
      </c>
      <c r="B3" s="1" t="str">
        <f>IFERROR(__xludf.DUMMYFUNCTION("""COMPUTED_VALUE"""),"重孝")</f>
        <v>重孝</v>
      </c>
      <c r="C3" s="1" t="str">
        <f t="shared" si="2"/>
        <v>増本 重孝</v>
      </c>
      <c r="D3" s="1" t="str">
        <f>IFERROR(__xludf.DUMMYFUNCTION("""COMPUTED_VALUE"""),"プレジサポート/ビジターホスト")</f>
        <v>プレジサポート/ビジターホスト</v>
      </c>
      <c r="E3" s="1"/>
      <c r="F3" s="1">
        <f t="shared" ref="F3:F54" si="4">if(indirect("'"&amp;C3&amp;"'!B8")="田中じろう",0,998-countif(indirect("'"&amp;C3&amp;"'!B2:B1000"),""))</f>
        <v>40</v>
      </c>
      <c r="G3" s="1">
        <f t="shared" ref="G3:N3" si="3">countif(indirect("'"&amp;$C3&amp;"'!G2:G41"),G$1)</f>
        <v>0</v>
      </c>
      <c r="H3" s="1">
        <f t="shared" si="3"/>
        <v>0</v>
      </c>
      <c r="I3" s="1">
        <f t="shared" si="3"/>
        <v>0</v>
      </c>
      <c r="J3" s="1">
        <f t="shared" si="3"/>
        <v>0</v>
      </c>
      <c r="K3" s="1">
        <f t="shared" si="3"/>
        <v>0</v>
      </c>
      <c r="L3" s="1">
        <f t="shared" si="3"/>
        <v>0</v>
      </c>
      <c r="M3" s="1">
        <f t="shared" si="3"/>
        <v>0</v>
      </c>
      <c r="N3" s="1">
        <f t="shared" si="3"/>
        <v>0</v>
      </c>
    </row>
    <row r="4">
      <c r="A4" s="1" t="str">
        <f>IFERROR(__xludf.DUMMYFUNCTION("""COMPUTED_VALUE"""),"長谷川")</f>
        <v>長谷川</v>
      </c>
      <c r="B4" s="1" t="str">
        <f>IFERROR(__xludf.DUMMYFUNCTION("""COMPUTED_VALUE"""),"貴志")</f>
        <v>貴志</v>
      </c>
      <c r="C4" s="1" t="str">
        <f t="shared" si="2"/>
        <v>長谷川 貴志</v>
      </c>
      <c r="D4" s="1"/>
      <c r="E4" s="1"/>
      <c r="F4" s="1">
        <f t="shared" si="4"/>
        <v>62</v>
      </c>
      <c r="G4" s="1">
        <f t="shared" ref="G4:N4" si="5">countif(indirect("'"&amp;$C4&amp;"'!G2:G41"),G$1)</f>
        <v>0</v>
      </c>
      <c r="H4" s="1">
        <f t="shared" si="5"/>
        <v>0</v>
      </c>
      <c r="I4" s="1">
        <f t="shared" si="5"/>
        <v>0</v>
      </c>
      <c r="J4" s="1">
        <f t="shared" si="5"/>
        <v>0</v>
      </c>
      <c r="K4" s="1">
        <f t="shared" si="5"/>
        <v>0</v>
      </c>
      <c r="L4" s="1">
        <f t="shared" si="5"/>
        <v>0</v>
      </c>
      <c r="M4" s="1">
        <f t="shared" si="5"/>
        <v>0</v>
      </c>
      <c r="N4" s="1">
        <f t="shared" si="5"/>
        <v>0</v>
      </c>
    </row>
    <row r="5">
      <c r="A5" s="1" t="str">
        <f>IFERROR(__xludf.DUMMYFUNCTION("""COMPUTED_VALUE"""),"福士")</f>
        <v>福士</v>
      </c>
      <c r="B5" s="1" t="str">
        <f>IFERROR(__xludf.DUMMYFUNCTION("""COMPUTED_VALUE"""),"利明")</f>
        <v>利明</v>
      </c>
      <c r="C5" s="1" t="str">
        <f t="shared" si="2"/>
        <v>福士 利明</v>
      </c>
      <c r="D5" s="1" t="str">
        <f>IFERROR(__xludf.DUMMYFUNCTION("""COMPUTED_VALUE"""),"トレーニングサポート/グロビジサポート")</f>
        <v>トレーニングサポート/グロビジサポート</v>
      </c>
      <c r="E5" s="1"/>
      <c r="F5" s="1">
        <f t="shared" si="4"/>
        <v>40</v>
      </c>
      <c r="G5" s="1">
        <f t="shared" ref="G5:N5" si="6">countif(indirect("'"&amp;$C5&amp;"'!G2:G41"),G$1)</f>
        <v>0</v>
      </c>
      <c r="H5" s="1">
        <f t="shared" si="6"/>
        <v>0</v>
      </c>
      <c r="I5" s="1">
        <f t="shared" si="6"/>
        <v>0</v>
      </c>
      <c r="J5" s="1">
        <f t="shared" si="6"/>
        <v>0</v>
      </c>
      <c r="K5" s="1">
        <f t="shared" si="6"/>
        <v>0</v>
      </c>
      <c r="L5" s="1">
        <f t="shared" si="6"/>
        <v>0</v>
      </c>
      <c r="M5" s="1">
        <f t="shared" si="6"/>
        <v>0</v>
      </c>
      <c r="N5" s="1">
        <f t="shared" si="6"/>
        <v>0</v>
      </c>
    </row>
    <row r="6">
      <c r="A6" s="1" t="str">
        <f>IFERROR(__xludf.DUMMYFUNCTION("""COMPUTED_VALUE"""),"松倉")</f>
        <v>松倉</v>
      </c>
      <c r="B6" s="1" t="str">
        <f>IFERROR(__xludf.DUMMYFUNCTION("""COMPUTED_VALUE"""),"健治")</f>
        <v>健治</v>
      </c>
      <c r="C6" s="1" t="str">
        <f t="shared" si="2"/>
        <v>松倉 健治</v>
      </c>
      <c r="D6" s="1" t="str">
        <f>IFERROR(__xludf.DUMMYFUNCTION("""COMPUTED_VALUE"""),"BCPサポート")</f>
        <v>BCPサポート</v>
      </c>
      <c r="E6" s="1"/>
      <c r="F6" s="1">
        <f t="shared" si="4"/>
        <v>20</v>
      </c>
      <c r="G6" s="1">
        <f t="shared" ref="G6:N6" si="7">countif(indirect("'"&amp;$C6&amp;"'!G2:G41"),G$1)</f>
        <v>0</v>
      </c>
      <c r="H6" s="1">
        <f t="shared" si="7"/>
        <v>0</v>
      </c>
      <c r="I6" s="1">
        <f t="shared" si="7"/>
        <v>0</v>
      </c>
      <c r="J6" s="1">
        <f t="shared" si="7"/>
        <v>0</v>
      </c>
      <c r="K6" s="1">
        <f t="shared" si="7"/>
        <v>0</v>
      </c>
      <c r="L6" s="1">
        <f t="shared" si="7"/>
        <v>0</v>
      </c>
      <c r="M6" s="1">
        <f t="shared" si="7"/>
        <v>0</v>
      </c>
      <c r="N6" s="1">
        <f t="shared" si="7"/>
        <v>0</v>
      </c>
    </row>
    <row r="7">
      <c r="A7" s="1" t="str">
        <f>IFERROR(__xludf.DUMMYFUNCTION("""COMPUTED_VALUE"""),"福上")</f>
        <v>福上</v>
      </c>
      <c r="B7" s="1" t="str">
        <f>IFERROR(__xludf.DUMMYFUNCTION("""COMPUTED_VALUE"""),"大輝")</f>
        <v>大輝</v>
      </c>
      <c r="C7" s="1" t="str">
        <f t="shared" si="2"/>
        <v>福上 大輝</v>
      </c>
      <c r="D7" s="1" t="str">
        <f>IFERROR(__xludf.DUMMYFUNCTION("""COMPUTED_VALUE"""),"プレジサポート/ビジターホスト")</f>
        <v>プレジサポート/ビジターホスト</v>
      </c>
      <c r="E7" s="1"/>
      <c r="F7" s="1">
        <f t="shared" si="4"/>
        <v>41</v>
      </c>
      <c r="G7" s="1">
        <f t="shared" ref="G7:N7" si="8">countif(indirect("'"&amp;$C7&amp;"'!G2:G41"),G$1)</f>
        <v>0</v>
      </c>
      <c r="H7" s="1">
        <f t="shared" si="8"/>
        <v>0</v>
      </c>
      <c r="I7" s="1">
        <f t="shared" si="8"/>
        <v>0</v>
      </c>
      <c r="J7" s="1">
        <f t="shared" si="8"/>
        <v>0</v>
      </c>
      <c r="K7" s="1">
        <f t="shared" si="8"/>
        <v>0</v>
      </c>
      <c r="L7" s="1">
        <f t="shared" si="8"/>
        <v>0</v>
      </c>
      <c r="M7" s="1">
        <f t="shared" si="8"/>
        <v>0</v>
      </c>
      <c r="N7" s="1">
        <f t="shared" si="8"/>
        <v>0</v>
      </c>
    </row>
    <row r="8">
      <c r="A8" s="1" t="str">
        <f>IFERROR(__xludf.DUMMYFUNCTION("""COMPUTED_VALUE"""),"太田")</f>
        <v>太田</v>
      </c>
      <c r="B8" s="1" t="str">
        <f>IFERROR(__xludf.DUMMYFUNCTION("""COMPUTED_VALUE"""),"一誠")</f>
        <v>一誠</v>
      </c>
      <c r="C8" s="1" t="str">
        <f t="shared" si="2"/>
        <v>太田 一誠</v>
      </c>
      <c r="D8" s="1" t="str">
        <f>IFERROR(__xludf.DUMMYFUNCTION("""COMPUTED_VALUE"""),"OCCサポート")</f>
        <v>OCCサポート</v>
      </c>
      <c r="E8" s="1"/>
      <c r="F8" s="1">
        <f t="shared" si="4"/>
        <v>40</v>
      </c>
      <c r="G8" s="1">
        <f t="shared" ref="G8:N8" si="9">countif(indirect("'"&amp;$C8&amp;"'!G2:G41"),G$1)</f>
        <v>0</v>
      </c>
      <c r="H8" s="1">
        <f t="shared" si="9"/>
        <v>0</v>
      </c>
      <c r="I8" s="1">
        <f t="shared" si="9"/>
        <v>0</v>
      </c>
      <c r="J8" s="1">
        <f t="shared" si="9"/>
        <v>0</v>
      </c>
      <c r="K8" s="1">
        <f t="shared" si="9"/>
        <v>0</v>
      </c>
      <c r="L8" s="1">
        <f t="shared" si="9"/>
        <v>0</v>
      </c>
      <c r="M8" s="1">
        <f t="shared" si="9"/>
        <v>0</v>
      </c>
      <c r="N8" s="1">
        <f t="shared" si="9"/>
        <v>0</v>
      </c>
    </row>
    <row r="9">
      <c r="A9" s="1" t="str">
        <f>IFERROR(__xludf.DUMMYFUNCTION("""COMPUTED_VALUE"""),"中村")</f>
        <v>中村</v>
      </c>
      <c r="B9" s="1" t="str">
        <f>IFERROR(__xludf.DUMMYFUNCTION("""COMPUTED_VALUE"""),"啓吾")</f>
        <v>啓吾</v>
      </c>
      <c r="C9" s="1" t="str">
        <f t="shared" si="2"/>
        <v>中村 啓吾</v>
      </c>
      <c r="D9" s="1" t="str">
        <f>IFERROR(__xludf.DUMMYFUNCTION("""COMPUTED_VALUE"""),"ビジターホスト")</f>
        <v>ビジターホスト</v>
      </c>
      <c r="E9" s="1"/>
      <c r="F9" s="1">
        <f t="shared" si="4"/>
        <v>41</v>
      </c>
      <c r="G9" s="1">
        <f t="shared" ref="G9:N9" si="10">countif(indirect("'"&amp;$C9&amp;"'!G2:G41"),G$1)</f>
        <v>0</v>
      </c>
      <c r="H9" s="1">
        <f t="shared" si="10"/>
        <v>0</v>
      </c>
      <c r="I9" s="1">
        <f t="shared" si="10"/>
        <v>0</v>
      </c>
      <c r="J9" s="1">
        <f t="shared" si="10"/>
        <v>0</v>
      </c>
      <c r="K9" s="1">
        <f t="shared" si="10"/>
        <v>0</v>
      </c>
      <c r="L9" s="1">
        <f t="shared" si="10"/>
        <v>0</v>
      </c>
      <c r="M9" s="1">
        <f t="shared" si="10"/>
        <v>0</v>
      </c>
      <c r="N9" s="1">
        <f t="shared" si="10"/>
        <v>0</v>
      </c>
    </row>
    <row r="10">
      <c r="A10" s="1" t="str">
        <f>IFERROR(__xludf.DUMMYFUNCTION("""COMPUTED_VALUE"""),"倉持")</f>
        <v>倉持</v>
      </c>
      <c r="B10" s="1" t="str">
        <f>IFERROR(__xludf.DUMMYFUNCTION("""COMPUTED_VALUE"""),"賢一")</f>
        <v>賢一</v>
      </c>
      <c r="C10" s="1" t="str">
        <f t="shared" si="2"/>
        <v>倉持 賢一</v>
      </c>
      <c r="D10" s="1"/>
      <c r="E10" s="1"/>
      <c r="F10" s="1">
        <f t="shared" si="4"/>
        <v>22</v>
      </c>
      <c r="G10" s="1">
        <f t="shared" ref="G10:N10" si="11">countif(indirect("'"&amp;$C10&amp;"'!G2:G41"),G$1)</f>
        <v>0</v>
      </c>
      <c r="H10" s="1">
        <f t="shared" si="11"/>
        <v>0</v>
      </c>
      <c r="I10" s="1">
        <f t="shared" si="11"/>
        <v>0</v>
      </c>
      <c r="J10" s="1">
        <f t="shared" si="11"/>
        <v>0</v>
      </c>
      <c r="K10" s="1">
        <f t="shared" si="11"/>
        <v>0</v>
      </c>
      <c r="L10" s="1">
        <f t="shared" si="11"/>
        <v>0</v>
      </c>
      <c r="M10" s="1">
        <f t="shared" si="11"/>
        <v>0</v>
      </c>
      <c r="N10" s="1">
        <f t="shared" si="11"/>
        <v>0</v>
      </c>
    </row>
    <row r="11">
      <c r="A11" s="1" t="str">
        <f>IFERROR(__xludf.DUMMYFUNCTION("""COMPUTED_VALUE"""),"岡元")</f>
        <v>岡元</v>
      </c>
      <c r="B11" s="1" t="str">
        <f>IFERROR(__xludf.DUMMYFUNCTION("""COMPUTED_VALUE"""),"智美")</f>
        <v>智美</v>
      </c>
      <c r="C11" s="1" t="str">
        <f t="shared" si="2"/>
        <v>岡元 智美</v>
      </c>
      <c r="D11" s="1"/>
      <c r="E11" s="1"/>
      <c r="F11" s="1">
        <f t="shared" si="4"/>
        <v>40</v>
      </c>
      <c r="G11" s="1">
        <f t="shared" ref="G11:N11" si="12">countif(indirect("'"&amp;$C11&amp;"'!G2:G41"),G$1)</f>
        <v>0</v>
      </c>
      <c r="H11" s="1">
        <f t="shared" si="12"/>
        <v>0</v>
      </c>
      <c r="I11" s="1">
        <f t="shared" si="12"/>
        <v>0</v>
      </c>
      <c r="J11" s="1">
        <f t="shared" si="12"/>
        <v>0</v>
      </c>
      <c r="K11" s="1">
        <f t="shared" si="12"/>
        <v>0</v>
      </c>
      <c r="L11" s="1">
        <f t="shared" si="12"/>
        <v>0</v>
      </c>
      <c r="M11" s="1">
        <f t="shared" si="12"/>
        <v>0</v>
      </c>
      <c r="N11" s="1">
        <f t="shared" si="12"/>
        <v>0</v>
      </c>
    </row>
    <row r="12">
      <c r="A12" s="1" t="str">
        <f>IFERROR(__xludf.DUMMYFUNCTION("""COMPUTED_VALUE"""),"西浦")</f>
        <v>西浦</v>
      </c>
      <c r="B12" s="1" t="str">
        <f>IFERROR(__xludf.DUMMYFUNCTION("""COMPUTED_VALUE"""),"雅")</f>
        <v>雅</v>
      </c>
      <c r="C12" s="1" t="str">
        <f t="shared" si="2"/>
        <v>西浦 雅</v>
      </c>
      <c r="D12" s="1" t="str">
        <f>IFERROR(__xludf.DUMMYFUNCTION("""COMPUTED_VALUE"""),"エデュケーションサポート/トレーニングサポート/OCCサポート")</f>
        <v>エデュケーションサポート/トレーニングサポート/OCCサポート</v>
      </c>
      <c r="E12" s="1"/>
      <c r="F12" s="1">
        <f t="shared" si="4"/>
        <v>41</v>
      </c>
      <c r="G12" s="1">
        <f t="shared" ref="G12:N12" si="13">countif(indirect("'"&amp;$C12&amp;"'!G2:G41"),G$1)</f>
        <v>0</v>
      </c>
      <c r="H12" s="1">
        <f t="shared" si="13"/>
        <v>0</v>
      </c>
      <c r="I12" s="1">
        <f t="shared" si="13"/>
        <v>0</v>
      </c>
      <c r="J12" s="1">
        <f t="shared" si="13"/>
        <v>0</v>
      </c>
      <c r="K12" s="1">
        <f t="shared" si="13"/>
        <v>0</v>
      </c>
      <c r="L12" s="1">
        <f t="shared" si="13"/>
        <v>0</v>
      </c>
      <c r="M12" s="1">
        <f t="shared" si="13"/>
        <v>0</v>
      </c>
      <c r="N12" s="1">
        <f t="shared" si="13"/>
        <v>0</v>
      </c>
    </row>
    <row r="13">
      <c r="A13" s="1" t="str">
        <f>IFERROR(__xludf.DUMMYFUNCTION("""COMPUTED_VALUE"""),"芳賀")</f>
        <v>芳賀</v>
      </c>
      <c r="B13" s="1" t="str">
        <f>IFERROR(__xludf.DUMMYFUNCTION("""COMPUTED_VALUE"""),"崇利")</f>
        <v>崇利</v>
      </c>
      <c r="C13" s="1" t="str">
        <f t="shared" si="2"/>
        <v>芳賀 崇利</v>
      </c>
      <c r="D13" s="1"/>
      <c r="E13" s="1"/>
      <c r="F13" s="1">
        <f t="shared" si="4"/>
        <v>41</v>
      </c>
      <c r="G13" s="1">
        <f t="shared" ref="G13:N13" si="14">countif(indirect("'"&amp;$C13&amp;"'!G2:G41"),G$1)</f>
        <v>0</v>
      </c>
      <c r="H13" s="1">
        <f t="shared" si="14"/>
        <v>0</v>
      </c>
      <c r="I13" s="1">
        <f t="shared" si="14"/>
        <v>0</v>
      </c>
      <c r="J13" s="1">
        <f t="shared" si="14"/>
        <v>0</v>
      </c>
      <c r="K13" s="1">
        <f t="shared" si="14"/>
        <v>0</v>
      </c>
      <c r="L13" s="1">
        <f t="shared" si="14"/>
        <v>0</v>
      </c>
      <c r="M13" s="1">
        <f t="shared" si="14"/>
        <v>0</v>
      </c>
      <c r="N13" s="1">
        <f t="shared" si="14"/>
        <v>0</v>
      </c>
    </row>
    <row r="14">
      <c r="A14" s="1" t="str">
        <f>IFERROR(__xludf.DUMMYFUNCTION("""COMPUTED_VALUE"""),"西岡")</f>
        <v>西岡</v>
      </c>
      <c r="B14" s="1" t="str">
        <f>IFERROR(__xludf.DUMMYFUNCTION("""COMPUTED_VALUE"""),"優希")</f>
        <v>優希</v>
      </c>
      <c r="C14" s="1" t="str">
        <f t="shared" si="2"/>
        <v>西岡 優希</v>
      </c>
      <c r="D14" s="1" t="str">
        <f>IFERROR(__xludf.DUMMYFUNCTION("""COMPUTED_VALUE"""),"WEBマスター")</f>
        <v>WEBマスター</v>
      </c>
      <c r="E14" s="1"/>
      <c r="F14" s="1">
        <f t="shared" si="4"/>
        <v>35</v>
      </c>
      <c r="G14" s="1">
        <f t="shared" ref="G14:N14" si="15">countif(indirect("'"&amp;$C14&amp;"'!G2:G41"),G$1)</f>
        <v>0</v>
      </c>
      <c r="H14" s="1">
        <f t="shared" si="15"/>
        <v>0</v>
      </c>
      <c r="I14" s="1">
        <f t="shared" si="15"/>
        <v>0</v>
      </c>
      <c r="J14" s="1">
        <f t="shared" si="15"/>
        <v>0</v>
      </c>
      <c r="K14" s="1">
        <f t="shared" si="15"/>
        <v>0</v>
      </c>
      <c r="L14" s="1">
        <f t="shared" si="15"/>
        <v>0</v>
      </c>
      <c r="M14" s="1">
        <f t="shared" si="15"/>
        <v>0</v>
      </c>
      <c r="N14" s="1">
        <f t="shared" si="15"/>
        <v>0</v>
      </c>
    </row>
    <row r="15">
      <c r="A15" s="1" t="str">
        <f>IFERROR(__xludf.DUMMYFUNCTION("""COMPUTED_VALUE"""),"横山")</f>
        <v>横山</v>
      </c>
      <c r="B15" s="1" t="str">
        <f>IFERROR(__xludf.DUMMYFUNCTION("""COMPUTED_VALUE"""),"尚武")</f>
        <v>尚武</v>
      </c>
      <c r="C15" s="1" t="str">
        <f t="shared" si="2"/>
        <v>横山 尚武</v>
      </c>
      <c r="D15" s="1" t="str">
        <f>IFERROR(__xludf.DUMMYFUNCTION("""COMPUTED_VALUE"""),"ビジターホスト/エデュケーションサポート/トレーニングサポート")</f>
        <v>ビジターホスト/エデュケーションサポート/トレーニングサポート</v>
      </c>
      <c r="E15" s="1"/>
      <c r="F15" s="1">
        <f t="shared" si="4"/>
        <v>25</v>
      </c>
      <c r="G15" s="1">
        <f t="shared" ref="G15:N15" si="16">countif(indirect("'"&amp;$C15&amp;"'!G2:G41"),G$1)</f>
        <v>0</v>
      </c>
      <c r="H15" s="1">
        <f t="shared" si="16"/>
        <v>0</v>
      </c>
      <c r="I15" s="1">
        <f t="shared" si="16"/>
        <v>0</v>
      </c>
      <c r="J15" s="1">
        <f t="shared" si="16"/>
        <v>0</v>
      </c>
      <c r="K15" s="1">
        <f t="shared" si="16"/>
        <v>0</v>
      </c>
      <c r="L15" s="1">
        <f t="shared" si="16"/>
        <v>0</v>
      </c>
      <c r="M15" s="1">
        <f t="shared" si="16"/>
        <v>0</v>
      </c>
      <c r="N15" s="1">
        <f t="shared" si="16"/>
        <v>0</v>
      </c>
    </row>
    <row r="16">
      <c r="A16" s="1" t="str">
        <f>IFERROR(__xludf.DUMMYFUNCTION("""COMPUTED_VALUE"""),"佐藤")</f>
        <v>佐藤</v>
      </c>
      <c r="B16" s="1" t="str">
        <f>IFERROR(__xludf.DUMMYFUNCTION("""COMPUTED_VALUE"""),"拓斗")</f>
        <v>拓斗</v>
      </c>
      <c r="C16" s="1" t="str">
        <f t="shared" si="2"/>
        <v>佐藤 拓斗</v>
      </c>
      <c r="D16" s="1" t="str">
        <f>IFERROR(__xludf.DUMMYFUNCTION("""COMPUTED_VALUE"""),"ビジターホスト/BODサポート")</f>
        <v>ビジターホスト/BODサポート</v>
      </c>
      <c r="E16" s="1"/>
      <c r="F16" s="1">
        <f t="shared" si="4"/>
        <v>40</v>
      </c>
      <c r="G16" s="1">
        <f t="shared" ref="G16:N16" si="17">countif(indirect("'"&amp;$C16&amp;"'!G2:G41"),G$1)</f>
        <v>0</v>
      </c>
      <c r="H16" s="1">
        <f t="shared" si="17"/>
        <v>0</v>
      </c>
      <c r="I16" s="1">
        <f t="shared" si="17"/>
        <v>0</v>
      </c>
      <c r="J16" s="1">
        <f t="shared" si="17"/>
        <v>0</v>
      </c>
      <c r="K16" s="1">
        <f t="shared" si="17"/>
        <v>0</v>
      </c>
      <c r="L16" s="1">
        <f t="shared" si="17"/>
        <v>0</v>
      </c>
      <c r="M16" s="1">
        <f t="shared" si="17"/>
        <v>0</v>
      </c>
      <c r="N16" s="1">
        <f t="shared" si="17"/>
        <v>0</v>
      </c>
    </row>
    <row r="17">
      <c r="A17" s="1" t="str">
        <f>IFERROR(__xludf.DUMMYFUNCTION("""COMPUTED_VALUE"""),"原田")</f>
        <v>原田</v>
      </c>
      <c r="B17" s="1" t="str">
        <f>IFERROR(__xludf.DUMMYFUNCTION("""COMPUTED_VALUE"""),"里織")</f>
        <v>里織</v>
      </c>
      <c r="C17" s="1" t="str">
        <f t="shared" si="2"/>
        <v>原田 里織</v>
      </c>
      <c r="D17" s="1"/>
      <c r="E17" s="1"/>
      <c r="F17" s="1">
        <f t="shared" si="4"/>
        <v>43</v>
      </c>
      <c r="G17" s="1">
        <f t="shared" ref="G17:N17" si="18">countif(indirect("'"&amp;$C17&amp;"'!G2:G41"),G$1)</f>
        <v>0</v>
      </c>
      <c r="H17" s="1">
        <f t="shared" si="18"/>
        <v>0</v>
      </c>
      <c r="I17" s="1">
        <f t="shared" si="18"/>
        <v>0</v>
      </c>
      <c r="J17" s="1">
        <f t="shared" si="18"/>
        <v>0</v>
      </c>
      <c r="K17" s="1">
        <f t="shared" si="18"/>
        <v>0</v>
      </c>
      <c r="L17" s="1">
        <f t="shared" si="18"/>
        <v>0</v>
      </c>
      <c r="M17" s="1">
        <f t="shared" si="18"/>
        <v>0</v>
      </c>
      <c r="N17" s="1">
        <f t="shared" si="18"/>
        <v>0</v>
      </c>
    </row>
    <row r="18">
      <c r="A18" s="1" t="str">
        <f>IFERROR(__xludf.DUMMYFUNCTION("""COMPUTED_VALUE"""),"森園")</f>
        <v>森園</v>
      </c>
      <c r="B18" s="1" t="str">
        <f>IFERROR(__xludf.DUMMYFUNCTION("""COMPUTED_VALUE"""),"友喜")</f>
        <v>友喜</v>
      </c>
      <c r="C18" s="1" t="str">
        <f t="shared" si="2"/>
        <v>森園 友喜</v>
      </c>
      <c r="D18" s="1"/>
      <c r="E18" s="1"/>
      <c r="F18" s="1">
        <f t="shared" si="4"/>
        <v>0</v>
      </c>
      <c r="G18" s="1">
        <f t="shared" ref="G18:N18" si="19">countif(indirect("'"&amp;$C18&amp;"'!G2:G41"),G$1)</f>
        <v>0</v>
      </c>
      <c r="H18" s="1">
        <f t="shared" si="19"/>
        <v>0</v>
      </c>
      <c r="I18" s="1">
        <f t="shared" si="19"/>
        <v>0</v>
      </c>
      <c r="J18" s="1">
        <f t="shared" si="19"/>
        <v>0</v>
      </c>
      <c r="K18" s="1">
        <f t="shared" si="19"/>
        <v>0</v>
      </c>
      <c r="L18" s="1">
        <f t="shared" si="19"/>
        <v>0</v>
      </c>
      <c r="M18" s="1">
        <f t="shared" si="19"/>
        <v>0</v>
      </c>
      <c r="N18" s="1">
        <f t="shared" si="19"/>
        <v>0</v>
      </c>
    </row>
    <row r="19">
      <c r="A19" s="1" t="str">
        <f>IFERROR(__xludf.DUMMYFUNCTION("""COMPUTED_VALUE"""),"木村")</f>
        <v>木村</v>
      </c>
      <c r="B19" s="1" t="str">
        <f>IFERROR(__xludf.DUMMYFUNCTION("""COMPUTED_VALUE"""),"杏那")</f>
        <v>杏那</v>
      </c>
      <c r="C19" s="1" t="str">
        <f t="shared" si="2"/>
        <v>木村 杏那</v>
      </c>
      <c r="D19" s="1"/>
      <c r="E19" s="1"/>
      <c r="F19" s="1">
        <f t="shared" si="4"/>
        <v>14</v>
      </c>
      <c r="G19" s="1">
        <f t="shared" ref="G19:N19" si="20">countif(indirect("'"&amp;$C19&amp;"'!G2:G41"),G$1)</f>
        <v>0</v>
      </c>
      <c r="H19" s="1">
        <f t="shared" si="20"/>
        <v>0</v>
      </c>
      <c r="I19" s="1">
        <f t="shared" si="20"/>
        <v>0</v>
      </c>
      <c r="J19" s="1">
        <f t="shared" si="20"/>
        <v>0</v>
      </c>
      <c r="K19" s="1">
        <f t="shared" si="20"/>
        <v>0</v>
      </c>
      <c r="L19" s="1">
        <f t="shared" si="20"/>
        <v>0</v>
      </c>
      <c r="M19" s="1">
        <f t="shared" si="20"/>
        <v>0</v>
      </c>
      <c r="N19" s="1">
        <f t="shared" si="20"/>
        <v>0</v>
      </c>
    </row>
    <row r="20">
      <c r="A20" s="1" t="str">
        <f>IFERROR(__xludf.DUMMYFUNCTION("""COMPUTED_VALUE"""),"平山")</f>
        <v>平山</v>
      </c>
      <c r="B20" s="1" t="str">
        <f>IFERROR(__xludf.DUMMYFUNCTION("""COMPUTED_VALUE"""),"真由美")</f>
        <v>真由美</v>
      </c>
      <c r="C20" s="1" t="str">
        <f t="shared" si="2"/>
        <v>平山 真由美</v>
      </c>
      <c r="D20" s="1"/>
      <c r="E20" s="1"/>
      <c r="F20" s="1">
        <f t="shared" si="4"/>
        <v>44</v>
      </c>
      <c r="G20" s="1">
        <f t="shared" ref="G20:N20" si="21">countif(indirect("'"&amp;$C20&amp;"'!G2:G41"),G$1)</f>
        <v>0</v>
      </c>
      <c r="H20" s="1">
        <f t="shared" si="21"/>
        <v>0</v>
      </c>
      <c r="I20" s="1">
        <f t="shared" si="21"/>
        <v>0</v>
      </c>
      <c r="J20" s="1">
        <f t="shared" si="21"/>
        <v>0</v>
      </c>
      <c r="K20" s="1">
        <f t="shared" si="21"/>
        <v>0</v>
      </c>
      <c r="L20" s="1">
        <f t="shared" si="21"/>
        <v>0</v>
      </c>
      <c r="M20" s="1">
        <f t="shared" si="21"/>
        <v>0</v>
      </c>
      <c r="N20" s="1">
        <f t="shared" si="21"/>
        <v>0</v>
      </c>
    </row>
    <row r="21">
      <c r="A21" s="1" t="str">
        <f>IFERROR(__xludf.DUMMYFUNCTION("""COMPUTED_VALUE"""),"舩杉")</f>
        <v>舩杉</v>
      </c>
      <c r="B21" s="1" t="str">
        <f>IFERROR(__xludf.DUMMYFUNCTION("""COMPUTED_VALUE"""),"牧子")</f>
        <v>牧子</v>
      </c>
      <c r="C21" s="1" t="str">
        <f t="shared" si="2"/>
        <v>舩杉 牧子</v>
      </c>
      <c r="D21" s="1" t="str">
        <f>IFERROR(__xludf.DUMMYFUNCTION("""COMPUTED_VALUE"""),"書記兼会計サポート/1to1サポート")</f>
        <v>書記兼会計サポート/1to1サポート</v>
      </c>
      <c r="E21" s="1"/>
      <c r="F21" s="1">
        <f t="shared" si="4"/>
        <v>85</v>
      </c>
      <c r="G21" s="1">
        <f t="shared" ref="G21:N21" si="22">countif(indirect("'"&amp;$C21&amp;"'!G2:G41"),G$1)</f>
        <v>0</v>
      </c>
      <c r="H21" s="1">
        <f t="shared" si="22"/>
        <v>0</v>
      </c>
      <c r="I21" s="1">
        <f t="shared" si="22"/>
        <v>0</v>
      </c>
      <c r="J21" s="1">
        <f t="shared" si="22"/>
        <v>0</v>
      </c>
      <c r="K21" s="1">
        <f t="shared" si="22"/>
        <v>0</v>
      </c>
      <c r="L21" s="1">
        <f t="shared" si="22"/>
        <v>0</v>
      </c>
      <c r="M21" s="1">
        <f t="shared" si="22"/>
        <v>0</v>
      </c>
      <c r="N21" s="1">
        <f t="shared" si="22"/>
        <v>0</v>
      </c>
    </row>
    <row r="22">
      <c r="A22" s="1" t="str">
        <f>IFERROR(__xludf.DUMMYFUNCTION("""COMPUTED_VALUE"""),"渡邊")</f>
        <v>渡邊</v>
      </c>
      <c r="B22" s="1" t="str">
        <f>IFERROR(__xludf.DUMMYFUNCTION("""COMPUTED_VALUE"""),"真大")</f>
        <v>真大</v>
      </c>
      <c r="C22" s="1" t="str">
        <f t="shared" si="2"/>
        <v>渡邊 真大</v>
      </c>
      <c r="D22" s="1"/>
      <c r="E22" s="1"/>
      <c r="F22" s="1">
        <f t="shared" si="4"/>
        <v>40</v>
      </c>
      <c r="G22" s="1">
        <f t="shared" ref="G22:N22" si="23">countif(indirect("'"&amp;$C22&amp;"'!G2:G41"),G$1)</f>
        <v>0</v>
      </c>
      <c r="H22" s="1">
        <f t="shared" si="23"/>
        <v>0</v>
      </c>
      <c r="I22" s="1">
        <f t="shared" si="23"/>
        <v>0</v>
      </c>
      <c r="J22" s="1">
        <f t="shared" si="23"/>
        <v>0</v>
      </c>
      <c r="K22" s="1">
        <f t="shared" si="23"/>
        <v>0</v>
      </c>
      <c r="L22" s="1">
        <f t="shared" si="23"/>
        <v>0</v>
      </c>
      <c r="M22" s="1">
        <f t="shared" si="23"/>
        <v>0</v>
      </c>
      <c r="N22" s="1">
        <f t="shared" si="23"/>
        <v>0</v>
      </c>
    </row>
    <row r="23">
      <c r="A23" s="1" t="str">
        <f>IFERROR(__xludf.DUMMYFUNCTION("""COMPUTED_VALUE"""),"大竹")</f>
        <v>大竹</v>
      </c>
      <c r="B23" s="1" t="str">
        <f>IFERROR(__xludf.DUMMYFUNCTION("""COMPUTED_VALUE"""),"絵理香")</f>
        <v>絵理香</v>
      </c>
      <c r="C23" s="1" t="str">
        <f t="shared" si="2"/>
        <v>大竹 絵理香</v>
      </c>
      <c r="D23" s="1" t="str">
        <f>IFERROR(__xludf.DUMMYFUNCTION("""COMPUTED_VALUE"""),"1to1サポート")</f>
        <v>1to1サポート</v>
      </c>
      <c r="E23" s="1"/>
      <c r="F23" s="1">
        <f t="shared" si="4"/>
        <v>25</v>
      </c>
      <c r="G23" s="1">
        <f t="shared" ref="G23:N23" si="24">countif(indirect("'"&amp;$C23&amp;"'!G2:G41"),G$1)</f>
        <v>0</v>
      </c>
      <c r="H23" s="1">
        <f t="shared" si="24"/>
        <v>0</v>
      </c>
      <c r="I23" s="1">
        <f t="shared" si="24"/>
        <v>0</v>
      </c>
      <c r="J23" s="1">
        <f t="shared" si="24"/>
        <v>0</v>
      </c>
      <c r="K23" s="1">
        <f t="shared" si="24"/>
        <v>0</v>
      </c>
      <c r="L23" s="1">
        <f t="shared" si="24"/>
        <v>0</v>
      </c>
      <c r="M23" s="1">
        <f t="shared" si="24"/>
        <v>0</v>
      </c>
      <c r="N23" s="1">
        <f t="shared" si="24"/>
        <v>0</v>
      </c>
    </row>
    <row r="24">
      <c r="A24" s="1" t="str">
        <f>IFERROR(__xludf.DUMMYFUNCTION("""COMPUTED_VALUE"""),"山口")</f>
        <v>山口</v>
      </c>
      <c r="B24" s="1" t="str">
        <f>IFERROR(__xludf.DUMMYFUNCTION("""COMPUTED_VALUE"""),"薫")</f>
        <v>薫</v>
      </c>
      <c r="C24" s="1" t="str">
        <f t="shared" si="2"/>
        <v>山口 薫</v>
      </c>
      <c r="D24" s="1"/>
      <c r="E24" s="1"/>
      <c r="F24" s="1">
        <f t="shared" si="4"/>
        <v>1</v>
      </c>
      <c r="G24" s="1">
        <f t="shared" ref="G24:N24" si="25">countif(indirect("'"&amp;$C24&amp;"'!G2:G41"),G$1)</f>
        <v>0</v>
      </c>
      <c r="H24" s="1">
        <f t="shared" si="25"/>
        <v>0</v>
      </c>
      <c r="I24" s="1">
        <f t="shared" si="25"/>
        <v>0</v>
      </c>
      <c r="J24" s="1">
        <f t="shared" si="25"/>
        <v>0</v>
      </c>
      <c r="K24" s="1">
        <f t="shared" si="25"/>
        <v>0</v>
      </c>
      <c r="L24" s="1">
        <f t="shared" si="25"/>
        <v>0</v>
      </c>
      <c r="M24" s="1">
        <f t="shared" si="25"/>
        <v>0</v>
      </c>
      <c r="N24" s="1">
        <f t="shared" si="25"/>
        <v>0</v>
      </c>
    </row>
    <row r="25">
      <c r="A25" s="1" t="str">
        <f>IFERROR(__xludf.DUMMYFUNCTION("""COMPUTED_VALUE"""),"海沼")</f>
        <v>海沼</v>
      </c>
      <c r="B25" s="1" t="str">
        <f>IFERROR(__xludf.DUMMYFUNCTION("""COMPUTED_VALUE"""),"功")</f>
        <v>功</v>
      </c>
      <c r="C25" s="1" t="str">
        <f t="shared" si="2"/>
        <v>海沼 功</v>
      </c>
      <c r="D25" s="1" t="str">
        <f>IFERROR(__xludf.DUMMYFUNCTION("""COMPUTED_VALUE"""),"ビジターホスト/イベント（対面）サポート")</f>
        <v>ビジターホスト/イベント（対面）サポート</v>
      </c>
      <c r="E25" s="1"/>
      <c r="F25" s="1">
        <f t="shared" si="4"/>
        <v>0</v>
      </c>
      <c r="G25" s="1">
        <f t="shared" ref="G25:N25" si="26">countif(indirect("'"&amp;$C25&amp;"'!G2:G41"),G$1)</f>
        <v>0</v>
      </c>
      <c r="H25" s="1">
        <f t="shared" si="26"/>
        <v>0</v>
      </c>
      <c r="I25" s="1">
        <f t="shared" si="26"/>
        <v>0</v>
      </c>
      <c r="J25" s="1">
        <f t="shared" si="26"/>
        <v>0</v>
      </c>
      <c r="K25" s="1">
        <f t="shared" si="26"/>
        <v>0</v>
      </c>
      <c r="L25" s="1">
        <f t="shared" si="26"/>
        <v>0</v>
      </c>
      <c r="M25" s="1">
        <f t="shared" si="26"/>
        <v>0</v>
      </c>
      <c r="N25" s="1">
        <f t="shared" si="26"/>
        <v>0</v>
      </c>
    </row>
    <row r="26">
      <c r="A26" s="1" t="str">
        <f>IFERROR(__xludf.DUMMYFUNCTION("""COMPUTED_VALUE"""),"紀川")</f>
        <v>紀川</v>
      </c>
      <c r="B26" s="1" t="str">
        <f>IFERROR(__xludf.DUMMYFUNCTION("""COMPUTED_VALUE"""),"和弘")</f>
        <v>和弘</v>
      </c>
      <c r="C26" s="1" t="str">
        <f t="shared" si="2"/>
        <v>紀川 和弘</v>
      </c>
      <c r="D26" s="1" t="str">
        <f>IFERROR(__xludf.DUMMYFUNCTION("""COMPUTED_VALUE"""),"メンターサポート")</f>
        <v>メンターサポート</v>
      </c>
      <c r="E26" s="1"/>
      <c r="F26" s="1">
        <f t="shared" si="4"/>
        <v>40</v>
      </c>
      <c r="G26" s="1">
        <f t="shared" ref="G26:N26" si="27">countif(indirect("'"&amp;$C26&amp;"'!G2:G41"),G$1)</f>
        <v>0</v>
      </c>
      <c r="H26" s="1">
        <f t="shared" si="27"/>
        <v>0</v>
      </c>
      <c r="I26" s="1">
        <f t="shared" si="27"/>
        <v>0</v>
      </c>
      <c r="J26" s="1">
        <f t="shared" si="27"/>
        <v>0</v>
      </c>
      <c r="K26" s="1">
        <f t="shared" si="27"/>
        <v>0</v>
      </c>
      <c r="L26" s="1">
        <f t="shared" si="27"/>
        <v>0</v>
      </c>
      <c r="M26" s="1">
        <f t="shared" si="27"/>
        <v>0</v>
      </c>
      <c r="N26" s="1">
        <f t="shared" si="27"/>
        <v>0</v>
      </c>
    </row>
    <row r="27">
      <c r="A27" s="1" t="str">
        <f>IFERROR(__xludf.DUMMYFUNCTION("""COMPUTED_VALUE"""),"竹内")</f>
        <v>竹内</v>
      </c>
      <c r="B27" s="1" t="str">
        <f>IFERROR(__xludf.DUMMYFUNCTION("""COMPUTED_VALUE"""),"駿太")</f>
        <v>駿太</v>
      </c>
      <c r="C27" s="1" t="str">
        <f t="shared" si="2"/>
        <v>竹内 駿太</v>
      </c>
      <c r="D27" s="1"/>
      <c r="E27" s="1"/>
      <c r="F27" s="1">
        <f t="shared" si="4"/>
        <v>50</v>
      </c>
      <c r="G27" s="1">
        <f t="shared" ref="G27:N27" si="28">countif(indirect("'"&amp;$C27&amp;"'!G2:G41"),G$1)</f>
        <v>0</v>
      </c>
      <c r="H27" s="1">
        <f t="shared" si="28"/>
        <v>0</v>
      </c>
      <c r="I27" s="1">
        <f t="shared" si="28"/>
        <v>0</v>
      </c>
      <c r="J27" s="1">
        <f t="shared" si="28"/>
        <v>0</v>
      </c>
      <c r="K27" s="1">
        <f t="shared" si="28"/>
        <v>0</v>
      </c>
      <c r="L27" s="1">
        <f t="shared" si="28"/>
        <v>0</v>
      </c>
      <c r="M27" s="1">
        <f t="shared" si="28"/>
        <v>0</v>
      </c>
      <c r="N27" s="1">
        <f t="shared" si="28"/>
        <v>0</v>
      </c>
    </row>
    <row r="28">
      <c r="A28" s="1" t="str">
        <f>IFERROR(__xludf.DUMMYFUNCTION("""COMPUTED_VALUE"""),"山本")</f>
        <v>山本</v>
      </c>
      <c r="B28" s="1" t="str">
        <f>IFERROR(__xludf.DUMMYFUNCTION("""COMPUTED_VALUE"""),"葉子")</f>
        <v>葉子</v>
      </c>
      <c r="C28" s="1" t="str">
        <f t="shared" si="2"/>
        <v>山本 葉子</v>
      </c>
      <c r="D28" s="1"/>
      <c r="E28" s="1"/>
      <c r="F28" s="1">
        <f t="shared" si="4"/>
        <v>40</v>
      </c>
      <c r="G28" s="1">
        <f t="shared" ref="G28:N28" si="29">countif(indirect("'"&amp;$C28&amp;"'!G2:G41"),G$1)</f>
        <v>0</v>
      </c>
      <c r="H28" s="1">
        <f t="shared" si="29"/>
        <v>0</v>
      </c>
      <c r="I28" s="1">
        <f t="shared" si="29"/>
        <v>0</v>
      </c>
      <c r="J28" s="1">
        <f t="shared" si="29"/>
        <v>0</v>
      </c>
      <c r="K28" s="1">
        <f t="shared" si="29"/>
        <v>0</v>
      </c>
      <c r="L28" s="1">
        <f t="shared" si="29"/>
        <v>0</v>
      </c>
      <c r="M28" s="1">
        <f t="shared" si="29"/>
        <v>0</v>
      </c>
      <c r="N28" s="1">
        <f t="shared" si="29"/>
        <v>0</v>
      </c>
    </row>
    <row r="29">
      <c r="A29" s="1" t="str">
        <f>IFERROR(__xludf.DUMMYFUNCTION("""COMPUTED_VALUE"""),"梅澤")</f>
        <v>梅澤</v>
      </c>
      <c r="B29" s="1" t="str">
        <f>IFERROR(__xludf.DUMMYFUNCTION("""COMPUTED_VALUE"""),"朗広")</f>
        <v>朗広</v>
      </c>
      <c r="C29" s="1" t="str">
        <f t="shared" si="2"/>
        <v>梅澤 朗広</v>
      </c>
      <c r="D29" s="1" t="str">
        <f>IFERROR(__xludf.DUMMYFUNCTION("""COMPUTED_VALUE"""),"グロビジサポート")</f>
        <v>グロビジサポート</v>
      </c>
      <c r="E29" s="1"/>
      <c r="F29" s="1">
        <f t="shared" si="4"/>
        <v>43</v>
      </c>
      <c r="G29" s="1">
        <f t="shared" ref="G29:N29" si="30">countif(indirect("'"&amp;$C29&amp;"'!G2:G41"),G$1)</f>
        <v>0</v>
      </c>
      <c r="H29" s="1">
        <f t="shared" si="30"/>
        <v>0</v>
      </c>
      <c r="I29" s="1">
        <f t="shared" si="30"/>
        <v>0</v>
      </c>
      <c r="J29" s="1">
        <f t="shared" si="30"/>
        <v>0</v>
      </c>
      <c r="K29" s="1">
        <f t="shared" si="30"/>
        <v>0</v>
      </c>
      <c r="L29" s="1">
        <f t="shared" si="30"/>
        <v>0</v>
      </c>
      <c r="M29" s="1">
        <f t="shared" si="30"/>
        <v>0</v>
      </c>
      <c r="N29" s="1">
        <f t="shared" si="30"/>
        <v>10</v>
      </c>
    </row>
    <row r="30">
      <c r="A30" s="1" t="str">
        <f>IFERROR(__xludf.DUMMYFUNCTION("""COMPUTED_VALUE"""),"越賀")</f>
        <v>越賀</v>
      </c>
      <c r="B30" s="1" t="str">
        <f>IFERROR(__xludf.DUMMYFUNCTION("""COMPUTED_VALUE"""),"淑恵")</f>
        <v>淑恵</v>
      </c>
      <c r="C30" s="1" t="str">
        <f t="shared" si="2"/>
        <v>越賀 淑恵</v>
      </c>
      <c r="D30" s="1"/>
      <c r="E30" s="1"/>
      <c r="F30" s="1">
        <f t="shared" si="4"/>
        <v>40</v>
      </c>
      <c r="G30" s="1">
        <f t="shared" ref="G30:N30" si="31">countif(indirect("'"&amp;$C30&amp;"'!G2:G41"),G$1)</f>
        <v>0</v>
      </c>
      <c r="H30" s="1">
        <f t="shared" si="31"/>
        <v>0</v>
      </c>
      <c r="I30" s="1">
        <f t="shared" si="31"/>
        <v>0</v>
      </c>
      <c r="J30" s="1">
        <f t="shared" si="31"/>
        <v>1</v>
      </c>
      <c r="K30" s="1">
        <f t="shared" si="31"/>
        <v>0</v>
      </c>
      <c r="L30" s="1">
        <f t="shared" si="31"/>
        <v>0</v>
      </c>
      <c r="M30" s="1">
        <f t="shared" si="31"/>
        <v>0</v>
      </c>
      <c r="N30" s="1">
        <f t="shared" si="31"/>
        <v>0</v>
      </c>
    </row>
    <row r="31">
      <c r="A31" s="1" t="str">
        <f>IFERROR(__xludf.DUMMYFUNCTION("""COMPUTED_VALUE"""),"望月")</f>
        <v>望月</v>
      </c>
      <c r="B31" s="1" t="str">
        <f>IFERROR(__xludf.DUMMYFUNCTION("""COMPUTED_VALUE"""),"雅幸")</f>
        <v>雅幸</v>
      </c>
      <c r="C31" s="1" t="str">
        <f t="shared" si="2"/>
        <v>望月 雅幸</v>
      </c>
      <c r="D31" s="1" t="str">
        <f>IFERROR(__xludf.DUMMYFUNCTION("""COMPUTED_VALUE"""),"書記兼会計サポート/WEBマスター")</f>
        <v>書記兼会計サポート/WEBマスター</v>
      </c>
      <c r="E31" s="1"/>
      <c r="F31" s="1">
        <f t="shared" si="4"/>
        <v>0</v>
      </c>
      <c r="G31" s="1">
        <f t="shared" ref="G31:N31" si="32">countif(indirect("'"&amp;$C31&amp;"'!G2:G41"),G$1)</f>
        <v>0</v>
      </c>
      <c r="H31" s="1">
        <f t="shared" si="32"/>
        <v>0</v>
      </c>
      <c r="I31" s="1">
        <f t="shared" si="32"/>
        <v>0</v>
      </c>
      <c r="J31" s="1">
        <f t="shared" si="32"/>
        <v>0</v>
      </c>
      <c r="K31" s="1">
        <f t="shared" si="32"/>
        <v>0</v>
      </c>
      <c r="L31" s="1">
        <f t="shared" si="32"/>
        <v>0</v>
      </c>
      <c r="M31" s="1">
        <f t="shared" si="32"/>
        <v>0</v>
      </c>
      <c r="N31" s="1">
        <f t="shared" si="32"/>
        <v>0</v>
      </c>
    </row>
    <row r="32">
      <c r="A32" s="1" t="str">
        <f>IFERROR(__xludf.DUMMYFUNCTION("""COMPUTED_VALUE"""),"佐久間")</f>
        <v>佐久間</v>
      </c>
      <c r="B32" s="1" t="str">
        <f>IFERROR(__xludf.DUMMYFUNCTION("""COMPUTED_VALUE"""),"康丞")</f>
        <v>康丞</v>
      </c>
      <c r="C32" s="1" t="str">
        <f t="shared" si="2"/>
        <v>佐久間 康丞</v>
      </c>
      <c r="D32" s="1" t="str">
        <f>IFERROR(__xludf.DUMMYFUNCTION("""COMPUTED_VALUE"""),"エデュケーションサポート")</f>
        <v>エデュケーションサポート</v>
      </c>
      <c r="E32" s="1"/>
      <c r="F32" s="1">
        <f t="shared" si="4"/>
        <v>40</v>
      </c>
      <c r="G32" s="1">
        <f t="shared" ref="G32:N32" si="33">countif(indirect("'"&amp;$C32&amp;"'!G2:G41"),G$1)</f>
        <v>0</v>
      </c>
      <c r="H32" s="1">
        <f t="shared" si="33"/>
        <v>0</v>
      </c>
      <c r="I32" s="1">
        <f t="shared" si="33"/>
        <v>0</v>
      </c>
      <c r="J32" s="1">
        <f t="shared" si="33"/>
        <v>0</v>
      </c>
      <c r="K32" s="1">
        <f t="shared" si="33"/>
        <v>0</v>
      </c>
      <c r="L32" s="1">
        <f t="shared" si="33"/>
        <v>0</v>
      </c>
      <c r="M32" s="1">
        <f t="shared" si="33"/>
        <v>0</v>
      </c>
      <c r="N32" s="1">
        <f t="shared" si="33"/>
        <v>40</v>
      </c>
    </row>
    <row r="33">
      <c r="A33" s="1" t="str">
        <f>IFERROR(__xludf.DUMMYFUNCTION("""COMPUTED_VALUE"""),"小中")</f>
        <v>小中</v>
      </c>
      <c r="B33" s="1" t="str">
        <f>IFERROR(__xludf.DUMMYFUNCTION("""COMPUTED_VALUE"""),"貴晃")</f>
        <v>貴晃</v>
      </c>
      <c r="C33" s="1" t="str">
        <f t="shared" si="2"/>
        <v>小中 貴晃</v>
      </c>
      <c r="D33" s="1" t="str">
        <f>IFERROR(__xludf.DUMMYFUNCTION("""COMPUTED_VALUE"""),"バイスサポート/ビジホスサポート/WEBマスター/メンターサポート/イベント（フォーラム）サポート")</f>
        <v>バイスサポート/ビジホスサポート/WEBマスター/メンターサポート/イベント（フォーラム）サポート</v>
      </c>
      <c r="E33" s="1"/>
      <c r="F33" s="1">
        <f t="shared" si="4"/>
        <v>27</v>
      </c>
      <c r="G33" s="1">
        <f t="shared" ref="G33:N33" si="34">countif(indirect("'"&amp;$C33&amp;"'!G2:G41"),G$1)</f>
        <v>0</v>
      </c>
      <c r="H33" s="1">
        <f t="shared" si="34"/>
        <v>0</v>
      </c>
      <c r="I33" s="1">
        <f t="shared" si="34"/>
        <v>0</v>
      </c>
      <c r="J33" s="1">
        <f t="shared" si="34"/>
        <v>0</v>
      </c>
      <c r="K33" s="1">
        <f t="shared" si="34"/>
        <v>0</v>
      </c>
      <c r="L33" s="1">
        <f t="shared" si="34"/>
        <v>0</v>
      </c>
      <c r="M33" s="1">
        <f t="shared" si="34"/>
        <v>0</v>
      </c>
      <c r="N33" s="1">
        <f t="shared" si="34"/>
        <v>0</v>
      </c>
    </row>
    <row r="34">
      <c r="A34" s="1" t="str">
        <f>IFERROR(__xludf.DUMMYFUNCTION("""COMPUTED_VALUE"""),"山本")</f>
        <v>山本</v>
      </c>
      <c r="B34" s="1" t="str">
        <f>IFERROR(__xludf.DUMMYFUNCTION("""COMPUTED_VALUE"""),"洸太")</f>
        <v>洸太</v>
      </c>
      <c r="C34" s="1" t="str">
        <f t="shared" si="2"/>
        <v>山本 洸太</v>
      </c>
      <c r="D34" s="1" t="str">
        <f>IFERROR(__xludf.DUMMYFUNCTION("""COMPUTED_VALUE"""),"OCCサポート")</f>
        <v>OCCサポート</v>
      </c>
      <c r="E34" s="1"/>
      <c r="F34" s="1">
        <f t="shared" si="4"/>
        <v>40</v>
      </c>
      <c r="G34" s="1">
        <f t="shared" ref="G34:N34" si="35">countif(indirect("'"&amp;$C34&amp;"'!G2:G41"),G$1)</f>
        <v>0</v>
      </c>
      <c r="H34" s="1">
        <f t="shared" si="35"/>
        <v>0</v>
      </c>
      <c r="I34" s="1">
        <f t="shared" si="35"/>
        <v>0</v>
      </c>
      <c r="J34" s="1">
        <f t="shared" si="35"/>
        <v>0</v>
      </c>
      <c r="K34" s="1">
        <f t="shared" si="35"/>
        <v>0</v>
      </c>
      <c r="L34" s="1">
        <f t="shared" si="35"/>
        <v>0</v>
      </c>
      <c r="M34" s="1">
        <f t="shared" si="35"/>
        <v>10</v>
      </c>
      <c r="N34" s="1">
        <f t="shared" si="35"/>
        <v>0</v>
      </c>
    </row>
    <row r="35">
      <c r="A35" s="1" t="str">
        <f>IFERROR(__xludf.DUMMYFUNCTION("""COMPUTED_VALUE"""),"軍司")</f>
        <v>軍司</v>
      </c>
      <c r="B35" s="1" t="str">
        <f>IFERROR(__xludf.DUMMYFUNCTION("""COMPUTED_VALUE"""),"敦也")</f>
        <v>敦也</v>
      </c>
      <c r="C35" s="1" t="str">
        <f t="shared" si="2"/>
        <v>軍司 敦也</v>
      </c>
      <c r="D35" s="1" t="str">
        <f>IFERROR(__xludf.DUMMYFUNCTION("""COMPUTED_VALUE"""),"WEBマスター")</f>
        <v>WEBマスター</v>
      </c>
      <c r="E35" s="1"/>
      <c r="F35" s="1">
        <f t="shared" si="4"/>
        <v>40</v>
      </c>
      <c r="G35" s="1">
        <f t="shared" ref="G35:N35" si="36">countif(indirect("'"&amp;$C35&amp;"'!G2:G41"),G$1)</f>
        <v>0</v>
      </c>
      <c r="H35" s="1">
        <f t="shared" si="36"/>
        <v>0</v>
      </c>
      <c r="I35" s="1">
        <f t="shared" si="36"/>
        <v>0</v>
      </c>
      <c r="J35" s="1">
        <f t="shared" si="36"/>
        <v>0</v>
      </c>
      <c r="K35" s="1">
        <f t="shared" si="36"/>
        <v>0</v>
      </c>
      <c r="L35" s="1">
        <f t="shared" si="36"/>
        <v>0</v>
      </c>
      <c r="M35" s="1">
        <f t="shared" si="36"/>
        <v>0</v>
      </c>
      <c r="N35" s="1">
        <f t="shared" si="36"/>
        <v>0</v>
      </c>
    </row>
    <row r="36">
      <c r="A36" s="1" t="str">
        <f>IFERROR(__xludf.DUMMYFUNCTION("""COMPUTED_VALUE"""),"次廣")</f>
        <v>次廣</v>
      </c>
      <c r="B36" s="1" t="str">
        <f>IFERROR(__xludf.DUMMYFUNCTION("""COMPUTED_VALUE"""),"淳")</f>
        <v>淳</v>
      </c>
      <c r="C36" s="1" t="str">
        <f t="shared" si="2"/>
        <v>次廣 淳</v>
      </c>
      <c r="D36" s="1"/>
      <c r="E36" s="1"/>
      <c r="F36" s="1">
        <f t="shared" si="4"/>
        <v>40</v>
      </c>
      <c r="G36" s="1">
        <f t="shared" ref="G36:N36" si="37">countif(indirect("'"&amp;$C36&amp;"'!G2:G41"),G$1)</f>
        <v>0</v>
      </c>
      <c r="H36" s="1">
        <f t="shared" si="37"/>
        <v>0</v>
      </c>
      <c r="I36" s="1">
        <f t="shared" si="37"/>
        <v>0</v>
      </c>
      <c r="J36" s="1">
        <f t="shared" si="37"/>
        <v>0</v>
      </c>
      <c r="K36" s="1">
        <f t="shared" si="37"/>
        <v>0</v>
      </c>
      <c r="L36" s="1">
        <f t="shared" si="37"/>
        <v>0</v>
      </c>
      <c r="M36" s="1">
        <f t="shared" si="37"/>
        <v>0</v>
      </c>
      <c r="N36" s="1">
        <f t="shared" si="37"/>
        <v>0</v>
      </c>
    </row>
    <row r="37">
      <c r="A37" s="1" t="str">
        <f>IFERROR(__xludf.DUMMYFUNCTION("""COMPUTED_VALUE"""),"米澤")</f>
        <v>米澤</v>
      </c>
      <c r="B37" s="1" t="str">
        <f>IFERROR(__xludf.DUMMYFUNCTION("""COMPUTED_VALUE"""),"侑桂")</f>
        <v>侑桂</v>
      </c>
      <c r="C37" s="1" t="str">
        <f t="shared" si="2"/>
        <v>米澤 侑桂</v>
      </c>
      <c r="D37" s="1"/>
      <c r="E37" s="1"/>
      <c r="F37" s="1">
        <f t="shared" si="4"/>
        <v>15</v>
      </c>
      <c r="G37" s="1">
        <f t="shared" ref="G37:N37" si="38">countif(indirect("'"&amp;$C37&amp;"'!G2:G41"),G$1)</f>
        <v>0</v>
      </c>
      <c r="H37" s="1">
        <f t="shared" si="38"/>
        <v>0</v>
      </c>
      <c r="I37" s="1">
        <f t="shared" si="38"/>
        <v>0</v>
      </c>
      <c r="J37" s="1">
        <f t="shared" si="38"/>
        <v>0</v>
      </c>
      <c r="K37" s="1">
        <f t="shared" si="38"/>
        <v>0</v>
      </c>
      <c r="L37" s="1">
        <f t="shared" si="38"/>
        <v>0</v>
      </c>
      <c r="M37" s="1">
        <f t="shared" si="38"/>
        <v>0</v>
      </c>
      <c r="N37" s="1">
        <f t="shared" si="38"/>
        <v>0</v>
      </c>
    </row>
    <row r="38">
      <c r="A38" s="1" t="str">
        <f>IFERROR(__xludf.DUMMYFUNCTION("""COMPUTED_VALUE"""),"里見")</f>
        <v>里見</v>
      </c>
      <c r="B38" s="1" t="str">
        <f>IFERROR(__xludf.DUMMYFUNCTION("""COMPUTED_VALUE"""),"允二")</f>
        <v>允二</v>
      </c>
      <c r="C38" s="1" t="str">
        <f t="shared" si="2"/>
        <v>里見 允二</v>
      </c>
      <c r="D38" s="1" t="str">
        <f>IFERROR(__xludf.DUMMYFUNCTION("""COMPUTED_VALUE"""),"OCCサポート")</f>
        <v>OCCサポート</v>
      </c>
      <c r="E38" s="1"/>
      <c r="F38" s="1">
        <f t="shared" si="4"/>
        <v>47</v>
      </c>
      <c r="G38" s="1">
        <f t="shared" ref="G38:N38" si="39">countif(indirect("'"&amp;$C38&amp;"'!G2:G41"),G$1)</f>
        <v>0</v>
      </c>
      <c r="H38" s="1">
        <f t="shared" si="39"/>
        <v>0</v>
      </c>
      <c r="I38" s="1">
        <f t="shared" si="39"/>
        <v>0</v>
      </c>
      <c r="J38" s="1">
        <f t="shared" si="39"/>
        <v>0</v>
      </c>
      <c r="K38" s="1">
        <f t="shared" si="39"/>
        <v>0</v>
      </c>
      <c r="L38" s="1">
        <f t="shared" si="39"/>
        <v>0</v>
      </c>
      <c r="M38" s="1">
        <f t="shared" si="39"/>
        <v>0</v>
      </c>
      <c r="N38" s="1">
        <f t="shared" si="39"/>
        <v>0</v>
      </c>
    </row>
    <row r="39">
      <c r="A39" s="1" t="str">
        <f>IFERROR(__xludf.DUMMYFUNCTION("""COMPUTED_VALUE"""),"畠山")</f>
        <v>畠山</v>
      </c>
      <c r="B39" s="1" t="str">
        <f>IFERROR(__xludf.DUMMYFUNCTION("""COMPUTED_VALUE"""),"憲之")</f>
        <v>憲之</v>
      </c>
      <c r="C39" s="1" t="str">
        <f t="shared" si="2"/>
        <v>畠山 憲之</v>
      </c>
      <c r="D39" s="1" t="str">
        <f>IFERROR(__xludf.DUMMYFUNCTION("""COMPUTED_VALUE"""),"バイスサポート")</f>
        <v>バイスサポート</v>
      </c>
      <c r="E39" s="1"/>
      <c r="F39" s="1">
        <f t="shared" si="4"/>
        <v>35</v>
      </c>
      <c r="G39" s="1">
        <f t="shared" ref="G39:N39" si="40">countif(indirect("'"&amp;$C39&amp;"'!G2:G41"),G$1)</f>
        <v>0</v>
      </c>
      <c r="H39" s="1">
        <f t="shared" si="40"/>
        <v>0</v>
      </c>
      <c r="I39" s="1">
        <f t="shared" si="40"/>
        <v>0</v>
      </c>
      <c r="J39" s="1">
        <f t="shared" si="40"/>
        <v>0</v>
      </c>
      <c r="K39" s="1">
        <f t="shared" si="40"/>
        <v>0</v>
      </c>
      <c r="L39" s="1">
        <f t="shared" si="40"/>
        <v>0</v>
      </c>
      <c r="M39" s="1">
        <f t="shared" si="40"/>
        <v>0</v>
      </c>
      <c r="N39" s="1">
        <f t="shared" si="40"/>
        <v>0</v>
      </c>
    </row>
    <row r="40">
      <c r="A40" s="1" t="str">
        <f>IFERROR(__xludf.DUMMYFUNCTION("""COMPUTED_VALUE"""),"加藤")</f>
        <v>加藤</v>
      </c>
      <c r="B40" s="1" t="str">
        <f>IFERROR(__xludf.DUMMYFUNCTION("""COMPUTED_VALUE"""),"隆太")</f>
        <v>隆太</v>
      </c>
      <c r="C40" s="1" t="str">
        <f t="shared" si="2"/>
        <v>加藤 隆太</v>
      </c>
      <c r="D40" s="1" t="str">
        <f>IFERROR(__xludf.DUMMYFUNCTION("""COMPUTED_VALUE"""),"イベント（対面）サポート")</f>
        <v>イベント（対面）サポート</v>
      </c>
      <c r="E40" s="1"/>
      <c r="F40" s="1">
        <f t="shared" si="4"/>
        <v>0</v>
      </c>
      <c r="G40" s="1">
        <f t="shared" ref="G40:N40" si="41">countif(indirect("'"&amp;$C40&amp;"'!G2:G41"),G$1)</f>
        <v>0</v>
      </c>
      <c r="H40" s="1">
        <f t="shared" si="41"/>
        <v>0</v>
      </c>
      <c r="I40" s="1">
        <f t="shared" si="41"/>
        <v>0</v>
      </c>
      <c r="J40" s="1">
        <f t="shared" si="41"/>
        <v>0</v>
      </c>
      <c r="K40" s="1">
        <f t="shared" si="41"/>
        <v>0</v>
      </c>
      <c r="L40" s="1">
        <f t="shared" si="41"/>
        <v>0</v>
      </c>
      <c r="M40" s="1">
        <f t="shared" si="41"/>
        <v>0</v>
      </c>
      <c r="N40" s="1">
        <f t="shared" si="41"/>
        <v>0</v>
      </c>
    </row>
    <row r="41">
      <c r="A41" s="1" t="str">
        <f>IFERROR(__xludf.DUMMYFUNCTION("""COMPUTED_VALUE"""),"今西")</f>
        <v>今西</v>
      </c>
      <c r="B41" s="1" t="str">
        <f>IFERROR(__xludf.DUMMYFUNCTION("""COMPUTED_VALUE"""),"俊明")</f>
        <v>俊明</v>
      </c>
      <c r="C41" s="1" t="str">
        <f t="shared" si="2"/>
        <v>今西 俊明</v>
      </c>
      <c r="D41" s="1"/>
      <c r="E41" s="1"/>
      <c r="F41" s="1">
        <f t="shared" si="4"/>
        <v>40</v>
      </c>
      <c r="G41" s="1">
        <f t="shared" ref="G41:N41" si="42">countif(indirect("'"&amp;$C41&amp;"'!G2:G41"),G$1)</f>
        <v>0</v>
      </c>
      <c r="H41" s="1">
        <f t="shared" si="42"/>
        <v>0</v>
      </c>
      <c r="I41" s="1">
        <f t="shared" si="42"/>
        <v>0</v>
      </c>
      <c r="J41" s="1">
        <f t="shared" si="42"/>
        <v>0</v>
      </c>
      <c r="K41" s="1">
        <f t="shared" si="42"/>
        <v>0</v>
      </c>
      <c r="L41" s="1">
        <f t="shared" si="42"/>
        <v>0</v>
      </c>
      <c r="M41" s="1">
        <f t="shared" si="42"/>
        <v>0</v>
      </c>
      <c r="N41" s="1">
        <f t="shared" si="42"/>
        <v>0</v>
      </c>
    </row>
    <row r="42">
      <c r="A42" s="1" t="str">
        <f>IFERROR(__xludf.DUMMYFUNCTION("""COMPUTED_VALUE"""),"廣田")</f>
        <v>廣田</v>
      </c>
      <c r="B42" s="1" t="str">
        <f>IFERROR(__xludf.DUMMYFUNCTION("""COMPUTED_VALUE"""),"誠悟")</f>
        <v>誠悟</v>
      </c>
      <c r="C42" s="1" t="str">
        <f t="shared" si="2"/>
        <v>廣田 誠悟</v>
      </c>
      <c r="D42" s="1"/>
      <c r="E42" s="1"/>
      <c r="F42" s="1">
        <f t="shared" si="4"/>
        <v>0</v>
      </c>
      <c r="G42" s="1">
        <f t="shared" ref="G42:N42" si="43">countif(indirect("'"&amp;$C42&amp;"'!G2:G41"),G$1)</f>
        <v>0</v>
      </c>
      <c r="H42" s="1">
        <f t="shared" si="43"/>
        <v>0</v>
      </c>
      <c r="I42" s="1">
        <f t="shared" si="43"/>
        <v>0</v>
      </c>
      <c r="J42" s="1">
        <f t="shared" si="43"/>
        <v>0</v>
      </c>
      <c r="K42" s="1">
        <f t="shared" si="43"/>
        <v>0</v>
      </c>
      <c r="L42" s="1">
        <f t="shared" si="43"/>
        <v>0</v>
      </c>
      <c r="M42" s="1">
        <f t="shared" si="43"/>
        <v>0</v>
      </c>
      <c r="N42" s="1">
        <f t="shared" si="43"/>
        <v>0</v>
      </c>
    </row>
    <row r="43">
      <c r="A43" s="1" t="str">
        <f>IFERROR(__xludf.DUMMYFUNCTION("""COMPUTED_VALUE"""),"田渕")</f>
        <v>田渕</v>
      </c>
      <c r="B43" s="1" t="str">
        <f>IFERROR(__xludf.DUMMYFUNCTION("""COMPUTED_VALUE"""),"恭平")</f>
        <v>恭平</v>
      </c>
      <c r="C43" s="1" t="str">
        <f t="shared" si="2"/>
        <v>田渕 恭平</v>
      </c>
      <c r="D43" s="1" t="str">
        <f>IFERROR(__xludf.DUMMYFUNCTION("""COMPUTED_VALUE"""),"ビジターホスト")</f>
        <v>ビジターホスト</v>
      </c>
      <c r="E43" s="1"/>
      <c r="F43" s="1">
        <f t="shared" si="4"/>
        <v>40</v>
      </c>
      <c r="G43" s="1">
        <f t="shared" ref="G43:N43" si="44">countif(indirect("'"&amp;$C43&amp;"'!G2:G41"),G$1)</f>
        <v>0</v>
      </c>
      <c r="H43" s="1">
        <f t="shared" si="44"/>
        <v>0</v>
      </c>
      <c r="I43" s="1">
        <f t="shared" si="44"/>
        <v>0</v>
      </c>
      <c r="J43" s="1">
        <f t="shared" si="44"/>
        <v>0</v>
      </c>
      <c r="K43" s="1">
        <f t="shared" si="44"/>
        <v>0</v>
      </c>
      <c r="L43" s="1">
        <f t="shared" si="44"/>
        <v>0</v>
      </c>
      <c r="M43" s="1">
        <f t="shared" si="44"/>
        <v>0</v>
      </c>
      <c r="N43" s="1">
        <f t="shared" si="44"/>
        <v>0</v>
      </c>
    </row>
    <row r="44">
      <c r="A44" s="1" t="str">
        <f>IFERROR(__xludf.DUMMYFUNCTION("""COMPUTED_VALUE"""),"木村")</f>
        <v>木村</v>
      </c>
      <c r="B44" s="1" t="str">
        <f>IFERROR(__xludf.DUMMYFUNCTION("""COMPUTED_VALUE"""),"健悟")</f>
        <v>健悟</v>
      </c>
      <c r="C44" s="1" t="str">
        <f t="shared" si="2"/>
        <v>木村 健悟</v>
      </c>
      <c r="D44" s="1" t="str">
        <f>IFERROR(__xludf.DUMMYFUNCTION("""COMPUTED_VALUE"""),"書記兼会計サポート/メンターサポート")</f>
        <v>書記兼会計サポート/メンターサポート</v>
      </c>
      <c r="E44" s="1"/>
      <c r="F44" s="1">
        <f t="shared" si="4"/>
        <v>28</v>
      </c>
      <c r="G44" s="1">
        <f t="shared" ref="G44:N44" si="45">countif(indirect("'"&amp;$C44&amp;"'!G2:G41"),G$1)</f>
        <v>0</v>
      </c>
      <c r="H44" s="1">
        <f t="shared" si="45"/>
        <v>0</v>
      </c>
      <c r="I44" s="1">
        <f t="shared" si="45"/>
        <v>0</v>
      </c>
      <c r="J44" s="1">
        <f t="shared" si="45"/>
        <v>0</v>
      </c>
      <c r="K44" s="1">
        <f t="shared" si="45"/>
        <v>0</v>
      </c>
      <c r="L44" s="1">
        <f t="shared" si="45"/>
        <v>0</v>
      </c>
      <c r="M44" s="1">
        <f t="shared" si="45"/>
        <v>0</v>
      </c>
      <c r="N44" s="1">
        <f t="shared" si="45"/>
        <v>0</v>
      </c>
    </row>
    <row r="45">
      <c r="A45" s="1" t="str">
        <f>IFERROR(__xludf.DUMMYFUNCTION("""COMPUTED_VALUE"""),"藤井")</f>
        <v>藤井</v>
      </c>
      <c r="B45" s="1" t="str">
        <f>IFERROR(__xludf.DUMMYFUNCTION("""COMPUTED_VALUE"""),"恵理子")</f>
        <v>恵理子</v>
      </c>
      <c r="C45" s="1" t="str">
        <f t="shared" si="2"/>
        <v>藤井 恵理子</v>
      </c>
      <c r="D45" s="1" t="str">
        <f>IFERROR(__xludf.DUMMYFUNCTION("""COMPUTED_VALUE"""),"イベント（対面）サポート/1to1サポート/OCCサポート")</f>
        <v>イベント（対面）サポート/1to1サポート/OCCサポート</v>
      </c>
      <c r="E45" s="1"/>
      <c r="F45" s="1">
        <f t="shared" si="4"/>
        <v>42</v>
      </c>
      <c r="G45" s="1">
        <f t="shared" ref="G45:N45" si="46">countif(indirect("'"&amp;$C45&amp;"'!G2:G41"),G$1)</f>
        <v>0</v>
      </c>
      <c r="H45" s="1">
        <f t="shared" si="46"/>
        <v>0</v>
      </c>
      <c r="I45" s="1">
        <f t="shared" si="46"/>
        <v>0</v>
      </c>
      <c r="J45" s="1">
        <f t="shared" si="46"/>
        <v>0</v>
      </c>
      <c r="K45" s="1">
        <f t="shared" si="46"/>
        <v>0</v>
      </c>
      <c r="L45" s="1">
        <f t="shared" si="46"/>
        <v>0</v>
      </c>
      <c r="M45" s="1">
        <f t="shared" si="46"/>
        <v>0</v>
      </c>
      <c r="N45" s="1">
        <f t="shared" si="46"/>
        <v>0</v>
      </c>
    </row>
    <row r="46">
      <c r="A46" s="1" t="str">
        <f>IFERROR(__xludf.DUMMYFUNCTION("""COMPUTED_VALUE"""),"今村")</f>
        <v>今村</v>
      </c>
      <c r="B46" s="1" t="str">
        <f>IFERROR(__xludf.DUMMYFUNCTION("""COMPUTED_VALUE"""),"千絵")</f>
        <v>千絵</v>
      </c>
      <c r="C46" s="1" t="str">
        <f t="shared" si="2"/>
        <v>今村 千絵</v>
      </c>
      <c r="D46" s="1" t="str">
        <f>IFERROR(__xludf.DUMMYFUNCTION("""COMPUTED_VALUE"""),"BODサポート")</f>
        <v>BODサポート</v>
      </c>
      <c r="E46" s="1"/>
      <c r="F46" s="1">
        <f t="shared" si="4"/>
        <v>30</v>
      </c>
      <c r="G46" s="1">
        <f t="shared" ref="G46:N46" si="47">countif(indirect("'"&amp;$C46&amp;"'!G2:G41"),G$1)</f>
        <v>0</v>
      </c>
      <c r="H46" s="1">
        <f t="shared" si="47"/>
        <v>0</v>
      </c>
      <c r="I46" s="1">
        <f t="shared" si="47"/>
        <v>0</v>
      </c>
      <c r="J46" s="1">
        <f t="shared" si="47"/>
        <v>0</v>
      </c>
      <c r="K46" s="1">
        <f t="shared" si="47"/>
        <v>0</v>
      </c>
      <c r="L46" s="1">
        <f t="shared" si="47"/>
        <v>0</v>
      </c>
      <c r="M46" s="1">
        <f t="shared" si="47"/>
        <v>0</v>
      </c>
      <c r="N46" s="1">
        <f t="shared" si="47"/>
        <v>1</v>
      </c>
    </row>
    <row r="47">
      <c r="A47" s="1" t="str">
        <f>IFERROR(__xludf.DUMMYFUNCTION("""COMPUTED_VALUE"""),"清原")</f>
        <v>清原</v>
      </c>
      <c r="B47" s="1" t="str">
        <f>IFERROR(__xludf.DUMMYFUNCTION("""COMPUTED_VALUE"""),"佳彩美")</f>
        <v>佳彩美</v>
      </c>
      <c r="C47" s="1" t="str">
        <f t="shared" si="2"/>
        <v>清原 佳彩美</v>
      </c>
      <c r="D47" s="1" t="str">
        <f>IFERROR(__xludf.DUMMYFUNCTION("""COMPUTED_VALUE"""),"ビジターホスト/1to1サポート")</f>
        <v>ビジターホスト/1to1サポート</v>
      </c>
      <c r="E47" s="1"/>
      <c r="F47" s="1">
        <f t="shared" si="4"/>
        <v>5</v>
      </c>
      <c r="G47" s="1">
        <f t="shared" ref="G47:N47" si="48">countif(indirect("'"&amp;$C47&amp;"'!G2:G41"),G$1)</f>
        <v>0</v>
      </c>
      <c r="H47" s="1">
        <f t="shared" si="48"/>
        <v>0</v>
      </c>
      <c r="I47" s="1">
        <f t="shared" si="48"/>
        <v>0</v>
      </c>
      <c r="J47" s="1">
        <f t="shared" si="48"/>
        <v>0</v>
      </c>
      <c r="K47" s="1">
        <f t="shared" si="48"/>
        <v>0</v>
      </c>
      <c r="L47" s="1">
        <f t="shared" si="48"/>
        <v>0</v>
      </c>
      <c r="M47" s="1">
        <f t="shared" si="48"/>
        <v>0</v>
      </c>
      <c r="N47" s="1">
        <f t="shared" si="48"/>
        <v>0</v>
      </c>
    </row>
    <row r="48">
      <c r="A48" s="1" t="str">
        <f>IFERROR(__xludf.DUMMYFUNCTION("""COMPUTED_VALUE"""),"船津")</f>
        <v>船津</v>
      </c>
      <c r="B48" s="1" t="str">
        <f>IFERROR(__xludf.DUMMYFUNCTION("""COMPUTED_VALUE"""),"麻理子")</f>
        <v>麻理子</v>
      </c>
      <c r="C48" s="1" t="str">
        <f t="shared" si="2"/>
        <v>船津 麻理子</v>
      </c>
      <c r="D48" s="1"/>
      <c r="E48" s="1"/>
      <c r="F48" s="1">
        <f t="shared" si="4"/>
        <v>40</v>
      </c>
      <c r="G48" s="1">
        <f t="shared" ref="G48:N48" si="49">countif(indirect("'"&amp;$C48&amp;"'!G2:G41"),G$1)</f>
        <v>0</v>
      </c>
      <c r="H48" s="1">
        <f t="shared" si="49"/>
        <v>0</v>
      </c>
      <c r="I48" s="1">
        <f t="shared" si="49"/>
        <v>0</v>
      </c>
      <c r="J48" s="1">
        <f t="shared" si="49"/>
        <v>0</v>
      </c>
      <c r="K48" s="1">
        <f t="shared" si="49"/>
        <v>0</v>
      </c>
      <c r="L48" s="1">
        <f t="shared" si="49"/>
        <v>0</v>
      </c>
      <c r="M48" s="1">
        <f t="shared" si="49"/>
        <v>0</v>
      </c>
      <c r="N48" s="1">
        <f t="shared" si="49"/>
        <v>0</v>
      </c>
    </row>
    <row r="49">
      <c r="A49" s="1" t="str">
        <f>IFERROR(__xludf.DUMMYFUNCTION("""COMPUTED_VALUE"""),"飯田")</f>
        <v>飯田</v>
      </c>
      <c r="B49" s="1" t="str">
        <f>IFERROR(__xludf.DUMMYFUNCTION("""COMPUTED_VALUE"""),"千帆")</f>
        <v>千帆</v>
      </c>
      <c r="C49" s="1" t="str">
        <f t="shared" si="2"/>
        <v>飯田 千帆</v>
      </c>
      <c r="D49" s="1" t="str">
        <f>IFERROR(__xludf.DUMMYFUNCTION("""COMPUTED_VALUE"""),"WEBマスター/イベント（対面）サポート/1to1サポート")</f>
        <v>WEBマスター/イベント（対面）サポート/1to1サポート</v>
      </c>
      <c r="E49" s="1"/>
      <c r="F49" s="1">
        <f t="shared" si="4"/>
        <v>26</v>
      </c>
      <c r="G49" s="1">
        <f t="shared" ref="G49:N49" si="50">countif(indirect("'"&amp;$C49&amp;"'!G2:G41"),G$1)</f>
        <v>0</v>
      </c>
      <c r="H49" s="1">
        <f t="shared" si="50"/>
        <v>0</v>
      </c>
      <c r="I49" s="1">
        <f t="shared" si="50"/>
        <v>0</v>
      </c>
      <c r="J49" s="1">
        <f t="shared" si="50"/>
        <v>0</v>
      </c>
      <c r="K49" s="1">
        <f t="shared" si="50"/>
        <v>0</v>
      </c>
      <c r="L49" s="1">
        <f t="shared" si="50"/>
        <v>0</v>
      </c>
      <c r="M49" s="1">
        <f t="shared" si="50"/>
        <v>0</v>
      </c>
      <c r="N49" s="1">
        <f t="shared" si="50"/>
        <v>0</v>
      </c>
    </row>
    <row r="50">
      <c r="A50" s="1" t="str">
        <f>IFERROR(__xludf.DUMMYFUNCTION("""COMPUTED_VALUE"""),"飯田")</f>
        <v>飯田</v>
      </c>
      <c r="B50" s="1" t="str">
        <f>IFERROR(__xludf.DUMMYFUNCTION("""COMPUTED_VALUE"""),"香")</f>
        <v>香</v>
      </c>
      <c r="C50" s="1" t="str">
        <f t="shared" si="2"/>
        <v>飯田 香</v>
      </c>
      <c r="D50" s="1" t="str">
        <f>IFERROR(__xludf.DUMMYFUNCTION("""COMPUTED_VALUE"""),"ビジターホスト")</f>
        <v>ビジターホスト</v>
      </c>
      <c r="E50" s="1"/>
      <c r="F50" s="1">
        <f t="shared" si="4"/>
        <v>42</v>
      </c>
      <c r="G50" s="1">
        <f t="shared" ref="G50:N50" si="51">countif(indirect("'"&amp;$C50&amp;"'!G2:G41"),G$1)</f>
        <v>0</v>
      </c>
      <c r="H50" s="1">
        <f t="shared" si="51"/>
        <v>0</v>
      </c>
      <c r="I50" s="1">
        <f t="shared" si="51"/>
        <v>0</v>
      </c>
      <c r="J50" s="1">
        <f t="shared" si="51"/>
        <v>0</v>
      </c>
      <c r="K50" s="1">
        <f t="shared" si="51"/>
        <v>0</v>
      </c>
      <c r="L50" s="1">
        <f t="shared" si="51"/>
        <v>0</v>
      </c>
      <c r="M50" s="1">
        <f t="shared" si="51"/>
        <v>0</v>
      </c>
      <c r="N50" s="1">
        <f t="shared" si="51"/>
        <v>0</v>
      </c>
    </row>
    <row r="51">
      <c r="A51" s="1" t="str">
        <f>IFERROR(__xludf.DUMMYFUNCTION("""COMPUTED_VALUE"""),"久米")</f>
        <v>久米</v>
      </c>
      <c r="B51" s="1" t="str">
        <f>IFERROR(__xludf.DUMMYFUNCTION("""COMPUTED_VALUE"""),"加代子")</f>
        <v>加代子</v>
      </c>
      <c r="C51" s="1" t="str">
        <f t="shared" si="2"/>
        <v>久米 加代子</v>
      </c>
      <c r="D51" s="1"/>
      <c r="E51" s="1"/>
      <c r="F51" s="1">
        <f t="shared" si="4"/>
        <v>42</v>
      </c>
      <c r="G51" s="1">
        <f t="shared" ref="G51:N51" si="52">countif(indirect("'"&amp;$C51&amp;"'!G2:G41"),G$1)</f>
        <v>0</v>
      </c>
      <c r="H51" s="1">
        <f t="shared" si="52"/>
        <v>0</v>
      </c>
      <c r="I51" s="1">
        <f t="shared" si="52"/>
        <v>0</v>
      </c>
      <c r="J51" s="1">
        <f t="shared" si="52"/>
        <v>0</v>
      </c>
      <c r="K51" s="1">
        <f t="shared" si="52"/>
        <v>0</v>
      </c>
      <c r="L51" s="1">
        <f t="shared" si="52"/>
        <v>0</v>
      </c>
      <c r="M51" s="1">
        <f t="shared" si="52"/>
        <v>0</v>
      </c>
      <c r="N51" s="1">
        <f t="shared" si="52"/>
        <v>0</v>
      </c>
    </row>
    <row r="52">
      <c r="A52" s="1" t="str">
        <f>IFERROR(__xludf.DUMMYFUNCTION("""COMPUTED_VALUE"""),"八田")</f>
        <v>八田</v>
      </c>
      <c r="B52" s="1" t="str">
        <f>IFERROR(__xludf.DUMMYFUNCTION("""COMPUTED_VALUE"""),"奈緒美")</f>
        <v>奈緒美</v>
      </c>
      <c r="C52" s="1" t="str">
        <f t="shared" si="2"/>
        <v>八田 奈緒美</v>
      </c>
      <c r="D52" s="1"/>
      <c r="E52" s="1"/>
      <c r="F52" s="1">
        <f t="shared" si="4"/>
        <v>0</v>
      </c>
      <c r="G52" s="1">
        <f t="shared" ref="G52:N52" si="53">countif(indirect("'"&amp;$C52&amp;"'!G2:G41"),G$1)</f>
        <v>0</v>
      </c>
      <c r="H52" s="1">
        <f t="shared" si="53"/>
        <v>0</v>
      </c>
      <c r="I52" s="1">
        <f t="shared" si="53"/>
        <v>0</v>
      </c>
      <c r="J52" s="1">
        <f t="shared" si="53"/>
        <v>0</v>
      </c>
      <c r="K52" s="1">
        <f t="shared" si="53"/>
        <v>0</v>
      </c>
      <c r="L52" s="1">
        <f t="shared" si="53"/>
        <v>0</v>
      </c>
      <c r="M52" s="1">
        <f t="shared" si="53"/>
        <v>0</v>
      </c>
      <c r="N52" s="1">
        <f t="shared" si="53"/>
        <v>0</v>
      </c>
    </row>
    <row r="53">
      <c r="A53" s="1" t="str">
        <f>IFERROR(__xludf.DUMMYFUNCTION("""COMPUTED_VALUE"""),"藤田")</f>
        <v>藤田</v>
      </c>
      <c r="B53" s="1" t="str">
        <f>IFERROR(__xludf.DUMMYFUNCTION("""COMPUTED_VALUE"""),"磨紀")</f>
        <v>磨紀</v>
      </c>
      <c r="C53" s="1" t="str">
        <f t="shared" si="2"/>
        <v>藤田 磨紀</v>
      </c>
      <c r="D53" s="1"/>
      <c r="E53" s="1"/>
      <c r="F53" s="1" t="str">
        <f t="shared" si="4"/>
        <v>#REF!</v>
      </c>
      <c r="G53" s="1">
        <f t="shared" ref="G53:N53" si="54">countif(indirect("'"&amp;$C53&amp;"'!G2:G41"),G$1)</f>
        <v>0</v>
      </c>
      <c r="H53" s="1">
        <f t="shared" si="54"/>
        <v>0</v>
      </c>
      <c r="I53" s="1">
        <f t="shared" si="54"/>
        <v>0</v>
      </c>
      <c r="J53" s="1">
        <f t="shared" si="54"/>
        <v>0</v>
      </c>
      <c r="K53" s="1">
        <f t="shared" si="54"/>
        <v>0</v>
      </c>
      <c r="L53" s="1">
        <f t="shared" si="54"/>
        <v>0</v>
      </c>
      <c r="M53" s="1">
        <f t="shared" si="54"/>
        <v>0</v>
      </c>
      <c r="N53" s="1">
        <f t="shared" si="54"/>
        <v>0</v>
      </c>
    </row>
    <row r="54">
      <c r="A54" s="1" t="str">
        <f>IFERROR(__xludf.DUMMYFUNCTION("""COMPUTED_VALUE"""),"山崎")</f>
        <v>山崎</v>
      </c>
      <c r="B54" s="1" t="str">
        <f>IFERROR(__xludf.DUMMYFUNCTION("""COMPUTED_VALUE"""),"勇一")</f>
        <v>勇一</v>
      </c>
      <c r="C54" s="1" t="str">
        <f t="shared" si="2"/>
        <v>山崎 勇一</v>
      </c>
      <c r="D54" s="1"/>
      <c r="E54" s="1"/>
      <c r="F54" s="1" t="str">
        <f t="shared" si="4"/>
        <v>#REF!</v>
      </c>
      <c r="G54" s="1">
        <f t="shared" ref="G54:N54" si="55">countif(indirect("'"&amp;$C54&amp;"'!G2:G41"),G$1)</f>
        <v>0</v>
      </c>
      <c r="H54" s="1">
        <f t="shared" si="55"/>
        <v>0</v>
      </c>
      <c r="I54" s="1">
        <f t="shared" si="55"/>
        <v>0</v>
      </c>
      <c r="J54" s="1">
        <f t="shared" si="55"/>
        <v>0</v>
      </c>
      <c r="K54" s="1">
        <f t="shared" si="55"/>
        <v>0</v>
      </c>
      <c r="L54" s="1">
        <f t="shared" si="55"/>
        <v>0</v>
      </c>
      <c r="M54" s="1">
        <f t="shared" si="55"/>
        <v>0</v>
      </c>
      <c r="N54" s="1">
        <f t="shared" si="55"/>
        <v>0</v>
      </c>
    </row>
    <row r="55">
      <c r="A55" s="1" t="str">
        <f>IFERROR(__xludf.DUMMYFUNCTION("""COMPUTED_VALUE"""),"木下")</f>
        <v>木下</v>
      </c>
      <c r="B55" s="1" t="str">
        <f>IFERROR(__xludf.DUMMYFUNCTION("""COMPUTED_VALUE"""),"馨")</f>
        <v>馨</v>
      </c>
      <c r="D55" s="1"/>
      <c r="E55" s="1"/>
    </row>
    <row r="56">
      <c r="A56" s="1"/>
      <c r="B56" s="1"/>
      <c r="D56" s="1"/>
      <c r="E56" s="1"/>
    </row>
    <row r="57">
      <c r="A57" s="1"/>
      <c r="B57" s="1"/>
      <c r="D57" s="1"/>
      <c r="E57" s="2" t="s">
        <v>10</v>
      </c>
      <c r="F57" s="1">
        <f>countif(F$2:F$55,"&gt;=40")</f>
        <v>31</v>
      </c>
    </row>
    <row r="58">
      <c r="A58" s="1"/>
      <c r="B58" s="1"/>
      <c r="D58" s="1"/>
      <c r="E58" s="2" t="s">
        <v>11</v>
      </c>
      <c r="F58" s="1">
        <f>countif(F$2:F$55,"&gt;=1")-F57</f>
        <v>14</v>
      </c>
    </row>
    <row r="59">
      <c r="A59" s="1"/>
      <c r="B59" s="1"/>
      <c r="D59" s="1"/>
    </row>
    <row r="60">
      <c r="A60" s="1"/>
      <c r="B60" s="1"/>
      <c r="D60" s="1"/>
    </row>
    <row r="61">
      <c r="A61" s="1"/>
      <c r="B61" s="1"/>
      <c r="D61" s="1"/>
    </row>
    <row r="62">
      <c r="A62" s="1"/>
      <c r="B62" s="1"/>
      <c r="D62" s="1"/>
    </row>
    <row r="63">
      <c r="A63" s="1"/>
      <c r="B63" s="1"/>
      <c r="D63" s="1"/>
    </row>
    <row r="64">
      <c r="A64" s="1"/>
      <c r="B64" s="1"/>
      <c r="D64" s="1"/>
    </row>
    <row r="65">
      <c r="A65" s="1"/>
      <c r="B65" s="1"/>
      <c r="D65" s="1"/>
    </row>
    <row r="66">
      <c r="A66" s="1"/>
      <c r="B66" s="1"/>
      <c r="D66" s="1"/>
    </row>
    <row r="67">
      <c r="A67" s="1"/>
      <c r="B67" s="1"/>
      <c r="D67" s="1"/>
    </row>
    <row r="68">
      <c r="A68" s="1"/>
      <c r="B68" s="1"/>
      <c r="D68" s="1"/>
    </row>
    <row r="69">
      <c r="A69" s="1"/>
      <c r="B69" s="1"/>
      <c r="D69" s="1"/>
    </row>
    <row r="70">
      <c r="A70" s="1"/>
      <c r="B70" s="1"/>
      <c r="D70" s="1"/>
    </row>
    <row r="71">
      <c r="A71" s="1"/>
      <c r="B71" s="1"/>
      <c r="D71" s="1"/>
    </row>
    <row r="72">
      <c r="A72" s="1"/>
      <c r="B72" s="1"/>
      <c r="D72" s="1"/>
    </row>
    <row r="73">
      <c r="A73" s="1"/>
      <c r="B73" s="1"/>
      <c r="D73" s="1"/>
    </row>
    <row r="74">
      <c r="A74" s="1"/>
      <c r="B74" s="1"/>
      <c r="D74" s="1"/>
    </row>
    <row r="75">
      <c r="A75" s="1"/>
      <c r="B75" s="1"/>
      <c r="D75" s="1"/>
    </row>
    <row r="76">
      <c r="A76" s="1"/>
      <c r="B76" s="1"/>
      <c r="D76" s="1"/>
    </row>
    <row r="77">
      <c r="A77" s="1"/>
      <c r="B77" s="1"/>
      <c r="D77" s="1"/>
    </row>
    <row r="78">
      <c r="A78" s="1"/>
      <c r="B78" s="1"/>
      <c r="D78" s="1"/>
    </row>
    <row r="79">
      <c r="A79" s="1"/>
      <c r="B79" s="1"/>
      <c r="D79" s="1"/>
    </row>
    <row r="80">
      <c r="A80" s="1"/>
      <c r="B80" s="1"/>
      <c r="D80" s="1"/>
    </row>
    <row r="81">
      <c r="A81" s="1"/>
      <c r="B81" s="1"/>
      <c r="D81" s="1"/>
    </row>
    <row r="82">
      <c r="A82" s="1"/>
      <c r="B82" s="1"/>
      <c r="D82" s="1"/>
    </row>
    <row r="83">
      <c r="A83" s="1"/>
      <c r="B83" s="1"/>
      <c r="D83" s="1"/>
    </row>
    <row r="84">
      <c r="A84" s="1"/>
      <c r="B84" s="1"/>
      <c r="D84" s="1"/>
    </row>
    <row r="85">
      <c r="A85" s="1"/>
      <c r="B85" s="1"/>
      <c r="D85" s="1"/>
    </row>
    <row r="86">
      <c r="A86" s="1"/>
      <c r="B86" s="1"/>
      <c r="D86" s="1"/>
    </row>
    <row r="87">
      <c r="A87" s="1"/>
      <c r="B87" s="1"/>
      <c r="D87" s="1"/>
    </row>
    <row r="88">
      <c r="A88" s="3"/>
      <c r="B88" s="1"/>
      <c r="D88" s="1"/>
    </row>
    <row r="89">
      <c r="A89" s="1"/>
      <c r="B89" s="1"/>
      <c r="D89" s="1"/>
    </row>
    <row r="90">
      <c r="A90" s="1"/>
      <c r="B90" s="1"/>
      <c r="D90" s="1"/>
    </row>
    <row r="91">
      <c r="A91" s="1"/>
      <c r="B91" s="1"/>
      <c r="D91" s="1"/>
    </row>
    <row r="92">
      <c r="A92" s="1"/>
      <c r="B92" s="1"/>
      <c r="D92" s="1"/>
    </row>
    <row r="93">
      <c r="A93" s="1"/>
      <c r="B93" s="1"/>
      <c r="D93" s="1"/>
    </row>
    <row r="94">
      <c r="A94" s="1"/>
      <c r="B94" s="1"/>
      <c r="D94" s="1"/>
    </row>
    <row r="95">
      <c r="A95" s="1"/>
      <c r="B95" s="1"/>
      <c r="D95" s="1"/>
    </row>
    <row r="96">
      <c r="A96" s="1"/>
      <c r="B96" s="1"/>
      <c r="D96" s="1"/>
    </row>
    <row r="97">
      <c r="A97" s="1"/>
      <c r="B97" s="1"/>
      <c r="D97" s="1"/>
    </row>
    <row r="98">
      <c r="A98" s="1"/>
      <c r="B98" s="1"/>
      <c r="D98" s="1"/>
    </row>
    <row r="99">
      <c r="A99" s="1"/>
      <c r="B99" s="1"/>
      <c r="D99" s="1"/>
    </row>
    <row r="100">
      <c r="A100" s="1"/>
      <c r="B100" s="1"/>
      <c r="D100" s="1"/>
    </row>
    <row r="101">
      <c r="A101" s="1"/>
      <c r="B101" s="1"/>
      <c r="D101" s="1"/>
    </row>
    <row r="102">
      <c r="A102" s="1"/>
      <c r="B102" s="1"/>
      <c r="D102" s="1"/>
    </row>
    <row r="103">
      <c r="A103" s="1"/>
      <c r="B103" s="1"/>
      <c r="D103" s="1"/>
    </row>
    <row r="104">
      <c r="A104" s="1"/>
      <c r="B104" s="1"/>
      <c r="D104" s="1"/>
    </row>
    <row r="105">
      <c r="A105" s="1"/>
      <c r="B105" s="1"/>
      <c r="D105" s="1"/>
    </row>
    <row r="106">
      <c r="A106" s="1"/>
      <c r="B106" s="1"/>
      <c r="D106" s="1"/>
    </row>
    <row r="107">
      <c r="A107" s="1"/>
      <c r="B107" s="1"/>
      <c r="D107" s="1"/>
    </row>
    <row r="108">
      <c r="A108" s="1"/>
      <c r="B108" s="1"/>
      <c r="D108" s="1"/>
    </row>
    <row r="109">
      <c r="A109" s="1"/>
      <c r="B109" s="1"/>
      <c r="D109" s="1"/>
    </row>
    <row r="110">
      <c r="A110" s="1"/>
      <c r="B110" s="1"/>
      <c r="D110" s="1"/>
    </row>
    <row r="111">
      <c r="A111" s="1"/>
      <c r="B111" s="1"/>
      <c r="D111" s="1"/>
    </row>
    <row r="112">
      <c r="A112" s="1"/>
      <c r="B112" s="1"/>
      <c r="D112" s="1"/>
    </row>
    <row r="113">
      <c r="A113" s="1"/>
      <c r="B113" s="1"/>
      <c r="D113" s="1"/>
    </row>
    <row r="114">
      <c r="A114" s="1"/>
      <c r="B114" s="1"/>
      <c r="D114" s="1"/>
    </row>
    <row r="115">
      <c r="A115" s="1"/>
      <c r="B115" s="1"/>
      <c r="D115" s="1"/>
    </row>
    <row r="116">
      <c r="A116" s="1"/>
      <c r="B116" s="1"/>
      <c r="D116" s="1"/>
    </row>
    <row r="117">
      <c r="A117" s="1"/>
      <c r="B117" s="1"/>
      <c r="D117" s="1"/>
    </row>
    <row r="118">
      <c r="A118" s="1"/>
      <c r="B118" s="1"/>
      <c r="D118" s="1"/>
    </row>
    <row r="119">
      <c r="A119" s="1"/>
      <c r="B119" s="1"/>
      <c r="D119" s="1"/>
    </row>
    <row r="120">
      <c r="A120" s="1"/>
      <c r="B120" s="1"/>
      <c r="D120" s="1"/>
    </row>
    <row r="121">
      <c r="A121" s="1"/>
      <c r="B121" s="1"/>
      <c r="D121" s="1"/>
    </row>
    <row r="122">
      <c r="A122" s="1"/>
      <c r="B122" s="1"/>
      <c r="D122" s="1"/>
    </row>
    <row r="123">
      <c r="A123" s="1"/>
      <c r="B123" s="1"/>
      <c r="D123" s="1"/>
    </row>
    <row r="124">
      <c r="A124" s="1"/>
      <c r="B124" s="1"/>
      <c r="D124" s="1"/>
    </row>
    <row r="125">
      <c r="A125" s="1"/>
      <c r="B125" s="1"/>
      <c r="D125" s="1"/>
    </row>
    <row r="126">
      <c r="A126" s="1"/>
      <c r="B126" s="1"/>
      <c r="D126" s="1"/>
    </row>
    <row r="127">
      <c r="A127" s="1"/>
      <c r="B127" s="1"/>
      <c r="D127" s="1"/>
    </row>
    <row r="128">
      <c r="A128" s="1"/>
      <c r="B128" s="1"/>
      <c r="D128" s="1"/>
    </row>
    <row r="129">
      <c r="A129" s="1"/>
      <c r="B129" s="1"/>
      <c r="D129" s="1"/>
    </row>
    <row r="130">
      <c r="A130" s="1"/>
      <c r="B130" s="1"/>
      <c r="D130" s="1"/>
    </row>
    <row r="131">
      <c r="A131" s="1"/>
      <c r="B131" s="1"/>
      <c r="D131" s="1"/>
    </row>
    <row r="132">
      <c r="A132" s="1"/>
      <c r="B132" s="1"/>
      <c r="D132" s="1"/>
    </row>
    <row r="133">
      <c r="A133" s="1"/>
      <c r="B133" s="1"/>
      <c r="D133" s="1"/>
    </row>
    <row r="134">
      <c r="A134" s="1"/>
      <c r="B134" s="1"/>
      <c r="D134" s="1"/>
    </row>
    <row r="135">
      <c r="A135" s="1"/>
      <c r="B135" s="1"/>
      <c r="D135" s="1"/>
    </row>
    <row r="136">
      <c r="A136" s="1"/>
      <c r="B136" s="1"/>
      <c r="D136" s="1"/>
    </row>
    <row r="137">
      <c r="A137" s="1"/>
      <c r="B137" s="1"/>
      <c r="D137" s="1"/>
    </row>
    <row r="138">
      <c r="A138" s="1"/>
      <c r="B138" s="1"/>
      <c r="D138" s="1"/>
    </row>
    <row r="139">
      <c r="A139" s="1"/>
      <c r="B139" s="1"/>
      <c r="D139" s="1"/>
    </row>
    <row r="140">
      <c r="A140" s="1"/>
      <c r="B140" s="1"/>
      <c r="D140" s="1"/>
    </row>
    <row r="141">
      <c r="A141" s="1"/>
      <c r="B141" s="1"/>
      <c r="D141" s="1"/>
    </row>
    <row r="142">
      <c r="A142" s="1"/>
      <c r="B142" s="1"/>
      <c r="D142" s="1"/>
    </row>
    <row r="143">
      <c r="A143" s="1"/>
      <c r="B143" s="1"/>
      <c r="D143" s="1"/>
    </row>
    <row r="144">
      <c r="A144" s="1"/>
      <c r="B144" s="1"/>
      <c r="D144" s="1"/>
    </row>
    <row r="145">
      <c r="A145" s="1"/>
      <c r="B145" s="1"/>
      <c r="D145" s="1"/>
    </row>
    <row r="146">
      <c r="A146" s="1"/>
      <c r="B146" s="1"/>
      <c r="D146" s="1"/>
    </row>
    <row r="147">
      <c r="A147" s="1"/>
      <c r="B147" s="1"/>
      <c r="D147" s="1"/>
    </row>
    <row r="148">
      <c r="A148" s="1"/>
      <c r="B148" s="1"/>
      <c r="D148" s="1"/>
    </row>
    <row r="149">
      <c r="A149" s="1"/>
      <c r="B149" s="1"/>
      <c r="D149" s="1"/>
    </row>
    <row r="150">
      <c r="A150" s="1"/>
      <c r="B150" s="1"/>
      <c r="D150" s="1"/>
    </row>
    <row r="151">
      <c r="A151" s="1"/>
      <c r="B151" s="1"/>
      <c r="D151" s="1"/>
    </row>
    <row r="152">
      <c r="A152" s="1"/>
      <c r="B152" s="1"/>
      <c r="D152" s="1"/>
    </row>
    <row r="153">
      <c r="A153" s="1"/>
      <c r="B153" s="1"/>
      <c r="D153" s="1"/>
    </row>
    <row r="154">
      <c r="A154" s="1"/>
      <c r="B154" s="1"/>
      <c r="D154" s="1"/>
    </row>
    <row r="155">
      <c r="A155" s="1"/>
      <c r="B155" s="1"/>
      <c r="D155" s="1"/>
    </row>
    <row r="156">
      <c r="A156" s="1"/>
      <c r="B156" s="1"/>
      <c r="D156" s="1"/>
    </row>
    <row r="157">
      <c r="A157" s="1"/>
      <c r="B157" s="1"/>
      <c r="D157" s="1"/>
    </row>
    <row r="158">
      <c r="A158" s="1"/>
      <c r="B158" s="1"/>
      <c r="D158" s="1"/>
    </row>
    <row r="159">
      <c r="A159" s="1"/>
      <c r="B159" s="1"/>
      <c r="D159" s="1"/>
    </row>
    <row r="160">
      <c r="A160" s="1"/>
      <c r="B160" s="1"/>
      <c r="D160" s="1"/>
    </row>
    <row r="161">
      <c r="A161" s="1"/>
      <c r="B161" s="1"/>
      <c r="D161" s="1"/>
    </row>
    <row r="162">
      <c r="A162" s="1"/>
      <c r="B162" s="1"/>
      <c r="D162" s="1"/>
    </row>
    <row r="163">
      <c r="A163" s="1"/>
      <c r="B163" s="1"/>
      <c r="D163" s="1"/>
    </row>
    <row r="164">
      <c r="A164" s="1"/>
      <c r="B164" s="1"/>
      <c r="D164" s="1"/>
    </row>
    <row r="165">
      <c r="A165" s="1"/>
      <c r="B165" s="1"/>
      <c r="D165" s="1"/>
    </row>
    <row r="166">
      <c r="A166" s="1"/>
      <c r="B166" s="1"/>
      <c r="D166" s="1"/>
    </row>
    <row r="167">
      <c r="A167" s="1"/>
      <c r="B167" s="1"/>
      <c r="D167" s="1"/>
    </row>
    <row r="168">
      <c r="A168" s="1"/>
      <c r="B168" s="1"/>
      <c r="D168" s="1"/>
    </row>
    <row r="169">
      <c r="A169" s="1"/>
      <c r="B169" s="1"/>
      <c r="D169" s="1"/>
    </row>
    <row r="170">
      <c r="A170" s="1"/>
      <c r="B170" s="1"/>
      <c r="D170" s="1"/>
    </row>
    <row r="171">
      <c r="A171" s="1"/>
      <c r="B171" s="1"/>
      <c r="D171" s="1"/>
    </row>
    <row r="172">
      <c r="A172" s="1"/>
      <c r="B172" s="1"/>
      <c r="D172" s="1"/>
    </row>
    <row r="173">
      <c r="A173" s="1"/>
      <c r="B173" s="1"/>
      <c r="D173" s="1"/>
    </row>
    <row r="174">
      <c r="A174" s="1"/>
      <c r="B174" s="1"/>
      <c r="D174" s="1"/>
    </row>
    <row r="175">
      <c r="A175" s="1"/>
      <c r="B175" s="1"/>
      <c r="D175" s="1"/>
    </row>
    <row r="176">
      <c r="A176" s="1"/>
      <c r="B176" s="1"/>
      <c r="D176" s="1"/>
    </row>
    <row r="177">
      <c r="A177" s="1"/>
      <c r="B177" s="1"/>
      <c r="D177" s="1"/>
    </row>
    <row r="178">
      <c r="A178" s="1"/>
      <c r="B178" s="1"/>
      <c r="D178" s="1"/>
    </row>
    <row r="179">
      <c r="A179" s="1"/>
      <c r="B179" s="1"/>
      <c r="D179" s="1"/>
    </row>
    <row r="180">
      <c r="A180" s="1"/>
      <c r="B180" s="1"/>
      <c r="D180" s="1"/>
    </row>
    <row r="181">
      <c r="A181" s="1"/>
      <c r="B181" s="1"/>
      <c r="D181" s="1"/>
    </row>
    <row r="182">
      <c r="A182" s="1"/>
      <c r="B182" s="1"/>
      <c r="D182" s="1"/>
    </row>
    <row r="183">
      <c r="A183" s="1"/>
      <c r="B183" s="1"/>
      <c r="D183" s="1"/>
    </row>
    <row r="184">
      <c r="A184" s="1"/>
      <c r="B184" s="1"/>
      <c r="D184" s="1"/>
    </row>
    <row r="185">
      <c r="A185" s="1"/>
      <c r="B185" s="1"/>
      <c r="D185" s="1"/>
    </row>
    <row r="186">
      <c r="A186" s="1"/>
      <c r="B186" s="1"/>
      <c r="D186" s="1"/>
    </row>
    <row r="187">
      <c r="A187" s="1"/>
      <c r="B187" s="1"/>
      <c r="D187" s="1"/>
    </row>
    <row r="188">
      <c r="A188" s="1"/>
      <c r="B188" s="1"/>
      <c r="D188" s="1"/>
    </row>
    <row r="189">
      <c r="A189" s="1"/>
      <c r="B189" s="1"/>
      <c r="D189" s="1"/>
    </row>
    <row r="190">
      <c r="A190" s="1"/>
      <c r="B190" s="1"/>
      <c r="D190" s="1"/>
    </row>
    <row r="191">
      <c r="A191" s="1"/>
      <c r="B191" s="1"/>
      <c r="D191" s="1"/>
    </row>
    <row r="192">
      <c r="A192" s="1"/>
      <c r="B192" s="1"/>
      <c r="D192" s="1"/>
    </row>
    <row r="193">
      <c r="A193" s="1"/>
      <c r="B193" s="1"/>
      <c r="D193" s="1"/>
    </row>
    <row r="194">
      <c r="A194" s="1"/>
      <c r="B194" s="1"/>
      <c r="D194" s="1"/>
    </row>
    <row r="195">
      <c r="A195" s="1"/>
      <c r="B195" s="1"/>
      <c r="D195" s="1"/>
    </row>
    <row r="196">
      <c r="A196" s="1"/>
      <c r="B196" s="1"/>
      <c r="D196" s="1"/>
    </row>
    <row r="197">
      <c r="A197" s="1"/>
      <c r="B197" s="1"/>
      <c r="D197" s="1"/>
    </row>
    <row r="198">
      <c r="A198" s="1"/>
      <c r="B198" s="1"/>
      <c r="D198" s="1"/>
    </row>
    <row r="199">
      <c r="A199" s="1"/>
      <c r="B199" s="1"/>
      <c r="D199" s="1"/>
    </row>
    <row r="200">
      <c r="A200" s="1"/>
      <c r="B200" s="1"/>
      <c r="D200" s="1"/>
    </row>
    <row r="201">
      <c r="A201" s="1"/>
      <c r="B201" s="1"/>
      <c r="D201" s="1"/>
    </row>
    <row r="202">
      <c r="A202" s="1"/>
      <c r="B202" s="1"/>
      <c r="D202" s="1"/>
    </row>
    <row r="203">
      <c r="A203" s="1"/>
      <c r="B203" s="1"/>
      <c r="D203" s="1"/>
    </row>
    <row r="204">
      <c r="A204" s="1"/>
      <c r="B204" s="1"/>
      <c r="D204" s="1"/>
    </row>
    <row r="205">
      <c r="A205" s="1"/>
      <c r="B205" s="1"/>
      <c r="D205" s="1"/>
    </row>
    <row r="206">
      <c r="A206" s="1"/>
      <c r="B206" s="1"/>
      <c r="D206" s="1"/>
    </row>
    <row r="207">
      <c r="A207" s="1"/>
      <c r="B207" s="1"/>
      <c r="D207" s="1"/>
    </row>
    <row r="208">
      <c r="A208" s="1"/>
      <c r="B208" s="1"/>
      <c r="D208" s="1"/>
    </row>
    <row r="209">
      <c r="A209" s="1"/>
      <c r="B209" s="1"/>
      <c r="D209" s="1"/>
    </row>
    <row r="210">
      <c r="A210" s="1"/>
      <c r="B210" s="1"/>
      <c r="D210" s="1"/>
    </row>
    <row r="211">
      <c r="A211" s="1"/>
      <c r="B211" s="1"/>
      <c r="D211" s="1"/>
    </row>
    <row r="212">
      <c r="A212" s="1"/>
      <c r="B212" s="1"/>
      <c r="D212" s="1"/>
    </row>
    <row r="213">
      <c r="A213" s="1"/>
      <c r="B213" s="1"/>
      <c r="D213" s="1"/>
    </row>
    <row r="214">
      <c r="A214" s="1"/>
      <c r="B214" s="1"/>
      <c r="D214" s="1"/>
    </row>
    <row r="215">
      <c r="A215" s="1"/>
      <c r="B215" s="1"/>
      <c r="D215" s="1"/>
    </row>
    <row r="216">
      <c r="A216" s="1"/>
      <c r="B216" s="1"/>
      <c r="D216" s="1"/>
    </row>
    <row r="217">
      <c r="A217" s="1"/>
      <c r="B217" s="1"/>
      <c r="D217" s="1"/>
    </row>
    <row r="218">
      <c r="A218" s="1"/>
      <c r="B218" s="1"/>
      <c r="D218" s="1"/>
    </row>
    <row r="219">
      <c r="A219" s="1"/>
      <c r="B219" s="1"/>
      <c r="D219" s="1"/>
    </row>
    <row r="220">
      <c r="A220" s="1"/>
      <c r="B220" s="1"/>
      <c r="D220" s="1"/>
    </row>
    <row r="221">
      <c r="A221" s="1"/>
      <c r="B221" s="1"/>
      <c r="D221" s="1"/>
    </row>
    <row r="222">
      <c r="A222" s="1"/>
      <c r="B222" s="1"/>
      <c r="D222" s="1"/>
    </row>
    <row r="223">
      <c r="A223" s="1"/>
      <c r="B223" s="1"/>
      <c r="D223" s="1"/>
    </row>
    <row r="224">
      <c r="A224" s="1"/>
      <c r="B224" s="1"/>
      <c r="D224" s="1"/>
    </row>
    <row r="225">
      <c r="A225" s="1"/>
      <c r="B225" s="1"/>
      <c r="D225" s="1"/>
    </row>
    <row r="226">
      <c r="A226" s="1"/>
      <c r="B226" s="1"/>
      <c r="D226" s="1"/>
    </row>
    <row r="227">
      <c r="A227" s="1"/>
      <c r="B227" s="1"/>
      <c r="D227" s="1"/>
    </row>
    <row r="228">
      <c r="A228" s="1"/>
      <c r="B228" s="1"/>
      <c r="D228" s="1"/>
    </row>
    <row r="229">
      <c r="A229" s="1"/>
      <c r="B229" s="1"/>
      <c r="D229" s="1"/>
    </row>
    <row r="230">
      <c r="A230" s="1"/>
      <c r="B230" s="1"/>
      <c r="D230" s="1"/>
    </row>
    <row r="231">
      <c r="A231" s="1"/>
      <c r="B231" s="1"/>
      <c r="D231" s="1"/>
    </row>
    <row r="232">
      <c r="A232" s="1"/>
      <c r="B232" s="1"/>
      <c r="D232" s="1"/>
    </row>
    <row r="233">
      <c r="A233" s="1"/>
      <c r="B233" s="1"/>
      <c r="D233" s="1"/>
    </row>
    <row r="234">
      <c r="A234" s="1"/>
      <c r="B234" s="1"/>
      <c r="D234" s="1"/>
    </row>
    <row r="235">
      <c r="A235" s="1"/>
      <c r="B235" s="1"/>
      <c r="D235" s="1"/>
    </row>
    <row r="236">
      <c r="A236" s="1"/>
      <c r="B236" s="1"/>
      <c r="D236" s="1"/>
    </row>
    <row r="237">
      <c r="A237" s="1"/>
      <c r="B237" s="1"/>
      <c r="D237" s="1"/>
    </row>
    <row r="238">
      <c r="A238" s="1"/>
      <c r="B238" s="1"/>
      <c r="D238" s="1"/>
    </row>
    <row r="239">
      <c r="A239" s="1"/>
      <c r="B239" s="1"/>
      <c r="D239" s="1"/>
    </row>
    <row r="240">
      <c r="A240" s="1"/>
      <c r="B240" s="1"/>
      <c r="D240" s="1"/>
    </row>
    <row r="241">
      <c r="A241" s="1"/>
      <c r="B241" s="1"/>
      <c r="D241" s="1"/>
    </row>
    <row r="242">
      <c r="A242" s="1"/>
      <c r="B242" s="1"/>
      <c r="D242" s="1"/>
    </row>
    <row r="243">
      <c r="A243" s="1"/>
      <c r="B243" s="1"/>
      <c r="D243" s="1"/>
    </row>
    <row r="244">
      <c r="A244" s="1"/>
      <c r="B244" s="1"/>
      <c r="D244" s="1"/>
    </row>
    <row r="245">
      <c r="A245" s="1"/>
      <c r="B245" s="1"/>
      <c r="D245" s="1"/>
    </row>
    <row r="246">
      <c r="A246" s="1"/>
      <c r="B246" s="1"/>
      <c r="D246" s="1"/>
    </row>
    <row r="247">
      <c r="A247" s="1"/>
      <c r="B247" s="1"/>
      <c r="D247" s="1"/>
    </row>
    <row r="248">
      <c r="A248" s="1"/>
      <c r="B248" s="1"/>
      <c r="D248" s="1"/>
    </row>
    <row r="249">
      <c r="A249" s="1"/>
      <c r="B249" s="1"/>
      <c r="D249" s="1"/>
    </row>
    <row r="250">
      <c r="A250" s="1"/>
      <c r="B250" s="1"/>
      <c r="D250" s="1"/>
    </row>
    <row r="251">
      <c r="A251" s="1"/>
      <c r="B251" s="1"/>
      <c r="D251" s="1"/>
    </row>
    <row r="252">
      <c r="A252" s="1"/>
      <c r="B252" s="1"/>
      <c r="D252" s="1"/>
    </row>
    <row r="253">
      <c r="A253" s="1"/>
      <c r="B253" s="1"/>
      <c r="D253" s="1"/>
    </row>
    <row r="254">
      <c r="A254" s="1"/>
      <c r="B254" s="1"/>
      <c r="D254" s="1"/>
    </row>
    <row r="255">
      <c r="A255" s="1"/>
      <c r="B255" s="1"/>
      <c r="D255" s="1"/>
    </row>
    <row r="256">
      <c r="A256" s="1"/>
      <c r="B256" s="1"/>
      <c r="D256" s="1"/>
    </row>
    <row r="257">
      <c r="A257" s="1"/>
      <c r="B257" s="1"/>
      <c r="D257" s="1"/>
    </row>
    <row r="258">
      <c r="A258" s="1"/>
      <c r="B258" s="1"/>
      <c r="D258" s="1"/>
    </row>
    <row r="259">
      <c r="A259" s="1"/>
      <c r="B259" s="1"/>
      <c r="D259" s="1"/>
    </row>
    <row r="260">
      <c r="A260" s="1"/>
      <c r="B260" s="1"/>
      <c r="D260" s="1"/>
    </row>
    <row r="261">
      <c r="A261" s="1"/>
      <c r="B261" s="1"/>
      <c r="D261" s="1"/>
    </row>
    <row r="262">
      <c r="A262" s="1"/>
      <c r="B262" s="1"/>
      <c r="D262" s="1"/>
    </row>
    <row r="263">
      <c r="A263" s="1"/>
      <c r="B263" s="1"/>
      <c r="D263" s="1"/>
    </row>
    <row r="264">
      <c r="A264" s="1"/>
      <c r="B264" s="1"/>
      <c r="D264" s="1"/>
    </row>
    <row r="265">
      <c r="A265" s="1"/>
      <c r="B265" s="1"/>
      <c r="D265" s="1"/>
    </row>
    <row r="266">
      <c r="A266" s="1"/>
      <c r="B266" s="1"/>
      <c r="D266" s="1"/>
    </row>
    <row r="267">
      <c r="A267" s="1"/>
      <c r="B267" s="1"/>
      <c r="D267" s="1"/>
    </row>
    <row r="268">
      <c r="A268" s="1"/>
      <c r="B268" s="1"/>
      <c r="D268" s="1"/>
    </row>
    <row r="269">
      <c r="A269" s="1"/>
      <c r="B269" s="1"/>
      <c r="D269" s="1"/>
    </row>
    <row r="270">
      <c r="A270" s="1"/>
      <c r="B270" s="1"/>
      <c r="D270" s="1"/>
    </row>
    <row r="271">
      <c r="A271" s="1"/>
      <c r="B271" s="1"/>
      <c r="D271" s="1"/>
    </row>
    <row r="272">
      <c r="A272" s="1"/>
      <c r="B272" s="1"/>
      <c r="D272" s="1"/>
    </row>
    <row r="273">
      <c r="A273" s="1"/>
      <c r="B273" s="1"/>
      <c r="D273" s="1"/>
    </row>
    <row r="274">
      <c r="A274" s="1"/>
      <c r="B274" s="1"/>
      <c r="D274" s="1"/>
    </row>
    <row r="275">
      <c r="A275" s="1"/>
      <c r="B275" s="1"/>
      <c r="D275" s="1"/>
    </row>
    <row r="276">
      <c r="A276" s="1"/>
      <c r="B276" s="1"/>
      <c r="D276" s="1"/>
    </row>
    <row r="277">
      <c r="A277" s="1"/>
      <c r="B277" s="1"/>
      <c r="D277" s="1"/>
    </row>
    <row r="278">
      <c r="A278" s="1"/>
      <c r="B278" s="1"/>
      <c r="D278" s="1"/>
    </row>
    <row r="279">
      <c r="A279" s="1"/>
      <c r="B279" s="1"/>
      <c r="D279" s="1"/>
    </row>
    <row r="280">
      <c r="A280" s="1"/>
      <c r="B280" s="1"/>
      <c r="D280" s="1"/>
    </row>
    <row r="281">
      <c r="A281" s="1"/>
      <c r="B281" s="1"/>
      <c r="D281" s="1"/>
    </row>
    <row r="282">
      <c r="A282" s="1"/>
      <c r="B282" s="1"/>
      <c r="D282" s="1"/>
    </row>
    <row r="283">
      <c r="A283" s="1"/>
      <c r="B283" s="1"/>
      <c r="D283" s="1"/>
    </row>
    <row r="284">
      <c r="A284" s="1"/>
      <c r="B284" s="1"/>
      <c r="D284" s="1"/>
    </row>
    <row r="285">
      <c r="A285" s="1"/>
      <c r="B285" s="1"/>
      <c r="D285" s="1"/>
    </row>
    <row r="286">
      <c r="A286" s="1"/>
      <c r="B286" s="1"/>
      <c r="D286" s="1"/>
    </row>
    <row r="287">
      <c r="A287" s="1"/>
      <c r="B287" s="1"/>
      <c r="D287" s="1"/>
    </row>
    <row r="288">
      <c r="A288" s="1"/>
      <c r="B288" s="1"/>
      <c r="D288" s="1"/>
    </row>
    <row r="289">
      <c r="A289" s="1"/>
      <c r="B289" s="1"/>
      <c r="D289" s="1"/>
    </row>
    <row r="290">
      <c r="A290" s="1"/>
      <c r="B290" s="1"/>
      <c r="D290" s="1"/>
    </row>
    <row r="291">
      <c r="A291" s="1"/>
      <c r="B291" s="1"/>
      <c r="D291" s="1"/>
    </row>
    <row r="292">
      <c r="A292" s="1"/>
      <c r="B292" s="1"/>
      <c r="D292" s="1"/>
    </row>
    <row r="293">
      <c r="A293" s="1"/>
      <c r="B293" s="1"/>
      <c r="D293" s="1"/>
    </row>
    <row r="294">
      <c r="A294" s="1"/>
      <c r="B294" s="1"/>
      <c r="D294" s="1"/>
    </row>
    <row r="295">
      <c r="A295" s="1"/>
      <c r="B295" s="1"/>
      <c r="D295" s="1"/>
    </row>
    <row r="296">
      <c r="A296" s="1"/>
      <c r="B296" s="1"/>
      <c r="D296" s="1"/>
    </row>
    <row r="297">
      <c r="A297" s="1"/>
      <c r="B297" s="1"/>
      <c r="D297" s="1"/>
    </row>
    <row r="298">
      <c r="A298" s="1"/>
      <c r="B298" s="1"/>
      <c r="D298" s="1"/>
    </row>
    <row r="299">
      <c r="A299" s="1"/>
      <c r="B299" s="1"/>
      <c r="D299" s="1"/>
    </row>
    <row r="300">
      <c r="A300" s="1"/>
      <c r="B300" s="1"/>
      <c r="D300" s="1"/>
    </row>
    <row r="301">
      <c r="A301" s="1"/>
      <c r="B301" s="1"/>
      <c r="D301" s="1"/>
    </row>
    <row r="302">
      <c r="A302" s="1"/>
      <c r="B302" s="1"/>
      <c r="D302" s="1"/>
    </row>
    <row r="303">
      <c r="A303" s="1"/>
      <c r="B303" s="1"/>
      <c r="D303" s="1"/>
    </row>
    <row r="304">
      <c r="A304" s="1"/>
      <c r="B304" s="1"/>
      <c r="D304" s="1"/>
    </row>
    <row r="305">
      <c r="A305" s="1"/>
      <c r="B305" s="1"/>
      <c r="D305" s="1"/>
    </row>
    <row r="306">
      <c r="A306" s="1"/>
      <c r="B306" s="1"/>
      <c r="D306" s="1"/>
    </row>
    <row r="307">
      <c r="A307" s="1"/>
      <c r="B307" s="1"/>
      <c r="D307" s="1"/>
    </row>
    <row r="308">
      <c r="A308" s="1"/>
      <c r="B308" s="1"/>
      <c r="D308" s="1"/>
    </row>
    <row r="309">
      <c r="A309" s="1"/>
      <c r="B309" s="1"/>
      <c r="D309" s="1"/>
    </row>
    <row r="310">
      <c r="A310" s="1"/>
      <c r="B310" s="1"/>
      <c r="D310" s="1"/>
    </row>
    <row r="311">
      <c r="A311" s="1"/>
      <c r="B311" s="1"/>
      <c r="D311" s="1"/>
    </row>
    <row r="312">
      <c r="A312" s="1"/>
      <c r="B312" s="1"/>
      <c r="D312" s="1"/>
    </row>
    <row r="313">
      <c r="A313" s="1"/>
      <c r="B313" s="1"/>
      <c r="D313" s="1"/>
    </row>
    <row r="314">
      <c r="A314" s="1"/>
      <c r="B314" s="1"/>
      <c r="D314" s="1"/>
    </row>
    <row r="315">
      <c r="A315" s="1"/>
      <c r="B315" s="1"/>
      <c r="D315" s="1"/>
    </row>
    <row r="316">
      <c r="A316" s="1"/>
      <c r="B316" s="1"/>
      <c r="D316" s="1"/>
    </row>
    <row r="317">
      <c r="A317" s="1"/>
      <c r="B317" s="1"/>
      <c r="D317" s="1"/>
    </row>
    <row r="318">
      <c r="A318" s="1"/>
      <c r="B318" s="1"/>
      <c r="D318" s="1"/>
    </row>
    <row r="319">
      <c r="A319" s="1"/>
      <c r="B319" s="1"/>
      <c r="D319" s="1"/>
    </row>
    <row r="320">
      <c r="A320" s="1"/>
      <c r="B320" s="1"/>
      <c r="D320" s="1"/>
    </row>
    <row r="321">
      <c r="A321" s="1"/>
      <c r="B321" s="1"/>
      <c r="D321" s="1"/>
    </row>
    <row r="322">
      <c r="A322" s="1"/>
      <c r="B322" s="1"/>
      <c r="D322" s="1"/>
    </row>
    <row r="323">
      <c r="A323" s="1"/>
      <c r="B323" s="1"/>
      <c r="D323" s="1"/>
    </row>
    <row r="324">
      <c r="A324" s="1"/>
      <c r="B324" s="1"/>
      <c r="D324" s="1"/>
    </row>
    <row r="325">
      <c r="A325" s="1"/>
      <c r="B325" s="1"/>
      <c r="D325" s="1"/>
    </row>
    <row r="326">
      <c r="A326" s="1"/>
      <c r="B326" s="1"/>
      <c r="D326" s="1"/>
    </row>
    <row r="327">
      <c r="A327" s="1"/>
      <c r="B327" s="1"/>
      <c r="D327" s="1"/>
    </row>
    <row r="328">
      <c r="A328" s="1"/>
      <c r="B328" s="1"/>
      <c r="D328" s="1"/>
    </row>
    <row r="329">
      <c r="A329" s="1"/>
      <c r="B329" s="1"/>
      <c r="D329" s="1"/>
    </row>
    <row r="330">
      <c r="A330" s="1"/>
      <c r="B330" s="1"/>
      <c r="D330" s="1"/>
    </row>
    <row r="331">
      <c r="A331" s="1"/>
      <c r="B331" s="1"/>
      <c r="D331" s="1"/>
    </row>
    <row r="332">
      <c r="A332" s="1"/>
      <c r="B332" s="1"/>
      <c r="D332" s="1"/>
    </row>
    <row r="333">
      <c r="A333" s="1"/>
      <c r="B333" s="1"/>
      <c r="D333" s="1"/>
    </row>
    <row r="334">
      <c r="A334" s="1"/>
      <c r="B334" s="1"/>
      <c r="D334" s="1"/>
    </row>
    <row r="335">
      <c r="A335" s="1"/>
      <c r="B335" s="1"/>
      <c r="D335" s="1"/>
    </row>
    <row r="336">
      <c r="A336" s="1"/>
      <c r="B336" s="1"/>
      <c r="D336" s="1"/>
    </row>
    <row r="337">
      <c r="A337" s="1"/>
      <c r="B337" s="1"/>
      <c r="D337" s="1"/>
    </row>
    <row r="338">
      <c r="A338" s="1"/>
      <c r="B338" s="1"/>
      <c r="D338" s="1"/>
    </row>
    <row r="339">
      <c r="A339" s="1"/>
      <c r="B339" s="1"/>
      <c r="D339" s="1"/>
    </row>
    <row r="340">
      <c r="A340" s="1"/>
      <c r="B340" s="1"/>
      <c r="D340" s="1"/>
    </row>
    <row r="341">
      <c r="A341" s="1"/>
      <c r="B341" s="1"/>
      <c r="D341" s="1"/>
    </row>
    <row r="342">
      <c r="A342" s="1"/>
      <c r="B342" s="1"/>
      <c r="D342" s="1"/>
    </row>
    <row r="343">
      <c r="A343" s="1"/>
      <c r="B343" s="1"/>
      <c r="D343" s="1"/>
    </row>
    <row r="344">
      <c r="A344" s="1"/>
      <c r="B344" s="1"/>
      <c r="D344" s="1"/>
    </row>
    <row r="345">
      <c r="A345" s="1"/>
      <c r="B345" s="1"/>
      <c r="D345" s="1"/>
    </row>
    <row r="346">
      <c r="A346" s="1"/>
      <c r="B346" s="1"/>
      <c r="D346" s="1"/>
    </row>
    <row r="347">
      <c r="A347" s="1"/>
      <c r="B347" s="1"/>
      <c r="D347" s="1"/>
    </row>
    <row r="348">
      <c r="A348" s="1"/>
      <c r="B348" s="1"/>
      <c r="D348" s="1"/>
    </row>
    <row r="349">
      <c r="A349" s="1"/>
      <c r="B349" s="1"/>
      <c r="D349" s="1"/>
    </row>
    <row r="350">
      <c r="A350" s="1"/>
      <c r="B350" s="1"/>
      <c r="D350" s="1"/>
    </row>
    <row r="351">
      <c r="A351" s="1"/>
      <c r="B351" s="1"/>
      <c r="D351" s="1"/>
    </row>
    <row r="352">
      <c r="A352" s="1"/>
      <c r="B352" s="1"/>
      <c r="D352" s="1"/>
    </row>
    <row r="353">
      <c r="A353" s="1"/>
      <c r="B353" s="1"/>
      <c r="D353" s="1"/>
    </row>
    <row r="354">
      <c r="A354" s="1"/>
      <c r="B354" s="1"/>
      <c r="D354" s="1"/>
    </row>
    <row r="355">
      <c r="A355" s="1"/>
      <c r="B355" s="1"/>
      <c r="D355" s="1"/>
    </row>
    <row r="356">
      <c r="A356" s="1"/>
      <c r="B356" s="1"/>
      <c r="D356" s="1"/>
    </row>
    <row r="357">
      <c r="A357" s="1"/>
      <c r="B357" s="1"/>
      <c r="D357" s="1"/>
    </row>
    <row r="358">
      <c r="A358" s="1"/>
      <c r="B358" s="1"/>
      <c r="D358" s="1"/>
    </row>
    <row r="359">
      <c r="A359" s="1"/>
      <c r="B359" s="1"/>
      <c r="D359" s="1"/>
    </row>
    <row r="360">
      <c r="A360" s="1"/>
      <c r="B360" s="1"/>
      <c r="D360" s="1"/>
    </row>
    <row r="361">
      <c r="A361" s="1"/>
      <c r="B361" s="1"/>
      <c r="D361" s="1"/>
    </row>
    <row r="362">
      <c r="A362" s="1"/>
      <c r="B362" s="1"/>
      <c r="D362" s="1"/>
    </row>
    <row r="363">
      <c r="A363" s="1"/>
      <c r="B363" s="1"/>
      <c r="D363" s="1"/>
    </row>
    <row r="364">
      <c r="A364" s="1"/>
      <c r="B364" s="1"/>
      <c r="D364" s="1"/>
    </row>
    <row r="365">
      <c r="A365" s="1"/>
      <c r="B365" s="1"/>
      <c r="D365" s="1"/>
    </row>
    <row r="366">
      <c r="A366" s="1"/>
      <c r="B366" s="1"/>
      <c r="D366" s="1"/>
    </row>
    <row r="367">
      <c r="A367" s="1"/>
      <c r="B367" s="1"/>
      <c r="D367" s="1"/>
    </row>
    <row r="368">
      <c r="A368" s="1"/>
      <c r="B368" s="1"/>
      <c r="D368" s="1"/>
    </row>
    <row r="369">
      <c r="A369" s="1"/>
      <c r="B369" s="1"/>
      <c r="D369" s="1"/>
    </row>
    <row r="370">
      <c r="A370" s="1"/>
      <c r="B370" s="1"/>
      <c r="D370" s="1"/>
    </row>
    <row r="371">
      <c r="A371" s="1"/>
      <c r="B371" s="1"/>
      <c r="D371" s="1"/>
    </row>
    <row r="372">
      <c r="A372" s="1"/>
      <c r="B372" s="1"/>
      <c r="D372" s="1"/>
    </row>
    <row r="373">
      <c r="A373" s="1"/>
      <c r="B373" s="1"/>
      <c r="D373" s="1"/>
    </row>
    <row r="374">
      <c r="A374" s="1"/>
      <c r="B374" s="1"/>
      <c r="D374" s="1"/>
    </row>
    <row r="375">
      <c r="A375" s="1"/>
      <c r="B375" s="1"/>
      <c r="D375" s="1"/>
    </row>
    <row r="376">
      <c r="A376" s="1"/>
      <c r="B376" s="1"/>
      <c r="D376" s="1"/>
    </row>
    <row r="377">
      <c r="A377" s="1"/>
      <c r="B377" s="1"/>
      <c r="D377" s="1"/>
    </row>
    <row r="378">
      <c r="A378" s="1"/>
      <c r="B378" s="1"/>
      <c r="D378" s="1"/>
    </row>
    <row r="379">
      <c r="A379" s="1"/>
      <c r="B379" s="1"/>
      <c r="D379" s="1"/>
    </row>
    <row r="380">
      <c r="A380" s="1"/>
      <c r="B380" s="1"/>
      <c r="D380" s="1"/>
    </row>
    <row r="381">
      <c r="A381" s="1"/>
      <c r="B381" s="1"/>
      <c r="D381" s="1"/>
    </row>
    <row r="382">
      <c r="A382" s="1"/>
      <c r="B382" s="1"/>
      <c r="D382" s="1"/>
    </row>
    <row r="383">
      <c r="A383" s="1"/>
      <c r="B383" s="1"/>
      <c r="D383" s="1"/>
    </row>
    <row r="384">
      <c r="A384" s="1"/>
      <c r="B384" s="1"/>
      <c r="D384" s="1"/>
    </row>
    <row r="385">
      <c r="A385" s="1"/>
      <c r="B385" s="1"/>
      <c r="D385" s="1"/>
    </row>
    <row r="386">
      <c r="A386" s="1"/>
      <c r="B386" s="1"/>
      <c r="D386" s="1"/>
    </row>
    <row r="387">
      <c r="A387" s="1"/>
      <c r="B387" s="1"/>
      <c r="D387" s="1"/>
    </row>
    <row r="388">
      <c r="A388" s="1"/>
      <c r="B388" s="1"/>
      <c r="D388" s="1"/>
    </row>
    <row r="389">
      <c r="A389" s="1"/>
      <c r="B389" s="1"/>
      <c r="D389" s="1"/>
    </row>
    <row r="390">
      <c r="A390" s="1"/>
      <c r="B390" s="1"/>
      <c r="D390" s="1"/>
    </row>
    <row r="391">
      <c r="A391" s="1"/>
      <c r="B391" s="1"/>
      <c r="D391" s="1"/>
    </row>
    <row r="392">
      <c r="A392" s="1"/>
      <c r="B392" s="1"/>
      <c r="D392" s="1"/>
    </row>
    <row r="393">
      <c r="A393" s="1"/>
      <c r="B393" s="1"/>
      <c r="D393" s="1"/>
    </row>
    <row r="394">
      <c r="A394" s="1"/>
      <c r="B394" s="1"/>
      <c r="D394" s="1"/>
    </row>
    <row r="395">
      <c r="A395" s="1"/>
      <c r="B395" s="1"/>
      <c r="D395" s="1"/>
    </row>
    <row r="396">
      <c r="A396" s="1"/>
      <c r="B396" s="1"/>
      <c r="D396" s="1"/>
    </row>
    <row r="397">
      <c r="A397" s="1"/>
      <c r="B397" s="1"/>
      <c r="D397" s="1"/>
    </row>
    <row r="398">
      <c r="A398" s="1"/>
      <c r="B398" s="1"/>
      <c r="D398" s="1"/>
    </row>
    <row r="399">
      <c r="A399" s="1"/>
      <c r="B399" s="1"/>
      <c r="D399" s="1"/>
    </row>
    <row r="400">
      <c r="A400" s="1"/>
      <c r="B400" s="1"/>
      <c r="D400" s="1"/>
    </row>
    <row r="401">
      <c r="A401" s="1"/>
      <c r="B401" s="1"/>
      <c r="D401" s="1"/>
    </row>
    <row r="402">
      <c r="A402" s="1"/>
      <c r="B402" s="1"/>
      <c r="D402" s="1"/>
    </row>
    <row r="403">
      <c r="A403" s="1"/>
      <c r="B403" s="1"/>
      <c r="D403" s="1"/>
    </row>
    <row r="404">
      <c r="A404" s="1"/>
      <c r="B404" s="1"/>
      <c r="D404" s="1"/>
    </row>
    <row r="405">
      <c r="A405" s="1"/>
      <c r="B405" s="1"/>
      <c r="D405" s="1"/>
    </row>
    <row r="406">
      <c r="A406" s="1"/>
      <c r="B406" s="1"/>
      <c r="D406" s="1"/>
    </row>
    <row r="407">
      <c r="A407" s="1"/>
      <c r="B407" s="1"/>
      <c r="D407" s="1"/>
    </row>
    <row r="408">
      <c r="A408" s="1"/>
      <c r="B408" s="1"/>
      <c r="D408" s="1"/>
    </row>
    <row r="409">
      <c r="A409" s="1"/>
      <c r="B409" s="1"/>
      <c r="D409" s="1"/>
    </row>
    <row r="410">
      <c r="A410" s="1"/>
      <c r="B410" s="1"/>
      <c r="D410" s="1"/>
    </row>
    <row r="411">
      <c r="A411" s="1"/>
      <c r="B411" s="1"/>
      <c r="D411" s="1"/>
    </row>
    <row r="412">
      <c r="A412" s="1"/>
      <c r="B412" s="1"/>
      <c r="D412" s="1"/>
    </row>
    <row r="413">
      <c r="A413" s="1"/>
      <c r="B413" s="1"/>
      <c r="D413" s="1"/>
    </row>
    <row r="414">
      <c r="A414" s="1"/>
      <c r="B414" s="1"/>
      <c r="D414" s="1"/>
    </row>
    <row r="415">
      <c r="A415" s="1"/>
      <c r="B415" s="1"/>
      <c r="D415" s="1"/>
    </row>
    <row r="416">
      <c r="A416" s="1"/>
      <c r="B416" s="1"/>
      <c r="D416" s="1"/>
    </row>
    <row r="417">
      <c r="A417" s="1"/>
      <c r="B417" s="1"/>
      <c r="D417" s="1"/>
    </row>
    <row r="418">
      <c r="A418" s="1"/>
      <c r="B418" s="1"/>
      <c r="D418" s="1"/>
    </row>
    <row r="419">
      <c r="A419" s="1"/>
      <c r="B419" s="1"/>
      <c r="D419" s="1"/>
    </row>
    <row r="420">
      <c r="A420" s="1"/>
      <c r="B420" s="1"/>
      <c r="D420" s="1"/>
    </row>
    <row r="421">
      <c r="A421" s="1"/>
      <c r="B421" s="1"/>
      <c r="D421" s="1"/>
    </row>
    <row r="422">
      <c r="A422" s="1"/>
      <c r="B422" s="1"/>
      <c r="D422" s="1"/>
    </row>
    <row r="423">
      <c r="A423" s="1"/>
      <c r="B423" s="1"/>
      <c r="D423" s="1"/>
    </row>
    <row r="424">
      <c r="A424" s="1"/>
      <c r="B424" s="1"/>
      <c r="D424" s="1"/>
    </row>
    <row r="425">
      <c r="A425" s="1"/>
      <c r="B425" s="1"/>
      <c r="D425" s="1"/>
    </row>
    <row r="426">
      <c r="A426" s="1"/>
      <c r="B426" s="1"/>
      <c r="D426" s="1"/>
    </row>
    <row r="427">
      <c r="A427" s="1"/>
      <c r="B427" s="1"/>
      <c r="D427" s="1"/>
    </row>
    <row r="428">
      <c r="A428" s="1"/>
      <c r="B428" s="1"/>
      <c r="D428" s="1"/>
    </row>
    <row r="429">
      <c r="A429" s="1"/>
      <c r="B429" s="1"/>
      <c r="D429" s="1"/>
    </row>
    <row r="430">
      <c r="A430" s="1"/>
      <c r="B430" s="1"/>
      <c r="D430" s="1"/>
    </row>
    <row r="431">
      <c r="A431" s="1"/>
      <c r="B431" s="1"/>
      <c r="D431" s="1"/>
    </row>
    <row r="432">
      <c r="A432" s="1"/>
      <c r="B432" s="1"/>
      <c r="D432" s="1"/>
    </row>
    <row r="433">
      <c r="A433" s="1"/>
      <c r="B433" s="1"/>
      <c r="D433" s="1"/>
    </row>
    <row r="434">
      <c r="A434" s="1"/>
      <c r="B434" s="1"/>
      <c r="D434" s="1"/>
    </row>
    <row r="435">
      <c r="A435" s="1"/>
      <c r="B435" s="1"/>
      <c r="D435" s="1"/>
    </row>
    <row r="436">
      <c r="A436" s="1"/>
      <c r="B436" s="1"/>
      <c r="D436" s="1"/>
    </row>
    <row r="437">
      <c r="A437" s="1"/>
      <c r="B437" s="1"/>
      <c r="D437" s="1"/>
    </row>
    <row r="438">
      <c r="A438" s="1"/>
      <c r="B438" s="1"/>
      <c r="D438" s="1"/>
    </row>
    <row r="439">
      <c r="A439" s="1"/>
      <c r="B439" s="1"/>
      <c r="D439" s="1"/>
    </row>
    <row r="440">
      <c r="A440" s="1"/>
      <c r="B440" s="1"/>
      <c r="D440" s="1"/>
    </row>
    <row r="441">
      <c r="A441" s="1"/>
      <c r="B441" s="1"/>
      <c r="D441" s="1"/>
    </row>
    <row r="442">
      <c r="A442" s="1"/>
      <c r="B442" s="1"/>
      <c r="D442" s="1"/>
    </row>
    <row r="443">
      <c r="A443" s="1"/>
      <c r="B443" s="1"/>
      <c r="D443" s="1"/>
    </row>
    <row r="444">
      <c r="A444" s="1"/>
      <c r="B444" s="1"/>
      <c r="D444" s="1"/>
    </row>
    <row r="445">
      <c r="A445" s="1"/>
      <c r="B445" s="1"/>
      <c r="D445" s="1"/>
    </row>
    <row r="446">
      <c r="A446" s="1"/>
      <c r="B446" s="1"/>
      <c r="D446" s="1"/>
    </row>
    <row r="447">
      <c r="A447" s="1"/>
      <c r="B447" s="1"/>
      <c r="D447" s="1"/>
    </row>
    <row r="448">
      <c r="A448" s="1"/>
      <c r="B448" s="1"/>
      <c r="D448" s="1"/>
    </row>
    <row r="449">
      <c r="A449" s="1"/>
      <c r="B449" s="1"/>
      <c r="D449" s="1"/>
    </row>
    <row r="450">
      <c r="A450" s="1"/>
      <c r="B450" s="1"/>
      <c r="D450" s="1"/>
    </row>
    <row r="451">
      <c r="A451" s="1"/>
      <c r="B451" s="1"/>
      <c r="D451" s="1"/>
    </row>
    <row r="452">
      <c r="A452" s="1"/>
      <c r="B452" s="1"/>
      <c r="D452" s="1"/>
    </row>
    <row r="453">
      <c r="A453" s="1"/>
      <c r="B453" s="1"/>
      <c r="D453" s="1"/>
    </row>
    <row r="454">
      <c r="A454" s="1"/>
      <c r="B454" s="1"/>
      <c r="D454" s="1"/>
    </row>
    <row r="455">
      <c r="A455" s="1"/>
      <c r="B455" s="1"/>
      <c r="D455" s="1"/>
    </row>
    <row r="456">
      <c r="A456" s="1"/>
      <c r="B456" s="1"/>
      <c r="D456" s="1"/>
    </row>
    <row r="457">
      <c r="A457" s="1"/>
      <c r="B457" s="1"/>
      <c r="D457" s="1"/>
    </row>
    <row r="458">
      <c r="A458" s="1"/>
      <c r="B458" s="1"/>
      <c r="D458" s="1"/>
    </row>
    <row r="459">
      <c r="A459" s="1"/>
      <c r="B459" s="1"/>
      <c r="D459" s="1"/>
    </row>
    <row r="460">
      <c r="A460" s="1"/>
      <c r="B460" s="1"/>
      <c r="D460" s="1"/>
    </row>
    <row r="461">
      <c r="A461" s="1"/>
      <c r="B461" s="1"/>
      <c r="D461" s="1"/>
    </row>
    <row r="462">
      <c r="A462" s="1"/>
      <c r="B462" s="1"/>
      <c r="D462" s="1"/>
    </row>
    <row r="463">
      <c r="A463" s="1"/>
      <c r="B463" s="1"/>
      <c r="D463" s="1"/>
    </row>
    <row r="464">
      <c r="A464" s="1"/>
      <c r="B464" s="1"/>
      <c r="D464" s="1"/>
    </row>
    <row r="465">
      <c r="A465" s="1"/>
      <c r="B465" s="1"/>
      <c r="D465" s="1"/>
    </row>
    <row r="466">
      <c r="A466" s="1"/>
      <c r="B466" s="1"/>
      <c r="D466" s="1"/>
    </row>
    <row r="467">
      <c r="A467" s="1"/>
      <c r="B467" s="1"/>
      <c r="D467" s="1"/>
    </row>
    <row r="468">
      <c r="A468" s="1"/>
      <c r="B468" s="1"/>
      <c r="D468" s="1"/>
    </row>
    <row r="469">
      <c r="A469" s="1"/>
      <c r="B469" s="1"/>
      <c r="D469" s="1"/>
    </row>
    <row r="470">
      <c r="A470" s="1"/>
      <c r="B470" s="1"/>
      <c r="D470" s="1"/>
    </row>
    <row r="471">
      <c r="A471" s="1"/>
      <c r="B471" s="1"/>
      <c r="D471" s="1"/>
    </row>
    <row r="472">
      <c r="A472" s="1"/>
      <c r="B472" s="1"/>
      <c r="D472" s="1"/>
    </row>
    <row r="473">
      <c r="A473" s="1"/>
      <c r="B473" s="1"/>
      <c r="D473" s="1"/>
    </row>
    <row r="474">
      <c r="A474" s="1"/>
      <c r="B474" s="1"/>
      <c r="D474" s="1"/>
    </row>
    <row r="475">
      <c r="A475" s="1"/>
      <c r="B475" s="1"/>
      <c r="D475" s="1"/>
    </row>
    <row r="476">
      <c r="A476" s="1"/>
      <c r="B476" s="1"/>
      <c r="D476" s="1"/>
    </row>
    <row r="477">
      <c r="A477" s="1"/>
      <c r="B477" s="1"/>
      <c r="D477" s="1"/>
    </row>
    <row r="478">
      <c r="A478" s="1"/>
      <c r="B478" s="1"/>
      <c r="D478" s="1"/>
    </row>
    <row r="479">
      <c r="A479" s="1"/>
      <c r="B479" s="1"/>
      <c r="D479" s="1"/>
    </row>
    <row r="480">
      <c r="A480" s="1"/>
      <c r="B480" s="1"/>
      <c r="D480" s="1"/>
    </row>
    <row r="481">
      <c r="A481" s="1"/>
      <c r="B481" s="1"/>
      <c r="D481" s="1"/>
    </row>
    <row r="482">
      <c r="A482" s="1"/>
      <c r="B482" s="1"/>
      <c r="D482" s="1"/>
    </row>
    <row r="483">
      <c r="A483" s="1"/>
      <c r="B483" s="1"/>
      <c r="D483" s="1"/>
    </row>
    <row r="484">
      <c r="A484" s="1"/>
      <c r="B484" s="1"/>
      <c r="D484" s="1"/>
    </row>
    <row r="485">
      <c r="A485" s="1"/>
      <c r="B485" s="1"/>
      <c r="D485" s="1"/>
    </row>
    <row r="486">
      <c r="A486" s="1"/>
      <c r="B486" s="1"/>
      <c r="D486" s="1"/>
    </row>
    <row r="487">
      <c r="A487" s="1"/>
      <c r="B487" s="1"/>
      <c r="D487" s="1"/>
    </row>
    <row r="488">
      <c r="A488" s="1"/>
      <c r="B488" s="1"/>
      <c r="D488" s="1"/>
    </row>
    <row r="489">
      <c r="A489" s="1"/>
      <c r="B489" s="1"/>
      <c r="D489" s="1"/>
    </row>
    <row r="490">
      <c r="A490" s="1"/>
      <c r="B490" s="1"/>
      <c r="D490" s="1"/>
    </row>
    <row r="491">
      <c r="A491" s="1"/>
      <c r="B491" s="1"/>
      <c r="D491" s="1"/>
    </row>
    <row r="492">
      <c r="A492" s="1"/>
      <c r="B492" s="1"/>
      <c r="D492" s="1"/>
    </row>
    <row r="493">
      <c r="A493" s="1"/>
      <c r="B493" s="1"/>
      <c r="D493" s="1"/>
    </row>
    <row r="494">
      <c r="A494" s="1"/>
      <c r="B494" s="1"/>
      <c r="D494" s="1"/>
    </row>
    <row r="495">
      <c r="A495" s="1"/>
      <c r="B495" s="1"/>
      <c r="D495" s="1"/>
    </row>
    <row r="496">
      <c r="A496" s="1"/>
      <c r="B496" s="1"/>
      <c r="D496" s="1"/>
    </row>
    <row r="497">
      <c r="A497" s="1"/>
      <c r="B497" s="1"/>
      <c r="D497" s="1"/>
    </row>
    <row r="498">
      <c r="A498" s="1"/>
      <c r="B498" s="1"/>
      <c r="D498" s="1"/>
    </row>
    <row r="499">
      <c r="A499" s="1"/>
      <c r="B499" s="1"/>
      <c r="D499" s="1"/>
    </row>
    <row r="500">
      <c r="A500" s="1"/>
      <c r="B500" s="1"/>
      <c r="D500" s="1"/>
    </row>
    <row r="501">
      <c r="A501" s="1"/>
      <c r="B501" s="1"/>
      <c r="D501" s="1"/>
    </row>
    <row r="502">
      <c r="A502" s="1"/>
      <c r="B502" s="1"/>
      <c r="D502" s="1"/>
    </row>
    <row r="503">
      <c r="A503" s="1"/>
      <c r="B503" s="1"/>
      <c r="D503" s="1"/>
    </row>
    <row r="504">
      <c r="A504" s="1"/>
      <c r="B504" s="1"/>
      <c r="D504" s="1"/>
    </row>
    <row r="505">
      <c r="A505" s="1"/>
      <c r="B505" s="1"/>
      <c r="D505" s="1"/>
    </row>
    <row r="506">
      <c r="A506" s="1"/>
      <c r="B506" s="1"/>
      <c r="D506" s="1"/>
    </row>
    <row r="507">
      <c r="A507" s="1"/>
      <c r="B507" s="1"/>
      <c r="D507" s="1"/>
    </row>
    <row r="508">
      <c r="A508" s="1"/>
      <c r="B508" s="1"/>
      <c r="D508" s="1"/>
    </row>
    <row r="509">
      <c r="A509" s="1"/>
      <c r="B509" s="1"/>
      <c r="D509" s="1"/>
    </row>
    <row r="510">
      <c r="A510" s="1"/>
      <c r="B510" s="1"/>
      <c r="D510" s="1"/>
    </row>
    <row r="511">
      <c r="A511" s="1"/>
      <c r="B511" s="1"/>
      <c r="D511" s="1"/>
    </row>
    <row r="512">
      <c r="A512" s="1"/>
      <c r="B512" s="1"/>
      <c r="D512" s="1"/>
    </row>
    <row r="513">
      <c r="A513" s="1"/>
      <c r="B513" s="1"/>
      <c r="D513" s="1"/>
    </row>
    <row r="514">
      <c r="A514" s="1"/>
      <c r="B514" s="1"/>
      <c r="D514" s="1"/>
    </row>
    <row r="515">
      <c r="A515" s="1"/>
      <c r="B515" s="1"/>
      <c r="D515" s="1"/>
    </row>
    <row r="516">
      <c r="A516" s="1"/>
      <c r="B516" s="1"/>
      <c r="D516" s="1"/>
    </row>
    <row r="517">
      <c r="A517" s="1"/>
      <c r="B517" s="1"/>
      <c r="D517" s="1"/>
    </row>
    <row r="518">
      <c r="A518" s="1"/>
      <c r="B518" s="1"/>
      <c r="D518" s="1"/>
    </row>
    <row r="519">
      <c r="A519" s="1"/>
      <c r="B519" s="1"/>
      <c r="D519" s="1"/>
    </row>
    <row r="520">
      <c r="A520" s="1"/>
      <c r="B520" s="1"/>
      <c r="D520" s="1"/>
    </row>
    <row r="521">
      <c r="A521" s="1"/>
      <c r="B521" s="1"/>
      <c r="D521" s="1"/>
    </row>
    <row r="522">
      <c r="A522" s="1"/>
      <c r="B522" s="1"/>
      <c r="D522" s="1"/>
    </row>
    <row r="523">
      <c r="A523" s="1"/>
      <c r="B523" s="1"/>
      <c r="D523" s="1"/>
    </row>
    <row r="524">
      <c r="A524" s="1"/>
      <c r="B524" s="1"/>
      <c r="D524" s="1"/>
    </row>
    <row r="525">
      <c r="A525" s="1"/>
      <c r="B525" s="1"/>
      <c r="D525" s="1"/>
    </row>
    <row r="526">
      <c r="A526" s="1"/>
      <c r="B526" s="1"/>
      <c r="D526" s="1"/>
    </row>
    <row r="527">
      <c r="A527" s="1"/>
      <c r="B527" s="1"/>
      <c r="D527" s="1"/>
    </row>
    <row r="528">
      <c r="A528" s="1"/>
      <c r="B528" s="1"/>
      <c r="D528" s="1"/>
    </row>
    <row r="529">
      <c r="A529" s="1"/>
      <c r="B529" s="1"/>
      <c r="D529" s="1"/>
    </row>
    <row r="530">
      <c r="A530" s="1"/>
      <c r="B530" s="1"/>
      <c r="D530" s="1"/>
    </row>
    <row r="531">
      <c r="A531" s="1"/>
      <c r="B531" s="1"/>
      <c r="D531" s="1"/>
    </row>
    <row r="532">
      <c r="A532" s="1"/>
      <c r="B532" s="1"/>
      <c r="D532" s="1"/>
    </row>
    <row r="533">
      <c r="A533" s="1"/>
      <c r="B533" s="1"/>
      <c r="D533" s="1"/>
    </row>
    <row r="534">
      <c r="A534" s="1"/>
      <c r="B534" s="1"/>
      <c r="D534" s="1"/>
    </row>
    <row r="535">
      <c r="A535" s="1"/>
      <c r="B535" s="1"/>
      <c r="D535" s="1"/>
    </row>
    <row r="536">
      <c r="A536" s="1"/>
      <c r="B536" s="1"/>
      <c r="D536" s="1"/>
    </row>
    <row r="537">
      <c r="A537" s="1"/>
      <c r="B537" s="1"/>
      <c r="D537" s="1"/>
    </row>
    <row r="538">
      <c r="A538" s="1"/>
      <c r="B538" s="1"/>
      <c r="D538" s="1"/>
    </row>
    <row r="539">
      <c r="A539" s="1"/>
      <c r="B539" s="1"/>
      <c r="D539" s="1"/>
    </row>
    <row r="540">
      <c r="A540" s="1"/>
      <c r="B540" s="1"/>
      <c r="D540" s="1"/>
    </row>
    <row r="541">
      <c r="A541" s="1"/>
      <c r="B541" s="1"/>
      <c r="D541" s="1"/>
    </row>
    <row r="542">
      <c r="A542" s="1"/>
      <c r="B542" s="1"/>
      <c r="D542" s="1"/>
    </row>
    <row r="543">
      <c r="A543" s="1"/>
      <c r="B543" s="1"/>
      <c r="D543" s="1"/>
    </row>
    <row r="544">
      <c r="A544" s="1"/>
      <c r="B544" s="1"/>
      <c r="D544" s="1"/>
    </row>
    <row r="545">
      <c r="A545" s="1"/>
      <c r="B545" s="1"/>
      <c r="D545" s="1"/>
    </row>
    <row r="546">
      <c r="A546" s="1"/>
      <c r="B546" s="1"/>
      <c r="D546" s="1"/>
    </row>
    <row r="547">
      <c r="A547" s="1"/>
      <c r="B547" s="1"/>
      <c r="D547" s="1"/>
    </row>
    <row r="548">
      <c r="A548" s="1"/>
      <c r="B548" s="1"/>
      <c r="D548" s="1"/>
    </row>
    <row r="549">
      <c r="A549" s="1"/>
      <c r="B549" s="1"/>
      <c r="D549" s="1"/>
    </row>
    <row r="550">
      <c r="A550" s="1"/>
      <c r="B550" s="1"/>
      <c r="D550" s="1"/>
    </row>
    <row r="551">
      <c r="A551" s="1"/>
      <c r="B551" s="1"/>
      <c r="D551" s="1"/>
    </row>
    <row r="552">
      <c r="A552" s="1"/>
      <c r="B552" s="1"/>
      <c r="D552" s="1"/>
    </row>
    <row r="553">
      <c r="A553" s="1"/>
      <c r="B553" s="1"/>
      <c r="D553" s="1"/>
    </row>
    <row r="554">
      <c r="A554" s="1"/>
      <c r="B554" s="1"/>
      <c r="D554" s="1"/>
    </row>
    <row r="555">
      <c r="A555" s="1"/>
      <c r="B555" s="1"/>
      <c r="D555" s="1"/>
    </row>
    <row r="556">
      <c r="A556" s="1"/>
      <c r="B556" s="1"/>
      <c r="D556" s="1"/>
    </row>
    <row r="557">
      <c r="A557" s="1"/>
      <c r="B557" s="1"/>
      <c r="D557" s="1"/>
    </row>
    <row r="558">
      <c r="A558" s="1"/>
      <c r="B558" s="1"/>
      <c r="D558" s="1"/>
    </row>
    <row r="559">
      <c r="A559" s="1"/>
      <c r="B559" s="1"/>
      <c r="D559" s="1"/>
    </row>
    <row r="560">
      <c r="A560" s="1"/>
      <c r="B560" s="1"/>
      <c r="D560" s="1"/>
    </row>
    <row r="561">
      <c r="A561" s="1"/>
      <c r="B561" s="1"/>
      <c r="D561" s="1"/>
    </row>
    <row r="562">
      <c r="A562" s="1"/>
      <c r="B562" s="1"/>
      <c r="D562" s="1"/>
    </row>
    <row r="563">
      <c r="A563" s="1"/>
      <c r="B563" s="1"/>
      <c r="D563" s="1"/>
    </row>
    <row r="564">
      <c r="A564" s="1"/>
      <c r="B564" s="1"/>
      <c r="D564" s="1"/>
    </row>
    <row r="565">
      <c r="A565" s="1"/>
      <c r="B565" s="1"/>
      <c r="D565" s="1"/>
    </row>
    <row r="566">
      <c r="A566" s="1"/>
      <c r="B566" s="1"/>
      <c r="D566" s="1"/>
    </row>
    <row r="567">
      <c r="A567" s="1"/>
      <c r="B567" s="1"/>
      <c r="D567" s="1"/>
    </row>
    <row r="568">
      <c r="A568" s="1"/>
      <c r="B568" s="1"/>
      <c r="D568" s="1"/>
    </row>
    <row r="569">
      <c r="A569" s="1"/>
      <c r="B569" s="1"/>
      <c r="D569" s="1"/>
    </row>
    <row r="570">
      <c r="A570" s="1"/>
      <c r="B570" s="1"/>
      <c r="D570" s="1"/>
    </row>
    <row r="571">
      <c r="A571" s="1"/>
      <c r="B571" s="1"/>
      <c r="D571" s="1"/>
    </row>
    <row r="572">
      <c r="A572" s="1"/>
      <c r="B572" s="1"/>
      <c r="D572" s="1"/>
    </row>
    <row r="573">
      <c r="A573" s="1"/>
      <c r="B573" s="1"/>
      <c r="D573" s="1"/>
    </row>
    <row r="574">
      <c r="A574" s="1"/>
      <c r="B574" s="1"/>
      <c r="D574" s="1"/>
    </row>
    <row r="575">
      <c r="A575" s="1"/>
      <c r="B575" s="1"/>
      <c r="D575" s="1"/>
    </row>
    <row r="576">
      <c r="A576" s="1"/>
      <c r="B576" s="1"/>
      <c r="D576" s="1"/>
    </row>
    <row r="577">
      <c r="A577" s="1"/>
      <c r="B577" s="1"/>
      <c r="D577" s="1"/>
    </row>
    <row r="578">
      <c r="A578" s="1"/>
      <c r="B578" s="1"/>
      <c r="D578" s="1"/>
    </row>
    <row r="579">
      <c r="A579" s="1"/>
      <c r="B579" s="1"/>
      <c r="D579" s="1"/>
    </row>
    <row r="580">
      <c r="A580" s="1"/>
      <c r="B580" s="1"/>
      <c r="D580" s="1"/>
    </row>
    <row r="581">
      <c r="A581" s="1"/>
      <c r="B581" s="1"/>
      <c r="D581" s="1"/>
    </row>
    <row r="582">
      <c r="A582" s="1"/>
      <c r="B582" s="1"/>
      <c r="D582" s="1"/>
    </row>
    <row r="583">
      <c r="A583" s="1"/>
      <c r="B583" s="1"/>
      <c r="D583" s="1"/>
    </row>
    <row r="584">
      <c r="A584" s="1"/>
      <c r="B584" s="1"/>
      <c r="D584" s="1"/>
    </row>
    <row r="585">
      <c r="A585" s="1"/>
      <c r="B585" s="1"/>
      <c r="D585" s="1"/>
    </row>
    <row r="586">
      <c r="A586" s="1"/>
      <c r="B586" s="1"/>
      <c r="D586" s="1"/>
    </row>
    <row r="587">
      <c r="A587" s="1"/>
      <c r="B587" s="1"/>
      <c r="D587" s="1"/>
    </row>
    <row r="588">
      <c r="A588" s="1"/>
      <c r="B588" s="1"/>
      <c r="D588" s="1"/>
    </row>
    <row r="589">
      <c r="A589" s="1"/>
      <c r="B589" s="1"/>
      <c r="D589" s="1"/>
    </row>
    <row r="590">
      <c r="A590" s="1"/>
      <c r="B590" s="1"/>
      <c r="D590" s="1"/>
    </row>
    <row r="591">
      <c r="A591" s="1"/>
      <c r="B591" s="1"/>
      <c r="D591" s="1"/>
    </row>
    <row r="592">
      <c r="A592" s="1"/>
      <c r="B592" s="1"/>
      <c r="D592" s="1"/>
    </row>
    <row r="593">
      <c r="A593" s="1"/>
      <c r="B593" s="1"/>
      <c r="D593" s="1"/>
    </row>
    <row r="594">
      <c r="A594" s="1"/>
      <c r="B594" s="1"/>
      <c r="D594" s="1"/>
    </row>
    <row r="595">
      <c r="A595" s="1"/>
      <c r="B595" s="1"/>
      <c r="D595" s="1"/>
    </row>
    <row r="596">
      <c r="A596" s="1"/>
      <c r="B596" s="1"/>
      <c r="D596" s="1"/>
    </row>
    <row r="597">
      <c r="A597" s="1"/>
      <c r="B597" s="1"/>
      <c r="D597" s="1"/>
    </row>
    <row r="598">
      <c r="A598" s="1"/>
      <c r="B598" s="1"/>
      <c r="D598" s="1"/>
    </row>
    <row r="599">
      <c r="A599" s="1"/>
      <c r="B599" s="1"/>
      <c r="D599" s="1"/>
    </row>
    <row r="600">
      <c r="A600" s="1"/>
      <c r="B600" s="1"/>
      <c r="D600" s="1"/>
    </row>
    <row r="601">
      <c r="A601" s="1"/>
      <c r="B601" s="1"/>
      <c r="D601" s="1"/>
    </row>
    <row r="602">
      <c r="A602" s="1"/>
      <c r="B602" s="1"/>
      <c r="D602" s="1"/>
    </row>
    <row r="603">
      <c r="A603" s="1"/>
      <c r="B603" s="1"/>
      <c r="D603" s="1"/>
    </row>
    <row r="604">
      <c r="A604" s="1"/>
      <c r="B604" s="1"/>
      <c r="D604" s="1"/>
    </row>
    <row r="605">
      <c r="A605" s="1"/>
      <c r="B605" s="1"/>
      <c r="D605" s="1"/>
    </row>
    <row r="606">
      <c r="A606" s="1"/>
      <c r="B606" s="1"/>
      <c r="D606" s="1"/>
    </row>
    <row r="607">
      <c r="A607" s="1"/>
      <c r="B607" s="1"/>
      <c r="D607" s="1"/>
    </row>
    <row r="608">
      <c r="A608" s="1"/>
      <c r="B608" s="1"/>
      <c r="D608" s="1"/>
    </row>
    <row r="609">
      <c r="A609" s="1"/>
      <c r="B609" s="1"/>
      <c r="D609" s="1"/>
    </row>
    <row r="610">
      <c r="A610" s="1"/>
      <c r="B610" s="1"/>
      <c r="D610" s="1"/>
    </row>
    <row r="611">
      <c r="A611" s="1"/>
      <c r="B611" s="1"/>
      <c r="D611" s="1"/>
    </row>
    <row r="612">
      <c r="A612" s="1"/>
      <c r="B612" s="1"/>
      <c r="D612" s="1"/>
    </row>
    <row r="613">
      <c r="A613" s="1"/>
      <c r="B613" s="1"/>
      <c r="D613" s="1"/>
    </row>
    <row r="614">
      <c r="A614" s="1"/>
      <c r="B614" s="1"/>
      <c r="D614" s="1"/>
    </row>
    <row r="615">
      <c r="A615" s="1"/>
      <c r="B615" s="1"/>
      <c r="D615" s="1"/>
    </row>
    <row r="616">
      <c r="A616" s="1"/>
      <c r="B616" s="1"/>
      <c r="D616" s="1"/>
    </row>
    <row r="617">
      <c r="A617" s="1"/>
      <c r="B617" s="1"/>
      <c r="D617" s="1"/>
    </row>
    <row r="618">
      <c r="A618" s="1"/>
      <c r="B618" s="1"/>
      <c r="D618" s="1"/>
    </row>
    <row r="619">
      <c r="A619" s="1"/>
      <c r="B619" s="1"/>
      <c r="D619" s="1"/>
    </row>
    <row r="620">
      <c r="A620" s="1"/>
      <c r="B620" s="1"/>
      <c r="D620" s="1"/>
    </row>
    <row r="621">
      <c r="A621" s="1"/>
      <c r="B621" s="1"/>
      <c r="D621" s="1"/>
    </row>
    <row r="622">
      <c r="A622" s="1"/>
      <c r="B622" s="1"/>
      <c r="D622" s="1"/>
    </row>
    <row r="623">
      <c r="A623" s="1"/>
      <c r="B623" s="1"/>
      <c r="D623" s="1"/>
    </row>
    <row r="624">
      <c r="A624" s="1"/>
      <c r="B624" s="1"/>
      <c r="D624" s="1"/>
    </row>
    <row r="625">
      <c r="A625" s="1"/>
      <c r="B625" s="1"/>
      <c r="D625" s="1"/>
    </row>
    <row r="626">
      <c r="A626" s="1"/>
      <c r="B626" s="1"/>
      <c r="D626" s="1"/>
    </row>
    <row r="627">
      <c r="A627" s="1"/>
      <c r="B627" s="1"/>
      <c r="D627" s="1"/>
    </row>
    <row r="628">
      <c r="A628" s="1"/>
      <c r="B628" s="1"/>
      <c r="D628" s="1"/>
    </row>
    <row r="629">
      <c r="A629" s="1"/>
      <c r="B629" s="1"/>
      <c r="D629" s="1"/>
    </row>
    <row r="630">
      <c r="A630" s="1"/>
      <c r="B630" s="1"/>
      <c r="D630" s="1"/>
    </row>
    <row r="631">
      <c r="A631" s="1"/>
      <c r="B631" s="1"/>
      <c r="D631" s="1"/>
    </row>
    <row r="632">
      <c r="A632" s="1"/>
      <c r="B632" s="1"/>
      <c r="D632" s="1"/>
    </row>
    <row r="633">
      <c r="A633" s="1"/>
      <c r="B633" s="1"/>
      <c r="D633" s="1"/>
    </row>
    <row r="634">
      <c r="A634" s="1"/>
      <c r="B634" s="1"/>
      <c r="D634" s="1"/>
    </row>
    <row r="635">
      <c r="A635" s="1"/>
      <c r="B635" s="1"/>
      <c r="D635" s="1"/>
    </row>
    <row r="636">
      <c r="A636" s="1"/>
      <c r="B636" s="1"/>
      <c r="D636" s="1"/>
    </row>
    <row r="637">
      <c r="A637" s="1"/>
      <c r="B637" s="1"/>
      <c r="D637" s="1"/>
    </row>
    <row r="638">
      <c r="A638" s="1"/>
      <c r="B638" s="1"/>
      <c r="D638" s="1"/>
    </row>
    <row r="639">
      <c r="A639" s="1"/>
      <c r="B639" s="1"/>
      <c r="D639" s="1"/>
    </row>
    <row r="640">
      <c r="A640" s="1"/>
      <c r="B640" s="1"/>
      <c r="D640" s="1"/>
    </row>
    <row r="641">
      <c r="A641" s="1"/>
      <c r="B641" s="1"/>
      <c r="D641" s="1"/>
    </row>
    <row r="642">
      <c r="A642" s="1"/>
      <c r="B642" s="1"/>
      <c r="D642" s="1"/>
    </row>
    <row r="643">
      <c r="A643" s="1"/>
      <c r="B643" s="1"/>
      <c r="D643" s="1"/>
    </row>
    <row r="644">
      <c r="A644" s="1"/>
      <c r="B644" s="1"/>
      <c r="D644" s="1"/>
    </row>
    <row r="645">
      <c r="A645" s="1"/>
      <c r="B645" s="1"/>
      <c r="D645" s="1"/>
    </row>
    <row r="646">
      <c r="A646" s="1"/>
      <c r="B646" s="1"/>
      <c r="D646" s="1"/>
    </row>
    <row r="647">
      <c r="A647" s="1"/>
      <c r="B647" s="1"/>
      <c r="D647" s="1"/>
    </row>
    <row r="648">
      <c r="A648" s="1"/>
      <c r="B648" s="1"/>
      <c r="D648" s="1"/>
    </row>
    <row r="649">
      <c r="A649" s="1"/>
      <c r="B649" s="1"/>
      <c r="D649" s="1"/>
    </row>
    <row r="650">
      <c r="A650" s="1"/>
      <c r="B650" s="1"/>
      <c r="D650" s="1"/>
    </row>
    <row r="651">
      <c r="A651" s="1"/>
      <c r="B651" s="1"/>
      <c r="D651" s="1"/>
    </row>
    <row r="652">
      <c r="A652" s="1"/>
      <c r="B652" s="1"/>
      <c r="D652" s="1"/>
    </row>
    <row r="653">
      <c r="A653" s="1"/>
      <c r="B653" s="1"/>
      <c r="D653" s="1"/>
    </row>
    <row r="654">
      <c r="A654" s="1"/>
      <c r="B654" s="1"/>
      <c r="D654" s="1"/>
    </row>
    <row r="655">
      <c r="A655" s="1"/>
      <c r="B655" s="1"/>
      <c r="D655" s="1"/>
    </row>
    <row r="656">
      <c r="A656" s="1"/>
      <c r="B656" s="1"/>
      <c r="D656" s="1"/>
    </row>
    <row r="657">
      <c r="A657" s="1"/>
      <c r="B657" s="1"/>
      <c r="D657" s="1"/>
    </row>
    <row r="658">
      <c r="A658" s="1"/>
      <c r="B658" s="1"/>
      <c r="D658" s="1"/>
    </row>
    <row r="659">
      <c r="A659" s="1"/>
      <c r="B659" s="1"/>
      <c r="D659" s="1"/>
    </row>
    <row r="660">
      <c r="A660" s="1"/>
      <c r="B660" s="1"/>
      <c r="D660" s="1"/>
    </row>
    <row r="661">
      <c r="A661" s="1"/>
      <c r="B661" s="1"/>
      <c r="D661" s="1"/>
    </row>
    <row r="662">
      <c r="A662" s="1"/>
      <c r="B662" s="1"/>
      <c r="D662" s="1"/>
    </row>
    <row r="663">
      <c r="A663" s="1"/>
      <c r="B663" s="1"/>
      <c r="D663" s="1"/>
    </row>
    <row r="664">
      <c r="A664" s="1"/>
      <c r="B664" s="1"/>
      <c r="D664" s="1"/>
    </row>
    <row r="665">
      <c r="A665" s="1"/>
      <c r="B665" s="1"/>
      <c r="D665" s="1"/>
    </row>
    <row r="666">
      <c r="A666" s="1"/>
      <c r="B666" s="1"/>
      <c r="D666" s="1"/>
    </row>
    <row r="667">
      <c r="A667" s="1"/>
      <c r="B667" s="1"/>
      <c r="D667" s="1"/>
    </row>
    <row r="668">
      <c r="A668" s="1"/>
      <c r="B668" s="1"/>
      <c r="D668" s="1"/>
    </row>
    <row r="669">
      <c r="A669" s="1"/>
      <c r="B669" s="1"/>
      <c r="D669" s="1"/>
    </row>
    <row r="670">
      <c r="A670" s="1"/>
      <c r="B670" s="1"/>
      <c r="D670" s="1"/>
    </row>
    <row r="671">
      <c r="A671" s="1"/>
      <c r="B671" s="1"/>
      <c r="D671" s="1"/>
    </row>
    <row r="672">
      <c r="A672" s="1"/>
      <c r="B672" s="1"/>
      <c r="D672" s="1"/>
    </row>
    <row r="673">
      <c r="A673" s="1"/>
      <c r="B673" s="1"/>
      <c r="D673" s="1"/>
    </row>
    <row r="674">
      <c r="A674" s="1"/>
      <c r="B674" s="1"/>
      <c r="D674" s="1"/>
    </row>
    <row r="675">
      <c r="A675" s="1"/>
      <c r="B675" s="1"/>
      <c r="D675" s="1"/>
    </row>
    <row r="676">
      <c r="A676" s="1"/>
      <c r="B676" s="1"/>
      <c r="D676" s="1"/>
    </row>
    <row r="677">
      <c r="A677" s="1"/>
      <c r="B677" s="1"/>
      <c r="D677" s="1"/>
    </row>
    <row r="678">
      <c r="A678" s="1"/>
      <c r="B678" s="1"/>
      <c r="D678" s="1"/>
    </row>
    <row r="679">
      <c r="A679" s="1"/>
      <c r="B679" s="1"/>
      <c r="D679" s="1"/>
    </row>
    <row r="680">
      <c r="A680" s="1"/>
      <c r="B680" s="1"/>
      <c r="D680" s="1"/>
    </row>
    <row r="681">
      <c r="A681" s="1"/>
      <c r="B681" s="1"/>
      <c r="D681" s="1"/>
    </row>
    <row r="682">
      <c r="A682" s="1"/>
      <c r="B682" s="1"/>
      <c r="D682" s="1"/>
    </row>
    <row r="683">
      <c r="A683" s="1"/>
      <c r="B683" s="1"/>
      <c r="D683" s="1"/>
    </row>
    <row r="684">
      <c r="A684" s="1"/>
      <c r="B684" s="1"/>
      <c r="D684" s="1"/>
    </row>
    <row r="685">
      <c r="A685" s="1"/>
      <c r="B685" s="1"/>
      <c r="D685" s="1"/>
    </row>
    <row r="686">
      <c r="A686" s="1"/>
      <c r="B686" s="1"/>
      <c r="D686" s="1"/>
    </row>
    <row r="687">
      <c r="A687" s="1"/>
      <c r="B687" s="1"/>
      <c r="D687" s="1"/>
    </row>
    <row r="688">
      <c r="A688" s="1"/>
      <c r="B688" s="1"/>
      <c r="D688" s="1"/>
    </row>
    <row r="689">
      <c r="A689" s="1"/>
      <c r="B689" s="1"/>
      <c r="D689" s="1"/>
    </row>
    <row r="690">
      <c r="A690" s="1"/>
      <c r="B690" s="1"/>
      <c r="D690" s="1"/>
    </row>
    <row r="691">
      <c r="A691" s="1"/>
      <c r="B691" s="1"/>
      <c r="D691" s="1"/>
    </row>
    <row r="692">
      <c r="A692" s="1"/>
      <c r="B692" s="1"/>
      <c r="D692" s="1"/>
    </row>
    <row r="693">
      <c r="A693" s="1"/>
      <c r="B693" s="1"/>
      <c r="D693" s="1"/>
    </row>
    <row r="694">
      <c r="A694" s="1"/>
      <c r="B694" s="1"/>
      <c r="D694" s="1"/>
    </row>
    <row r="695">
      <c r="A695" s="1"/>
      <c r="B695" s="1"/>
      <c r="D695" s="1"/>
    </row>
    <row r="696">
      <c r="A696" s="1"/>
      <c r="B696" s="1"/>
      <c r="D696" s="1"/>
    </row>
    <row r="697">
      <c r="A697" s="1"/>
      <c r="B697" s="1"/>
      <c r="D697" s="1"/>
    </row>
    <row r="698">
      <c r="A698" s="1"/>
      <c r="B698" s="1"/>
      <c r="D698" s="1"/>
    </row>
    <row r="699">
      <c r="A699" s="1"/>
      <c r="B699" s="1"/>
      <c r="D699" s="1"/>
    </row>
    <row r="700">
      <c r="A700" s="1"/>
      <c r="B700" s="1"/>
      <c r="D700" s="1"/>
    </row>
    <row r="701">
      <c r="A701" s="1"/>
      <c r="B701" s="1"/>
      <c r="D701" s="1"/>
    </row>
    <row r="702">
      <c r="A702" s="1"/>
      <c r="B702" s="1"/>
      <c r="D702" s="1"/>
    </row>
    <row r="703">
      <c r="A703" s="1"/>
      <c r="B703" s="1"/>
      <c r="D703" s="1"/>
    </row>
    <row r="704">
      <c r="A704" s="1"/>
      <c r="B704" s="1"/>
      <c r="D704" s="1"/>
    </row>
    <row r="705">
      <c r="A705" s="1"/>
      <c r="B705" s="1"/>
      <c r="D705" s="1"/>
    </row>
    <row r="706">
      <c r="A706" s="1"/>
      <c r="B706" s="1"/>
      <c r="D706" s="1"/>
    </row>
    <row r="707">
      <c r="A707" s="1"/>
      <c r="B707" s="1"/>
      <c r="D707" s="1"/>
    </row>
    <row r="708">
      <c r="A708" s="1"/>
      <c r="B708" s="1"/>
      <c r="D708" s="1"/>
    </row>
    <row r="709">
      <c r="A709" s="1"/>
      <c r="B709" s="1"/>
      <c r="D709" s="1"/>
    </row>
    <row r="710">
      <c r="A710" s="1"/>
      <c r="B710" s="1"/>
      <c r="D710" s="1"/>
    </row>
    <row r="711">
      <c r="A711" s="1"/>
      <c r="B711" s="1"/>
      <c r="D711" s="1"/>
    </row>
    <row r="712">
      <c r="A712" s="1"/>
      <c r="B712" s="1"/>
      <c r="D712" s="1"/>
    </row>
    <row r="713">
      <c r="A713" s="1"/>
      <c r="B713" s="1"/>
      <c r="D713" s="1"/>
    </row>
    <row r="714">
      <c r="A714" s="1"/>
      <c r="B714" s="1"/>
      <c r="D714" s="1"/>
    </row>
    <row r="715">
      <c r="A715" s="1"/>
      <c r="B715" s="1"/>
      <c r="D715" s="1"/>
    </row>
    <row r="716">
      <c r="A716" s="1"/>
      <c r="B716" s="1"/>
      <c r="D716" s="1"/>
    </row>
    <row r="717">
      <c r="A717" s="1"/>
      <c r="B717" s="1"/>
      <c r="D717" s="1"/>
    </row>
    <row r="718">
      <c r="A718" s="1"/>
      <c r="B718" s="1"/>
      <c r="D718" s="1"/>
    </row>
    <row r="719">
      <c r="A719" s="1"/>
      <c r="B719" s="1"/>
      <c r="D719" s="1"/>
    </row>
    <row r="720">
      <c r="A720" s="1"/>
      <c r="B720" s="1"/>
      <c r="D720" s="1"/>
    </row>
    <row r="721">
      <c r="A721" s="1"/>
      <c r="B721" s="1"/>
      <c r="D721" s="1"/>
    </row>
    <row r="722">
      <c r="A722" s="1"/>
      <c r="B722" s="1"/>
      <c r="D722" s="1"/>
    </row>
    <row r="723">
      <c r="A723" s="1"/>
      <c r="B723" s="1"/>
      <c r="D723" s="1"/>
    </row>
    <row r="724">
      <c r="A724" s="1"/>
      <c r="B724" s="1"/>
      <c r="D724" s="1"/>
    </row>
    <row r="725">
      <c r="A725" s="1"/>
      <c r="B725" s="1"/>
      <c r="D725" s="1"/>
    </row>
    <row r="726">
      <c r="A726" s="1"/>
      <c r="B726" s="1"/>
      <c r="D726" s="1"/>
    </row>
    <row r="727">
      <c r="A727" s="1"/>
      <c r="B727" s="1"/>
      <c r="D727" s="1"/>
    </row>
    <row r="728">
      <c r="A728" s="1"/>
      <c r="B728" s="1"/>
      <c r="D728" s="1"/>
    </row>
    <row r="729">
      <c r="A729" s="1"/>
      <c r="B729" s="1"/>
      <c r="D729" s="1"/>
    </row>
    <row r="730">
      <c r="A730" s="1"/>
      <c r="B730" s="1"/>
      <c r="D730" s="1"/>
    </row>
    <row r="731">
      <c r="A731" s="1"/>
      <c r="B731" s="1"/>
      <c r="D731" s="1"/>
    </row>
    <row r="732">
      <c r="A732" s="1"/>
      <c r="B732" s="1"/>
      <c r="D732" s="1"/>
    </row>
    <row r="733">
      <c r="A733" s="1"/>
      <c r="B733" s="1"/>
      <c r="D733" s="1"/>
    </row>
    <row r="734">
      <c r="A734" s="1"/>
      <c r="B734" s="1"/>
      <c r="D734" s="1"/>
    </row>
    <row r="735">
      <c r="A735" s="1"/>
      <c r="B735" s="1"/>
      <c r="D735" s="1"/>
    </row>
    <row r="736">
      <c r="A736" s="1"/>
      <c r="B736" s="1"/>
      <c r="D736" s="1"/>
    </row>
    <row r="737">
      <c r="A737" s="1"/>
      <c r="B737" s="1"/>
      <c r="D737" s="1"/>
    </row>
    <row r="738">
      <c r="A738" s="1"/>
      <c r="B738" s="1"/>
      <c r="D738" s="1"/>
    </row>
    <row r="739">
      <c r="A739" s="1"/>
      <c r="B739" s="1"/>
      <c r="D739" s="1"/>
    </row>
    <row r="740">
      <c r="A740" s="1"/>
      <c r="B740" s="1"/>
      <c r="D740" s="1"/>
    </row>
    <row r="741">
      <c r="A741" s="1"/>
      <c r="B741" s="1"/>
      <c r="D741" s="1"/>
    </row>
    <row r="742">
      <c r="A742" s="1"/>
      <c r="B742" s="1"/>
      <c r="D742" s="1"/>
    </row>
    <row r="743">
      <c r="A743" s="1"/>
      <c r="B743" s="1"/>
      <c r="D743" s="1"/>
    </row>
    <row r="744">
      <c r="A744" s="1"/>
      <c r="B744" s="1"/>
      <c r="D744" s="1"/>
    </row>
    <row r="745">
      <c r="A745" s="1"/>
      <c r="B745" s="1"/>
      <c r="D745" s="1"/>
    </row>
    <row r="746">
      <c r="A746" s="1"/>
      <c r="B746" s="1"/>
      <c r="D746" s="1"/>
    </row>
    <row r="747">
      <c r="A747" s="1"/>
      <c r="B747" s="1"/>
      <c r="D747" s="1"/>
    </row>
    <row r="748">
      <c r="A748" s="1"/>
      <c r="B748" s="1"/>
      <c r="D748" s="1"/>
    </row>
    <row r="749">
      <c r="A749" s="1"/>
      <c r="B749" s="1"/>
      <c r="D749" s="1"/>
    </row>
    <row r="750">
      <c r="A750" s="1"/>
      <c r="B750" s="1"/>
      <c r="D750" s="1"/>
    </row>
    <row r="751">
      <c r="A751" s="1"/>
      <c r="B751" s="1"/>
      <c r="D751" s="1"/>
    </row>
    <row r="752">
      <c r="A752" s="1"/>
      <c r="B752" s="1"/>
      <c r="D752" s="1"/>
    </row>
    <row r="753">
      <c r="A753" s="1"/>
      <c r="B753" s="1"/>
      <c r="D753" s="1"/>
    </row>
    <row r="754">
      <c r="A754" s="1"/>
      <c r="B754" s="1"/>
      <c r="D754" s="1"/>
    </row>
    <row r="755">
      <c r="A755" s="1"/>
      <c r="B755" s="1"/>
      <c r="D755" s="1"/>
    </row>
    <row r="756">
      <c r="A756" s="1"/>
      <c r="B756" s="1"/>
      <c r="D756" s="1"/>
    </row>
    <row r="757">
      <c r="A757" s="1"/>
      <c r="B757" s="1"/>
      <c r="D757" s="1"/>
    </row>
    <row r="758">
      <c r="A758" s="1"/>
      <c r="B758" s="1"/>
      <c r="D758" s="1"/>
    </row>
    <row r="759">
      <c r="A759" s="1"/>
      <c r="B759" s="1"/>
      <c r="D759" s="1"/>
    </row>
    <row r="760">
      <c r="A760" s="1"/>
      <c r="B760" s="1"/>
      <c r="D760" s="1"/>
    </row>
    <row r="761">
      <c r="A761" s="1"/>
      <c r="B761" s="1"/>
      <c r="D761" s="1"/>
    </row>
    <row r="762">
      <c r="A762" s="1"/>
      <c r="B762" s="1"/>
      <c r="D762" s="1"/>
    </row>
    <row r="763">
      <c r="A763" s="1"/>
      <c r="B763" s="1"/>
      <c r="D763" s="1"/>
    </row>
    <row r="764">
      <c r="A764" s="1"/>
      <c r="B764" s="1"/>
      <c r="D764" s="1"/>
    </row>
    <row r="765">
      <c r="A765" s="1"/>
      <c r="B765" s="1"/>
      <c r="D765" s="1"/>
    </row>
    <row r="766">
      <c r="A766" s="1"/>
      <c r="B766" s="1"/>
      <c r="D766" s="1"/>
    </row>
    <row r="767">
      <c r="A767" s="1"/>
      <c r="B767" s="1"/>
      <c r="D767" s="1"/>
    </row>
    <row r="768">
      <c r="A768" s="1"/>
      <c r="B768" s="1"/>
      <c r="D768" s="1"/>
    </row>
    <row r="769">
      <c r="A769" s="1"/>
      <c r="B769" s="1"/>
      <c r="D769" s="1"/>
    </row>
    <row r="770">
      <c r="A770" s="1"/>
      <c r="B770" s="1"/>
      <c r="D770" s="1"/>
    </row>
    <row r="771">
      <c r="A771" s="1"/>
      <c r="B771" s="1"/>
      <c r="D771" s="1"/>
    </row>
    <row r="772">
      <c r="A772" s="1"/>
      <c r="B772" s="1"/>
      <c r="D772" s="1"/>
    </row>
    <row r="773">
      <c r="A773" s="1"/>
      <c r="B773" s="1"/>
      <c r="D773" s="1"/>
    </row>
    <row r="774">
      <c r="A774" s="1"/>
      <c r="B774" s="1"/>
      <c r="D774" s="1"/>
    </row>
    <row r="775">
      <c r="A775" s="1"/>
      <c r="B775" s="1"/>
      <c r="D775" s="1"/>
    </row>
    <row r="776">
      <c r="A776" s="1"/>
      <c r="B776" s="1"/>
      <c r="D776" s="1"/>
    </row>
    <row r="777">
      <c r="A777" s="1"/>
      <c r="B777" s="1"/>
      <c r="D777" s="1"/>
    </row>
    <row r="778">
      <c r="A778" s="1"/>
      <c r="B778" s="1"/>
      <c r="D778" s="1"/>
    </row>
    <row r="779">
      <c r="A779" s="1"/>
      <c r="B779" s="1"/>
      <c r="D779" s="1"/>
    </row>
    <row r="780">
      <c r="A780" s="1"/>
      <c r="B780" s="1"/>
      <c r="D780" s="1"/>
    </row>
    <row r="781">
      <c r="A781" s="1"/>
      <c r="B781" s="1"/>
      <c r="D781" s="1"/>
    </row>
    <row r="782">
      <c r="A782" s="1"/>
      <c r="B782" s="1"/>
      <c r="D782" s="1"/>
    </row>
    <row r="783">
      <c r="A783" s="1"/>
      <c r="B783" s="1"/>
      <c r="D783" s="1"/>
    </row>
    <row r="784">
      <c r="A784" s="1"/>
      <c r="B784" s="1"/>
      <c r="D784" s="1"/>
    </row>
    <row r="785">
      <c r="A785" s="1"/>
      <c r="B785" s="1"/>
      <c r="D785" s="1"/>
    </row>
    <row r="786">
      <c r="A786" s="1"/>
      <c r="B786" s="1"/>
      <c r="D786" s="1"/>
    </row>
    <row r="787">
      <c r="A787" s="1"/>
      <c r="B787" s="1"/>
      <c r="D787" s="1"/>
    </row>
    <row r="788">
      <c r="A788" s="1"/>
      <c r="B788" s="1"/>
      <c r="D788" s="1"/>
    </row>
    <row r="789">
      <c r="A789" s="1"/>
      <c r="B789" s="1"/>
      <c r="D789" s="1"/>
    </row>
    <row r="790">
      <c r="A790" s="1"/>
      <c r="B790" s="1"/>
      <c r="D790" s="1"/>
    </row>
    <row r="791">
      <c r="A791" s="1"/>
      <c r="B791" s="1"/>
      <c r="D791" s="1"/>
    </row>
    <row r="792">
      <c r="A792" s="1"/>
      <c r="B792" s="1"/>
      <c r="D792" s="1"/>
    </row>
    <row r="793">
      <c r="A793" s="1"/>
      <c r="B793" s="1"/>
      <c r="D793" s="1"/>
    </row>
    <row r="794">
      <c r="A794" s="1"/>
      <c r="B794" s="1"/>
      <c r="D794" s="1"/>
    </row>
    <row r="795">
      <c r="A795" s="1"/>
      <c r="B795" s="1"/>
      <c r="D795" s="1"/>
    </row>
    <row r="796">
      <c r="A796" s="1"/>
      <c r="B796" s="1"/>
      <c r="D796" s="1"/>
    </row>
    <row r="797">
      <c r="A797" s="1"/>
      <c r="B797" s="1"/>
      <c r="D797" s="1"/>
    </row>
    <row r="798">
      <c r="A798" s="1"/>
      <c r="B798" s="1"/>
      <c r="D798" s="1"/>
    </row>
    <row r="799">
      <c r="A799" s="1"/>
      <c r="B799" s="1"/>
      <c r="D799" s="1"/>
    </row>
    <row r="800">
      <c r="A800" s="1"/>
      <c r="B800" s="1"/>
      <c r="D800" s="1"/>
    </row>
    <row r="801">
      <c r="A801" s="1"/>
      <c r="B801" s="1"/>
      <c r="D801" s="1"/>
    </row>
    <row r="802">
      <c r="A802" s="1"/>
      <c r="B802" s="1"/>
      <c r="D802" s="1"/>
    </row>
    <row r="803">
      <c r="A803" s="1"/>
      <c r="B803" s="1"/>
      <c r="D803" s="1"/>
    </row>
    <row r="804">
      <c r="A804" s="1"/>
      <c r="B804" s="1"/>
      <c r="D804" s="1"/>
    </row>
    <row r="805">
      <c r="A805" s="1"/>
      <c r="B805" s="1"/>
      <c r="D805" s="1"/>
    </row>
    <row r="806">
      <c r="A806" s="1"/>
      <c r="B806" s="1"/>
      <c r="D806" s="1"/>
    </row>
    <row r="807">
      <c r="A807" s="1"/>
      <c r="B807" s="1"/>
      <c r="D807" s="1"/>
    </row>
    <row r="808">
      <c r="A808" s="1"/>
      <c r="B808" s="1"/>
      <c r="D808" s="1"/>
    </row>
    <row r="809">
      <c r="A809" s="1"/>
      <c r="B809" s="1"/>
      <c r="D809" s="1"/>
    </row>
    <row r="810">
      <c r="A810" s="1"/>
      <c r="B810" s="1"/>
      <c r="D810" s="1"/>
    </row>
    <row r="811">
      <c r="A811" s="1"/>
      <c r="B811" s="1"/>
      <c r="D811" s="1"/>
    </row>
    <row r="812">
      <c r="A812" s="1"/>
      <c r="B812" s="1"/>
      <c r="D812" s="1"/>
    </row>
    <row r="813">
      <c r="A813" s="1"/>
      <c r="B813" s="1"/>
      <c r="D813" s="1"/>
    </row>
    <row r="814">
      <c r="A814" s="1"/>
      <c r="B814" s="1"/>
      <c r="D814" s="1"/>
    </row>
    <row r="815">
      <c r="A815" s="1"/>
      <c r="B815" s="1"/>
      <c r="D815" s="1"/>
    </row>
    <row r="816">
      <c r="A816" s="1"/>
      <c r="B816" s="1"/>
      <c r="D816" s="1"/>
    </row>
    <row r="817">
      <c r="A817" s="1"/>
      <c r="B817" s="1"/>
      <c r="D817" s="1"/>
    </row>
    <row r="818">
      <c r="A818" s="1"/>
      <c r="B818" s="1"/>
      <c r="D818" s="1"/>
    </row>
    <row r="819">
      <c r="A819" s="1"/>
      <c r="B819" s="1"/>
      <c r="D819" s="1"/>
    </row>
    <row r="820">
      <c r="A820" s="1"/>
      <c r="B820" s="1"/>
      <c r="D820" s="1"/>
    </row>
    <row r="821">
      <c r="A821" s="1"/>
      <c r="B821" s="1"/>
      <c r="D821" s="1"/>
    </row>
    <row r="822">
      <c r="A822" s="1"/>
      <c r="B822" s="1"/>
      <c r="D822" s="1"/>
    </row>
    <row r="823">
      <c r="A823" s="1"/>
      <c r="B823" s="1"/>
      <c r="D823" s="1"/>
    </row>
    <row r="824">
      <c r="A824" s="1"/>
      <c r="B824" s="1"/>
      <c r="D824" s="1"/>
    </row>
    <row r="825">
      <c r="A825" s="1"/>
      <c r="B825" s="1"/>
      <c r="D825" s="1"/>
    </row>
    <row r="826">
      <c r="A826" s="1"/>
      <c r="B826" s="1"/>
      <c r="D826" s="1"/>
    </row>
    <row r="827">
      <c r="A827" s="1"/>
      <c r="B827" s="1"/>
      <c r="D827" s="1"/>
    </row>
    <row r="828">
      <c r="A828" s="1"/>
      <c r="B828" s="1"/>
      <c r="D828" s="1"/>
    </row>
    <row r="829">
      <c r="A829" s="1"/>
      <c r="B829" s="1"/>
      <c r="D829" s="1"/>
    </row>
    <row r="830">
      <c r="A830" s="1"/>
      <c r="B830" s="1"/>
      <c r="D830" s="1"/>
    </row>
    <row r="831">
      <c r="A831" s="1"/>
      <c r="B831" s="1"/>
      <c r="D831" s="1"/>
    </row>
    <row r="832">
      <c r="A832" s="1"/>
      <c r="B832" s="1"/>
      <c r="D832" s="1"/>
    </row>
    <row r="833">
      <c r="A833" s="1"/>
      <c r="B833" s="1"/>
      <c r="D833" s="1"/>
    </row>
    <row r="834">
      <c r="A834" s="1"/>
      <c r="B834" s="1"/>
      <c r="D834" s="1"/>
    </row>
    <row r="835">
      <c r="A835" s="1"/>
      <c r="B835" s="1"/>
      <c r="D835" s="1"/>
    </row>
    <row r="836">
      <c r="A836" s="1"/>
      <c r="B836" s="1"/>
      <c r="D836" s="1"/>
    </row>
    <row r="837">
      <c r="A837" s="1"/>
      <c r="B837" s="1"/>
      <c r="D837" s="1"/>
    </row>
    <row r="838">
      <c r="A838" s="1"/>
      <c r="B838" s="1"/>
      <c r="D838" s="1"/>
    </row>
    <row r="839">
      <c r="A839" s="1"/>
      <c r="B839" s="1"/>
      <c r="D839" s="1"/>
    </row>
    <row r="840">
      <c r="A840" s="1"/>
      <c r="B840" s="1"/>
      <c r="D840" s="1"/>
    </row>
    <row r="841">
      <c r="A841" s="1"/>
      <c r="B841" s="1"/>
      <c r="D841" s="1"/>
    </row>
    <row r="842">
      <c r="A842" s="1"/>
      <c r="B842" s="1"/>
      <c r="D842" s="1"/>
    </row>
    <row r="843">
      <c r="A843" s="1"/>
      <c r="B843" s="1"/>
      <c r="D843" s="1"/>
    </row>
    <row r="844">
      <c r="A844" s="1"/>
      <c r="B844" s="1"/>
      <c r="D844" s="1"/>
    </row>
    <row r="845">
      <c r="A845" s="1"/>
      <c r="B845" s="1"/>
      <c r="D845" s="1"/>
    </row>
    <row r="846">
      <c r="A846" s="1"/>
      <c r="B846" s="1"/>
      <c r="D846" s="1"/>
    </row>
    <row r="847">
      <c r="A847" s="1"/>
      <c r="B847" s="1"/>
      <c r="D847" s="1"/>
    </row>
    <row r="848">
      <c r="A848" s="1"/>
      <c r="B848" s="1"/>
      <c r="D848" s="1"/>
    </row>
    <row r="849">
      <c r="A849" s="1"/>
      <c r="B849" s="1"/>
      <c r="D849" s="1"/>
    </row>
    <row r="850">
      <c r="A850" s="1"/>
      <c r="B850" s="1"/>
      <c r="D850" s="1"/>
    </row>
    <row r="851">
      <c r="A851" s="1"/>
      <c r="B851" s="1"/>
      <c r="D851" s="1"/>
    </row>
    <row r="852">
      <c r="A852" s="1"/>
      <c r="B852" s="1"/>
      <c r="D852" s="1"/>
    </row>
    <row r="853">
      <c r="A853" s="1"/>
      <c r="B853" s="1"/>
      <c r="D853" s="1"/>
    </row>
    <row r="854">
      <c r="A854" s="1"/>
      <c r="B854" s="1"/>
      <c r="D854" s="1"/>
    </row>
    <row r="855">
      <c r="A855" s="1"/>
      <c r="B855" s="1"/>
      <c r="D855" s="1"/>
    </row>
    <row r="856">
      <c r="A856" s="1"/>
      <c r="B856" s="1"/>
      <c r="D856" s="1"/>
    </row>
    <row r="857">
      <c r="A857" s="1"/>
      <c r="B857" s="1"/>
      <c r="D857" s="1"/>
    </row>
    <row r="858">
      <c r="A858" s="1"/>
      <c r="B858" s="1"/>
      <c r="D858" s="1"/>
    </row>
    <row r="859">
      <c r="A859" s="1"/>
      <c r="B859" s="1"/>
      <c r="D859" s="1"/>
    </row>
    <row r="860">
      <c r="A860" s="1"/>
      <c r="B860" s="1"/>
      <c r="D860" s="1"/>
    </row>
    <row r="861">
      <c r="A861" s="1"/>
      <c r="B861" s="1"/>
      <c r="D861" s="1"/>
    </row>
    <row r="862">
      <c r="A862" s="1"/>
      <c r="B862" s="1"/>
      <c r="D862" s="1"/>
    </row>
    <row r="863">
      <c r="A863" s="1"/>
      <c r="B863" s="1"/>
      <c r="D863" s="1"/>
    </row>
    <row r="864">
      <c r="A864" s="1"/>
      <c r="B864" s="1"/>
      <c r="D864" s="1"/>
    </row>
    <row r="865">
      <c r="A865" s="1"/>
      <c r="B865" s="1"/>
      <c r="D865" s="1"/>
    </row>
    <row r="866">
      <c r="A866" s="1"/>
      <c r="B866" s="1"/>
      <c r="D866" s="1"/>
    </row>
    <row r="867">
      <c r="A867" s="1"/>
      <c r="B867" s="1"/>
      <c r="D867" s="1"/>
    </row>
    <row r="868">
      <c r="A868" s="1"/>
      <c r="B868" s="1"/>
      <c r="D868" s="1"/>
    </row>
    <row r="869">
      <c r="A869" s="1"/>
      <c r="B869" s="1"/>
      <c r="D869" s="1"/>
    </row>
    <row r="870">
      <c r="A870" s="1"/>
      <c r="B870" s="1"/>
      <c r="D870" s="1"/>
    </row>
    <row r="871">
      <c r="A871" s="1"/>
      <c r="B871" s="1"/>
      <c r="D871" s="1"/>
    </row>
    <row r="872">
      <c r="A872" s="1"/>
      <c r="B872" s="1"/>
      <c r="D872" s="1"/>
    </row>
    <row r="873">
      <c r="A873" s="1"/>
      <c r="B873" s="1"/>
      <c r="D873" s="1"/>
    </row>
    <row r="874">
      <c r="A874" s="1"/>
      <c r="B874" s="1"/>
      <c r="D874" s="1"/>
    </row>
    <row r="875">
      <c r="A875" s="1"/>
      <c r="B875" s="1"/>
      <c r="D875" s="1"/>
    </row>
    <row r="876">
      <c r="A876" s="1"/>
      <c r="B876" s="1"/>
      <c r="D876" s="1"/>
    </row>
    <row r="877">
      <c r="A877" s="1"/>
      <c r="B877" s="1"/>
      <c r="D877" s="1"/>
    </row>
    <row r="878">
      <c r="A878" s="1"/>
      <c r="B878" s="1"/>
      <c r="D878" s="1"/>
    </row>
    <row r="879">
      <c r="A879" s="1"/>
      <c r="B879" s="1"/>
      <c r="D879" s="1"/>
    </row>
    <row r="880">
      <c r="A880" s="1"/>
      <c r="B880" s="1"/>
      <c r="D880" s="1"/>
    </row>
    <row r="881">
      <c r="A881" s="1"/>
      <c r="B881" s="1"/>
      <c r="D881" s="1"/>
    </row>
    <row r="882">
      <c r="A882" s="1"/>
      <c r="B882" s="1"/>
      <c r="D882" s="1"/>
    </row>
    <row r="883">
      <c r="A883" s="1"/>
      <c r="B883" s="1"/>
      <c r="D883" s="1"/>
    </row>
    <row r="884">
      <c r="A884" s="1"/>
      <c r="B884" s="1"/>
      <c r="D884" s="1"/>
    </row>
    <row r="885">
      <c r="A885" s="1"/>
      <c r="B885" s="1"/>
      <c r="D885" s="1"/>
    </row>
    <row r="886">
      <c r="A886" s="1"/>
      <c r="B886" s="1"/>
      <c r="D886" s="1"/>
    </row>
    <row r="887">
      <c r="A887" s="1"/>
      <c r="B887" s="1"/>
      <c r="D887" s="1"/>
    </row>
    <row r="888">
      <c r="A888" s="1"/>
      <c r="B888" s="1"/>
      <c r="D888" s="1"/>
    </row>
    <row r="889">
      <c r="A889" s="1"/>
      <c r="B889" s="1"/>
      <c r="D889" s="1"/>
    </row>
    <row r="890">
      <c r="A890" s="1"/>
      <c r="B890" s="1"/>
      <c r="D890" s="1"/>
    </row>
    <row r="891">
      <c r="A891" s="1"/>
      <c r="B891" s="1"/>
      <c r="D891" s="1"/>
    </row>
    <row r="892">
      <c r="A892" s="1"/>
      <c r="B892" s="1"/>
      <c r="D892" s="1"/>
    </row>
    <row r="893">
      <c r="A893" s="1"/>
      <c r="B893" s="1"/>
      <c r="D893" s="1"/>
    </row>
    <row r="894">
      <c r="A894" s="1"/>
      <c r="B894" s="1"/>
      <c r="D894" s="1"/>
    </row>
    <row r="895">
      <c r="A895" s="1"/>
      <c r="B895" s="1"/>
      <c r="D895" s="1"/>
    </row>
    <row r="896">
      <c r="A896" s="1"/>
      <c r="B896" s="1"/>
      <c r="D896" s="1"/>
    </row>
    <row r="897">
      <c r="A897" s="1"/>
      <c r="B897" s="1"/>
      <c r="D897" s="1"/>
    </row>
    <row r="898">
      <c r="A898" s="1"/>
      <c r="B898" s="1"/>
      <c r="D898" s="1"/>
    </row>
    <row r="899">
      <c r="A899" s="1"/>
      <c r="B899" s="1"/>
      <c r="D899" s="1"/>
    </row>
    <row r="900">
      <c r="A900" s="1"/>
      <c r="B900" s="1"/>
      <c r="D900" s="1"/>
    </row>
    <row r="901">
      <c r="A901" s="1"/>
      <c r="B901" s="1"/>
      <c r="D901" s="1"/>
    </row>
    <row r="902">
      <c r="A902" s="1"/>
      <c r="B902" s="1"/>
      <c r="D902" s="1"/>
    </row>
    <row r="903">
      <c r="A903" s="1"/>
      <c r="B903" s="1"/>
      <c r="D903" s="1"/>
    </row>
    <row r="904">
      <c r="A904" s="1"/>
      <c r="B904" s="1"/>
      <c r="D904" s="1"/>
    </row>
    <row r="905">
      <c r="A905" s="1"/>
      <c r="B905" s="1"/>
      <c r="D905" s="1"/>
    </row>
    <row r="906">
      <c r="A906" s="1"/>
      <c r="B906" s="1"/>
      <c r="D906" s="1"/>
    </row>
    <row r="907">
      <c r="A907" s="1"/>
      <c r="B907" s="1"/>
      <c r="D907" s="1"/>
    </row>
    <row r="908">
      <c r="A908" s="1"/>
      <c r="B908" s="1"/>
      <c r="D908" s="1"/>
    </row>
    <row r="909">
      <c r="A909" s="1"/>
      <c r="B909" s="1"/>
      <c r="D909" s="1"/>
    </row>
    <row r="910">
      <c r="A910" s="1"/>
      <c r="B910" s="1"/>
      <c r="D910" s="1"/>
    </row>
    <row r="911">
      <c r="A911" s="1"/>
      <c r="B911" s="1"/>
      <c r="D911" s="1"/>
    </row>
    <row r="912">
      <c r="A912" s="1"/>
      <c r="B912" s="1"/>
      <c r="D912" s="1"/>
    </row>
    <row r="913">
      <c r="A913" s="1"/>
      <c r="B913" s="1"/>
      <c r="D913" s="1"/>
    </row>
    <row r="914">
      <c r="A914" s="1"/>
      <c r="B914" s="1"/>
      <c r="D914" s="1"/>
    </row>
    <row r="915">
      <c r="A915" s="1"/>
      <c r="B915" s="1"/>
      <c r="D915" s="1"/>
    </row>
    <row r="916">
      <c r="A916" s="1"/>
      <c r="B916" s="1"/>
      <c r="D916" s="1"/>
    </row>
    <row r="917">
      <c r="A917" s="1"/>
      <c r="B917" s="1"/>
      <c r="D917" s="1"/>
    </row>
    <row r="918">
      <c r="A918" s="1"/>
      <c r="B918" s="1"/>
      <c r="D918" s="1"/>
    </row>
    <row r="919">
      <c r="A919" s="1"/>
      <c r="B919" s="1"/>
      <c r="D919" s="1"/>
    </row>
    <row r="920">
      <c r="A920" s="1"/>
      <c r="B920" s="1"/>
      <c r="D920" s="1"/>
    </row>
    <row r="921">
      <c r="A921" s="1"/>
      <c r="B921" s="1"/>
      <c r="D921" s="1"/>
    </row>
    <row r="922">
      <c r="A922" s="1"/>
      <c r="B922" s="1"/>
      <c r="D922" s="1"/>
    </row>
    <row r="923">
      <c r="A923" s="1"/>
      <c r="B923" s="1"/>
      <c r="D923" s="1"/>
    </row>
    <row r="924">
      <c r="A924" s="1"/>
      <c r="B924" s="1"/>
      <c r="D924" s="1"/>
    </row>
    <row r="925">
      <c r="A925" s="1"/>
      <c r="B925" s="1"/>
      <c r="D925" s="1"/>
    </row>
    <row r="926">
      <c r="A926" s="1"/>
      <c r="B926" s="1"/>
      <c r="D926" s="1"/>
    </row>
    <row r="927">
      <c r="A927" s="1"/>
      <c r="B927" s="1"/>
      <c r="D927" s="1"/>
    </row>
    <row r="928">
      <c r="A928" s="1"/>
      <c r="B928" s="1"/>
      <c r="D928" s="1"/>
    </row>
    <row r="929">
      <c r="A929" s="1"/>
      <c r="B929" s="1"/>
      <c r="D929" s="1"/>
    </row>
    <row r="930">
      <c r="A930" s="1"/>
      <c r="B930" s="1"/>
      <c r="D930" s="1"/>
    </row>
    <row r="931">
      <c r="A931" s="1"/>
      <c r="B931" s="1"/>
      <c r="D931" s="1"/>
    </row>
    <row r="932">
      <c r="A932" s="1"/>
      <c r="B932" s="1"/>
      <c r="D932" s="1"/>
    </row>
    <row r="933">
      <c r="A933" s="1"/>
      <c r="B933" s="1"/>
      <c r="D933" s="1"/>
    </row>
    <row r="934">
      <c r="A934" s="1"/>
      <c r="B934" s="1"/>
      <c r="D934" s="1"/>
    </row>
    <row r="935">
      <c r="A935" s="1"/>
      <c r="B935" s="1"/>
      <c r="D935" s="1"/>
    </row>
    <row r="936">
      <c r="A936" s="1"/>
      <c r="B936" s="1"/>
      <c r="D936" s="1"/>
    </row>
    <row r="937">
      <c r="A937" s="1"/>
      <c r="B937" s="1"/>
      <c r="D937" s="1"/>
    </row>
    <row r="938">
      <c r="A938" s="1"/>
      <c r="B938" s="1"/>
      <c r="D938" s="1"/>
    </row>
    <row r="939">
      <c r="A939" s="1"/>
      <c r="B939" s="1"/>
      <c r="D939" s="1"/>
    </row>
    <row r="940">
      <c r="A940" s="1"/>
      <c r="B940" s="1"/>
      <c r="D940" s="1"/>
    </row>
    <row r="941">
      <c r="A941" s="1"/>
      <c r="B941" s="1"/>
      <c r="D941" s="1"/>
    </row>
    <row r="942">
      <c r="A942" s="1"/>
      <c r="B942" s="1"/>
      <c r="D942" s="1"/>
    </row>
    <row r="943">
      <c r="A943" s="1"/>
      <c r="B943" s="1"/>
      <c r="D943" s="1"/>
    </row>
    <row r="944">
      <c r="A944" s="1"/>
      <c r="B944" s="1"/>
      <c r="D944" s="1"/>
    </row>
    <row r="945">
      <c r="A945" s="1"/>
      <c r="B945" s="1"/>
      <c r="D945" s="1"/>
    </row>
    <row r="946">
      <c r="A946" s="1"/>
      <c r="B946" s="1"/>
      <c r="D946" s="1"/>
    </row>
    <row r="947">
      <c r="A947" s="1"/>
      <c r="B947" s="1"/>
      <c r="D947" s="1"/>
    </row>
    <row r="948">
      <c r="A948" s="1"/>
      <c r="B948" s="1"/>
      <c r="D948" s="1"/>
    </row>
    <row r="949">
      <c r="A949" s="1"/>
      <c r="B949" s="1"/>
      <c r="D949" s="1"/>
    </row>
    <row r="950">
      <c r="A950" s="1"/>
      <c r="B950" s="1"/>
      <c r="D950" s="1"/>
    </row>
    <row r="951">
      <c r="A951" s="1"/>
      <c r="B951" s="1"/>
      <c r="D951" s="1"/>
    </row>
    <row r="952">
      <c r="A952" s="1"/>
      <c r="B952" s="1"/>
      <c r="D952" s="1"/>
    </row>
    <row r="953">
      <c r="A953" s="1"/>
      <c r="B953" s="1"/>
      <c r="D953" s="1"/>
    </row>
    <row r="954">
      <c r="A954" s="1"/>
      <c r="B954" s="1"/>
      <c r="D954" s="1"/>
    </row>
    <row r="955">
      <c r="A955" s="1"/>
      <c r="B955" s="1"/>
      <c r="D955" s="1"/>
    </row>
    <row r="956">
      <c r="A956" s="1"/>
      <c r="B956" s="1"/>
      <c r="D956" s="1"/>
    </row>
    <row r="957">
      <c r="A957" s="1"/>
      <c r="B957" s="1"/>
      <c r="D957" s="1"/>
    </row>
    <row r="958">
      <c r="A958" s="1"/>
      <c r="B958" s="1"/>
      <c r="D958" s="1"/>
    </row>
    <row r="959">
      <c r="A959" s="1"/>
      <c r="B959" s="1"/>
      <c r="D959" s="1"/>
    </row>
    <row r="960">
      <c r="A960" s="1"/>
      <c r="B960" s="1"/>
      <c r="D960" s="1"/>
    </row>
    <row r="961">
      <c r="A961" s="1"/>
      <c r="B961" s="1"/>
      <c r="D961" s="1"/>
    </row>
    <row r="962">
      <c r="A962" s="1"/>
      <c r="B962" s="1"/>
      <c r="D962" s="1"/>
    </row>
    <row r="963">
      <c r="A963" s="1"/>
      <c r="B963" s="1"/>
      <c r="D963" s="1"/>
    </row>
    <row r="964">
      <c r="A964" s="1"/>
      <c r="B964" s="1"/>
      <c r="D964" s="1"/>
    </row>
    <row r="965">
      <c r="A965" s="1"/>
      <c r="B965" s="1"/>
      <c r="D965" s="1"/>
    </row>
    <row r="966">
      <c r="A966" s="1"/>
      <c r="B966" s="1"/>
      <c r="D966" s="1"/>
    </row>
    <row r="967">
      <c r="A967" s="1"/>
      <c r="B967" s="1"/>
      <c r="D967" s="1"/>
    </row>
    <row r="968">
      <c r="A968" s="1"/>
      <c r="B968" s="1"/>
      <c r="D968" s="1"/>
    </row>
    <row r="969">
      <c r="A969" s="1"/>
      <c r="B969" s="1"/>
      <c r="D969" s="1"/>
    </row>
    <row r="970">
      <c r="A970" s="1"/>
      <c r="B970" s="1"/>
      <c r="D970" s="1"/>
    </row>
    <row r="971">
      <c r="A971" s="1"/>
      <c r="B971" s="1"/>
      <c r="D971" s="1"/>
    </row>
    <row r="972">
      <c r="A972" s="1"/>
      <c r="B972" s="1"/>
      <c r="D972" s="1"/>
    </row>
    <row r="973">
      <c r="A973" s="1"/>
      <c r="B973" s="1"/>
      <c r="D973" s="1"/>
    </row>
    <row r="974">
      <c r="A974" s="1"/>
      <c r="B974" s="1"/>
      <c r="D974" s="1"/>
    </row>
    <row r="975">
      <c r="A975" s="1"/>
      <c r="B975" s="1"/>
      <c r="D975" s="1"/>
    </row>
    <row r="976">
      <c r="A976" s="1"/>
      <c r="B976" s="1"/>
      <c r="D976" s="1"/>
    </row>
    <row r="977">
      <c r="A977" s="1"/>
      <c r="B977" s="1"/>
      <c r="D977" s="1"/>
    </row>
    <row r="978">
      <c r="A978" s="1"/>
      <c r="B978" s="1"/>
      <c r="D978" s="1"/>
    </row>
    <row r="979">
      <c r="A979" s="1"/>
      <c r="B979" s="1"/>
      <c r="D979" s="1"/>
    </row>
    <row r="980">
      <c r="A980" s="1"/>
      <c r="B980" s="1"/>
      <c r="D980" s="1"/>
    </row>
    <row r="981">
      <c r="A981" s="1"/>
      <c r="B981" s="1"/>
      <c r="D981" s="1"/>
    </row>
    <row r="982">
      <c r="A982" s="1"/>
      <c r="B982" s="1"/>
      <c r="D982" s="1"/>
    </row>
    <row r="983">
      <c r="A983" s="1"/>
      <c r="B983" s="1"/>
      <c r="D983" s="1"/>
    </row>
    <row r="984">
      <c r="A984" s="1"/>
      <c r="B984" s="1"/>
      <c r="D984" s="1"/>
    </row>
    <row r="985">
      <c r="A985" s="1"/>
      <c r="B985" s="1"/>
      <c r="D985" s="1"/>
    </row>
    <row r="986">
      <c r="A986" s="1"/>
      <c r="B986" s="1"/>
      <c r="D986" s="1"/>
    </row>
    <row r="987">
      <c r="A987" s="1"/>
      <c r="B987" s="1"/>
      <c r="D987" s="1"/>
    </row>
    <row r="988">
      <c r="A988" s="1"/>
      <c r="B988" s="1"/>
      <c r="D988" s="1"/>
    </row>
    <row r="989">
      <c r="A989" s="1"/>
      <c r="B989" s="1"/>
      <c r="D989" s="1"/>
    </row>
    <row r="990">
      <c r="A990" s="1"/>
      <c r="B990" s="1"/>
      <c r="D990" s="1"/>
    </row>
    <row r="991">
      <c r="A991" s="1"/>
      <c r="B991" s="1"/>
      <c r="D991" s="1"/>
    </row>
    <row r="992">
      <c r="A992" s="1"/>
      <c r="B992" s="1"/>
      <c r="D992" s="1"/>
    </row>
    <row r="993">
      <c r="A993" s="1"/>
      <c r="B993" s="1"/>
      <c r="D993" s="1"/>
    </row>
    <row r="994">
      <c r="A994" s="1"/>
      <c r="B994" s="1"/>
      <c r="D994" s="1"/>
    </row>
    <row r="995">
      <c r="A995" s="1"/>
      <c r="B995" s="1"/>
      <c r="D995" s="1"/>
    </row>
    <row r="996">
      <c r="A996" s="1"/>
      <c r="B996" s="1"/>
      <c r="D996" s="1"/>
    </row>
    <row r="997">
      <c r="A997" s="1"/>
      <c r="B997" s="1"/>
      <c r="D997" s="1"/>
    </row>
    <row r="998">
      <c r="A998" s="1"/>
      <c r="B998" s="1"/>
      <c r="D998" s="1"/>
    </row>
    <row r="999">
      <c r="A999" s="1"/>
      <c r="B999" s="1"/>
      <c r="D999" s="1"/>
    </row>
  </sheetData>
  <customSheetViews>
    <customSheetView guid="{0CAF8DFE-3A9D-42F0-9F57-A3ED219AC670}" filter="1" showAutoFilter="1">
      <autoFilter ref="$A$1:$AD$1000">
        <filterColumn colId="4">
          <filters>
            <filter val="まだ途中"/>
            <filter val="40人以上リストアップ完了"/>
          </filters>
        </filterColumn>
      </autoFilter>
    </customSheetView>
  </customSheetViews>
  <conditionalFormatting sqref="D2:E53 F2:F54">
    <cfRule type="cellIs" dxfId="0" priority="1" operator="greaterThanOrEqual">
      <formula>40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/>
      <c r="C2" s="9"/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/>
      <c r="C3" s="19"/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/>
      <c r="C4" s="22"/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/>
      <c r="C5" s="22"/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/>
      <c r="C6" s="22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/>
      <c r="C7" s="19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/>
      <c r="C8" s="9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/>
      <c r="C9" s="19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/>
      <c r="C10" s="9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/>
      <c r="C11" s="19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/>
      <c r="C12" s="9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/>
      <c r="C13" s="19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/>
      <c r="C14" s="9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/>
      <c r="C15" s="19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/>
      <c r="C16" s="9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/>
      <c r="C17" s="19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/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/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/>
      <c r="C20" s="9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/>
      <c r="C21" s="19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/>
      <c r="C22" s="9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/>
      <c r="C23" s="19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/>
      <c r="C24" s="9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/>
      <c r="C25" s="19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/>
      <c r="C26" s="9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426</v>
      </c>
      <c r="C2" s="9" t="s">
        <v>427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428</v>
      </c>
      <c r="C3" s="9" t="s">
        <v>429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430</v>
      </c>
      <c r="C4" s="22" t="s">
        <v>431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432</v>
      </c>
      <c r="C5" s="22" t="s">
        <v>433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434</v>
      </c>
      <c r="C6" s="22" t="s">
        <v>435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436</v>
      </c>
      <c r="C7" s="19" t="s">
        <v>437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438</v>
      </c>
      <c r="C8" s="9" t="s">
        <v>439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440</v>
      </c>
      <c r="C9" s="19" t="s">
        <v>441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442</v>
      </c>
      <c r="C10" s="9" t="s">
        <v>443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444</v>
      </c>
      <c r="C11" s="19" t="s">
        <v>439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445</v>
      </c>
      <c r="C12" s="9" t="s">
        <v>446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447</v>
      </c>
      <c r="C13" s="19" t="s">
        <v>448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449</v>
      </c>
      <c r="C14" s="9" t="s">
        <v>435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450</v>
      </c>
      <c r="C15" s="19" t="s">
        <v>451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/>
      <c r="C16" s="9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/>
      <c r="C17" s="19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/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/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/>
      <c r="C20" s="9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/>
      <c r="C21" s="19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/>
      <c r="C22" s="9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/>
      <c r="C23" s="19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/>
      <c r="C24" s="9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/>
      <c r="C25" s="19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/>
      <c r="C26" s="9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452</v>
      </c>
      <c r="C2" s="9" t="s">
        <v>453</v>
      </c>
      <c r="D2" s="10"/>
      <c r="E2" s="11"/>
      <c r="F2" s="12"/>
      <c r="G2" s="13"/>
      <c r="H2" s="14" t="s">
        <v>454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56" t="s">
        <v>455</v>
      </c>
      <c r="C3" s="56" t="s">
        <v>456</v>
      </c>
      <c r="D3" s="10"/>
      <c r="E3" s="20"/>
      <c r="F3" s="10"/>
      <c r="G3" s="13"/>
      <c r="H3" s="13" t="s">
        <v>457</v>
      </c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57" t="s">
        <v>458</v>
      </c>
      <c r="C4" s="57" t="s">
        <v>459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57" t="s">
        <v>460</v>
      </c>
      <c r="C5" s="57" t="s">
        <v>459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57" t="s">
        <v>461</v>
      </c>
      <c r="C6" s="57" t="s">
        <v>462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57" t="s">
        <v>463</v>
      </c>
      <c r="C7" s="56" t="s">
        <v>464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57" t="s">
        <v>465</v>
      </c>
      <c r="C8" s="56" t="s">
        <v>466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56" t="s">
        <v>467</v>
      </c>
      <c r="C9" s="56" t="s">
        <v>468</v>
      </c>
      <c r="D9" s="13"/>
      <c r="E9" s="20"/>
      <c r="F9" s="23"/>
      <c r="G9" s="13"/>
      <c r="H9" s="13" t="s">
        <v>457</v>
      </c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56" t="s">
        <v>469</v>
      </c>
      <c r="C10" s="56" t="s">
        <v>470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56" t="s">
        <v>471</v>
      </c>
      <c r="C11" s="56" t="s">
        <v>472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56" t="s">
        <v>473</v>
      </c>
      <c r="C12" s="56" t="s">
        <v>474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56" t="s">
        <v>475</v>
      </c>
      <c r="C13" s="56" t="s">
        <v>476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56" t="s">
        <v>477</v>
      </c>
      <c r="C14" s="56" t="s">
        <v>478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56" t="s">
        <v>479</v>
      </c>
      <c r="C15" s="56" t="s">
        <v>480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56" t="s">
        <v>481</v>
      </c>
      <c r="C16" s="56" t="s">
        <v>482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56"/>
      <c r="C17" s="56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56"/>
      <c r="C18" s="56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56"/>
      <c r="C19" s="56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56"/>
      <c r="C20" s="56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56"/>
      <c r="C21" s="56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56"/>
      <c r="C22" s="56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56"/>
      <c r="C23" s="56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56"/>
      <c r="C24" s="56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56"/>
      <c r="C25" s="56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56"/>
      <c r="C26" s="56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56"/>
      <c r="C27" s="56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56"/>
      <c r="C28" s="58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56"/>
      <c r="C29" s="58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58"/>
      <c r="C30" s="56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56"/>
      <c r="C31" s="56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56"/>
      <c r="C32" s="56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56"/>
      <c r="C33" s="56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56"/>
      <c r="C34" s="56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58"/>
      <c r="C35" s="56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56"/>
      <c r="C36" s="56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56"/>
      <c r="C37" s="58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56"/>
      <c r="C38" s="56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56"/>
      <c r="C39" s="56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/>
      <c r="C2" s="9"/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56"/>
      <c r="C3" s="56"/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57"/>
      <c r="C4" s="57"/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57"/>
      <c r="C5" s="57"/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57"/>
      <c r="C6" s="5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57"/>
      <c r="C7" s="56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57"/>
      <c r="C8" s="56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56"/>
      <c r="C9" s="56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56"/>
      <c r="C10" s="56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56"/>
      <c r="C11" s="56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56"/>
      <c r="C12" s="56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56"/>
      <c r="C13" s="56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56"/>
      <c r="C14" s="56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56"/>
      <c r="C15" s="56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56"/>
      <c r="C16" s="56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56"/>
      <c r="C17" s="56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56"/>
      <c r="C18" s="56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56"/>
      <c r="C19" s="56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56"/>
      <c r="C20" s="56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56"/>
      <c r="C21" s="56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56"/>
      <c r="C22" s="56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56"/>
      <c r="C23" s="56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56"/>
      <c r="C24" s="56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56"/>
      <c r="C25" s="56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56"/>
      <c r="C26" s="56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56"/>
      <c r="C27" s="56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56"/>
      <c r="C28" s="58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56"/>
      <c r="C29" s="58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58"/>
      <c r="C30" s="56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56"/>
      <c r="C31" s="56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56"/>
      <c r="C32" s="56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56"/>
      <c r="C33" s="56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56"/>
      <c r="C34" s="56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58"/>
      <c r="C35" s="56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56"/>
      <c r="C36" s="56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56"/>
      <c r="C37" s="58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56"/>
      <c r="C38" s="56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56"/>
      <c r="C39" s="56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483</v>
      </c>
      <c r="C2" s="9" t="s">
        <v>484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485</v>
      </c>
      <c r="C3" s="19" t="s">
        <v>486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59" t="s">
        <v>487</v>
      </c>
      <c r="C4" s="59" t="s">
        <v>488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489</v>
      </c>
      <c r="C5" s="22" t="s">
        <v>435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59" t="s">
        <v>490</v>
      </c>
      <c r="C6" s="59" t="s">
        <v>491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59" t="s">
        <v>492</v>
      </c>
      <c r="C7" s="60" t="s">
        <v>493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494</v>
      </c>
      <c r="C8" s="9" t="s">
        <v>495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496</v>
      </c>
      <c r="C9" s="19" t="s">
        <v>497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498</v>
      </c>
      <c r="C10" s="9" t="s">
        <v>499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500</v>
      </c>
      <c r="C11" s="19" t="s">
        <v>501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61" t="s">
        <v>502</v>
      </c>
      <c r="C12" s="61" t="s">
        <v>503</v>
      </c>
      <c r="D12" s="27" t="s">
        <v>504</v>
      </c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61" t="s">
        <v>505</v>
      </c>
      <c r="C13" s="61" t="s">
        <v>506</v>
      </c>
      <c r="D13" s="27" t="s">
        <v>507</v>
      </c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508</v>
      </c>
      <c r="C14" s="9" t="s">
        <v>509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61" t="s">
        <v>510</v>
      </c>
      <c r="C15" s="61" t="s">
        <v>511</v>
      </c>
      <c r="D15" s="27" t="s">
        <v>512</v>
      </c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513</v>
      </c>
      <c r="C16" s="9" t="s">
        <v>514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515</v>
      </c>
      <c r="C17" s="19" t="s">
        <v>516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60" t="s">
        <v>517</v>
      </c>
      <c r="C18" s="60" t="s">
        <v>518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60" t="s">
        <v>519</v>
      </c>
      <c r="C19" s="60" t="s">
        <v>520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521</v>
      </c>
      <c r="C20" s="9" t="s">
        <v>522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60" t="s">
        <v>523</v>
      </c>
      <c r="C21" s="60" t="s">
        <v>524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525</v>
      </c>
      <c r="C22" s="9" t="s">
        <v>526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60" t="s">
        <v>527</v>
      </c>
      <c r="C23" s="60" t="s">
        <v>528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529</v>
      </c>
      <c r="C24" s="9" t="s">
        <v>530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531</v>
      </c>
      <c r="C25" s="19" t="s">
        <v>532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533</v>
      </c>
      <c r="C26" s="9" t="s">
        <v>534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60" t="s">
        <v>535</v>
      </c>
      <c r="C27" s="60" t="s">
        <v>536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537</v>
      </c>
      <c r="C28" s="25" t="s">
        <v>538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539</v>
      </c>
      <c r="C29" s="26" t="s">
        <v>540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 t="s">
        <v>541</v>
      </c>
      <c r="C30" s="9" t="s">
        <v>542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60" t="s">
        <v>543</v>
      </c>
      <c r="C31" s="60" t="s">
        <v>544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545</v>
      </c>
      <c r="C32" s="9" t="s">
        <v>546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547</v>
      </c>
      <c r="C33" s="19" t="s">
        <v>548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60" t="s">
        <v>549</v>
      </c>
      <c r="C34" s="60" t="s">
        <v>550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 t="s">
        <v>551</v>
      </c>
      <c r="C35" s="19" t="s">
        <v>552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553</v>
      </c>
      <c r="C36" s="9" t="s">
        <v>554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555</v>
      </c>
      <c r="C37" s="26" t="s">
        <v>556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60" t="s">
        <v>557</v>
      </c>
      <c r="C38" s="60" t="s">
        <v>558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559</v>
      </c>
      <c r="C39" s="19" t="s">
        <v>560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561</v>
      </c>
      <c r="C40" s="9" t="s">
        <v>562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563</v>
      </c>
      <c r="C41" s="29" t="s">
        <v>564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 t="s">
        <v>565</v>
      </c>
      <c r="C42" s="37" t="s">
        <v>566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 t="s">
        <v>567</v>
      </c>
      <c r="C43" s="42" t="s">
        <v>568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569</v>
      </c>
      <c r="C2" s="9" t="s">
        <v>570</v>
      </c>
      <c r="D2" s="10"/>
      <c r="E2" s="11"/>
      <c r="F2" s="12"/>
      <c r="G2" s="13"/>
      <c r="H2" s="14" t="s">
        <v>454</v>
      </c>
      <c r="I2" s="62" t="s">
        <v>571</v>
      </c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572</v>
      </c>
      <c r="C3" s="19" t="s">
        <v>573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574</v>
      </c>
      <c r="C4" s="22" t="s">
        <v>575</v>
      </c>
      <c r="D4" s="10"/>
      <c r="E4" s="20"/>
      <c r="F4" s="23"/>
      <c r="G4" s="13"/>
      <c r="H4" s="13" t="s">
        <v>576</v>
      </c>
      <c r="I4" s="63" t="s">
        <v>577</v>
      </c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578</v>
      </c>
      <c r="C5" s="22" t="s">
        <v>579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580</v>
      </c>
      <c r="C6" s="22" t="s">
        <v>581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582</v>
      </c>
      <c r="C7" s="19" t="s">
        <v>583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584</v>
      </c>
      <c r="C8" s="9" t="s">
        <v>585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586</v>
      </c>
      <c r="C9" s="19" t="s">
        <v>587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588</v>
      </c>
      <c r="C10" s="9" t="s">
        <v>589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590</v>
      </c>
      <c r="C11" s="19" t="s">
        <v>587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591</v>
      </c>
      <c r="C12" s="9" t="s">
        <v>448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592</v>
      </c>
      <c r="C13" s="19" t="s">
        <v>593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594</v>
      </c>
      <c r="C14" s="9" t="s">
        <v>595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596</v>
      </c>
      <c r="C15" s="19" t="s">
        <v>597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598</v>
      </c>
      <c r="C16" s="9" t="s">
        <v>599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600</v>
      </c>
      <c r="C17" s="19" t="s">
        <v>601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602</v>
      </c>
      <c r="C18" s="9" t="s">
        <v>593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603</v>
      </c>
      <c r="C19" s="19" t="s">
        <v>604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605</v>
      </c>
      <c r="C20" s="9" t="s">
        <v>573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606</v>
      </c>
      <c r="C21" s="19" t="s">
        <v>607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569</v>
      </c>
      <c r="C22" s="9" t="s">
        <v>608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609</v>
      </c>
      <c r="C23" s="19" t="s">
        <v>610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611</v>
      </c>
      <c r="C24" s="9" t="s">
        <v>612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613</v>
      </c>
      <c r="C25" s="19" t="s">
        <v>474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614</v>
      </c>
      <c r="C26" s="9" t="s">
        <v>615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616</v>
      </c>
      <c r="C27" s="19" t="s">
        <v>617</v>
      </c>
      <c r="D27" s="10"/>
      <c r="E27" s="20"/>
      <c r="F27" s="10"/>
      <c r="G27" s="13"/>
      <c r="H27" s="13"/>
      <c r="I27" s="62" t="s">
        <v>571</v>
      </c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618</v>
      </c>
      <c r="C28" s="56" t="s">
        <v>619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620</v>
      </c>
      <c r="C29" s="19" t="s">
        <v>621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64" t="s">
        <v>622</v>
      </c>
      <c r="C30" s="9" t="s">
        <v>623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624</v>
      </c>
      <c r="C31" s="19" t="s">
        <v>625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626</v>
      </c>
      <c r="C32" s="9" t="s">
        <v>627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628</v>
      </c>
      <c r="C33" s="19" t="s">
        <v>629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630</v>
      </c>
      <c r="C34" s="9" t="s">
        <v>631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65" t="s">
        <v>632</v>
      </c>
      <c r="C35" s="19" t="s">
        <v>619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633</v>
      </c>
      <c r="C36" s="9" t="s">
        <v>634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635</v>
      </c>
      <c r="C37" s="65" t="s">
        <v>636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637</v>
      </c>
      <c r="C38" s="9" t="s">
        <v>638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639</v>
      </c>
      <c r="C39" s="19" t="s">
        <v>640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641</v>
      </c>
      <c r="C40" s="9" t="s">
        <v>593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642</v>
      </c>
      <c r="C41" s="29" t="s">
        <v>643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644</v>
      </c>
      <c r="C2" s="9" t="s">
        <v>645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646</v>
      </c>
      <c r="C3" s="19" t="s">
        <v>647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648</v>
      </c>
      <c r="C4" s="22" t="s">
        <v>649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650</v>
      </c>
      <c r="C5" s="22" t="s">
        <v>651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652</v>
      </c>
      <c r="C6" s="22" t="s">
        <v>653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654</v>
      </c>
      <c r="C7" s="19" t="s">
        <v>655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656</v>
      </c>
      <c r="C8" s="9" t="s">
        <v>593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657</v>
      </c>
      <c r="C9" s="19" t="s">
        <v>658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659</v>
      </c>
      <c r="C10" s="9" t="s">
        <v>660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661</v>
      </c>
      <c r="C11" s="19" t="s">
        <v>448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662</v>
      </c>
      <c r="C12" s="9" t="s">
        <v>663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664</v>
      </c>
      <c r="C13" s="19" t="s">
        <v>665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666</v>
      </c>
      <c r="C14" s="9" t="s">
        <v>667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668</v>
      </c>
      <c r="C15" s="19" t="s">
        <v>575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669</v>
      </c>
      <c r="C16" s="9" t="s">
        <v>670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671</v>
      </c>
      <c r="C17" s="19" t="s">
        <v>672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673</v>
      </c>
      <c r="C18" s="9" t="s">
        <v>448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674</v>
      </c>
      <c r="C19" s="19" t="s">
        <v>675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676</v>
      </c>
      <c r="C20" s="9" t="s">
        <v>677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678</v>
      </c>
      <c r="C21" s="19" t="s">
        <v>679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680</v>
      </c>
      <c r="C22" s="9" t="s">
        <v>679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681</v>
      </c>
      <c r="C23" s="19" t="s">
        <v>682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683</v>
      </c>
      <c r="C24" s="9" t="s">
        <v>684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685</v>
      </c>
      <c r="C25" s="19" t="s">
        <v>566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686</v>
      </c>
      <c r="C26" s="9" t="s">
        <v>687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688</v>
      </c>
      <c r="C27" s="19" t="s">
        <v>689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690</v>
      </c>
      <c r="C28" s="25" t="s">
        <v>691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669</v>
      </c>
      <c r="C29" s="26" t="s">
        <v>692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 t="s">
        <v>693</v>
      </c>
      <c r="C30" s="9" t="s">
        <v>694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695</v>
      </c>
      <c r="C31" s="19" t="s">
        <v>663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696</v>
      </c>
      <c r="C32" s="9" t="s">
        <v>675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697</v>
      </c>
      <c r="C33" s="19" t="s">
        <v>698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699</v>
      </c>
      <c r="C34" s="9" t="s">
        <v>700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 t="s">
        <v>701</v>
      </c>
      <c r="C35" s="19" t="s">
        <v>702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699</v>
      </c>
      <c r="C36" s="9" t="s">
        <v>703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704</v>
      </c>
      <c r="C37" s="26" t="s">
        <v>705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706</v>
      </c>
      <c r="C38" s="9" t="s">
        <v>707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708</v>
      </c>
      <c r="C39" s="19" t="s">
        <v>677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709</v>
      </c>
      <c r="C40" s="9" t="s">
        <v>443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710</v>
      </c>
      <c r="C41" s="29" t="s">
        <v>711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/>
      <c r="C2" s="9"/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/>
      <c r="C3" s="19"/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/>
      <c r="C4" s="22"/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/>
      <c r="C5" s="22"/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/>
      <c r="C6" s="22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/>
      <c r="C7" s="19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/>
      <c r="C8" s="9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60"/>
      <c r="C9" s="60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/>
      <c r="C10" s="9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/>
      <c r="C11" s="19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/>
      <c r="C12" s="9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/>
      <c r="C13" s="19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/>
      <c r="C14" s="9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60"/>
      <c r="C15" s="60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/>
      <c r="C16" s="9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/>
      <c r="C17" s="19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/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/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60"/>
      <c r="C20" s="60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/>
      <c r="C21" s="19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60"/>
      <c r="C22" s="60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/>
      <c r="C23" s="19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/>
      <c r="C24" s="9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/>
      <c r="C25" s="19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/>
      <c r="C26" s="9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712</v>
      </c>
      <c r="C2" s="9" t="s">
        <v>713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714</v>
      </c>
      <c r="C3" s="19" t="s">
        <v>715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716</v>
      </c>
      <c r="C4" s="22" t="s">
        <v>717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718</v>
      </c>
      <c r="C5" s="22" t="s">
        <v>719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720</v>
      </c>
      <c r="C6" s="22" t="s">
        <v>721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722</v>
      </c>
      <c r="C7" s="19" t="s">
        <v>723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/>
      <c r="B8" s="22" t="s">
        <v>724</v>
      </c>
      <c r="C8" s="9" t="s">
        <v>725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726</v>
      </c>
      <c r="C9" s="19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727</v>
      </c>
      <c r="C10" s="9" t="s">
        <v>728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729</v>
      </c>
      <c r="C11" s="19" t="s">
        <v>730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731</v>
      </c>
      <c r="C12" s="9" t="s">
        <v>732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733</v>
      </c>
      <c r="C13" s="19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734</v>
      </c>
      <c r="C14" s="9" t="s">
        <v>443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735</v>
      </c>
      <c r="C15" s="19" t="s">
        <v>736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737</v>
      </c>
      <c r="C16" s="9" t="s">
        <v>738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739</v>
      </c>
      <c r="C17" s="19" t="s">
        <v>740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741</v>
      </c>
      <c r="C18" s="9" t="s">
        <v>742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743</v>
      </c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744</v>
      </c>
      <c r="C20" s="9" t="s">
        <v>495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745</v>
      </c>
      <c r="C21" s="19" t="s">
        <v>587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746</v>
      </c>
      <c r="C22" s="9" t="s">
        <v>747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748</v>
      </c>
      <c r="C23" s="19" t="s">
        <v>587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749</v>
      </c>
      <c r="C24" s="9" t="s">
        <v>750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751</v>
      </c>
      <c r="C25" s="19" t="s">
        <v>752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753</v>
      </c>
      <c r="C26" s="9" t="s">
        <v>593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754</v>
      </c>
      <c r="C27" s="19" t="s">
        <v>755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756</v>
      </c>
      <c r="C28" s="66" t="s">
        <v>757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758</v>
      </c>
      <c r="C29" s="67" t="s">
        <v>627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66" t="s">
        <v>759</v>
      </c>
      <c r="C30" s="9" t="s">
        <v>760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761</v>
      </c>
      <c r="C31" s="19" t="s">
        <v>627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762</v>
      </c>
      <c r="C32" s="9" t="s">
        <v>593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763</v>
      </c>
      <c r="C33" s="19" t="s">
        <v>764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765</v>
      </c>
      <c r="C34" s="9" t="s">
        <v>766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68" t="s">
        <v>767</v>
      </c>
      <c r="C35" s="19" t="s">
        <v>768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769</v>
      </c>
      <c r="C36" s="9" t="s">
        <v>770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771</v>
      </c>
      <c r="C37" s="68" t="s">
        <v>772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773</v>
      </c>
      <c r="C38" s="9" t="s">
        <v>774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775</v>
      </c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776</v>
      </c>
      <c r="C40" s="9" t="s">
        <v>777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778</v>
      </c>
      <c r="C41" s="29" t="s">
        <v>779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 t="s">
        <v>780</v>
      </c>
      <c r="C42" s="37" t="s">
        <v>781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 t="s">
        <v>782</v>
      </c>
      <c r="C43" s="42" t="s">
        <v>783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 t="s">
        <v>784</v>
      </c>
      <c r="C44" s="44" t="s">
        <v>627</v>
      </c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2.25"/>
    <col customWidth="1" min="3" max="3" width="34.7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69" t="s">
        <v>13</v>
      </c>
      <c r="C1" s="69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22" t="s">
        <v>785</v>
      </c>
      <c r="C2" s="22" t="s">
        <v>786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70" t="s">
        <v>787</v>
      </c>
      <c r="C3" s="70" t="s">
        <v>788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789</v>
      </c>
      <c r="C4" s="22" t="s">
        <v>790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70" t="s">
        <v>791</v>
      </c>
      <c r="C5" s="70" t="s">
        <v>792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793</v>
      </c>
      <c r="C6" s="22" t="s">
        <v>794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70" t="s">
        <v>795</v>
      </c>
      <c r="C7" s="70" t="s">
        <v>796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797</v>
      </c>
      <c r="C8" s="71" t="s">
        <v>798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70" t="s">
        <v>799</v>
      </c>
      <c r="C9" s="70" t="s">
        <v>800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2" t="s">
        <v>791</v>
      </c>
      <c r="C10" s="71" t="s">
        <v>801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70" t="s">
        <v>802</v>
      </c>
      <c r="C11" s="70" t="s">
        <v>803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2" t="s">
        <v>804</v>
      </c>
      <c r="C12" s="22" t="s">
        <v>484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70" t="s">
        <v>805</v>
      </c>
      <c r="C13" s="70" t="s">
        <v>732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2" t="s">
        <v>806</v>
      </c>
      <c r="C14" s="71" t="s">
        <v>807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70" t="s">
        <v>808</v>
      </c>
      <c r="C15" s="70" t="s">
        <v>809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2" t="s">
        <v>810</v>
      </c>
      <c r="C16" s="71" t="s">
        <v>811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70" t="s">
        <v>812</v>
      </c>
      <c r="C17" s="70" t="s">
        <v>813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2" t="s">
        <v>814</v>
      </c>
      <c r="C18" s="71" t="s">
        <v>815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70" t="s">
        <v>816</v>
      </c>
      <c r="C19" s="70" t="s">
        <v>817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2" t="s">
        <v>818</v>
      </c>
      <c r="C20" s="72" t="s">
        <v>819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70" t="s">
        <v>820</v>
      </c>
      <c r="C21" s="72" t="s">
        <v>627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2" t="s">
        <v>821</v>
      </c>
      <c r="C22" s="71" t="s">
        <v>822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70" t="s">
        <v>823</v>
      </c>
      <c r="C23" s="70" t="s">
        <v>824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2" t="s">
        <v>825</v>
      </c>
      <c r="C24" s="71" t="s">
        <v>826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70" t="s">
        <v>827</v>
      </c>
      <c r="C25" s="70" t="s">
        <v>796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2" t="s">
        <v>828</v>
      </c>
      <c r="C26" s="71" t="s">
        <v>829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70" t="s">
        <v>830</v>
      </c>
      <c r="C27" s="70" t="s">
        <v>831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2" t="s">
        <v>832</v>
      </c>
      <c r="C28" s="73" t="s">
        <v>833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70" t="s">
        <v>834</v>
      </c>
      <c r="C29" s="74" t="s">
        <v>835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2" t="s">
        <v>836</v>
      </c>
      <c r="C30" s="71" t="s">
        <v>837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70" t="s">
        <v>838</v>
      </c>
      <c r="C31" s="70" t="s">
        <v>839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2" t="s">
        <v>840</v>
      </c>
      <c r="C32" s="71" t="s">
        <v>841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70" t="s">
        <v>842</v>
      </c>
      <c r="C33" s="70" t="s">
        <v>843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2" t="s">
        <v>844</v>
      </c>
      <c r="C34" s="71" t="s">
        <v>845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70" t="s">
        <v>846</v>
      </c>
      <c r="C35" s="70" t="s">
        <v>847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2" t="s">
        <v>848</v>
      </c>
      <c r="C36" s="71" t="s">
        <v>849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70" t="s">
        <v>850</v>
      </c>
      <c r="C37" s="74" t="s">
        <v>851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2" t="s">
        <v>852</v>
      </c>
      <c r="C38" s="71" t="s">
        <v>853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70" t="s">
        <v>854</v>
      </c>
      <c r="C39" s="70" t="s">
        <v>855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2" t="s">
        <v>856</v>
      </c>
      <c r="C40" s="71" t="s">
        <v>857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75" t="s">
        <v>858</v>
      </c>
      <c r="C41" s="75" t="s">
        <v>859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76"/>
      <c r="C42" s="7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78"/>
      <c r="C43" s="79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80"/>
      <c r="C44" s="81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78"/>
      <c r="C45" s="79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80"/>
      <c r="C46" s="80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78"/>
      <c r="C47" s="78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80"/>
      <c r="C48" s="80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78"/>
      <c r="C49" s="78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80"/>
      <c r="C50" s="80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78"/>
      <c r="C51" s="78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80"/>
      <c r="C52" s="80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82"/>
      <c r="C53" s="82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83"/>
      <c r="C54" s="83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82"/>
      <c r="C55" s="82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83"/>
      <c r="C56" s="83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82"/>
      <c r="C57" s="82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83"/>
      <c r="C58" s="83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82"/>
      <c r="C59" s="82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83"/>
      <c r="C60" s="83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82"/>
      <c r="C61" s="82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83"/>
      <c r="C62" s="83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82"/>
      <c r="C63" s="82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83"/>
      <c r="C64" s="83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82"/>
      <c r="C65" s="82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83"/>
      <c r="C66" s="83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82"/>
      <c r="C67" s="82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83"/>
      <c r="C68" s="83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82"/>
      <c r="C69" s="82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83"/>
      <c r="C70" s="83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82"/>
      <c r="C71" s="82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83"/>
      <c r="C72" s="83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82"/>
      <c r="C73" s="82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83"/>
      <c r="C74" s="83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82"/>
      <c r="C75" s="82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83"/>
      <c r="C76" s="83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82"/>
      <c r="C77" s="82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83"/>
      <c r="C78" s="83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82"/>
      <c r="C79" s="82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83"/>
      <c r="C80" s="83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82"/>
      <c r="C81" s="82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83"/>
      <c r="C82" s="83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69"/>
      <c r="C83" s="69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69"/>
      <c r="C84" s="69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69"/>
      <c r="C85" s="69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69"/>
      <c r="C86" s="69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69"/>
      <c r="C87" s="69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69"/>
      <c r="C88" s="69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69"/>
      <c r="C89" s="69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69"/>
      <c r="C90" s="69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69"/>
      <c r="C91" s="69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69"/>
      <c r="C92" s="69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69"/>
      <c r="C93" s="69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69"/>
      <c r="C94" s="69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69"/>
      <c r="C95" s="69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69"/>
      <c r="C96" s="69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69"/>
      <c r="C97" s="69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69"/>
      <c r="C98" s="69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69"/>
      <c r="C99" s="69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69"/>
      <c r="C100" s="69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69"/>
      <c r="C101" s="84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69"/>
      <c r="C102" s="69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69"/>
      <c r="C103" s="69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69"/>
      <c r="C104" s="69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69"/>
      <c r="C105" s="69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69"/>
      <c r="C106" s="69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69"/>
      <c r="C107" s="69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69"/>
      <c r="C108" s="69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69"/>
      <c r="C109" s="69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69"/>
      <c r="C110" s="69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69"/>
      <c r="C111" s="69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69"/>
      <c r="C112" s="69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69"/>
      <c r="C113" s="69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69"/>
      <c r="C114" s="69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69"/>
      <c r="C115" s="69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69"/>
      <c r="C116" s="69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69"/>
      <c r="C117" s="69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69"/>
      <c r="C118" s="69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69"/>
      <c r="C119" s="69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69"/>
      <c r="C120" s="69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69"/>
      <c r="C121" s="69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69"/>
      <c r="C122" s="69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69"/>
      <c r="C123" s="69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69"/>
      <c r="C124" s="69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69"/>
      <c r="C125" s="69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69"/>
      <c r="C126" s="69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69"/>
      <c r="C127" s="69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69"/>
      <c r="C128" s="69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69"/>
      <c r="C129" s="69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69"/>
      <c r="C130" s="69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69"/>
      <c r="C131" s="69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69"/>
      <c r="C132" s="69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69"/>
      <c r="C133" s="69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69"/>
      <c r="C134" s="69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69"/>
      <c r="C135" s="69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69"/>
      <c r="C136" s="69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69"/>
      <c r="C137" s="69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69"/>
      <c r="C138" s="84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69"/>
      <c r="C139" s="69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69"/>
      <c r="C140" s="69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69"/>
      <c r="C141" s="69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69"/>
      <c r="C142" s="69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69"/>
      <c r="C143" s="69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69"/>
      <c r="C144" s="69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69"/>
      <c r="C145" s="69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69"/>
      <c r="C146" s="69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69"/>
      <c r="C147" s="69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69"/>
      <c r="C148" s="69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69"/>
      <c r="C149" s="69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69"/>
      <c r="C150" s="69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69"/>
      <c r="C151" s="69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69"/>
      <c r="C152" s="69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69"/>
      <c r="C153" s="69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69"/>
      <c r="C154" s="69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69"/>
      <c r="C155" s="69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69"/>
      <c r="C156" s="69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69"/>
      <c r="C157" s="69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69"/>
      <c r="C158" s="69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69"/>
      <c r="C159" s="69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69"/>
      <c r="C160" s="69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69"/>
      <c r="C161" s="69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69"/>
      <c r="C162" s="69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69"/>
      <c r="C163" s="69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69"/>
      <c r="C164" s="69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69"/>
      <c r="C165" s="69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69"/>
      <c r="C166" s="69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69"/>
      <c r="C167" s="69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69"/>
      <c r="C168" s="69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69"/>
      <c r="C169" s="69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69"/>
      <c r="C170" s="69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69"/>
      <c r="C171" s="69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69"/>
      <c r="C172" s="69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69"/>
      <c r="C173" s="69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69"/>
      <c r="C174" s="69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69"/>
      <c r="C175" s="69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69"/>
      <c r="C176" s="84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69"/>
      <c r="C177" s="69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69"/>
      <c r="C178" s="69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69"/>
      <c r="C179" s="69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69"/>
      <c r="C180" s="69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69"/>
      <c r="C181" s="69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69"/>
      <c r="C182" s="69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69"/>
      <c r="C183" s="69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69"/>
      <c r="C184" s="69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69"/>
      <c r="C185" s="69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69"/>
      <c r="C186" s="69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69"/>
      <c r="C187" s="69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69"/>
      <c r="C188" s="69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69"/>
      <c r="C189" s="69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69"/>
      <c r="C190" s="69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69"/>
      <c r="C191" s="69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69"/>
      <c r="C192" s="69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69"/>
      <c r="C193" s="69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69"/>
      <c r="C194" s="69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69"/>
      <c r="C195" s="69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69"/>
      <c r="C196" s="69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69"/>
      <c r="C197" s="69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69"/>
      <c r="C198" s="69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69"/>
      <c r="C199" s="69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69"/>
      <c r="C200" s="69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69"/>
      <c r="C201" s="69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69"/>
      <c r="C202" s="69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69"/>
      <c r="C203" s="69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69"/>
      <c r="C204" s="69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69"/>
      <c r="C205" s="69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69"/>
      <c r="C206" s="69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69"/>
      <c r="C207" s="69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69"/>
      <c r="C208" s="69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69"/>
      <c r="C209" s="69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69"/>
      <c r="C210" s="69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69"/>
      <c r="C211" s="69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69"/>
      <c r="C212" s="69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69"/>
      <c r="C213" s="69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69"/>
      <c r="C214" s="69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69"/>
      <c r="C215" s="69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69"/>
      <c r="C216" s="69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69"/>
      <c r="C217" s="69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69"/>
      <c r="C218" s="69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69"/>
      <c r="C219" s="69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69"/>
      <c r="C220" s="69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69"/>
      <c r="C221" s="69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69"/>
      <c r="C222" s="69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69"/>
      <c r="C223" s="69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69"/>
      <c r="C224" s="69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69"/>
      <c r="C225" s="69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69"/>
      <c r="C226" s="69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69"/>
      <c r="C227" s="69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69"/>
      <c r="C228" s="69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69"/>
      <c r="C229" s="69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69"/>
      <c r="C230" s="69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69"/>
      <c r="C231" s="69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69"/>
      <c r="C232" s="69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69"/>
      <c r="C233" s="69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69"/>
      <c r="C234" s="69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69"/>
      <c r="C235" s="69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69"/>
      <c r="C236" s="69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69"/>
      <c r="C237" s="69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69"/>
      <c r="C238" s="69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69"/>
      <c r="C239" s="69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69"/>
      <c r="C240" s="69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69"/>
      <c r="C241" s="69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69"/>
      <c r="C242" s="69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69"/>
      <c r="C243" s="69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69"/>
      <c r="C244" s="69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69"/>
      <c r="C245" s="69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69"/>
      <c r="C246" s="69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69"/>
      <c r="C247" s="69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69"/>
      <c r="C248" s="69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69"/>
      <c r="C249" s="69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69"/>
      <c r="C250" s="69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69"/>
      <c r="C251" s="69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69"/>
      <c r="C252" s="69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69"/>
      <c r="C253" s="69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69"/>
      <c r="C254" s="69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69"/>
      <c r="C255" s="69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69"/>
      <c r="C256" s="69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69"/>
      <c r="C257" s="69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69"/>
      <c r="C258" s="69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69"/>
      <c r="C259" s="69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69"/>
      <c r="C260" s="69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69"/>
      <c r="C261" s="69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69"/>
      <c r="C262" s="69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69"/>
      <c r="C263" s="69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69"/>
      <c r="C264" s="69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69"/>
      <c r="C265" s="69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69"/>
      <c r="C266" s="69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69"/>
      <c r="C267" s="69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69"/>
      <c r="C268" s="69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69"/>
      <c r="C269" s="69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69"/>
      <c r="C270" s="69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69"/>
      <c r="C271" s="69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69"/>
      <c r="C272" s="69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69"/>
      <c r="C273" s="69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69"/>
      <c r="C274" s="69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69"/>
      <c r="C275" s="69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69"/>
      <c r="C276" s="69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69"/>
      <c r="C277" s="69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69"/>
      <c r="C278" s="69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69"/>
      <c r="C279" s="69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69"/>
      <c r="C280" s="69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69"/>
      <c r="C281" s="69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69"/>
      <c r="C282" s="69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69"/>
      <c r="C283" s="69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69"/>
      <c r="C284" s="69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69"/>
      <c r="C285" s="69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69"/>
      <c r="C286" s="69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69"/>
      <c r="C287" s="69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69"/>
      <c r="C288" s="69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69"/>
      <c r="C289" s="69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69"/>
      <c r="C290" s="69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69"/>
      <c r="C291" s="69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69"/>
      <c r="C292" s="69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69"/>
      <c r="C293" s="69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69"/>
      <c r="C294" s="69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69"/>
      <c r="C295" s="69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69"/>
      <c r="C296" s="69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69"/>
      <c r="C297" s="69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69"/>
      <c r="C298" s="69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69"/>
      <c r="C299" s="69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69"/>
      <c r="C300" s="69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69"/>
      <c r="C301" s="84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69"/>
      <c r="C302" s="84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69"/>
      <c r="C303" s="69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69"/>
      <c r="C304" s="84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69"/>
      <c r="C305" s="69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69"/>
      <c r="C306" s="69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69"/>
      <c r="C307" s="69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69"/>
      <c r="C308" s="69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69"/>
      <c r="C309" s="69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69"/>
      <c r="C310" s="69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69"/>
      <c r="C311" s="69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69"/>
      <c r="C312" s="69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69"/>
      <c r="C313" s="69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69"/>
      <c r="C314" s="69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69"/>
      <c r="C315" s="69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69"/>
      <c r="C316" s="69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69"/>
      <c r="C317" s="69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69"/>
      <c r="C318" s="69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69"/>
      <c r="C319" s="69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69"/>
      <c r="C320" s="69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69"/>
      <c r="C321" s="69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69"/>
      <c r="C322" s="69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69"/>
      <c r="C323" s="69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69"/>
      <c r="C324" s="69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69"/>
      <c r="C325" s="69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69"/>
      <c r="C326" s="69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69"/>
      <c r="C327" s="69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69"/>
      <c r="C328" s="69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69"/>
      <c r="C329" s="69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69"/>
      <c r="C330" s="69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69"/>
      <c r="C331" s="69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69"/>
      <c r="C332" s="69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69"/>
      <c r="C333" s="69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69"/>
      <c r="C334" s="69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69"/>
      <c r="C335" s="69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69"/>
      <c r="C336" s="69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69"/>
      <c r="C337" s="69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69"/>
      <c r="C338" s="69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69"/>
      <c r="C339" s="69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69"/>
      <c r="C340" s="69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69"/>
      <c r="C341" s="69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69"/>
      <c r="C342" s="69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69"/>
      <c r="C343" s="69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69"/>
      <c r="C344" s="69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69"/>
      <c r="C345" s="69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69"/>
      <c r="C346" s="69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69"/>
      <c r="C347" s="69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69"/>
      <c r="C348" s="69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69"/>
      <c r="C349" s="69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69"/>
      <c r="C350" s="69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69"/>
      <c r="C351" s="69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69"/>
      <c r="C352" s="69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69"/>
      <c r="C353" s="69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69"/>
      <c r="C354" s="69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69"/>
      <c r="C355" s="69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69"/>
      <c r="C356" s="69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69"/>
      <c r="C357" s="69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69"/>
      <c r="C358" s="69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69"/>
      <c r="C359" s="69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69"/>
      <c r="C360" s="69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69"/>
      <c r="C361" s="69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69"/>
      <c r="C362" s="69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69"/>
      <c r="C363" s="69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69"/>
      <c r="C364" s="69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69"/>
      <c r="C365" s="69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69"/>
      <c r="C366" s="69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69"/>
      <c r="C367" s="69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69"/>
      <c r="C368" s="69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69"/>
      <c r="C369" s="69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69"/>
      <c r="C370" s="69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69"/>
      <c r="C371" s="69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69"/>
      <c r="C372" s="69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69"/>
      <c r="C373" s="69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69"/>
      <c r="C374" s="69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69"/>
      <c r="C375" s="69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69"/>
      <c r="C376" s="69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69"/>
      <c r="C377" s="69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69"/>
      <c r="C378" s="69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69"/>
      <c r="C379" s="69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69"/>
      <c r="C380" s="69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69"/>
      <c r="C381" s="69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69"/>
      <c r="C382" s="69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69"/>
      <c r="C383" s="69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69"/>
      <c r="C384" s="69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69"/>
      <c r="C385" s="69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69"/>
      <c r="C386" s="69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85"/>
      <c r="C387" s="85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85"/>
      <c r="C388" s="85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85"/>
      <c r="C389" s="85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85"/>
      <c r="C390" s="85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85"/>
      <c r="C391" s="85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85"/>
      <c r="C392" s="85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85"/>
      <c r="C393" s="85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85"/>
      <c r="C394" s="85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85"/>
      <c r="C395" s="85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85"/>
      <c r="C396" s="85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85"/>
      <c r="C397" s="85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85"/>
      <c r="C398" s="85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85"/>
      <c r="C399" s="85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85"/>
      <c r="C400" s="85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85"/>
      <c r="C401" s="85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85"/>
      <c r="C402" s="85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85"/>
      <c r="C403" s="85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85"/>
      <c r="C404" s="85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85"/>
      <c r="C405" s="85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85"/>
      <c r="C406" s="85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85"/>
      <c r="C407" s="85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85"/>
      <c r="C408" s="85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85"/>
      <c r="C409" s="85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85"/>
      <c r="C410" s="85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85"/>
      <c r="C411" s="85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85"/>
      <c r="C412" s="85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85"/>
      <c r="C413" s="85"/>
      <c r="D413" s="53"/>
      <c r="E413" s="20"/>
      <c r="F413" s="54"/>
      <c r="G413" s="55"/>
      <c r="H413" s="55"/>
      <c r="I413" s="54"/>
    </row>
    <row r="414" ht="22.5" customHeight="1">
      <c r="A414" s="51"/>
      <c r="B414" s="85"/>
      <c r="C414" s="85"/>
      <c r="D414" s="53"/>
      <c r="E414" s="20"/>
      <c r="F414" s="54"/>
      <c r="G414" s="55"/>
      <c r="H414" s="55"/>
      <c r="I414" s="54"/>
    </row>
    <row r="415" ht="22.5" customHeight="1">
      <c r="A415" s="51"/>
      <c r="B415" s="85"/>
      <c r="C415" s="85"/>
      <c r="D415" s="53"/>
      <c r="E415" s="20"/>
      <c r="F415" s="54"/>
      <c r="G415" s="55"/>
      <c r="H415" s="55"/>
      <c r="I415" s="54"/>
    </row>
    <row r="416" ht="22.5" customHeight="1">
      <c r="A416" s="51"/>
      <c r="B416" s="85"/>
      <c r="C416" s="85"/>
      <c r="D416" s="53"/>
      <c r="E416" s="20"/>
      <c r="F416" s="54"/>
      <c r="G416" s="55"/>
      <c r="H416" s="55"/>
      <c r="I416" s="54"/>
    </row>
    <row r="417" ht="22.5" customHeight="1">
      <c r="A417" s="51"/>
      <c r="B417" s="85"/>
      <c r="C417" s="85"/>
      <c r="D417" s="53"/>
      <c r="E417" s="20"/>
      <c r="F417" s="54"/>
      <c r="G417" s="55"/>
      <c r="H417" s="55"/>
      <c r="I417" s="54"/>
    </row>
    <row r="418" ht="22.5" customHeight="1">
      <c r="A418" s="51"/>
      <c r="B418" s="85"/>
      <c r="C418" s="85"/>
      <c r="D418" s="53"/>
      <c r="E418" s="20"/>
      <c r="F418" s="54"/>
      <c r="G418" s="55"/>
      <c r="H418" s="55"/>
      <c r="I418" s="54"/>
    </row>
    <row r="419" ht="22.5" customHeight="1">
      <c r="A419" s="51"/>
      <c r="B419" s="85"/>
      <c r="C419" s="85"/>
      <c r="D419" s="53"/>
      <c r="E419" s="20"/>
      <c r="F419" s="54"/>
      <c r="G419" s="55"/>
      <c r="H419" s="55"/>
      <c r="I419" s="54"/>
    </row>
    <row r="420" ht="22.5" customHeight="1">
      <c r="A420" s="51"/>
      <c r="B420" s="85"/>
      <c r="C420" s="85"/>
      <c r="D420" s="53"/>
      <c r="E420" s="20"/>
      <c r="F420" s="54"/>
      <c r="G420" s="55"/>
      <c r="H420" s="55"/>
      <c r="I420" s="54"/>
    </row>
    <row r="421" ht="22.5" customHeight="1">
      <c r="A421" s="51"/>
      <c r="B421" s="85"/>
      <c r="C421" s="85"/>
      <c r="D421" s="53"/>
      <c r="E421" s="20"/>
      <c r="F421" s="54"/>
      <c r="G421" s="55"/>
      <c r="H421" s="55"/>
      <c r="I421" s="54"/>
    </row>
    <row r="422" ht="22.5" customHeight="1">
      <c r="A422" s="51"/>
      <c r="B422" s="85"/>
      <c r="C422" s="85"/>
      <c r="D422" s="53"/>
      <c r="E422" s="20"/>
      <c r="F422" s="54"/>
      <c r="G422" s="55"/>
      <c r="H422" s="55"/>
      <c r="I422" s="54"/>
    </row>
    <row r="423" ht="22.5" customHeight="1">
      <c r="A423" s="51"/>
      <c r="B423" s="85"/>
      <c r="C423" s="85"/>
      <c r="D423" s="53"/>
      <c r="E423" s="20"/>
      <c r="F423" s="54"/>
      <c r="G423" s="55"/>
      <c r="H423" s="55"/>
      <c r="I423" s="54"/>
    </row>
    <row r="424" ht="22.5" customHeight="1">
      <c r="A424" s="51"/>
      <c r="B424" s="85"/>
      <c r="C424" s="85"/>
      <c r="D424" s="53"/>
      <c r="E424" s="20"/>
      <c r="F424" s="54"/>
      <c r="G424" s="55"/>
      <c r="H424" s="55"/>
      <c r="I424" s="54"/>
    </row>
    <row r="425" ht="22.5" customHeight="1">
      <c r="A425" s="51"/>
      <c r="B425" s="85"/>
      <c r="C425" s="85"/>
      <c r="D425" s="53"/>
      <c r="E425" s="20"/>
      <c r="F425" s="54"/>
      <c r="G425" s="55"/>
      <c r="H425" s="55"/>
      <c r="I425" s="54"/>
    </row>
    <row r="426" ht="22.5" customHeight="1">
      <c r="A426" s="51"/>
      <c r="B426" s="85"/>
      <c r="C426" s="85"/>
      <c r="D426" s="53"/>
      <c r="E426" s="20"/>
      <c r="F426" s="54"/>
      <c r="G426" s="55"/>
      <c r="H426" s="55"/>
      <c r="I426" s="54"/>
    </row>
    <row r="427" ht="22.5" customHeight="1">
      <c r="A427" s="51"/>
      <c r="B427" s="85"/>
      <c r="C427" s="85"/>
      <c r="D427" s="53"/>
      <c r="E427" s="20"/>
      <c r="F427" s="54"/>
      <c r="G427" s="55"/>
      <c r="H427" s="55"/>
      <c r="I427" s="54"/>
    </row>
    <row r="428" ht="22.5" customHeight="1">
      <c r="A428" s="51"/>
      <c r="B428" s="85"/>
      <c r="C428" s="85"/>
      <c r="D428" s="53"/>
      <c r="E428" s="20"/>
      <c r="F428" s="54"/>
      <c r="G428" s="55"/>
      <c r="H428" s="55"/>
      <c r="I428" s="54"/>
    </row>
    <row r="429" ht="22.5" customHeight="1">
      <c r="A429" s="51"/>
      <c r="B429" s="85"/>
      <c r="C429" s="85"/>
      <c r="D429" s="53"/>
      <c r="E429" s="20"/>
      <c r="F429" s="54"/>
      <c r="G429" s="55"/>
      <c r="H429" s="55"/>
      <c r="I429" s="54"/>
    </row>
    <row r="430" ht="22.5" customHeight="1">
      <c r="A430" s="51"/>
      <c r="B430" s="85"/>
      <c r="C430" s="85"/>
      <c r="D430" s="53"/>
      <c r="E430" s="20"/>
      <c r="F430" s="54"/>
      <c r="G430" s="55"/>
      <c r="H430" s="55"/>
      <c r="I430" s="54"/>
    </row>
    <row r="431" ht="22.5" customHeight="1">
      <c r="A431" s="51"/>
      <c r="B431" s="85"/>
      <c r="C431" s="85"/>
      <c r="D431" s="53"/>
      <c r="E431" s="20"/>
      <c r="F431" s="54"/>
      <c r="G431" s="55"/>
      <c r="H431" s="55"/>
      <c r="I431" s="54"/>
    </row>
    <row r="432" ht="22.5" customHeight="1">
      <c r="A432" s="51"/>
      <c r="B432" s="85"/>
      <c r="C432" s="85"/>
      <c r="D432" s="53"/>
      <c r="E432" s="20"/>
      <c r="F432" s="54"/>
      <c r="G432" s="55"/>
      <c r="H432" s="55"/>
      <c r="I432" s="54"/>
    </row>
    <row r="433" ht="22.5" customHeight="1">
      <c r="A433" s="51"/>
      <c r="B433" s="85"/>
      <c r="C433" s="85"/>
      <c r="D433" s="53"/>
      <c r="E433" s="20"/>
      <c r="F433" s="54"/>
      <c r="G433" s="55"/>
      <c r="H433" s="55"/>
      <c r="I433" s="54"/>
    </row>
    <row r="434" ht="22.5" customHeight="1">
      <c r="A434" s="51"/>
      <c r="B434" s="85"/>
      <c r="C434" s="85"/>
      <c r="D434" s="53"/>
      <c r="E434" s="20"/>
      <c r="F434" s="54"/>
      <c r="G434" s="55"/>
      <c r="H434" s="55"/>
      <c r="I434" s="54"/>
    </row>
    <row r="435" ht="22.5" customHeight="1">
      <c r="A435" s="51"/>
      <c r="B435" s="85"/>
      <c r="C435" s="85"/>
      <c r="D435" s="53"/>
      <c r="E435" s="20"/>
      <c r="F435" s="54"/>
      <c r="G435" s="55"/>
      <c r="H435" s="55"/>
      <c r="I435" s="54"/>
    </row>
    <row r="436" ht="22.5" customHeight="1">
      <c r="A436" s="51"/>
      <c r="B436" s="85"/>
      <c r="C436" s="85"/>
      <c r="D436" s="53"/>
      <c r="E436" s="20"/>
      <c r="F436" s="54"/>
      <c r="G436" s="55"/>
      <c r="H436" s="55"/>
      <c r="I436" s="54"/>
    </row>
    <row r="437" ht="22.5" customHeight="1">
      <c r="A437" s="51"/>
      <c r="B437" s="85"/>
      <c r="C437" s="85"/>
      <c r="D437" s="53"/>
      <c r="E437" s="20"/>
      <c r="F437" s="54"/>
      <c r="G437" s="55"/>
      <c r="H437" s="55"/>
      <c r="I437" s="54"/>
    </row>
    <row r="438" ht="22.5" customHeight="1">
      <c r="A438" s="51"/>
      <c r="B438" s="85"/>
      <c r="C438" s="85"/>
      <c r="D438" s="53"/>
      <c r="E438" s="20"/>
      <c r="F438" s="54"/>
      <c r="G438" s="55"/>
      <c r="H438" s="55"/>
      <c r="I438" s="54"/>
    </row>
    <row r="439" ht="22.5" customHeight="1">
      <c r="A439" s="51"/>
      <c r="B439" s="85"/>
      <c r="C439" s="85"/>
      <c r="D439" s="53"/>
      <c r="E439" s="20"/>
      <c r="F439" s="54"/>
      <c r="G439" s="55"/>
      <c r="H439" s="55"/>
      <c r="I439" s="54"/>
    </row>
    <row r="440" ht="22.5" customHeight="1">
      <c r="A440" s="51"/>
      <c r="B440" s="85"/>
      <c r="C440" s="85"/>
      <c r="D440" s="53"/>
      <c r="E440" s="20"/>
      <c r="F440" s="54"/>
      <c r="G440" s="55"/>
      <c r="H440" s="55"/>
      <c r="I440" s="54"/>
    </row>
    <row r="441" ht="22.5" customHeight="1">
      <c r="A441" s="51"/>
      <c r="B441" s="85"/>
      <c r="C441" s="85"/>
      <c r="D441" s="53"/>
      <c r="E441" s="20"/>
      <c r="F441" s="54"/>
      <c r="G441" s="55"/>
      <c r="H441" s="55"/>
      <c r="I441" s="54"/>
    </row>
    <row r="442" ht="22.5" customHeight="1">
      <c r="A442" s="51"/>
      <c r="B442" s="85"/>
      <c r="C442" s="85"/>
      <c r="D442" s="53"/>
      <c r="E442" s="20"/>
      <c r="F442" s="54"/>
      <c r="G442" s="55"/>
      <c r="H442" s="55"/>
      <c r="I442" s="54"/>
    </row>
    <row r="443" ht="22.5" customHeight="1">
      <c r="A443" s="51"/>
      <c r="B443" s="85"/>
      <c r="C443" s="85"/>
      <c r="D443" s="53"/>
      <c r="E443" s="20"/>
      <c r="F443" s="54"/>
      <c r="G443" s="55"/>
      <c r="H443" s="55"/>
      <c r="I443" s="54"/>
    </row>
    <row r="444" ht="22.5" customHeight="1">
      <c r="A444" s="51"/>
      <c r="B444" s="85"/>
      <c r="C444" s="85"/>
      <c r="D444" s="53"/>
      <c r="E444" s="20"/>
      <c r="F444" s="54"/>
      <c r="G444" s="55"/>
      <c r="H444" s="55"/>
      <c r="I444" s="54"/>
    </row>
    <row r="445" ht="22.5" customHeight="1">
      <c r="A445" s="51"/>
      <c r="B445" s="85"/>
      <c r="C445" s="85"/>
      <c r="D445" s="53"/>
      <c r="E445" s="20"/>
      <c r="F445" s="54"/>
      <c r="G445" s="55"/>
      <c r="H445" s="55"/>
      <c r="I445" s="54"/>
    </row>
    <row r="446" ht="22.5" customHeight="1">
      <c r="A446" s="51"/>
      <c r="B446" s="85"/>
      <c r="C446" s="85"/>
      <c r="D446" s="53"/>
      <c r="E446" s="20"/>
      <c r="F446" s="54"/>
      <c r="G446" s="55"/>
      <c r="H446" s="55"/>
      <c r="I446" s="54"/>
    </row>
    <row r="447" ht="22.5" customHeight="1">
      <c r="A447" s="51"/>
      <c r="B447" s="85"/>
      <c r="C447" s="85"/>
      <c r="D447" s="53"/>
      <c r="E447" s="20"/>
      <c r="F447" s="54"/>
      <c r="G447" s="55"/>
      <c r="H447" s="55"/>
      <c r="I447" s="54"/>
    </row>
    <row r="448" ht="22.5" customHeight="1">
      <c r="A448" s="51"/>
      <c r="B448" s="85"/>
      <c r="C448" s="85"/>
      <c r="D448" s="53"/>
      <c r="E448" s="20"/>
      <c r="F448" s="54"/>
      <c r="G448" s="55"/>
      <c r="H448" s="55"/>
      <c r="I448" s="54"/>
    </row>
    <row r="449" ht="22.5" customHeight="1">
      <c r="A449" s="51"/>
      <c r="B449" s="85"/>
      <c r="C449" s="85"/>
      <c r="D449" s="53"/>
      <c r="E449" s="20"/>
      <c r="F449" s="54"/>
      <c r="G449" s="55"/>
      <c r="H449" s="55"/>
      <c r="I449" s="54"/>
    </row>
    <row r="450" ht="22.5" customHeight="1">
      <c r="A450" s="51"/>
      <c r="B450" s="85"/>
      <c r="C450" s="85"/>
      <c r="D450" s="53"/>
      <c r="E450" s="20"/>
      <c r="F450" s="54"/>
      <c r="G450" s="55"/>
      <c r="H450" s="55"/>
      <c r="I450" s="54"/>
    </row>
    <row r="451" ht="22.5" customHeight="1">
      <c r="A451" s="51"/>
      <c r="B451" s="85"/>
      <c r="C451" s="85"/>
      <c r="D451" s="53"/>
      <c r="E451" s="20"/>
      <c r="F451" s="54"/>
      <c r="G451" s="55"/>
      <c r="H451" s="55"/>
      <c r="I451" s="54"/>
    </row>
    <row r="452" ht="22.5" customHeight="1">
      <c r="A452" s="51"/>
      <c r="B452" s="85"/>
      <c r="C452" s="85"/>
      <c r="D452" s="53"/>
      <c r="E452" s="20"/>
      <c r="F452" s="54"/>
      <c r="G452" s="55"/>
      <c r="H452" s="55"/>
      <c r="I452" s="54"/>
    </row>
    <row r="453" ht="22.5" customHeight="1">
      <c r="A453" s="51"/>
      <c r="B453" s="85"/>
      <c r="C453" s="85"/>
      <c r="D453" s="53"/>
      <c r="E453" s="20"/>
      <c r="F453" s="54"/>
      <c r="G453" s="55"/>
      <c r="H453" s="55"/>
      <c r="I453" s="54"/>
    </row>
    <row r="454" ht="22.5" customHeight="1">
      <c r="A454" s="51"/>
      <c r="B454" s="85"/>
      <c r="C454" s="85"/>
      <c r="D454" s="53"/>
      <c r="E454" s="20"/>
      <c r="F454" s="54"/>
      <c r="G454" s="55"/>
      <c r="H454" s="55"/>
      <c r="I454" s="54"/>
    </row>
    <row r="455" ht="22.5" customHeight="1">
      <c r="A455" s="51"/>
      <c r="B455" s="85"/>
      <c r="C455" s="85"/>
      <c r="D455" s="53"/>
      <c r="E455" s="20"/>
      <c r="F455" s="54"/>
      <c r="G455" s="55"/>
      <c r="H455" s="55"/>
      <c r="I455" s="54"/>
    </row>
    <row r="456" ht="22.5" customHeight="1">
      <c r="A456" s="51"/>
      <c r="B456" s="85"/>
      <c r="C456" s="85"/>
      <c r="D456" s="53"/>
      <c r="E456" s="20"/>
      <c r="F456" s="54"/>
      <c r="G456" s="55"/>
      <c r="H456" s="55"/>
      <c r="I456" s="54"/>
    </row>
    <row r="457" ht="22.5" customHeight="1">
      <c r="A457" s="51"/>
      <c r="B457" s="85"/>
      <c r="C457" s="85"/>
      <c r="D457" s="53"/>
      <c r="E457" s="20"/>
      <c r="F457" s="54"/>
      <c r="G457" s="55"/>
      <c r="H457" s="55"/>
      <c r="I457" s="54"/>
    </row>
    <row r="458" ht="22.5" customHeight="1">
      <c r="A458" s="51"/>
      <c r="B458" s="85"/>
      <c r="C458" s="85"/>
      <c r="D458" s="53"/>
      <c r="E458" s="20"/>
      <c r="F458" s="54"/>
      <c r="G458" s="55"/>
      <c r="H458" s="55"/>
      <c r="I458" s="54"/>
    </row>
    <row r="459" ht="22.5" customHeight="1">
      <c r="A459" s="51"/>
      <c r="B459" s="85"/>
      <c r="C459" s="85"/>
      <c r="D459" s="53"/>
      <c r="E459" s="20"/>
      <c r="F459" s="54"/>
      <c r="G459" s="55"/>
      <c r="H459" s="55"/>
      <c r="I459" s="54"/>
    </row>
    <row r="460" ht="22.5" customHeight="1">
      <c r="A460" s="51"/>
      <c r="B460" s="85"/>
      <c r="C460" s="85"/>
      <c r="D460" s="53"/>
      <c r="E460" s="20"/>
      <c r="F460" s="54"/>
      <c r="G460" s="55"/>
      <c r="H460" s="55"/>
      <c r="I460" s="54"/>
    </row>
    <row r="461" ht="22.5" customHeight="1">
      <c r="A461" s="51"/>
      <c r="B461" s="85"/>
      <c r="C461" s="85"/>
      <c r="D461" s="53"/>
      <c r="E461" s="20"/>
      <c r="F461" s="54"/>
      <c r="G461" s="55"/>
      <c r="H461" s="55"/>
      <c r="I461" s="54"/>
    </row>
    <row r="462" ht="22.5" customHeight="1">
      <c r="A462" s="51"/>
      <c r="B462" s="85"/>
      <c r="C462" s="85"/>
      <c r="D462" s="53"/>
      <c r="E462" s="20"/>
      <c r="F462" s="54"/>
      <c r="G462" s="55"/>
      <c r="H462" s="55"/>
      <c r="I462" s="54"/>
    </row>
    <row r="463" ht="22.5" customHeight="1">
      <c r="A463" s="51"/>
      <c r="B463" s="85"/>
      <c r="C463" s="85"/>
      <c r="D463" s="53"/>
      <c r="E463" s="20"/>
      <c r="F463" s="54"/>
      <c r="G463" s="55"/>
      <c r="H463" s="55"/>
      <c r="I463" s="54"/>
    </row>
    <row r="464" ht="22.5" customHeight="1">
      <c r="A464" s="51"/>
      <c r="B464" s="85"/>
      <c r="C464" s="85"/>
      <c r="D464" s="53"/>
      <c r="E464" s="20"/>
      <c r="F464" s="54"/>
      <c r="G464" s="55"/>
      <c r="H464" s="55"/>
      <c r="I464" s="54"/>
    </row>
    <row r="465" ht="22.5" customHeight="1">
      <c r="A465" s="51"/>
      <c r="B465" s="85"/>
      <c r="C465" s="85"/>
      <c r="D465" s="53"/>
      <c r="E465" s="20"/>
      <c r="F465" s="54"/>
      <c r="G465" s="55"/>
      <c r="H465" s="55"/>
      <c r="I465" s="54"/>
    </row>
    <row r="466" ht="22.5" customHeight="1">
      <c r="A466" s="51"/>
      <c r="B466" s="85"/>
      <c r="C466" s="85"/>
      <c r="D466" s="53"/>
      <c r="E466" s="20"/>
      <c r="F466" s="54"/>
      <c r="G466" s="55"/>
      <c r="H466" s="55"/>
      <c r="I466" s="54"/>
    </row>
    <row r="467">
      <c r="B467" s="86"/>
      <c r="C467" s="86"/>
    </row>
    <row r="468">
      <c r="B468" s="86"/>
      <c r="C468" s="86"/>
    </row>
    <row r="469">
      <c r="B469" s="86"/>
      <c r="C469" s="86"/>
    </row>
    <row r="470">
      <c r="B470" s="86"/>
      <c r="C470" s="86"/>
    </row>
    <row r="471">
      <c r="B471" s="86"/>
      <c r="C471" s="86"/>
    </row>
    <row r="472">
      <c r="B472" s="86"/>
      <c r="C472" s="86"/>
    </row>
    <row r="473">
      <c r="B473" s="86"/>
      <c r="C473" s="86"/>
    </row>
    <row r="474">
      <c r="B474" s="86"/>
      <c r="C474" s="86"/>
    </row>
    <row r="475">
      <c r="B475" s="86"/>
      <c r="C475" s="86"/>
    </row>
    <row r="476">
      <c r="B476" s="86"/>
      <c r="C476" s="86"/>
    </row>
    <row r="477">
      <c r="B477" s="86"/>
      <c r="C477" s="86"/>
    </row>
    <row r="478">
      <c r="B478" s="86"/>
      <c r="C478" s="86"/>
    </row>
    <row r="479">
      <c r="B479" s="86"/>
      <c r="C479" s="86"/>
    </row>
    <row r="480">
      <c r="B480" s="86"/>
      <c r="C480" s="86"/>
    </row>
    <row r="481">
      <c r="B481" s="86"/>
      <c r="C481" s="86"/>
    </row>
    <row r="482">
      <c r="B482" s="86"/>
      <c r="C482" s="86"/>
    </row>
    <row r="483">
      <c r="B483" s="86"/>
      <c r="C483" s="86"/>
    </row>
    <row r="484">
      <c r="B484" s="86"/>
      <c r="C484" s="86"/>
    </row>
    <row r="485">
      <c r="B485" s="86"/>
      <c r="C485" s="86"/>
    </row>
    <row r="486">
      <c r="B486" s="86"/>
      <c r="C486" s="86"/>
    </row>
    <row r="487">
      <c r="B487" s="86"/>
      <c r="C487" s="86"/>
    </row>
    <row r="488">
      <c r="B488" s="86"/>
      <c r="C488" s="86"/>
    </row>
    <row r="489">
      <c r="B489" s="86"/>
      <c r="C489" s="86"/>
    </row>
    <row r="490">
      <c r="B490" s="86"/>
      <c r="C490" s="86"/>
    </row>
    <row r="491">
      <c r="B491" s="86"/>
      <c r="C491" s="86"/>
    </row>
    <row r="492">
      <c r="B492" s="86"/>
      <c r="C492" s="86"/>
    </row>
    <row r="493">
      <c r="B493" s="86"/>
      <c r="C493" s="86"/>
    </row>
    <row r="494">
      <c r="B494" s="86"/>
      <c r="C494" s="86"/>
    </row>
    <row r="495">
      <c r="B495" s="86"/>
      <c r="C495" s="86"/>
    </row>
    <row r="496">
      <c r="B496" s="86"/>
      <c r="C496" s="86"/>
    </row>
    <row r="497">
      <c r="B497" s="86"/>
      <c r="C497" s="86"/>
    </row>
    <row r="498">
      <c r="B498" s="86"/>
      <c r="C498" s="86"/>
    </row>
    <row r="499">
      <c r="B499" s="86"/>
      <c r="C499" s="86"/>
    </row>
    <row r="500">
      <c r="B500" s="86"/>
      <c r="C500" s="86"/>
    </row>
    <row r="501">
      <c r="B501" s="86"/>
      <c r="C501" s="86"/>
    </row>
    <row r="502">
      <c r="B502" s="86"/>
      <c r="C502" s="86"/>
    </row>
    <row r="503">
      <c r="B503" s="86"/>
      <c r="C503" s="86"/>
    </row>
    <row r="504">
      <c r="B504" s="86"/>
      <c r="C504" s="86"/>
    </row>
    <row r="505">
      <c r="B505" s="86"/>
      <c r="C505" s="86"/>
    </row>
    <row r="506">
      <c r="B506" s="86"/>
      <c r="C506" s="86"/>
    </row>
    <row r="507">
      <c r="B507" s="86"/>
      <c r="C507" s="86"/>
    </row>
    <row r="508">
      <c r="B508" s="86"/>
      <c r="C508" s="86"/>
    </row>
    <row r="509">
      <c r="B509" s="86"/>
      <c r="C509" s="86"/>
    </row>
    <row r="510">
      <c r="B510" s="86"/>
      <c r="C510" s="86"/>
    </row>
    <row r="511">
      <c r="B511" s="86"/>
      <c r="C511" s="86"/>
    </row>
    <row r="512">
      <c r="B512" s="86"/>
      <c r="C512" s="86"/>
    </row>
    <row r="513">
      <c r="B513" s="86"/>
      <c r="C513" s="86"/>
    </row>
    <row r="514">
      <c r="B514" s="86"/>
      <c r="C514" s="86"/>
    </row>
    <row r="515">
      <c r="B515" s="86"/>
      <c r="C515" s="86"/>
    </row>
    <row r="516">
      <c r="B516" s="86"/>
      <c r="C516" s="86"/>
    </row>
    <row r="517">
      <c r="B517" s="86"/>
      <c r="C517" s="86"/>
    </row>
    <row r="518">
      <c r="B518" s="86"/>
      <c r="C518" s="86"/>
    </row>
    <row r="519">
      <c r="B519" s="86"/>
      <c r="C519" s="86"/>
    </row>
    <row r="520">
      <c r="B520" s="86"/>
      <c r="C520" s="86"/>
    </row>
    <row r="521">
      <c r="B521" s="86"/>
      <c r="C521" s="86"/>
    </row>
    <row r="522">
      <c r="B522" s="86"/>
      <c r="C522" s="86"/>
    </row>
    <row r="523">
      <c r="B523" s="86"/>
      <c r="C523" s="86"/>
    </row>
    <row r="524">
      <c r="B524" s="86"/>
      <c r="C524" s="86"/>
    </row>
    <row r="525">
      <c r="B525" s="86"/>
      <c r="C525" s="86"/>
    </row>
    <row r="526">
      <c r="B526" s="86"/>
      <c r="C526" s="86"/>
    </row>
    <row r="527">
      <c r="B527" s="86"/>
      <c r="C527" s="86"/>
    </row>
    <row r="528">
      <c r="B528" s="86"/>
      <c r="C528" s="86"/>
    </row>
    <row r="529">
      <c r="B529" s="86"/>
      <c r="C529" s="86"/>
    </row>
    <row r="530">
      <c r="B530" s="86"/>
      <c r="C530" s="86"/>
    </row>
    <row r="531">
      <c r="B531" s="86"/>
      <c r="C531" s="86"/>
    </row>
    <row r="532">
      <c r="B532" s="86"/>
      <c r="C532" s="86"/>
    </row>
    <row r="533">
      <c r="B533" s="86"/>
      <c r="C533" s="86"/>
    </row>
    <row r="534">
      <c r="B534" s="86"/>
      <c r="C534" s="86"/>
    </row>
    <row r="535">
      <c r="B535" s="86"/>
      <c r="C535" s="86"/>
    </row>
    <row r="536">
      <c r="B536" s="86"/>
      <c r="C536" s="86"/>
    </row>
    <row r="537">
      <c r="B537" s="86"/>
      <c r="C537" s="86"/>
    </row>
    <row r="538">
      <c r="B538" s="86"/>
      <c r="C538" s="86"/>
    </row>
    <row r="539">
      <c r="B539" s="86"/>
      <c r="C539" s="86"/>
    </row>
    <row r="540">
      <c r="B540" s="86"/>
      <c r="C540" s="86"/>
    </row>
    <row r="541">
      <c r="B541" s="86"/>
      <c r="C541" s="86"/>
    </row>
    <row r="542">
      <c r="B542" s="86"/>
      <c r="C542" s="86"/>
    </row>
    <row r="543">
      <c r="B543" s="86"/>
      <c r="C543" s="86"/>
    </row>
    <row r="544">
      <c r="B544" s="86"/>
      <c r="C544" s="86"/>
    </row>
    <row r="545">
      <c r="B545" s="86"/>
      <c r="C545" s="86"/>
    </row>
    <row r="546">
      <c r="B546" s="86"/>
      <c r="C546" s="86"/>
    </row>
    <row r="547">
      <c r="B547" s="86"/>
      <c r="C547" s="86"/>
    </row>
    <row r="548">
      <c r="B548" s="86"/>
      <c r="C548" s="86"/>
    </row>
    <row r="549">
      <c r="B549" s="86"/>
      <c r="C549" s="86"/>
    </row>
    <row r="550">
      <c r="B550" s="86"/>
      <c r="C550" s="86"/>
    </row>
    <row r="551">
      <c r="B551" s="86"/>
      <c r="C551" s="86"/>
    </row>
    <row r="552">
      <c r="B552" s="86"/>
      <c r="C552" s="86"/>
    </row>
    <row r="553">
      <c r="B553" s="86"/>
      <c r="C553" s="86"/>
    </row>
    <row r="554">
      <c r="B554" s="86"/>
      <c r="C554" s="86"/>
    </row>
    <row r="555">
      <c r="B555" s="86"/>
      <c r="C555" s="86"/>
    </row>
    <row r="556">
      <c r="B556" s="86"/>
      <c r="C556" s="86"/>
    </row>
    <row r="557">
      <c r="B557" s="86"/>
      <c r="C557" s="86"/>
    </row>
    <row r="558">
      <c r="B558" s="86"/>
      <c r="C558" s="86"/>
    </row>
    <row r="559">
      <c r="B559" s="86"/>
      <c r="C559" s="86"/>
    </row>
    <row r="560">
      <c r="B560" s="86"/>
      <c r="C560" s="86"/>
    </row>
    <row r="561">
      <c r="B561" s="86"/>
      <c r="C561" s="86"/>
    </row>
    <row r="562">
      <c r="B562" s="86"/>
      <c r="C562" s="86"/>
    </row>
    <row r="563">
      <c r="B563" s="86"/>
      <c r="C563" s="86"/>
    </row>
    <row r="564">
      <c r="B564" s="86"/>
      <c r="C564" s="86"/>
    </row>
    <row r="565">
      <c r="B565" s="86"/>
      <c r="C565" s="86"/>
    </row>
    <row r="566">
      <c r="B566" s="86"/>
      <c r="C566" s="86"/>
    </row>
    <row r="567">
      <c r="B567" s="86"/>
      <c r="C567" s="86"/>
    </row>
    <row r="568">
      <c r="B568" s="86"/>
      <c r="C568" s="86"/>
    </row>
    <row r="569">
      <c r="B569" s="86"/>
      <c r="C569" s="86"/>
    </row>
    <row r="570">
      <c r="B570" s="86"/>
      <c r="C570" s="86"/>
    </row>
    <row r="571">
      <c r="B571" s="86"/>
      <c r="C571" s="86"/>
    </row>
    <row r="572">
      <c r="B572" s="86"/>
      <c r="C572" s="86"/>
    </row>
    <row r="573">
      <c r="B573" s="86"/>
      <c r="C573" s="86"/>
    </row>
    <row r="574">
      <c r="B574" s="86"/>
      <c r="C574" s="86"/>
    </row>
    <row r="575">
      <c r="B575" s="86"/>
      <c r="C575" s="86"/>
    </row>
    <row r="576">
      <c r="B576" s="86"/>
      <c r="C576" s="86"/>
    </row>
    <row r="577">
      <c r="B577" s="86"/>
      <c r="C577" s="86"/>
    </row>
    <row r="578">
      <c r="B578" s="86"/>
      <c r="C578" s="86"/>
    </row>
    <row r="579">
      <c r="B579" s="86"/>
      <c r="C579" s="86"/>
    </row>
    <row r="580">
      <c r="B580" s="86"/>
      <c r="C580" s="86"/>
    </row>
    <row r="581">
      <c r="B581" s="86"/>
      <c r="C581" s="86"/>
    </row>
    <row r="582">
      <c r="B582" s="86"/>
      <c r="C582" s="86"/>
    </row>
    <row r="583">
      <c r="B583" s="86"/>
      <c r="C583" s="86"/>
    </row>
    <row r="584">
      <c r="B584" s="86"/>
      <c r="C584" s="86"/>
    </row>
    <row r="585">
      <c r="B585" s="86"/>
      <c r="C585" s="86"/>
    </row>
    <row r="586">
      <c r="B586" s="86"/>
      <c r="C586" s="86"/>
    </row>
    <row r="587">
      <c r="B587" s="86"/>
      <c r="C587" s="86"/>
    </row>
    <row r="588">
      <c r="B588" s="86"/>
      <c r="C588" s="86"/>
    </row>
    <row r="589">
      <c r="B589" s="86"/>
      <c r="C589" s="86"/>
    </row>
    <row r="590">
      <c r="B590" s="86"/>
      <c r="C590" s="86"/>
    </row>
    <row r="591">
      <c r="B591" s="86"/>
      <c r="C591" s="86"/>
    </row>
    <row r="592">
      <c r="B592" s="86"/>
      <c r="C592" s="86"/>
    </row>
    <row r="593">
      <c r="B593" s="86"/>
      <c r="C593" s="86"/>
    </row>
    <row r="594">
      <c r="B594" s="86"/>
      <c r="C594" s="86"/>
    </row>
    <row r="595">
      <c r="B595" s="86"/>
      <c r="C595" s="86"/>
    </row>
    <row r="596">
      <c r="B596" s="86"/>
      <c r="C596" s="86"/>
    </row>
    <row r="597">
      <c r="B597" s="86"/>
      <c r="C597" s="86"/>
    </row>
    <row r="598">
      <c r="B598" s="86"/>
      <c r="C598" s="86"/>
    </row>
    <row r="599">
      <c r="B599" s="86"/>
      <c r="C599" s="86"/>
    </row>
    <row r="600">
      <c r="B600" s="86"/>
      <c r="C600" s="86"/>
    </row>
    <row r="601">
      <c r="B601" s="86"/>
      <c r="C601" s="86"/>
    </row>
    <row r="602">
      <c r="B602" s="86"/>
      <c r="C602" s="86"/>
    </row>
    <row r="603">
      <c r="B603" s="86"/>
      <c r="C603" s="86"/>
    </row>
    <row r="604">
      <c r="B604" s="86"/>
      <c r="C604" s="86"/>
    </row>
    <row r="605">
      <c r="B605" s="86"/>
      <c r="C605" s="86"/>
    </row>
    <row r="606">
      <c r="B606" s="86"/>
      <c r="C606" s="86"/>
    </row>
    <row r="607">
      <c r="B607" s="86"/>
      <c r="C607" s="86"/>
    </row>
    <row r="608">
      <c r="B608" s="86"/>
      <c r="C608" s="86"/>
    </row>
    <row r="609">
      <c r="B609" s="86"/>
      <c r="C609" s="86"/>
    </row>
    <row r="610">
      <c r="B610" s="86"/>
      <c r="C610" s="86"/>
    </row>
    <row r="611">
      <c r="B611" s="86"/>
      <c r="C611" s="86"/>
    </row>
    <row r="612">
      <c r="B612" s="86"/>
      <c r="C612" s="86"/>
    </row>
    <row r="613">
      <c r="B613" s="86"/>
      <c r="C613" s="86"/>
    </row>
    <row r="614">
      <c r="B614" s="86"/>
      <c r="C614" s="86"/>
    </row>
    <row r="615">
      <c r="B615" s="86"/>
      <c r="C615" s="86"/>
    </row>
    <row r="616">
      <c r="B616" s="86"/>
      <c r="C616" s="86"/>
    </row>
    <row r="617">
      <c r="B617" s="86"/>
      <c r="C617" s="86"/>
    </row>
    <row r="618">
      <c r="B618" s="86"/>
      <c r="C618" s="86"/>
    </row>
    <row r="619">
      <c r="B619" s="86"/>
      <c r="C619" s="86"/>
    </row>
    <row r="620">
      <c r="B620" s="86"/>
      <c r="C620" s="86"/>
    </row>
    <row r="621">
      <c r="B621" s="86"/>
      <c r="C621" s="86"/>
    </row>
    <row r="622">
      <c r="B622" s="86"/>
      <c r="C622" s="86"/>
    </row>
    <row r="623">
      <c r="B623" s="86"/>
      <c r="C623" s="86"/>
    </row>
    <row r="624">
      <c r="B624" s="86"/>
      <c r="C624" s="86"/>
    </row>
    <row r="625">
      <c r="B625" s="86"/>
      <c r="C625" s="86"/>
    </row>
    <row r="626">
      <c r="B626" s="86"/>
      <c r="C626" s="86"/>
    </row>
    <row r="627">
      <c r="B627" s="86"/>
      <c r="C627" s="86"/>
    </row>
    <row r="628">
      <c r="B628" s="86"/>
      <c r="C628" s="86"/>
    </row>
    <row r="629">
      <c r="B629" s="86"/>
      <c r="C629" s="86"/>
    </row>
    <row r="630">
      <c r="B630" s="86"/>
      <c r="C630" s="86"/>
    </row>
    <row r="631">
      <c r="B631" s="86"/>
      <c r="C631" s="86"/>
    </row>
    <row r="632">
      <c r="B632" s="86"/>
      <c r="C632" s="86"/>
    </row>
    <row r="633">
      <c r="B633" s="86"/>
      <c r="C633" s="86"/>
    </row>
    <row r="634">
      <c r="B634" s="86"/>
      <c r="C634" s="86"/>
    </row>
    <row r="635">
      <c r="B635" s="86"/>
      <c r="C635" s="86"/>
    </row>
    <row r="636">
      <c r="B636" s="86"/>
      <c r="C636" s="86"/>
    </row>
    <row r="637">
      <c r="B637" s="86"/>
      <c r="C637" s="86"/>
    </row>
    <row r="638">
      <c r="B638" s="86"/>
      <c r="C638" s="86"/>
    </row>
    <row r="639">
      <c r="B639" s="86"/>
      <c r="C639" s="86"/>
    </row>
    <row r="640">
      <c r="B640" s="86"/>
      <c r="C640" s="86"/>
    </row>
    <row r="641">
      <c r="B641" s="86"/>
      <c r="C641" s="86"/>
    </row>
    <row r="642">
      <c r="B642" s="86"/>
      <c r="C642" s="86"/>
    </row>
    <row r="643">
      <c r="B643" s="86"/>
      <c r="C643" s="86"/>
    </row>
    <row r="644">
      <c r="B644" s="86"/>
      <c r="C644" s="86"/>
    </row>
    <row r="645">
      <c r="B645" s="86"/>
      <c r="C645" s="86"/>
    </row>
    <row r="646">
      <c r="B646" s="86"/>
      <c r="C646" s="86"/>
    </row>
    <row r="647">
      <c r="B647" s="86"/>
      <c r="C647" s="86"/>
    </row>
    <row r="648">
      <c r="B648" s="86"/>
      <c r="C648" s="86"/>
    </row>
    <row r="649">
      <c r="B649" s="86"/>
      <c r="C649" s="86"/>
    </row>
    <row r="650">
      <c r="B650" s="86"/>
      <c r="C650" s="86"/>
    </row>
    <row r="651">
      <c r="B651" s="86"/>
      <c r="C651" s="86"/>
    </row>
    <row r="652">
      <c r="B652" s="86"/>
      <c r="C652" s="86"/>
    </row>
    <row r="653">
      <c r="B653" s="86"/>
      <c r="C653" s="86"/>
    </row>
    <row r="654">
      <c r="B654" s="86"/>
      <c r="C654" s="86"/>
    </row>
    <row r="655">
      <c r="B655" s="86"/>
      <c r="C655" s="86"/>
    </row>
    <row r="656">
      <c r="B656" s="86"/>
      <c r="C656" s="86"/>
    </row>
    <row r="657">
      <c r="B657" s="86"/>
      <c r="C657" s="86"/>
    </row>
    <row r="658">
      <c r="B658" s="86"/>
      <c r="C658" s="86"/>
    </row>
    <row r="659">
      <c r="B659" s="86"/>
      <c r="C659" s="86"/>
    </row>
    <row r="660">
      <c r="B660" s="86"/>
      <c r="C660" s="86"/>
    </row>
    <row r="661">
      <c r="B661" s="86"/>
      <c r="C661" s="86"/>
    </row>
    <row r="662">
      <c r="B662" s="86"/>
      <c r="C662" s="86"/>
    </row>
    <row r="663">
      <c r="B663" s="86"/>
      <c r="C663" s="86"/>
    </row>
    <row r="664">
      <c r="B664" s="86"/>
      <c r="C664" s="86"/>
    </row>
    <row r="665">
      <c r="B665" s="86"/>
      <c r="C665" s="86"/>
    </row>
    <row r="666">
      <c r="B666" s="86"/>
      <c r="C666" s="86"/>
    </row>
    <row r="667">
      <c r="B667" s="86"/>
      <c r="C667" s="86"/>
    </row>
    <row r="668">
      <c r="B668" s="86"/>
      <c r="C668" s="86"/>
    </row>
    <row r="669">
      <c r="B669" s="86"/>
      <c r="C669" s="86"/>
    </row>
    <row r="670">
      <c r="B670" s="86"/>
      <c r="C670" s="86"/>
    </row>
    <row r="671">
      <c r="B671" s="86"/>
      <c r="C671" s="86"/>
    </row>
    <row r="672">
      <c r="B672" s="86"/>
      <c r="C672" s="86"/>
    </row>
    <row r="673">
      <c r="B673" s="86"/>
      <c r="C673" s="86"/>
    </row>
    <row r="674">
      <c r="B674" s="86"/>
      <c r="C674" s="86"/>
    </row>
    <row r="675">
      <c r="B675" s="86"/>
      <c r="C675" s="86"/>
    </row>
    <row r="676">
      <c r="B676" s="86"/>
      <c r="C676" s="86"/>
    </row>
    <row r="677">
      <c r="B677" s="86"/>
      <c r="C677" s="86"/>
    </row>
    <row r="678">
      <c r="B678" s="86"/>
      <c r="C678" s="86"/>
    </row>
    <row r="679">
      <c r="B679" s="86"/>
      <c r="C679" s="86"/>
    </row>
    <row r="680">
      <c r="B680" s="86"/>
      <c r="C680" s="86"/>
    </row>
    <row r="681">
      <c r="B681" s="86"/>
      <c r="C681" s="86"/>
    </row>
    <row r="682">
      <c r="B682" s="86"/>
      <c r="C682" s="86"/>
    </row>
    <row r="683">
      <c r="B683" s="86"/>
      <c r="C683" s="86"/>
    </row>
    <row r="684">
      <c r="B684" s="86"/>
      <c r="C684" s="86"/>
    </row>
    <row r="685">
      <c r="B685" s="86"/>
      <c r="C685" s="86"/>
    </row>
    <row r="686">
      <c r="B686" s="86"/>
      <c r="C686" s="86"/>
    </row>
    <row r="687">
      <c r="B687" s="86"/>
      <c r="C687" s="86"/>
    </row>
    <row r="688">
      <c r="B688" s="86"/>
      <c r="C688" s="86"/>
    </row>
    <row r="689">
      <c r="B689" s="86"/>
      <c r="C689" s="86"/>
    </row>
    <row r="690">
      <c r="B690" s="86"/>
      <c r="C690" s="86"/>
    </row>
    <row r="691">
      <c r="B691" s="86"/>
      <c r="C691" s="86"/>
    </row>
    <row r="692">
      <c r="B692" s="86"/>
      <c r="C692" s="86"/>
    </row>
    <row r="693">
      <c r="B693" s="86"/>
      <c r="C693" s="86"/>
    </row>
    <row r="694">
      <c r="B694" s="86"/>
      <c r="C694" s="86"/>
    </row>
    <row r="695">
      <c r="B695" s="86"/>
      <c r="C695" s="86"/>
    </row>
    <row r="696">
      <c r="B696" s="86"/>
      <c r="C696" s="86"/>
    </row>
    <row r="697">
      <c r="B697" s="86"/>
      <c r="C697" s="86"/>
    </row>
    <row r="698">
      <c r="B698" s="86"/>
      <c r="C698" s="86"/>
    </row>
    <row r="699">
      <c r="B699" s="86"/>
      <c r="C699" s="86"/>
    </row>
    <row r="700">
      <c r="B700" s="86"/>
      <c r="C700" s="86"/>
    </row>
    <row r="701">
      <c r="B701" s="86"/>
      <c r="C701" s="86"/>
    </row>
    <row r="702">
      <c r="B702" s="86"/>
      <c r="C702" s="86"/>
    </row>
    <row r="703">
      <c r="B703" s="86"/>
      <c r="C703" s="86"/>
    </row>
    <row r="704">
      <c r="B704" s="86"/>
      <c r="C704" s="86"/>
    </row>
    <row r="705">
      <c r="B705" s="86"/>
      <c r="C705" s="86"/>
    </row>
    <row r="706">
      <c r="B706" s="86"/>
      <c r="C706" s="86"/>
    </row>
    <row r="707">
      <c r="B707" s="86"/>
      <c r="C707" s="86"/>
    </row>
    <row r="708">
      <c r="B708" s="86"/>
      <c r="C708" s="86"/>
    </row>
    <row r="709">
      <c r="B709" s="86"/>
      <c r="C709" s="86"/>
    </row>
    <row r="710">
      <c r="B710" s="86"/>
      <c r="C710" s="86"/>
    </row>
    <row r="711">
      <c r="B711" s="86"/>
      <c r="C711" s="86"/>
    </row>
    <row r="712">
      <c r="B712" s="86"/>
      <c r="C712" s="86"/>
    </row>
    <row r="713">
      <c r="B713" s="86"/>
      <c r="C713" s="86"/>
    </row>
    <row r="714">
      <c r="B714" s="86"/>
      <c r="C714" s="86"/>
    </row>
    <row r="715">
      <c r="B715" s="86"/>
      <c r="C715" s="86"/>
    </row>
    <row r="716">
      <c r="B716" s="86"/>
      <c r="C716" s="86"/>
    </row>
    <row r="717">
      <c r="B717" s="86"/>
      <c r="C717" s="86"/>
    </row>
    <row r="718">
      <c r="B718" s="86"/>
      <c r="C718" s="86"/>
    </row>
    <row r="719">
      <c r="B719" s="86"/>
      <c r="C719" s="86"/>
    </row>
    <row r="720">
      <c r="B720" s="86"/>
      <c r="C720" s="86"/>
    </row>
    <row r="721">
      <c r="B721" s="86"/>
      <c r="C721" s="86"/>
    </row>
    <row r="722">
      <c r="B722" s="86"/>
      <c r="C722" s="86"/>
    </row>
    <row r="723">
      <c r="B723" s="86"/>
      <c r="C723" s="86"/>
    </row>
    <row r="724">
      <c r="B724" s="86"/>
      <c r="C724" s="86"/>
    </row>
    <row r="725">
      <c r="B725" s="86"/>
      <c r="C725" s="86"/>
    </row>
    <row r="726">
      <c r="B726" s="86"/>
      <c r="C726" s="86"/>
    </row>
    <row r="727">
      <c r="B727" s="86"/>
      <c r="C727" s="86"/>
    </row>
    <row r="728">
      <c r="B728" s="86"/>
      <c r="C728" s="86"/>
    </row>
    <row r="729">
      <c r="B729" s="86"/>
      <c r="C729" s="86"/>
    </row>
    <row r="730">
      <c r="B730" s="86"/>
      <c r="C730" s="86"/>
    </row>
    <row r="731">
      <c r="B731" s="86"/>
      <c r="C731" s="86"/>
    </row>
    <row r="732">
      <c r="B732" s="86"/>
      <c r="C732" s="86"/>
    </row>
    <row r="733">
      <c r="B733" s="86"/>
      <c r="C733" s="86"/>
    </row>
    <row r="734">
      <c r="B734" s="86"/>
      <c r="C734" s="86"/>
    </row>
    <row r="735">
      <c r="B735" s="86"/>
      <c r="C735" s="86"/>
    </row>
    <row r="736">
      <c r="B736" s="86"/>
      <c r="C736" s="86"/>
    </row>
    <row r="737">
      <c r="B737" s="86"/>
      <c r="C737" s="86"/>
    </row>
    <row r="738">
      <c r="B738" s="86"/>
      <c r="C738" s="86"/>
    </row>
    <row r="739">
      <c r="B739" s="86"/>
      <c r="C739" s="86"/>
    </row>
    <row r="740">
      <c r="B740" s="86"/>
      <c r="C740" s="86"/>
    </row>
    <row r="741">
      <c r="B741" s="86"/>
      <c r="C741" s="86"/>
    </row>
    <row r="742">
      <c r="B742" s="86"/>
      <c r="C742" s="86"/>
    </row>
    <row r="743">
      <c r="B743" s="86"/>
      <c r="C743" s="86"/>
    </row>
    <row r="744">
      <c r="B744" s="86"/>
      <c r="C744" s="86"/>
    </row>
    <row r="745">
      <c r="B745" s="86"/>
      <c r="C745" s="86"/>
    </row>
    <row r="746">
      <c r="B746" s="86"/>
      <c r="C746" s="86"/>
    </row>
    <row r="747">
      <c r="B747" s="86"/>
      <c r="C747" s="86"/>
    </row>
    <row r="748">
      <c r="B748" s="86"/>
      <c r="C748" s="86"/>
    </row>
    <row r="749">
      <c r="B749" s="86"/>
      <c r="C749" s="86"/>
    </row>
    <row r="750">
      <c r="B750" s="86"/>
      <c r="C750" s="86"/>
    </row>
    <row r="751">
      <c r="B751" s="86"/>
      <c r="C751" s="86"/>
    </row>
    <row r="752">
      <c r="B752" s="86"/>
      <c r="C752" s="86"/>
    </row>
    <row r="753">
      <c r="B753" s="86"/>
      <c r="C753" s="86"/>
    </row>
    <row r="754">
      <c r="B754" s="86"/>
      <c r="C754" s="86"/>
    </row>
    <row r="755">
      <c r="B755" s="86"/>
      <c r="C755" s="86"/>
    </row>
    <row r="756">
      <c r="B756" s="86"/>
      <c r="C756" s="86"/>
    </row>
    <row r="757">
      <c r="B757" s="86"/>
      <c r="C757" s="86"/>
    </row>
    <row r="758">
      <c r="B758" s="86"/>
      <c r="C758" s="86"/>
    </row>
    <row r="759">
      <c r="B759" s="86"/>
      <c r="C759" s="86"/>
    </row>
    <row r="760">
      <c r="B760" s="86"/>
      <c r="C760" s="86"/>
    </row>
    <row r="761">
      <c r="B761" s="86"/>
      <c r="C761" s="86"/>
    </row>
    <row r="762">
      <c r="B762" s="86"/>
      <c r="C762" s="86"/>
    </row>
    <row r="763">
      <c r="B763" s="86"/>
      <c r="C763" s="86"/>
    </row>
    <row r="764">
      <c r="B764" s="86"/>
      <c r="C764" s="86"/>
    </row>
    <row r="765">
      <c r="B765" s="86"/>
      <c r="C765" s="86"/>
    </row>
    <row r="766">
      <c r="B766" s="86"/>
      <c r="C766" s="86"/>
    </row>
    <row r="767">
      <c r="B767" s="86"/>
      <c r="C767" s="86"/>
    </row>
    <row r="768">
      <c r="B768" s="86"/>
      <c r="C768" s="86"/>
    </row>
    <row r="769">
      <c r="B769" s="86"/>
      <c r="C769" s="86"/>
    </row>
    <row r="770">
      <c r="B770" s="86"/>
      <c r="C770" s="86"/>
    </row>
    <row r="771">
      <c r="B771" s="86"/>
      <c r="C771" s="86"/>
    </row>
    <row r="772">
      <c r="B772" s="86"/>
      <c r="C772" s="86"/>
    </row>
    <row r="773">
      <c r="B773" s="86"/>
      <c r="C773" s="86"/>
    </row>
    <row r="774">
      <c r="B774" s="86"/>
      <c r="C774" s="86"/>
    </row>
    <row r="775">
      <c r="B775" s="86"/>
      <c r="C775" s="86"/>
    </row>
    <row r="776">
      <c r="B776" s="86"/>
      <c r="C776" s="86"/>
    </row>
    <row r="777">
      <c r="B777" s="86"/>
      <c r="C777" s="86"/>
    </row>
    <row r="778">
      <c r="B778" s="86"/>
      <c r="C778" s="86"/>
    </row>
    <row r="779">
      <c r="B779" s="86"/>
      <c r="C779" s="86"/>
    </row>
    <row r="780">
      <c r="B780" s="86"/>
      <c r="C780" s="86"/>
    </row>
    <row r="781">
      <c r="B781" s="86"/>
      <c r="C781" s="86"/>
    </row>
    <row r="782">
      <c r="B782" s="86"/>
      <c r="C782" s="86"/>
    </row>
    <row r="783">
      <c r="B783" s="86"/>
      <c r="C783" s="86"/>
    </row>
    <row r="784">
      <c r="B784" s="86"/>
      <c r="C784" s="86"/>
    </row>
    <row r="785">
      <c r="B785" s="86"/>
      <c r="C785" s="86"/>
    </row>
    <row r="786">
      <c r="B786" s="86"/>
      <c r="C786" s="86"/>
    </row>
    <row r="787">
      <c r="B787" s="86"/>
      <c r="C787" s="86"/>
    </row>
    <row r="788">
      <c r="B788" s="86"/>
      <c r="C788" s="86"/>
    </row>
    <row r="789">
      <c r="B789" s="86"/>
      <c r="C789" s="86"/>
    </row>
    <row r="790">
      <c r="B790" s="86"/>
      <c r="C790" s="86"/>
    </row>
    <row r="791">
      <c r="B791" s="86"/>
      <c r="C791" s="86"/>
    </row>
    <row r="792">
      <c r="B792" s="86"/>
      <c r="C792" s="86"/>
    </row>
    <row r="793">
      <c r="B793" s="86"/>
      <c r="C793" s="86"/>
    </row>
    <row r="794">
      <c r="B794" s="86"/>
      <c r="C794" s="86"/>
    </row>
    <row r="795">
      <c r="B795" s="86"/>
      <c r="C795" s="86"/>
    </row>
    <row r="796">
      <c r="B796" s="86"/>
      <c r="C796" s="86"/>
    </row>
    <row r="797">
      <c r="B797" s="86"/>
      <c r="C797" s="86"/>
    </row>
    <row r="798">
      <c r="B798" s="86"/>
      <c r="C798" s="86"/>
    </row>
    <row r="799">
      <c r="B799" s="86"/>
      <c r="C799" s="86"/>
    </row>
    <row r="800">
      <c r="B800" s="86"/>
      <c r="C800" s="86"/>
    </row>
    <row r="801">
      <c r="B801" s="86"/>
      <c r="C801" s="86"/>
    </row>
    <row r="802">
      <c r="B802" s="86"/>
      <c r="C802" s="86"/>
    </row>
    <row r="803">
      <c r="B803" s="86"/>
      <c r="C803" s="86"/>
    </row>
    <row r="804">
      <c r="B804" s="86"/>
      <c r="C804" s="86"/>
    </row>
    <row r="805">
      <c r="B805" s="86"/>
      <c r="C805" s="86"/>
    </row>
    <row r="806">
      <c r="B806" s="86"/>
      <c r="C806" s="86"/>
    </row>
    <row r="807">
      <c r="B807" s="86"/>
      <c r="C807" s="86"/>
    </row>
    <row r="808">
      <c r="B808" s="86"/>
      <c r="C808" s="86"/>
    </row>
    <row r="809">
      <c r="B809" s="86"/>
      <c r="C809" s="86"/>
    </row>
    <row r="810">
      <c r="B810" s="86"/>
      <c r="C810" s="86"/>
    </row>
    <row r="811">
      <c r="B811" s="86"/>
      <c r="C811" s="86"/>
    </row>
    <row r="812">
      <c r="B812" s="86"/>
      <c r="C812" s="86"/>
    </row>
    <row r="813">
      <c r="B813" s="86"/>
      <c r="C813" s="86"/>
    </row>
    <row r="814">
      <c r="B814" s="86"/>
      <c r="C814" s="86"/>
    </row>
    <row r="815">
      <c r="B815" s="86"/>
      <c r="C815" s="86"/>
    </row>
    <row r="816">
      <c r="B816" s="86"/>
      <c r="C816" s="86"/>
    </row>
    <row r="817">
      <c r="B817" s="86"/>
      <c r="C817" s="86"/>
    </row>
    <row r="818">
      <c r="B818" s="86"/>
      <c r="C818" s="86"/>
    </row>
    <row r="819">
      <c r="B819" s="86"/>
      <c r="C819" s="86"/>
    </row>
    <row r="820">
      <c r="B820" s="86"/>
      <c r="C820" s="86"/>
    </row>
    <row r="821">
      <c r="B821" s="86"/>
      <c r="C821" s="86"/>
    </row>
    <row r="822">
      <c r="B822" s="86"/>
      <c r="C822" s="86"/>
    </row>
    <row r="823">
      <c r="B823" s="86"/>
      <c r="C823" s="86"/>
    </row>
    <row r="824">
      <c r="B824" s="86"/>
      <c r="C824" s="86"/>
    </row>
    <row r="825">
      <c r="B825" s="86"/>
      <c r="C825" s="86"/>
    </row>
    <row r="826">
      <c r="B826" s="86"/>
      <c r="C826" s="86"/>
    </row>
    <row r="827">
      <c r="B827" s="86"/>
      <c r="C827" s="86"/>
    </row>
    <row r="828">
      <c r="B828" s="86"/>
      <c r="C828" s="86"/>
    </row>
    <row r="829">
      <c r="B829" s="86"/>
      <c r="C829" s="86"/>
    </row>
    <row r="830">
      <c r="B830" s="86"/>
      <c r="C830" s="86"/>
    </row>
    <row r="831">
      <c r="B831" s="86"/>
      <c r="C831" s="86"/>
    </row>
    <row r="832">
      <c r="B832" s="86"/>
      <c r="C832" s="86"/>
    </row>
    <row r="833">
      <c r="B833" s="86"/>
      <c r="C833" s="86"/>
    </row>
    <row r="834">
      <c r="B834" s="86"/>
      <c r="C834" s="86"/>
    </row>
    <row r="835">
      <c r="B835" s="86"/>
      <c r="C835" s="86"/>
    </row>
    <row r="836">
      <c r="B836" s="86"/>
      <c r="C836" s="86"/>
    </row>
    <row r="837">
      <c r="B837" s="86"/>
      <c r="C837" s="86"/>
    </row>
    <row r="838">
      <c r="B838" s="86"/>
      <c r="C838" s="86"/>
    </row>
    <row r="839">
      <c r="B839" s="86"/>
      <c r="C839" s="86"/>
    </row>
    <row r="840">
      <c r="B840" s="86"/>
      <c r="C840" s="86"/>
    </row>
    <row r="841">
      <c r="B841" s="86"/>
      <c r="C841" s="86"/>
    </row>
    <row r="842">
      <c r="B842" s="86"/>
      <c r="C842" s="86"/>
    </row>
    <row r="843">
      <c r="B843" s="86"/>
      <c r="C843" s="86"/>
    </row>
    <row r="844">
      <c r="B844" s="86"/>
      <c r="C844" s="86"/>
    </row>
    <row r="845">
      <c r="B845" s="86"/>
      <c r="C845" s="86"/>
    </row>
    <row r="846">
      <c r="B846" s="86"/>
      <c r="C846" s="86"/>
    </row>
    <row r="847">
      <c r="B847" s="86"/>
      <c r="C847" s="86"/>
    </row>
    <row r="848">
      <c r="B848" s="86"/>
      <c r="C848" s="86"/>
    </row>
    <row r="849">
      <c r="B849" s="86"/>
      <c r="C849" s="86"/>
    </row>
    <row r="850">
      <c r="B850" s="86"/>
      <c r="C850" s="86"/>
    </row>
    <row r="851">
      <c r="B851" s="86"/>
      <c r="C851" s="86"/>
    </row>
    <row r="852">
      <c r="B852" s="86"/>
      <c r="C852" s="86"/>
    </row>
    <row r="853">
      <c r="B853" s="86"/>
      <c r="C853" s="86"/>
    </row>
    <row r="854">
      <c r="B854" s="86"/>
      <c r="C854" s="86"/>
    </row>
    <row r="855">
      <c r="B855" s="86"/>
      <c r="C855" s="86"/>
    </row>
    <row r="856">
      <c r="B856" s="86"/>
      <c r="C856" s="86"/>
    </row>
    <row r="857">
      <c r="B857" s="86"/>
      <c r="C857" s="86"/>
    </row>
    <row r="858">
      <c r="B858" s="86"/>
      <c r="C858" s="86"/>
    </row>
    <row r="859">
      <c r="B859" s="86"/>
      <c r="C859" s="86"/>
    </row>
    <row r="860">
      <c r="B860" s="86"/>
      <c r="C860" s="86"/>
    </row>
    <row r="861">
      <c r="B861" s="86"/>
      <c r="C861" s="86"/>
    </row>
    <row r="862">
      <c r="B862" s="86"/>
      <c r="C862" s="86"/>
    </row>
    <row r="863">
      <c r="B863" s="86"/>
      <c r="C863" s="86"/>
    </row>
    <row r="864">
      <c r="B864" s="86"/>
      <c r="C864" s="86"/>
    </row>
    <row r="865">
      <c r="B865" s="86"/>
      <c r="C865" s="86"/>
    </row>
    <row r="866">
      <c r="B866" s="86"/>
      <c r="C866" s="86"/>
    </row>
    <row r="867">
      <c r="B867" s="86"/>
      <c r="C867" s="86"/>
    </row>
    <row r="868">
      <c r="B868" s="86"/>
      <c r="C868" s="86"/>
    </row>
    <row r="869">
      <c r="B869" s="86"/>
      <c r="C869" s="86"/>
    </row>
    <row r="870">
      <c r="B870" s="86"/>
      <c r="C870" s="86"/>
    </row>
    <row r="871">
      <c r="B871" s="86"/>
      <c r="C871" s="86"/>
    </row>
    <row r="872">
      <c r="B872" s="86"/>
      <c r="C872" s="86"/>
    </row>
    <row r="873">
      <c r="B873" s="86"/>
      <c r="C873" s="86"/>
    </row>
    <row r="874">
      <c r="B874" s="86"/>
      <c r="C874" s="86"/>
    </row>
    <row r="875">
      <c r="B875" s="86"/>
      <c r="C875" s="86"/>
    </row>
    <row r="876">
      <c r="B876" s="86"/>
      <c r="C876" s="86"/>
    </row>
    <row r="877">
      <c r="B877" s="86"/>
      <c r="C877" s="86"/>
    </row>
    <row r="878">
      <c r="B878" s="86"/>
      <c r="C878" s="86"/>
    </row>
    <row r="879">
      <c r="B879" s="86"/>
      <c r="C879" s="86"/>
    </row>
    <row r="880">
      <c r="B880" s="86"/>
      <c r="C880" s="86"/>
    </row>
    <row r="881">
      <c r="B881" s="86"/>
      <c r="C881" s="86"/>
    </row>
    <row r="882">
      <c r="B882" s="86"/>
      <c r="C882" s="86"/>
    </row>
    <row r="883">
      <c r="B883" s="86"/>
      <c r="C883" s="86"/>
    </row>
    <row r="884">
      <c r="B884" s="86"/>
      <c r="C884" s="86"/>
    </row>
    <row r="885">
      <c r="B885" s="86"/>
      <c r="C885" s="86"/>
    </row>
    <row r="886">
      <c r="B886" s="86"/>
      <c r="C886" s="86"/>
    </row>
    <row r="887">
      <c r="B887" s="86"/>
      <c r="C887" s="86"/>
    </row>
    <row r="888">
      <c r="B888" s="86"/>
      <c r="C888" s="86"/>
    </row>
    <row r="889">
      <c r="B889" s="86"/>
      <c r="C889" s="86"/>
    </row>
    <row r="890">
      <c r="B890" s="86"/>
      <c r="C890" s="86"/>
    </row>
    <row r="891">
      <c r="B891" s="86"/>
      <c r="C891" s="86"/>
    </row>
    <row r="892">
      <c r="B892" s="86"/>
      <c r="C892" s="86"/>
    </row>
    <row r="893">
      <c r="B893" s="86"/>
      <c r="C893" s="86"/>
    </row>
    <row r="894">
      <c r="B894" s="86"/>
      <c r="C894" s="86"/>
    </row>
    <row r="895">
      <c r="B895" s="86"/>
      <c r="C895" s="86"/>
    </row>
    <row r="896">
      <c r="B896" s="86"/>
      <c r="C896" s="86"/>
    </row>
    <row r="897">
      <c r="B897" s="86"/>
      <c r="C897" s="86"/>
    </row>
    <row r="898">
      <c r="B898" s="86"/>
      <c r="C898" s="86"/>
    </row>
    <row r="899">
      <c r="B899" s="86"/>
      <c r="C899" s="86"/>
    </row>
    <row r="900">
      <c r="B900" s="86"/>
      <c r="C900" s="86"/>
    </row>
    <row r="901">
      <c r="B901" s="86"/>
      <c r="C901" s="86"/>
    </row>
    <row r="902">
      <c r="B902" s="86"/>
      <c r="C902" s="86"/>
    </row>
    <row r="903">
      <c r="B903" s="86"/>
      <c r="C903" s="86"/>
    </row>
    <row r="904">
      <c r="B904" s="86"/>
      <c r="C904" s="86"/>
    </row>
    <row r="905">
      <c r="B905" s="86"/>
      <c r="C905" s="86"/>
    </row>
    <row r="906">
      <c r="B906" s="86"/>
      <c r="C906" s="86"/>
    </row>
    <row r="907">
      <c r="B907" s="86"/>
      <c r="C907" s="86"/>
    </row>
    <row r="908">
      <c r="B908" s="86"/>
      <c r="C908" s="86"/>
    </row>
    <row r="909">
      <c r="B909" s="86"/>
      <c r="C909" s="86"/>
    </row>
    <row r="910">
      <c r="B910" s="86"/>
      <c r="C910" s="86"/>
    </row>
    <row r="911">
      <c r="B911" s="86"/>
      <c r="C911" s="86"/>
    </row>
    <row r="912">
      <c r="B912" s="86"/>
      <c r="C912" s="86"/>
    </row>
    <row r="913">
      <c r="B913" s="86"/>
      <c r="C913" s="86"/>
    </row>
    <row r="914">
      <c r="B914" s="86"/>
      <c r="C914" s="86"/>
    </row>
    <row r="915">
      <c r="B915" s="86"/>
      <c r="C915" s="86"/>
    </row>
    <row r="916">
      <c r="B916" s="86"/>
      <c r="C916" s="86"/>
    </row>
    <row r="917">
      <c r="B917" s="86"/>
      <c r="C917" s="86"/>
    </row>
    <row r="918">
      <c r="B918" s="86"/>
      <c r="C918" s="86"/>
    </row>
    <row r="919">
      <c r="B919" s="86"/>
      <c r="C919" s="86"/>
    </row>
    <row r="920">
      <c r="B920" s="86"/>
      <c r="C920" s="86"/>
    </row>
    <row r="921">
      <c r="B921" s="86"/>
      <c r="C921" s="86"/>
    </row>
    <row r="922">
      <c r="B922" s="86"/>
      <c r="C922" s="86"/>
    </row>
    <row r="923">
      <c r="B923" s="86"/>
      <c r="C923" s="86"/>
    </row>
    <row r="924">
      <c r="B924" s="86"/>
      <c r="C924" s="86"/>
    </row>
    <row r="925">
      <c r="B925" s="86"/>
      <c r="C925" s="86"/>
    </row>
    <row r="926">
      <c r="B926" s="86"/>
      <c r="C926" s="86"/>
    </row>
    <row r="927">
      <c r="B927" s="86"/>
      <c r="C927" s="86"/>
    </row>
    <row r="928">
      <c r="B928" s="86"/>
      <c r="C928" s="86"/>
    </row>
    <row r="929">
      <c r="B929" s="86"/>
      <c r="C929" s="86"/>
    </row>
    <row r="930">
      <c r="B930" s="86"/>
      <c r="C930" s="86"/>
    </row>
    <row r="931">
      <c r="B931" s="86"/>
      <c r="C931" s="86"/>
    </row>
    <row r="932">
      <c r="B932" s="86"/>
      <c r="C932" s="86"/>
    </row>
    <row r="933">
      <c r="B933" s="86"/>
      <c r="C933" s="86"/>
    </row>
    <row r="934">
      <c r="B934" s="86"/>
      <c r="C934" s="86"/>
    </row>
    <row r="935">
      <c r="B935" s="86"/>
      <c r="C935" s="86"/>
    </row>
    <row r="936">
      <c r="B936" s="86"/>
      <c r="C936" s="86"/>
    </row>
    <row r="937">
      <c r="B937" s="86"/>
      <c r="C937" s="86"/>
    </row>
    <row r="938">
      <c r="B938" s="86"/>
      <c r="C938" s="86"/>
    </row>
    <row r="939">
      <c r="B939" s="86"/>
      <c r="C939" s="86"/>
    </row>
    <row r="940">
      <c r="B940" s="86"/>
      <c r="C940" s="86"/>
    </row>
    <row r="941">
      <c r="B941" s="86"/>
      <c r="C941" s="86"/>
    </row>
    <row r="942">
      <c r="B942" s="86"/>
      <c r="C942" s="86"/>
    </row>
    <row r="943">
      <c r="B943" s="86"/>
      <c r="C943" s="86"/>
    </row>
    <row r="944">
      <c r="B944" s="86"/>
      <c r="C944" s="86"/>
    </row>
    <row r="945">
      <c r="B945" s="86"/>
      <c r="C945" s="86"/>
    </row>
    <row r="946">
      <c r="B946" s="86"/>
      <c r="C946" s="86"/>
    </row>
    <row r="947">
      <c r="B947" s="86"/>
      <c r="C947" s="86"/>
    </row>
    <row r="948">
      <c r="B948" s="86"/>
      <c r="C948" s="86"/>
    </row>
    <row r="949">
      <c r="B949" s="86"/>
      <c r="C949" s="86"/>
    </row>
    <row r="950">
      <c r="B950" s="86"/>
      <c r="C950" s="86"/>
    </row>
    <row r="951">
      <c r="B951" s="86"/>
      <c r="C951" s="86"/>
    </row>
    <row r="952">
      <c r="B952" s="86"/>
      <c r="C952" s="86"/>
    </row>
    <row r="953">
      <c r="B953" s="86"/>
      <c r="C953" s="86"/>
    </row>
    <row r="954">
      <c r="B954" s="86"/>
      <c r="C954" s="86"/>
    </row>
    <row r="955">
      <c r="B955" s="86"/>
      <c r="C955" s="86"/>
    </row>
    <row r="956">
      <c r="B956" s="86"/>
      <c r="C956" s="86"/>
    </row>
    <row r="957">
      <c r="B957" s="86"/>
      <c r="C957" s="86"/>
    </row>
    <row r="958">
      <c r="B958" s="86"/>
      <c r="C958" s="86"/>
    </row>
    <row r="959">
      <c r="B959" s="86"/>
      <c r="C959" s="86"/>
    </row>
    <row r="960">
      <c r="B960" s="86"/>
      <c r="C960" s="86"/>
    </row>
    <row r="961">
      <c r="B961" s="86"/>
      <c r="C961" s="86"/>
    </row>
    <row r="962">
      <c r="B962" s="86"/>
      <c r="C962" s="86"/>
    </row>
    <row r="963">
      <c r="B963" s="86"/>
      <c r="C963" s="86"/>
    </row>
    <row r="964">
      <c r="B964" s="86"/>
      <c r="C964" s="86"/>
    </row>
    <row r="965">
      <c r="B965" s="86"/>
      <c r="C965" s="86"/>
    </row>
    <row r="966">
      <c r="B966" s="86"/>
      <c r="C966" s="86"/>
    </row>
    <row r="967">
      <c r="B967" s="86"/>
      <c r="C967" s="86"/>
    </row>
    <row r="968">
      <c r="B968" s="86"/>
      <c r="C968" s="86"/>
    </row>
    <row r="969">
      <c r="B969" s="86"/>
      <c r="C969" s="86"/>
    </row>
    <row r="970">
      <c r="B970" s="86"/>
      <c r="C970" s="86"/>
    </row>
    <row r="971">
      <c r="B971" s="86"/>
      <c r="C971" s="86"/>
    </row>
    <row r="972">
      <c r="B972" s="86"/>
      <c r="C972" s="86"/>
    </row>
    <row r="973">
      <c r="B973" s="86"/>
      <c r="C973" s="86"/>
    </row>
    <row r="974">
      <c r="B974" s="86"/>
      <c r="C974" s="86"/>
    </row>
    <row r="975">
      <c r="B975" s="86"/>
      <c r="C975" s="86"/>
    </row>
    <row r="976">
      <c r="B976" s="86"/>
      <c r="C976" s="86"/>
    </row>
    <row r="977">
      <c r="B977" s="86"/>
      <c r="C977" s="86"/>
    </row>
    <row r="978">
      <c r="B978" s="86"/>
      <c r="C978" s="86"/>
    </row>
    <row r="979">
      <c r="B979" s="86"/>
      <c r="C979" s="86"/>
    </row>
    <row r="980">
      <c r="B980" s="86"/>
      <c r="C980" s="86"/>
    </row>
    <row r="981">
      <c r="B981" s="86"/>
      <c r="C981" s="86"/>
    </row>
    <row r="982">
      <c r="B982" s="86"/>
      <c r="C982" s="86"/>
    </row>
    <row r="983">
      <c r="B983" s="86"/>
      <c r="C983" s="86"/>
    </row>
    <row r="984">
      <c r="B984" s="86"/>
      <c r="C984" s="86"/>
    </row>
    <row r="985">
      <c r="B985" s="86"/>
      <c r="C985" s="86"/>
    </row>
    <row r="986">
      <c r="B986" s="86"/>
      <c r="C986" s="86"/>
    </row>
    <row r="987">
      <c r="B987" s="86"/>
      <c r="C987" s="86"/>
    </row>
    <row r="988">
      <c r="B988" s="86"/>
      <c r="C988" s="86"/>
    </row>
    <row r="989">
      <c r="B989" s="86"/>
      <c r="C989" s="86"/>
    </row>
    <row r="990">
      <c r="B990" s="86"/>
      <c r="C990" s="86"/>
    </row>
    <row r="991">
      <c r="B991" s="86"/>
      <c r="C991" s="86"/>
    </row>
    <row r="992">
      <c r="B992" s="86"/>
      <c r="C992" s="86"/>
    </row>
    <row r="993">
      <c r="B993" s="86"/>
      <c r="C993" s="86"/>
    </row>
    <row r="994">
      <c r="B994" s="86"/>
      <c r="C994" s="86"/>
    </row>
    <row r="995">
      <c r="B995" s="86"/>
      <c r="C995" s="86"/>
    </row>
    <row r="996">
      <c r="B996" s="86"/>
      <c r="C996" s="86"/>
    </row>
    <row r="997">
      <c r="B997" s="86"/>
      <c r="C997" s="86"/>
    </row>
    <row r="998">
      <c r="B998" s="86"/>
      <c r="C998" s="86"/>
    </row>
    <row r="999">
      <c r="B999" s="86"/>
      <c r="C999" s="86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6.88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87" t="s">
        <v>860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861</v>
      </c>
      <c r="C2" s="9" t="s">
        <v>862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863</v>
      </c>
      <c r="C3" s="19" t="s">
        <v>864</v>
      </c>
      <c r="D3" s="10"/>
      <c r="E3" s="20" t="s">
        <v>865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866</v>
      </c>
      <c r="C4" s="22" t="s">
        <v>625</v>
      </c>
      <c r="D4" s="10"/>
      <c r="E4" s="20" t="s">
        <v>865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867</v>
      </c>
      <c r="C5" s="22" t="s">
        <v>868</v>
      </c>
      <c r="D5" s="10"/>
      <c r="E5" s="20" t="s">
        <v>869</v>
      </c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870</v>
      </c>
      <c r="C6" s="22" t="s">
        <v>871</v>
      </c>
      <c r="D6" s="10"/>
      <c r="E6" s="20" t="s">
        <v>865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872</v>
      </c>
      <c r="C7" s="19" t="s">
        <v>873</v>
      </c>
      <c r="D7" s="13"/>
      <c r="E7" s="20" t="s">
        <v>865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874</v>
      </c>
      <c r="C8" s="9" t="s">
        <v>875</v>
      </c>
      <c r="D8" s="10"/>
      <c r="E8" s="20" t="s">
        <v>865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876</v>
      </c>
      <c r="C9" s="19" t="s">
        <v>877</v>
      </c>
      <c r="D9" s="13"/>
      <c r="E9" s="20" t="s">
        <v>878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879</v>
      </c>
      <c r="C10" s="9" t="s">
        <v>880</v>
      </c>
      <c r="D10" s="10"/>
      <c r="E10" s="20" t="s">
        <v>865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881</v>
      </c>
      <c r="C11" s="19" t="s">
        <v>882</v>
      </c>
      <c r="D11" s="10"/>
      <c r="E11" s="20" t="s">
        <v>865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883</v>
      </c>
      <c r="C12" s="9" t="s">
        <v>884</v>
      </c>
      <c r="D12" s="10"/>
      <c r="E12" s="20" t="s">
        <v>865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885</v>
      </c>
      <c r="C13" s="19" t="s">
        <v>886</v>
      </c>
      <c r="D13" s="13"/>
      <c r="E13" s="20" t="s">
        <v>865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887</v>
      </c>
      <c r="C14" s="9" t="s">
        <v>888</v>
      </c>
      <c r="D14" s="10"/>
      <c r="E14" s="20" t="s">
        <v>865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889</v>
      </c>
      <c r="C15" s="19" t="s">
        <v>890</v>
      </c>
      <c r="D15" s="10"/>
      <c r="E15" s="20" t="s">
        <v>865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891</v>
      </c>
      <c r="C16" s="9" t="s">
        <v>892</v>
      </c>
      <c r="D16" s="13"/>
      <c r="E16" s="20" t="s">
        <v>865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893</v>
      </c>
      <c r="C17" s="19" t="s">
        <v>894</v>
      </c>
      <c r="D17" s="10"/>
      <c r="E17" s="20" t="s">
        <v>865</v>
      </c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895</v>
      </c>
      <c r="C18" s="9" t="s">
        <v>896</v>
      </c>
      <c r="D18" s="10"/>
      <c r="E18" s="20" t="s">
        <v>865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897</v>
      </c>
      <c r="C19" s="19" t="s">
        <v>566</v>
      </c>
      <c r="D19" s="10"/>
      <c r="E19" s="20" t="s">
        <v>865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898</v>
      </c>
      <c r="C20" s="9" t="s">
        <v>899</v>
      </c>
      <c r="D20" s="13"/>
      <c r="E20" s="20" t="s">
        <v>865</v>
      </c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900</v>
      </c>
      <c r="C21" s="19" t="s">
        <v>901</v>
      </c>
      <c r="D21" s="10"/>
      <c r="E21" s="20" t="s">
        <v>865</v>
      </c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902</v>
      </c>
      <c r="C22" s="9" t="s">
        <v>903</v>
      </c>
      <c r="D22" s="10"/>
      <c r="E22" s="20" t="s">
        <v>865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904</v>
      </c>
      <c r="C23" s="19" t="s">
        <v>905</v>
      </c>
      <c r="D23" s="10"/>
      <c r="E23" s="20" t="s">
        <v>906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907</v>
      </c>
      <c r="C24" s="9" t="s">
        <v>908</v>
      </c>
      <c r="D24" s="10"/>
      <c r="E24" s="20" t="s">
        <v>906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909</v>
      </c>
      <c r="C25" s="19" t="s">
        <v>910</v>
      </c>
      <c r="D25" s="10"/>
      <c r="E25" s="20" t="s">
        <v>911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912</v>
      </c>
      <c r="C26" s="9" t="s">
        <v>913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914</v>
      </c>
      <c r="C27" s="19" t="s">
        <v>915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872</v>
      </c>
      <c r="C28" s="25" t="s">
        <v>873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916</v>
      </c>
      <c r="C29" s="26" t="s">
        <v>917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 t="s">
        <v>918</v>
      </c>
      <c r="C30" s="9" t="s">
        <v>919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920</v>
      </c>
      <c r="C31" s="19" t="s">
        <v>921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922</v>
      </c>
      <c r="C32" s="9" t="s">
        <v>703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923</v>
      </c>
      <c r="C33" s="19" t="s">
        <v>924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925</v>
      </c>
      <c r="C34" s="9" t="s">
        <v>926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 t="s">
        <v>927</v>
      </c>
      <c r="C35" s="19" t="s">
        <v>928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929</v>
      </c>
      <c r="C36" s="9" t="s">
        <v>715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883</v>
      </c>
      <c r="C37" s="26" t="s">
        <v>930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931</v>
      </c>
      <c r="C38" s="9" t="s">
        <v>932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933</v>
      </c>
      <c r="C39" s="19" t="s">
        <v>934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935</v>
      </c>
      <c r="C40" s="9" t="s">
        <v>936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937</v>
      </c>
      <c r="C41" s="29" t="s">
        <v>938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" t="s">
        <v>940</v>
      </c>
      <c r="C2" s="9" t="s">
        <v>941</v>
      </c>
      <c r="D2" s="9"/>
      <c r="E2" s="10"/>
      <c r="F2" s="11"/>
      <c r="G2" s="12"/>
      <c r="H2" s="13"/>
      <c r="I2" s="14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19" t="s">
        <v>942</v>
      </c>
      <c r="C3" s="19" t="s">
        <v>694</v>
      </c>
      <c r="D3" s="19"/>
      <c r="E3" s="10"/>
      <c r="F3" s="20"/>
      <c r="G3" s="10"/>
      <c r="H3" s="13"/>
      <c r="I3" s="13"/>
      <c r="J3" s="21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2" t="s">
        <v>943</v>
      </c>
      <c r="C4" s="22" t="s">
        <v>944</v>
      </c>
      <c r="D4" s="22"/>
      <c r="E4" s="10"/>
      <c r="F4" s="20"/>
      <c r="G4" s="23"/>
      <c r="H4" s="13"/>
      <c r="I4" s="13"/>
      <c r="J4" s="21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2" t="s">
        <v>945</v>
      </c>
      <c r="C5" s="22" t="s">
        <v>946</v>
      </c>
      <c r="D5" s="22"/>
      <c r="E5" s="10"/>
      <c r="F5" s="20"/>
      <c r="G5" s="23"/>
      <c r="H5" s="13"/>
      <c r="I5" s="13"/>
      <c r="J5" s="21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2" t="s">
        <v>947</v>
      </c>
      <c r="C6" s="22" t="s">
        <v>948</v>
      </c>
      <c r="D6" s="22"/>
      <c r="E6" s="10"/>
      <c r="F6" s="20"/>
      <c r="G6" s="10"/>
      <c r="H6" s="13"/>
      <c r="I6" s="13"/>
      <c r="J6" s="21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2" t="s">
        <v>949</v>
      </c>
      <c r="C7" s="88" t="s">
        <v>950</v>
      </c>
      <c r="D7" s="88" t="s">
        <v>951</v>
      </c>
      <c r="E7" s="13"/>
      <c r="F7" s="20"/>
      <c r="G7" s="23"/>
      <c r="H7" s="13"/>
      <c r="I7" s="24"/>
      <c r="J7" s="21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2" t="s">
        <v>952</v>
      </c>
      <c r="C8" s="9" t="s">
        <v>953</v>
      </c>
      <c r="D8" s="9"/>
      <c r="E8" s="10"/>
      <c r="F8" s="20"/>
      <c r="G8" s="10"/>
      <c r="H8" s="13"/>
      <c r="I8" s="13"/>
      <c r="J8" s="21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19" t="s">
        <v>954</v>
      </c>
      <c r="C9" s="19" t="s">
        <v>955</v>
      </c>
      <c r="D9" s="19"/>
      <c r="E9" s="13"/>
      <c r="F9" s="20"/>
      <c r="G9" s="23"/>
      <c r="H9" s="13"/>
      <c r="I9" s="13"/>
      <c r="J9" s="21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9" t="s">
        <v>956</v>
      </c>
      <c r="C10" s="9" t="s">
        <v>955</v>
      </c>
      <c r="D10" s="9"/>
      <c r="E10" s="10"/>
      <c r="F10" s="20"/>
      <c r="G10" s="10"/>
      <c r="H10" s="13"/>
      <c r="I10" s="13"/>
      <c r="J10" s="21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19" t="s">
        <v>957</v>
      </c>
      <c r="C11" s="19" t="s">
        <v>958</v>
      </c>
      <c r="D11" s="19"/>
      <c r="E11" s="10"/>
      <c r="F11" s="20"/>
      <c r="G11" s="10"/>
      <c r="H11" s="13"/>
      <c r="I11" s="13"/>
      <c r="J11" s="21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9" t="s">
        <v>959</v>
      </c>
      <c r="C12" s="9" t="s">
        <v>960</v>
      </c>
      <c r="D12" s="9"/>
      <c r="E12" s="10"/>
      <c r="F12" s="20"/>
      <c r="G12" s="10"/>
      <c r="H12" s="13"/>
      <c r="I12" s="13"/>
      <c r="J12" s="21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19" t="s">
        <v>961</v>
      </c>
      <c r="C13" s="19" t="s">
        <v>962</v>
      </c>
      <c r="D13" s="19"/>
      <c r="E13" s="13"/>
      <c r="F13" s="20"/>
      <c r="G13" s="23"/>
      <c r="H13" s="13"/>
      <c r="I13" s="13"/>
      <c r="J13" s="21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9" t="s">
        <v>963</v>
      </c>
      <c r="C14" s="9" t="s">
        <v>955</v>
      </c>
      <c r="D14" s="9"/>
      <c r="E14" s="10"/>
      <c r="F14" s="20"/>
      <c r="G14" s="10"/>
      <c r="H14" s="13"/>
      <c r="I14" s="24"/>
      <c r="J14" s="21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19" t="s">
        <v>964</v>
      </c>
      <c r="C15" s="19" t="s">
        <v>965</v>
      </c>
      <c r="D15" s="19"/>
      <c r="E15" s="10"/>
      <c r="F15" s="20"/>
      <c r="G15" s="10"/>
      <c r="H15" s="13"/>
      <c r="I15" s="13"/>
      <c r="J15" s="21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9" t="s">
        <v>966</v>
      </c>
      <c r="C16" s="9" t="s">
        <v>962</v>
      </c>
      <c r="D16" s="9" t="s">
        <v>967</v>
      </c>
      <c r="E16" s="13"/>
      <c r="F16" s="20"/>
      <c r="G16" s="23"/>
      <c r="H16" s="13"/>
      <c r="I16" s="13"/>
      <c r="J16" s="21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19" t="s">
        <v>968</v>
      </c>
      <c r="C17" s="88" t="s">
        <v>969</v>
      </c>
      <c r="D17" s="88" t="s">
        <v>970</v>
      </c>
      <c r="E17" s="10"/>
      <c r="F17" s="20"/>
      <c r="G17" s="10"/>
      <c r="H17" s="13"/>
      <c r="I17" s="13"/>
      <c r="J17" s="21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9" t="s">
        <v>971</v>
      </c>
      <c r="C18" s="9" t="s">
        <v>972</v>
      </c>
      <c r="D18" s="9"/>
      <c r="E18" s="10"/>
      <c r="F18" s="20"/>
      <c r="G18" s="10"/>
      <c r="H18" s="13"/>
      <c r="I18" s="13"/>
      <c r="J18" s="21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19" t="s">
        <v>973</v>
      </c>
      <c r="C19" s="19" t="s">
        <v>974</v>
      </c>
      <c r="D19" s="19"/>
      <c r="E19" s="10"/>
      <c r="F19" s="20"/>
      <c r="G19" s="10"/>
      <c r="H19" s="13"/>
      <c r="I19" s="13"/>
      <c r="J19" s="21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9" t="s">
        <v>975</v>
      </c>
      <c r="C20" s="9" t="s">
        <v>976</v>
      </c>
      <c r="D20" s="9"/>
      <c r="E20" s="13"/>
      <c r="F20" s="20"/>
      <c r="G20" s="23"/>
      <c r="H20" s="13"/>
      <c r="I20" s="13"/>
      <c r="J20" s="21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19" t="s">
        <v>977</v>
      </c>
      <c r="C21" s="19" t="s">
        <v>978</v>
      </c>
      <c r="D21" s="19"/>
      <c r="E21" s="10"/>
      <c r="F21" s="20"/>
      <c r="G21" s="10"/>
      <c r="H21" s="13"/>
      <c r="I21" s="13"/>
      <c r="J21" s="2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9" t="s">
        <v>979</v>
      </c>
      <c r="C22" s="9" t="s">
        <v>980</v>
      </c>
      <c r="D22" s="9"/>
      <c r="E22" s="10"/>
      <c r="F22" s="20"/>
      <c r="G22" s="10"/>
      <c r="H22" s="13"/>
      <c r="I22" s="13"/>
      <c r="J22" s="21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19" t="s">
        <v>981</v>
      </c>
      <c r="C23" s="19" t="s">
        <v>982</v>
      </c>
      <c r="D23" s="19"/>
      <c r="E23" s="10"/>
      <c r="F23" s="20"/>
      <c r="G23" s="10"/>
      <c r="H23" s="13"/>
      <c r="I23" s="13"/>
      <c r="J23" s="21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9" t="s">
        <v>983</v>
      </c>
      <c r="C24" s="9" t="s">
        <v>984</v>
      </c>
      <c r="D24" s="9"/>
      <c r="E24" s="10"/>
      <c r="F24" s="20"/>
      <c r="G24" s="10"/>
      <c r="H24" s="13"/>
      <c r="I24" s="13"/>
      <c r="J24" s="21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19" t="s">
        <v>985</v>
      </c>
      <c r="C25" s="19" t="s">
        <v>986</v>
      </c>
      <c r="D25" s="19"/>
      <c r="E25" s="10"/>
      <c r="F25" s="20"/>
      <c r="G25" s="10"/>
      <c r="H25" s="13"/>
      <c r="I25" s="13"/>
      <c r="J25" s="21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9" t="s">
        <v>987</v>
      </c>
      <c r="C26" s="9" t="s">
        <v>988</v>
      </c>
      <c r="D26" s="9"/>
      <c r="E26" s="10"/>
      <c r="F26" s="20"/>
      <c r="G26" s="10"/>
      <c r="H26" s="13"/>
      <c r="I26" s="13"/>
      <c r="J26" s="2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19" t="s">
        <v>989</v>
      </c>
      <c r="C27" s="19" t="s">
        <v>990</v>
      </c>
      <c r="D27" s="19"/>
      <c r="E27" s="10"/>
      <c r="F27" s="20"/>
      <c r="G27" s="10"/>
      <c r="H27" s="13"/>
      <c r="I27" s="13"/>
      <c r="J27" s="21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9" t="s">
        <v>991</v>
      </c>
      <c r="C28" s="19" t="s">
        <v>992</v>
      </c>
      <c r="D28" s="19"/>
      <c r="E28" s="10"/>
      <c r="F28" s="20"/>
      <c r="G28" s="10"/>
      <c r="H28" s="13"/>
      <c r="I28" s="13"/>
      <c r="J28" s="21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19" t="s">
        <v>993</v>
      </c>
      <c r="C29" s="19" t="s">
        <v>994</v>
      </c>
      <c r="D29" s="19"/>
      <c r="E29" s="13"/>
      <c r="F29" s="20"/>
      <c r="G29" s="23"/>
      <c r="H29" s="13"/>
      <c r="I29" s="13"/>
      <c r="J29" s="21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19" t="s">
        <v>995</v>
      </c>
      <c r="C30" s="19" t="s">
        <v>996</v>
      </c>
      <c r="D30" s="19"/>
      <c r="E30" s="13"/>
      <c r="F30" s="20"/>
      <c r="G30" s="23"/>
      <c r="H30" s="24"/>
      <c r="I30" s="13"/>
      <c r="J30" s="21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19" t="s">
        <v>997</v>
      </c>
      <c r="C31" s="19" t="s">
        <v>998</v>
      </c>
      <c r="D31" s="19"/>
      <c r="E31" s="10"/>
      <c r="F31" s="20"/>
      <c r="G31" s="10"/>
      <c r="H31" s="13"/>
      <c r="I31" s="13"/>
      <c r="J31" s="21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19" t="s">
        <v>999</v>
      </c>
      <c r="C32" s="19" t="s">
        <v>1000</v>
      </c>
      <c r="D32" s="19"/>
      <c r="E32" s="13"/>
      <c r="F32" s="20"/>
      <c r="G32" s="23"/>
      <c r="H32" s="13"/>
      <c r="I32" s="13"/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19" t="s">
        <v>1001</v>
      </c>
      <c r="C33" s="19" t="s">
        <v>1002</v>
      </c>
      <c r="D33" s="19"/>
      <c r="E33" s="27"/>
      <c r="F33" s="20"/>
      <c r="G33" s="10"/>
      <c r="H33" s="13"/>
      <c r="I33" s="13"/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19" t="s">
        <v>1003</v>
      </c>
      <c r="C34" s="19" t="s">
        <v>1004</v>
      </c>
      <c r="D34" s="19"/>
      <c r="E34" s="27"/>
      <c r="F34" s="20"/>
      <c r="G34" s="23"/>
      <c r="H34" s="13"/>
      <c r="I34" s="13"/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19" t="s">
        <v>1005</v>
      </c>
      <c r="C35" s="19" t="s">
        <v>1006</v>
      </c>
      <c r="D35" s="19" t="s">
        <v>967</v>
      </c>
      <c r="E35" s="27"/>
      <c r="F35" s="20"/>
      <c r="G35" s="10"/>
      <c r="H35" s="13"/>
      <c r="I35" s="13"/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19" t="s">
        <v>1007</v>
      </c>
      <c r="C36" s="88" t="s">
        <v>1008</v>
      </c>
      <c r="D36" s="88" t="s">
        <v>1009</v>
      </c>
      <c r="E36" s="27"/>
      <c r="F36" s="20"/>
      <c r="G36" s="23"/>
      <c r="H36" s="13"/>
      <c r="I36" s="13"/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19" t="s">
        <v>1010</v>
      </c>
      <c r="C37" s="19" t="s">
        <v>1011</v>
      </c>
      <c r="D37" s="19" t="s">
        <v>967</v>
      </c>
      <c r="E37" s="27"/>
      <c r="F37" s="20"/>
      <c r="G37" s="10"/>
      <c r="H37" s="13"/>
      <c r="I37" s="13"/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19" t="s">
        <v>1012</v>
      </c>
      <c r="C38" s="88" t="s">
        <v>1013</v>
      </c>
      <c r="D38" s="88" t="s">
        <v>970</v>
      </c>
      <c r="E38" s="27"/>
      <c r="F38" s="20"/>
      <c r="G38" s="23"/>
      <c r="H38" s="13"/>
      <c r="I38" s="13"/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19" t="s">
        <v>1014</v>
      </c>
      <c r="C39" s="19" t="s">
        <v>986</v>
      </c>
      <c r="D39" s="19"/>
      <c r="E39" s="27"/>
      <c r="F39" s="20"/>
      <c r="G39" s="10"/>
      <c r="H39" s="13"/>
      <c r="I39" s="13"/>
      <c r="J39" s="21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19" t="s">
        <v>1015</v>
      </c>
      <c r="C40" s="19" t="s">
        <v>1016</v>
      </c>
      <c r="D40" s="19"/>
      <c r="E40" s="27"/>
      <c r="F40" s="20"/>
      <c r="G40" s="10"/>
      <c r="H40" s="24"/>
      <c r="I40" s="24"/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29" t="s">
        <v>1017</v>
      </c>
      <c r="C41" s="29" t="s">
        <v>1018</v>
      </c>
      <c r="D41" s="29"/>
      <c r="E41" s="30"/>
      <c r="F41" s="31"/>
      <c r="G41" s="32"/>
      <c r="H41" s="33"/>
      <c r="I41" s="33"/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6"/>
      <c r="C42" s="37"/>
      <c r="D42" s="37"/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41"/>
      <c r="C43" s="42"/>
      <c r="D43" s="42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43"/>
      <c r="C44" s="44"/>
      <c r="D44" s="44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41"/>
      <c r="C45" s="42"/>
      <c r="D45" s="42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43"/>
      <c r="C46" s="43"/>
      <c r="D46" s="43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41"/>
      <c r="C47" s="41"/>
      <c r="D47" s="41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43"/>
      <c r="C48" s="43"/>
      <c r="D48" s="43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41"/>
      <c r="C49" s="41"/>
      <c r="D49" s="41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43"/>
      <c r="C50" s="43"/>
      <c r="D50" s="43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41"/>
      <c r="C51" s="41"/>
      <c r="D51" s="41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43"/>
      <c r="C52" s="43"/>
      <c r="D52" s="43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45"/>
      <c r="C53" s="45"/>
      <c r="D53" s="45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46"/>
      <c r="C54" s="46"/>
      <c r="D54" s="46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45"/>
      <c r="C55" s="45"/>
      <c r="D55" s="45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46"/>
      <c r="C56" s="46"/>
      <c r="D56" s="46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45"/>
      <c r="C57" s="45"/>
      <c r="D57" s="45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46"/>
      <c r="C58" s="46"/>
      <c r="D58" s="46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45"/>
      <c r="C59" s="45"/>
      <c r="D59" s="45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46"/>
      <c r="C60" s="46"/>
      <c r="D60" s="46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45"/>
      <c r="C61" s="45"/>
      <c r="D61" s="45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46"/>
      <c r="C62" s="46"/>
      <c r="D62" s="46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45"/>
      <c r="C63" s="45"/>
      <c r="D63" s="45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46"/>
      <c r="C64" s="46"/>
      <c r="D64" s="46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45"/>
      <c r="C65" s="45"/>
      <c r="D65" s="45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46"/>
      <c r="C66" s="46"/>
      <c r="D66" s="46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45"/>
      <c r="C67" s="45"/>
      <c r="D67" s="45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46"/>
      <c r="C68" s="46"/>
      <c r="D68" s="46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45"/>
      <c r="C69" s="45"/>
      <c r="D69" s="45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46"/>
      <c r="C70" s="46"/>
      <c r="D70" s="46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45"/>
      <c r="C71" s="45"/>
      <c r="D71" s="45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46"/>
      <c r="C72" s="46"/>
      <c r="D72" s="46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45"/>
      <c r="C73" s="45"/>
      <c r="D73" s="45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46"/>
      <c r="C74" s="46"/>
      <c r="D74" s="46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45"/>
      <c r="C75" s="45"/>
      <c r="D75" s="45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46"/>
      <c r="C76" s="46"/>
      <c r="D76" s="46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45"/>
      <c r="C77" s="45"/>
      <c r="D77" s="45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46"/>
      <c r="C78" s="46"/>
      <c r="D78" s="46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45"/>
      <c r="C79" s="45"/>
      <c r="D79" s="45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46"/>
      <c r="C80" s="46"/>
      <c r="D80" s="46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45"/>
      <c r="C81" s="45"/>
      <c r="D81" s="45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46"/>
      <c r="C82" s="46"/>
      <c r="D82" s="46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1019</v>
      </c>
      <c r="C2" s="9" t="s">
        <v>1020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1021</v>
      </c>
      <c r="C3" s="19" t="s">
        <v>1022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1023</v>
      </c>
      <c r="C4" s="22" t="s">
        <v>1024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1025</v>
      </c>
      <c r="C5" s="22" t="s">
        <v>1026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1027</v>
      </c>
      <c r="C6" s="22" t="s">
        <v>1028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1029</v>
      </c>
      <c r="C7" s="19" t="s">
        <v>1026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1030</v>
      </c>
      <c r="C8" s="9" t="s">
        <v>1031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1032</v>
      </c>
      <c r="C9" s="19" t="s">
        <v>1033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1032</v>
      </c>
      <c r="C10" s="9" t="s">
        <v>1034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1035</v>
      </c>
      <c r="C11" s="19" t="s">
        <v>1036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1037</v>
      </c>
      <c r="C12" s="9" t="s">
        <v>1038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1039</v>
      </c>
      <c r="C13" s="19" t="s">
        <v>1040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669</v>
      </c>
      <c r="C14" s="9" t="s">
        <v>1041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1042</v>
      </c>
      <c r="C15" s="19" t="s">
        <v>1043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1044</v>
      </c>
      <c r="C16" s="9" t="s">
        <v>1045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1046</v>
      </c>
      <c r="C17" s="19" t="s">
        <v>1047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1048</v>
      </c>
      <c r="C18" s="9" t="s">
        <v>1049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1050</v>
      </c>
      <c r="C19" s="19" t="s">
        <v>1051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1052</v>
      </c>
      <c r="C20" s="9" t="s">
        <v>1053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1054</v>
      </c>
      <c r="C21" s="19" t="s">
        <v>1055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1056</v>
      </c>
      <c r="C22" s="9" t="s">
        <v>1057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1058</v>
      </c>
      <c r="C23" s="19" t="s">
        <v>1059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1060</v>
      </c>
      <c r="C24" s="9" t="s">
        <v>1061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710</v>
      </c>
      <c r="C25" s="19" t="s">
        <v>1062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1063</v>
      </c>
      <c r="C26" s="9" t="s">
        <v>443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1064</v>
      </c>
      <c r="C27" s="19" t="s">
        <v>1065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1066</v>
      </c>
      <c r="C28" s="9" t="s">
        <v>1067</v>
      </c>
      <c r="D28" s="9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1058</v>
      </c>
      <c r="C29" s="19" t="s">
        <v>1068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66" t="s">
        <v>1069</v>
      </c>
      <c r="C30" s="9" t="s">
        <v>1070</v>
      </c>
      <c r="D30" s="25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1071</v>
      </c>
      <c r="C31" s="19" t="s">
        <v>1072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1073</v>
      </c>
      <c r="C32" s="9" t="s">
        <v>1074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1075</v>
      </c>
      <c r="C33" s="19" t="s">
        <v>1076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1077</v>
      </c>
      <c r="C34" s="9" t="s">
        <v>1078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68" t="s">
        <v>1079</v>
      </c>
      <c r="C35" s="19" t="s">
        <v>1080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1081</v>
      </c>
      <c r="C36" s="9" t="s">
        <v>1082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1083</v>
      </c>
      <c r="C37" s="68" t="s">
        <v>1084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1085</v>
      </c>
      <c r="C38" s="9" t="s">
        <v>1086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1087</v>
      </c>
      <c r="C39" s="19" t="s">
        <v>1026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1088</v>
      </c>
      <c r="C40" s="9" t="s">
        <v>1089</v>
      </c>
      <c r="D40" s="27" t="s">
        <v>1009</v>
      </c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693</v>
      </c>
      <c r="C41" s="29" t="s">
        <v>1090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1091</v>
      </c>
      <c r="C2" s="9" t="s">
        <v>1092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1093</v>
      </c>
      <c r="C3" s="19" t="s">
        <v>1094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1083</v>
      </c>
      <c r="C4" s="22" t="s">
        <v>1095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1096</v>
      </c>
      <c r="C5" s="22" t="s">
        <v>1097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1058</v>
      </c>
      <c r="C6" s="22" t="s">
        <v>1098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681</v>
      </c>
      <c r="C7" s="19" t="s">
        <v>1099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1100</v>
      </c>
      <c r="C8" s="9" t="s">
        <v>1101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1102</v>
      </c>
      <c r="C9" s="19" t="s">
        <v>1059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1103</v>
      </c>
      <c r="C10" s="9" t="s">
        <v>1101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1104</v>
      </c>
      <c r="C11" s="19" t="s">
        <v>703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1105</v>
      </c>
      <c r="C12" s="9" t="s">
        <v>1106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1032</v>
      </c>
      <c r="C13" s="19" t="s">
        <v>1107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1108</v>
      </c>
      <c r="C14" s="9" t="s">
        <v>1109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1110</v>
      </c>
      <c r="C15" s="19" t="s">
        <v>1111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430</v>
      </c>
      <c r="C16" s="9" t="s">
        <v>1111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1081</v>
      </c>
      <c r="C17" s="19" t="s">
        <v>1112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1113</v>
      </c>
      <c r="C18" s="9" t="s">
        <v>593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1114</v>
      </c>
      <c r="C19" s="19" t="s">
        <v>711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1115</v>
      </c>
      <c r="C20" s="9" t="s">
        <v>711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1116</v>
      </c>
      <c r="C21" s="19" t="s">
        <v>1117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1118</v>
      </c>
      <c r="C22" s="9" t="s">
        <v>1098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1119</v>
      </c>
      <c r="C23" s="19" t="s">
        <v>1099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1120</v>
      </c>
      <c r="C24" s="9" t="s">
        <v>711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648</v>
      </c>
      <c r="C25" s="19" t="s">
        <v>1121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1122</v>
      </c>
      <c r="C26" s="9" t="s">
        <v>1123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" t="s">
        <v>1124</v>
      </c>
      <c r="C2" s="9" t="s">
        <v>1125</v>
      </c>
      <c r="D2" s="9"/>
      <c r="E2" s="27" t="s">
        <v>1126</v>
      </c>
      <c r="F2" s="11" t="s">
        <v>1127</v>
      </c>
      <c r="G2" s="89" t="s">
        <v>1128</v>
      </c>
      <c r="H2" s="13" t="s">
        <v>9</v>
      </c>
      <c r="I2" s="14" t="s">
        <v>454</v>
      </c>
      <c r="J2" s="62" t="s">
        <v>1129</v>
      </c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19" t="s">
        <v>1130</v>
      </c>
      <c r="C3" s="19" t="s">
        <v>1125</v>
      </c>
      <c r="D3" s="19"/>
      <c r="E3" s="27" t="s">
        <v>1126</v>
      </c>
      <c r="F3" s="20" t="s">
        <v>1127</v>
      </c>
      <c r="G3" s="27" t="s">
        <v>1128</v>
      </c>
      <c r="H3" s="13" t="s">
        <v>9</v>
      </c>
      <c r="I3" s="13" t="s">
        <v>454</v>
      </c>
      <c r="J3" s="62" t="s">
        <v>1129</v>
      </c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2" t="s">
        <v>1131</v>
      </c>
      <c r="C4" s="22" t="s">
        <v>1132</v>
      </c>
      <c r="D4" s="22"/>
      <c r="E4" s="10"/>
      <c r="F4" s="20" t="s">
        <v>1127</v>
      </c>
      <c r="G4" s="23" t="s">
        <v>1128</v>
      </c>
      <c r="H4" s="13" t="s">
        <v>9</v>
      </c>
      <c r="I4" s="13" t="s">
        <v>457</v>
      </c>
      <c r="J4" s="62" t="s">
        <v>1129</v>
      </c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2" t="s">
        <v>1133</v>
      </c>
      <c r="C5" s="22" t="s">
        <v>1132</v>
      </c>
      <c r="D5" s="22"/>
      <c r="E5" s="10"/>
      <c r="F5" s="20" t="s">
        <v>1134</v>
      </c>
      <c r="G5" s="23" t="s">
        <v>1135</v>
      </c>
      <c r="H5" s="13" t="s">
        <v>6</v>
      </c>
      <c r="I5" s="13" t="s">
        <v>576</v>
      </c>
      <c r="J5" s="62" t="s">
        <v>1129</v>
      </c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2" t="s">
        <v>1136</v>
      </c>
      <c r="C6" s="22" t="s">
        <v>1137</v>
      </c>
      <c r="D6" s="22"/>
      <c r="E6" s="10"/>
      <c r="F6" s="20" t="s">
        <v>1127</v>
      </c>
      <c r="G6" s="27" t="s">
        <v>1128</v>
      </c>
      <c r="H6" s="13" t="s">
        <v>9</v>
      </c>
      <c r="I6" s="13" t="s">
        <v>457</v>
      </c>
      <c r="J6" s="62" t="s">
        <v>1129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2" t="s">
        <v>1138</v>
      </c>
      <c r="C7" s="19" t="s">
        <v>1125</v>
      </c>
      <c r="D7" s="19"/>
      <c r="E7" s="13"/>
      <c r="F7" s="20" t="s">
        <v>1127</v>
      </c>
      <c r="G7" s="23" t="s">
        <v>1128</v>
      </c>
      <c r="H7" s="13" t="s">
        <v>9</v>
      </c>
      <c r="I7" s="13" t="s">
        <v>457</v>
      </c>
      <c r="J7" s="62" t="s">
        <v>1129</v>
      </c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2" t="s">
        <v>1139</v>
      </c>
      <c r="C8" s="9" t="s">
        <v>1125</v>
      </c>
      <c r="D8" s="9"/>
      <c r="E8" s="10"/>
      <c r="F8" s="20" t="s">
        <v>1127</v>
      </c>
      <c r="G8" s="27" t="s">
        <v>1128</v>
      </c>
      <c r="H8" s="13" t="s">
        <v>9</v>
      </c>
      <c r="I8" s="13" t="s">
        <v>457</v>
      </c>
      <c r="J8" s="62" t="s">
        <v>1129</v>
      </c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19" t="s">
        <v>1140</v>
      </c>
      <c r="C9" s="19" t="s">
        <v>495</v>
      </c>
      <c r="D9" s="19" t="s">
        <v>967</v>
      </c>
      <c r="E9" s="27" t="s">
        <v>9</v>
      </c>
      <c r="F9" s="20" t="s">
        <v>1141</v>
      </c>
      <c r="G9" s="23" t="s">
        <v>1142</v>
      </c>
      <c r="H9" s="13" t="s">
        <v>6</v>
      </c>
      <c r="I9" s="13" t="s">
        <v>454</v>
      </c>
      <c r="J9" s="62" t="s">
        <v>1129</v>
      </c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9" t="s">
        <v>1143</v>
      </c>
      <c r="C10" s="9" t="s">
        <v>1125</v>
      </c>
      <c r="D10" s="9"/>
      <c r="E10" s="10"/>
      <c r="F10" s="20" t="s">
        <v>1127</v>
      </c>
      <c r="G10" s="27" t="s">
        <v>1144</v>
      </c>
      <c r="H10" s="13" t="s">
        <v>9</v>
      </c>
      <c r="I10" s="13" t="s">
        <v>457</v>
      </c>
      <c r="J10" s="62" t="s">
        <v>1129</v>
      </c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19" t="s">
        <v>1145</v>
      </c>
      <c r="C11" s="19" t="s">
        <v>1146</v>
      </c>
      <c r="D11" s="19"/>
      <c r="E11" s="27" t="s">
        <v>1147</v>
      </c>
      <c r="F11" s="20" t="s">
        <v>1127</v>
      </c>
      <c r="G11" s="27" t="s">
        <v>1148</v>
      </c>
      <c r="H11" s="13" t="s">
        <v>8</v>
      </c>
      <c r="I11" s="13" t="s">
        <v>576</v>
      </c>
      <c r="J11" s="62" t="s">
        <v>1129</v>
      </c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9" t="s">
        <v>1149</v>
      </c>
      <c r="C12" s="9" t="s">
        <v>1125</v>
      </c>
      <c r="D12" s="9"/>
      <c r="E12" s="10"/>
      <c r="F12" s="20" t="s">
        <v>1127</v>
      </c>
      <c r="G12" s="10"/>
      <c r="H12" s="13" t="s">
        <v>7</v>
      </c>
      <c r="I12" s="13" t="s">
        <v>457</v>
      </c>
      <c r="J12" s="62" t="s">
        <v>1129</v>
      </c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19" t="s">
        <v>1150</v>
      </c>
      <c r="C13" s="19" t="s">
        <v>1125</v>
      </c>
      <c r="D13" s="19"/>
      <c r="E13" s="27" t="s">
        <v>9</v>
      </c>
      <c r="F13" s="20" t="s">
        <v>1141</v>
      </c>
      <c r="G13" s="23" t="s">
        <v>1151</v>
      </c>
      <c r="H13" s="13" t="s">
        <v>9</v>
      </c>
      <c r="I13" s="13" t="s">
        <v>576</v>
      </c>
      <c r="J13" s="62" t="s">
        <v>1129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9" t="s">
        <v>1152</v>
      </c>
      <c r="C14" s="9" t="s">
        <v>1153</v>
      </c>
      <c r="D14" s="9"/>
      <c r="E14" s="27" t="s">
        <v>9</v>
      </c>
      <c r="F14" s="20" t="s">
        <v>1127</v>
      </c>
      <c r="G14" s="27" t="s">
        <v>1151</v>
      </c>
      <c r="H14" s="13" t="s">
        <v>8</v>
      </c>
      <c r="I14" s="13" t="s">
        <v>457</v>
      </c>
      <c r="J14" s="62" t="s">
        <v>1129</v>
      </c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19" t="s">
        <v>1154</v>
      </c>
      <c r="C15" s="19" t="s">
        <v>738</v>
      </c>
      <c r="D15" s="19"/>
      <c r="E15" s="27" t="s">
        <v>1155</v>
      </c>
      <c r="F15" s="20" t="s">
        <v>1156</v>
      </c>
      <c r="G15" s="27" t="s">
        <v>1157</v>
      </c>
      <c r="H15" s="13" t="s">
        <v>4</v>
      </c>
      <c r="I15" s="13" t="s">
        <v>454</v>
      </c>
      <c r="J15" s="62" t="s">
        <v>1129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9" t="s">
        <v>1158</v>
      </c>
      <c r="C16" s="88" t="s">
        <v>928</v>
      </c>
      <c r="D16" s="88" t="s">
        <v>1159</v>
      </c>
      <c r="E16" s="13"/>
      <c r="F16" s="20" t="s">
        <v>1156</v>
      </c>
      <c r="G16" s="23" t="s">
        <v>928</v>
      </c>
      <c r="H16" s="13" t="s">
        <v>4</v>
      </c>
      <c r="I16" s="13" t="s">
        <v>454</v>
      </c>
      <c r="J16" s="62" t="s">
        <v>1129</v>
      </c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19" t="s">
        <v>1160</v>
      </c>
      <c r="C17" s="19" t="s">
        <v>1161</v>
      </c>
      <c r="D17" s="19"/>
      <c r="E17" s="10"/>
      <c r="F17" s="20" t="s">
        <v>1156</v>
      </c>
      <c r="G17" s="27" t="s">
        <v>1162</v>
      </c>
      <c r="H17" s="13" t="s">
        <v>4</v>
      </c>
      <c r="I17" s="13" t="s">
        <v>576</v>
      </c>
      <c r="J17" s="62" t="s">
        <v>1129</v>
      </c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9" t="s">
        <v>1163</v>
      </c>
      <c r="C18" s="9" t="s">
        <v>1164</v>
      </c>
      <c r="D18" s="9"/>
      <c r="E18" s="10"/>
      <c r="F18" s="20" t="s">
        <v>1141</v>
      </c>
      <c r="G18" s="27" t="s">
        <v>1165</v>
      </c>
      <c r="H18" s="13" t="s">
        <v>5</v>
      </c>
      <c r="I18" s="13" t="s">
        <v>457</v>
      </c>
      <c r="J18" s="62" t="s">
        <v>1129</v>
      </c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19" t="s">
        <v>1166</v>
      </c>
      <c r="C19" s="19" t="s">
        <v>1146</v>
      </c>
      <c r="D19" s="19"/>
      <c r="E19" s="27" t="s">
        <v>9</v>
      </c>
      <c r="F19" s="20" t="s">
        <v>1127</v>
      </c>
      <c r="G19" s="27" t="s">
        <v>1151</v>
      </c>
      <c r="H19" s="13" t="s">
        <v>9</v>
      </c>
      <c r="I19" s="13" t="s">
        <v>576</v>
      </c>
      <c r="J19" s="62" t="s">
        <v>1129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9" t="s">
        <v>1167</v>
      </c>
      <c r="C20" s="9" t="s">
        <v>711</v>
      </c>
      <c r="D20" s="9"/>
      <c r="E20" s="13"/>
      <c r="F20" s="20"/>
      <c r="G20" s="23"/>
      <c r="H20" s="13" t="s">
        <v>8</v>
      </c>
      <c r="I20" s="13" t="s">
        <v>457</v>
      </c>
      <c r="J20" s="62" t="s">
        <v>1129</v>
      </c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19" t="s">
        <v>1168</v>
      </c>
      <c r="C21" s="88" t="s">
        <v>1169</v>
      </c>
      <c r="D21" s="88" t="s">
        <v>1170</v>
      </c>
      <c r="E21" s="10"/>
      <c r="F21" s="20"/>
      <c r="G21" s="10"/>
      <c r="H21" s="13" t="s">
        <v>8</v>
      </c>
      <c r="I21" s="13" t="s">
        <v>457</v>
      </c>
      <c r="J21" s="62" t="s">
        <v>1129</v>
      </c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9" t="s">
        <v>1171</v>
      </c>
      <c r="C22" s="9" t="s">
        <v>711</v>
      </c>
      <c r="D22" s="9"/>
      <c r="E22" s="10"/>
      <c r="F22" s="20"/>
      <c r="G22" s="10"/>
      <c r="H22" s="13" t="s">
        <v>8</v>
      </c>
      <c r="I22" s="13" t="s">
        <v>454</v>
      </c>
      <c r="J22" s="62" t="s">
        <v>1129</v>
      </c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19" t="s">
        <v>1172</v>
      </c>
      <c r="C23" s="9" t="s">
        <v>1146</v>
      </c>
      <c r="D23" s="19"/>
      <c r="E23" s="10"/>
      <c r="F23" s="20" t="s">
        <v>1127</v>
      </c>
      <c r="G23" s="27" t="s">
        <v>1151</v>
      </c>
      <c r="H23" s="13" t="s">
        <v>5</v>
      </c>
      <c r="I23" s="13" t="s">
        <v>454</v>
      </c>
      <c r="J23" s="62" t="s">
        <v>1129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9" t="s">
        <v>1173</v>
      </c>
      <c r="C24" s="9" t="s">
        <v>711</v>
      </c>
      <c r="D24" s="9"/>
      <c r="E24" s="10"/>
      <c r="F24" s="20"/>
      <c r="G24" s="27" t="s">
        <v>1174</v>
      </c>
      <c r="H24" s="13" t="s">
        <v>6</v>
      </c>
      <c r="I24" s="13" t="s">
        <v>576</v>
      </c>
      <c r="J24" s="62" t="s">
        <v>1129</v>
      </c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19" t="s">
        <v>1175</v>
      </c>
      <c r="C25" s="19" t="s">
        <v>1176</v>
      </c>
      <c r="D25" s="19"/>
      <c r="E25" s="10"/>
      <c r="F25" s="20" t="s">
        <v>1127</v>
      </c>
      <c r="G25" s="10"/>
      <c r="H25" s="13" t="s">
        <v>8</v>
      </c>
      <c r="I25" s="13" t="s">
        <v>457</v>
      </c>
      <c r="J25" s="62" t="s">
        <v>1129</v>
      </c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9" t="s">
        <v>1177</v>
      </c>
      <c r="C26" s="9" t="s">
        <v>1125</v>
      </c>
      <c r="D26" s="9"/>
      <c r="E26" s="10"/>
      <c r="F26" s="20" t="s">
        <v>1127</v>
      </c>
      <c r="G26" s="27" t="s">
        <v>1151</v>
      </c>
      <c r="H26" s="13" t="s">
        <v>8</v>
      </c>
      <c r="I26" s="13" t="s">
        <v>454</v>
      </c>
      <c r="J26" s="62" t="s">
        <v>1129</v>
      </c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19" t="s">
        <v>1178</v>
      </c>
      <c r="C27" s="19" t="s">
        <v>1179</v>
      </c>
      <c r="D27" s="19"/>
      <c r="E27" s="10"/>
      <c r="F27" s="20" t="s">
        <v>1127</v>
      </c>
      <c r="G27" s="27" t="s">
        <v>1128</v>
      </c>
      <c r="H27" s="13" t="s">
        <v>9</v>
      </c>
      <c r="I27" s="13" t="s">
        <v>457</v>
      </c>
      <c r="J27" s="62" t="s">
        <v>1129</v>
      </c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9" t="s">
        <v>1180</v>
      </c>
      <c r="C28" s="25" t="s">
        <v>1125</v>
      </c>
      <c r="D28" s="25"/>
      <c r="E28" s="10"/>
      <c r="F28" s="20" t="s">
        <v>1127</v>
      </c>
      <c r="G28" s="27" t="s">
        <v>1151</v>
      </c>
      <c r="H28" s="13" t="s">
        <v>9</v>
      </c>
      <c r="I28" s="13" t="s">
        <v>454</v>
      </c>
      <c r="J28" s="62" t="s">
        <v>1129</v>
      </c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19" t="s">
        <v>1181</v>
      </c>
      <c r="C29" s="26" t="s">
        <v>928</v>
      </c>
      <c r="D29" s="26" t="s">
        <v>1182</v>
      </c>
      <c r="E29" s="13"/>
      <c r="F29" s="20" t="s">
        <v>1183</v>
      </c>
      <c r="G29" s="23"/>
      <c r="H29" s="13" t="s">
        <v>8</v>
      </c>
      <c r="I29" s="13" t="s">
        <v>457</v>
      </c>
      <c r="J29" s="62" t="s">
        <v>1129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25" t="s">
        <v>1184</v>
      </c>
      <c r="C30" s="9" t="s">
        <v>1146</v>
      </c>
      <c r="D30" s="9"/>
      <c r="E30" s="13"/>
      <c r="F30" s="20" t="s">
        <v>1127</v>
      </c>
      <c r="G30" s="23"/>
      <c r="H30" s="13" t="s">
        <v>8</v>
      </c>
      <c r="I30" s="13" t="s">
        <v>457</v>
      </c>
      <c r="J30" s="62" t="s">
        <v>1129</v>
      </c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19" t="s">
        <v>1185</v>
      </c>
      <c r="C31" s="19" t="s">
        <v>1125</v>
      </c>
      <c r="D31" s="19"/>
      <c r="E31" s="10"/>
      <c r="F31" s="20" t="s">
        <v>1127</v>
      </c>
      <c r="G31" s="10"/>
      <c r="H31" s="13" t="s">
        <v>8</v>
      </c>
      <c r="I31" s="13" t="s">
        <v>457</v>
      </c>
      <c r="J31" s="62" t="s">
        <v>1129</v>
      </c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9" t="s">
        <v>1186</v>
      </c>
      <c r="C32" s="88" t="s">
        <v>621</v>
      </c>
      <c r="D32" s="88" t="s">
        <v>1187</v>
      </c>
      <c r="E32" s="13"/>
      <c r="F32" s="20"/>
      <c r="G32" s="23"/>
      <c r="H32" s="13"/>
      <c r="I32" s="13"/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19" t="s">
        <v>1188</v>
      </c>
      <c r="C33" s="19" t="s">
        <v>1189</v>
      </c>
      <c r="D33" s="19"/>
      <c r="E33" s="27"/>
      <c r="F33" s="20"/>
      <c r="G33" s="10"/>
      <c r="H33" s="13"/>
      <c r="I33" s="13"/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9" t="s">
        <v>1190</v>
      </c>
      <c r="C34" s="9" t="s">
        <v>1191</v>
      </c>
      <c r="D34" s="9" t="s">
        <v>967</v>
      </c>
      <c r="E34" s="27"/>
      <c r="F34" s="20"/>
      <c r="G34" s="23"/>
      <c r="H34" s="13"/>
      <c r="I34" s="13"/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90" t="s">
        <v>1192</v>
      </c>
      <c r="C35" s="19" t="s">
        <v>711</v>
      </c>
      <c r="D35" s="19"/>
      <c r="E35" s="27"/>
      <c r="F35" s="20"/>
      <c r="G35" s="10"/>
      <c r="H35" s="13"/>
      <c r="I35" s="13"/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9" t="s">
        <v>1193</v>
      </c>
      <c r="C36" s="9" t="s">
        <v>1194</v>
      </c>
      <c r="D36" s="9"/>
      <c r="E36" s="27"/>
      <c r="F36" s="20"/>
      <c r="G36" s="23"/>
      <c r="H36" s="13"/>
      <c r="I36" s="13"/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19"/>
      <c r="C37" s="26"/>
      <c r="D37" s="26"/>
      <c r="E37" s="27"/>
      <c r="F37" s="20"/>
      <c r="G37" s="10"/>
      <c r="H37" s="13"/>
      <c r="I37" s="13"/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9"/>
      <c r="C38" s="9"/>
      <c r="D38" s="9"/>
      <c r="E38" s="27"/>
      <c r="F38" s="20"/>
      <c r="G38" s="23"/>
      <c r="H38" s="13"/>
      <c r="I38" s="13"/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19"/>
      <c r="C39" s="19"/>
      <c r="D39" s="19"/>
      <c r="E39" s="27"/>
      <c r="F39" s="20"/>
      <c r="G39" s="10"/>
      <c r="H39" s="13"/>
      <c r="I39" s="13"/>
      <c r="J39" s="21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9"/>
      <c r="C40" s="9"/>
      <c r="D40" s="9"/>
      <c r="E40" s="27"/>
      <c r="F40" s="20"/>
      <c r="G40" s="10"/>
      <c r="H40" s="24"/>
      <c r="I40" s="24"/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29"/>
      <c r="C41" s="29"/>
      <c r="D41" s="29"/>
      <c r="E41" s="30"/>
      <c r="F41" s="31"/>
      <c r="G41" s="32"/>
      <c r="H41" s="33"/>
      <c r="I41" s="33"/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6"/>
      <c r="C42" s="37"/>
      <c r="D42" s="37"/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41"/>
      <c r="C43" s="42"/>
      <c r="D43" s="42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43"/>
      <c r="C44" s="44"/>
      <c r="D44" s="44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41"/>
      <c r="C45" s="42"/>
      <c r="D45" s="42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43"/>
      <c r="C46" s="43"/>
      <c r="D46" s="43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41"/>
      <c r="C47" s="41"/>
      <c r="D47" s="41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43"/>
      <c r="C48" s="43"/>
      <c r="D48" s="43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41"/>
      <c r="C49" s="41"/>
      <c r="D49" s="41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43"/>
      <c r="C50" s="43"/>
      <c r="D50" s="43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41"/>
      <c r="C51" s="41"/>
      <c r="D51" s="41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43"/>
      <c r="C52" s="43"/>
      <c r="D52" s="43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45"/>
      <c r="C53" s="45"/>
      <c r="D53" s="45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46"/>
      <c r="C54" s="46"/>
      <c r="D54" s="46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45"/>
      <c r="C55" s="45"/>
      <c r="D55" s="45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46"/>
      <c r="C56" s="46"/>
      <c r="D56" s="46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45"/>
      <c r="C57" s="45"/>
      <c r="D57" s="45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46"/>
      <c r="C58" s="46"/>
      <c r="D58" s="46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45"/>
      <c r="C59" s="45"/>
      <c r="D59" s="45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46"/>
      <c r="C60" s="46"/>
      <c r="D60" s="46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45"/>
      <c r="C61" s="45"/>
      <c r="D61" s="45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46"/>
      <c r="C62" s="46"/>
      <c r="D62" s="46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45"/>
      <c r="C63" s="45"/>
      <c r="D63" s="45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46"/>
      <c r="C64" s="46"/>
      <c r="D64" s="46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45"/>
      <c r="C65" s="45"/>
      <c r="D65" s="45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46"/>
      <c r="C66" s="46"/>
      <c r="D66" s="46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45"/>
      <c r="C67" s="45"/>
      <c r="D67" s="45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46"/>
      <c r="C68" s="46"/>
      <c r="D68" s="46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45"/>
      <c r="C69" s="45"/>
      <c r="D69" s="45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46"/>
      <c r="C70" s="46"/>
      <c r="D70" s="46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45"/>
      <c r="C71" s="45"/>
      <c r="D71" s="45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46"/>
      <c r="C72" s="46"/>
      <c r="D72" s="46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45"/>
      <c r="C73" s="45"/>
      <c r="D73" s="45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46"/>
      <c r="C74" s="46"/>
      <c r="D74" s="46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45"/>
      <c r="C75" s="45"/>
      <c r="D75" s="45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46"/>
      <c r="C76" s="46"/>
      <c r="D76" s="46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45"/>
      <c r="C77" s="45"/>
      <c r="D77" s="45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46"/>
      <c r="C78" s="46"/>
      <c r="D78" s="46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45"/>
      <c r="C79" s="45"/>
      <c r="D79" s="45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46"/>
      <c r="C80" s="46"/>
      <c r="D80" s="46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45"/>
      <c r="C81" s="45"/>
      <c r="D81" s="45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46"/>
      <c r="C82" s="46"/>
      <c r="D82" s="46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1195</v>
      </c>
      <c r="C2" s="9" t="s">
        <v>1196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/>
      <c r="C3" s="19"/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/>
      <c r="C4" s="22"/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/>
      <c r="C5" s="22"/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/>
      <c r="C6" s="22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/>
      <c r="C7" s="19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/>
      <c r="C8" s="9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/>
      <c r="C9" s="19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/>
      <c r="C10" s="9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/>
      <c r="C11" s="19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/>
      <c r="C12" s="9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/>
      <c r="C13" s="19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/>
      <c r="C14" s="9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/>
      <c r="C15" s="19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/>
      <c r="C16" s="9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/>
      <c r="C17" s="19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/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/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/>
      <c r="C20" s="9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/>
      <c r="C21" s="19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/>
      <c r="C22" s="9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/>
      <c r="C23" s="19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/>
      <c r="C24" s="9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/>
      <c r="C25" s="19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/>
      <c r="C26" s="9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3" width="21.25"/>
    <col customWidth="1" min="4" max="4" width="26.5"/>
    <col customWidth="1" min="5" max="5" width="20.38"/>
    <col customWidth="1" min="6" max="6" width="25.25"/>
    <col customWidth="1" min="7" max="7" width="22.13"/>
  </cols>
  <sheetData>
    <row r="1" ht="22.5" customHeight="1">
      <c r="A1" s="6" t="s">
        <v>1197</v>
      </c>
      <c r="B1" s="6" t="s">
        <v>1198</v>
      </c>
      <c r="C1" s="5" t="s">
        <v>1199</v>
      </c>
      <c r="D1" s="5" t="s">
        <v>1200</v>
      </c>
      <c r="E1" s="5" t="s">
        <v>1201</v>
      </c>
      <c r="F1" s="6" t="s">
        <v>1202</v>
      </c>
      <c r="G1" s="5" t="s">
        <v>1203</v>
      </c>
    </row>
    <row r="2" ht="22.5" customHeight="1">
      <c r="A2" s="89" t="s">
        <v>1197</v>
      </c>
      <c r="B2" s="89">
        <f t="shared" ref="B2:B6" si="1">counta(C2:G2)</f>
        <v>1</v>
      </c>
      <c r="C2" s="89" t="str">
        <f>IFERROR(__xludf.DUMMYFUNCTION("iferror(transpose(filter('小中 貴晃'!B:B,'小中 貴晃'!G:G=""提案"")),""なし"")"),"なし")</f>
        <v>なし</v>
      </c>
      <c r="D2" s="89"/>
      <c r="E2" s="11"/>
      <c r="F2" s="12"/>
      <c r="G2" s="15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22.5" customHeight="1">
      <c r="A3" s="27" t="s">
        <v>2</v>
      </c>
      <c r="B3" s="27">
        <f t="shared" si="1"/>
        <v>1</v>
      </c>
      <c r="C3" s="27" t="str">
        <f>IFERROR(__xludf.DUMMYFUNCTION("iferror(transpose(filter('小中 貴晃'!B:B,'小中 貴晃'!G:G=""リード"")),""なし"")"),"なし")</f>
        <v>なし</v>
      </c>
      <c r="D3" s="27"/>
      <c r="E3" s="20"/>
      <c r="F3" s="10"/>
      <c r="G3" s="21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22.5" customHeight="1">
      <c r="A4" s="27" t="s">
        <v>6</v>
      </c>
      <c r="B4" s="27">
        <f t="shared" si="1"/>
        <v>1</v>
      </c>
      <c r="C4" s="27" t="str">
        <f>IFERROR(__xludf.DUMMYFUNCTION("iferror(transpose(filter('小中 貴晃'!B:B,'小中 貴晃'!G:G=""進行中"")),""なし"")"),"なし")</f>
        <v>なし</v>
      </c>
      <c r="D4" s="27"/>
      <c r="E4" s="20"/>
      <c r="F4" s="23"/>
      <c r="G4" s="21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22.5" customHeight="1">
      <c r="A5" s="27" t="s">
        <v>7</v>
      </c>
      <c r="B5" s="27">
        <f t="shared" si="1"/>
        <v>1</v>
      </c>
      <c r="C5" s="27" t="str">
        <f>IFERROR(__xludf.DUMMYFUNCTION("iferror(transpose(filter('小中 貴晃'!B:B,'小中 貴晃'!G:G=""課題確認"")),""なし"")"),"なし")</f>
        <v>なし</v>
      </c>
      <c r="D5" s="27"/>
      <c r="E5" s="20"/>
      <c r="F5" s="23"/>
      <c r="G5" s="21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22.5" customHeight="1">
      <c r="A6" s="27" t="s">
        <v>8</v>
      </c>
      <c r="B6" s="27">
        <f t="shared" si="1"/>
        <v>1</v>
      </c>
      <c r="C6" s="27" t="str">
        <f>IFERROR(__xludf.DUMMYFUNCTION("iferror(transpose(filter('小中 貴晃'!B:B,'小中 貴晃'!G:G=""アクション待ち"")),""なし"")"),"なし")</f>
        <v>なし</v>
      </c>
      <c r="D6" s="10"/>
      <c r="E6" s="20"/>
      <c r="F6" s="10"/>
      <c r="G6" s="21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22.5" customHeight="1">
      <c r="A7" s="27"/>
      <c r="B7" s="27"/>
      <c r="C7" s="27"/>
      <c r="D7" s="13"/>
      <c r="E7" s="20"/>
      <c r="F7" s="23"/>
      <c r="G7" s="21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22.5" customHeight="1">
      <c r="A8" s="27"/>
      <c r="B8" s="27"/>
      <c r="C8" s="27"/>
      <c r="D8" s="10"/>
      <c r="E8" s="20"/>
      <c r="F8" s="10"/>
      <c r="G8" s="21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22.5" customHeight="1">
      <c r="A9" s="27" t="s">
        <v>1204</v>
      </c>
      <c r="B9" s="27"/>
      <c r="C9" s="27"/>
      <c r="D9" s="13"/>
      <c r="E9" s="20"/>
      <c r="F9" s="23"/>
      <c r="G9" s="21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22.5" customHeight="1">
      <c r="A10" s="91" t="s">
        <v>1205</v>
      </c>
      <c r="B10" s="27"/>
      <c r="C10" s="27"/>
      <c r="D10" s="10"/>
      <c r="E10" s="20"/>
      <c r="F10" s="10"/>
      <c r="G10" s="21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22.5" customHeight="1">
      <c r="A11" s="27"/>
      <c r="B11" s="27"/>
      <c r="C11" s="27"/>
      <c r="D11" s="10"/>
      <c r="E11" s="20"/>
      <c r="F11" s="10"/>
      <c r="G11" s="21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22.5" customHeight="1">
      <c r="A12" s="27"/>
      <c r="B12" s="27"/>
      <c r="C12" s="27"/>
      <c r="D12" s="10"/>
      <c r="E12" s="20"/>
      <c r="F12" s="10"/>
      <c r="G12" s="21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22.5" customHeight="1">
      <c r="A13" s="27"/>
      <c r="B13" s="27"/>
      <c r="C13" s="27"/>
      <c r="D13" s="13"/>
      <c r="E13" s="20"/>
      <c r="F13" s="23"/>
      <c r="G13" s="21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22.5" customHeight="1">
      <c r="A14" s="27"/>
      <c r="B14" s="27"/>
      <c r="C14" s="27"/>
      <c r="D14" s="10"/>
      <c r="E14" s="20"/>
      <c r="F14" s="10"/>
      <c r="G14" s="21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22.5" customHeight="1">
      <c r="A15" s="27"/>
      <c r="B15" s="27"/>
      <c r="C15" s="27"/>
      <c r="D15" s="10"/>
      <c r="E15" s="20"/>
      <c r="F15" s="10"/>
      <c r="G15" s="21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22.5" customHeight="1">
      <c r="A16" s="27"/>
      <c r="B16" s="27"/>
      <c r="C16" s="27"/>
      <c r="D16" s="13"/>
      <c r="E16" s="20"/>
      <c r="F16" s="23"/>
      <c r="G16" s="21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22.5" customHeight="1">
      <c r="A17" s="27"/>
      <c r="B17" s="27"/>
      <c r="C17" s="27"/>
      <c r="D17" s="10"/>
      <c r="E17" s="20"/>
      <c r="F17" s="10"/>
      <c r="G17" s="21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22.5" customHeight="1">
      <c r="A18" s="27"/>
      <c r="B18" s="27"/>
      <c r="C18" s="27"/>
      <c r="D18" s="10"/>
      <c r="E18" s="20"/>
      <c r="F18" s="10"/>
      <c r="G18" s="21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22.5" customHeight="1">
      <c r="A19" s="27"/>
      <c r="B19" s="27"/>
      <c r="C19" s="27"/>
      <c r="D19" s="10"/>
      <c r="E19" s="20"/>
      <c r="F19" s="10"/>
      <c r="G19" s="21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22.5" customHeight="1">
      <c r="A20" s="27"/>
      <c r="B20" s="27"/>
      <c r="C20" s="27"/>
      <c r="D20" s="13"/>
      <c r="E20" s="20"/>
      <c r="F20" s="23"/>
      <c r="G20" s="21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22.5" customHeight="1">
      <c r="A21" s="27"/>
      <c r="B21" s="27"/>
      <c r="C21" s="27"/>
      <c r="D21" s="10"/>
      <c r="E21" s="20"/>
      <c r="F21" s="10"/>
      <c r="G21" s="21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22.5" customHeight="1">
      <c r="A22" s="27"/>
      <c r="B22" s="27"/>
      <c r="C22" s="27"/>
      <c r="D22" s="10"/>
      <c r="E22" s="20"/>
      <c r="F22" s="10"/>
      <c r="G22" s="21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22.5" customHeight="1">
      <c r="A23" s="27"/>
      <c r="B23" s="27"/>
      <c r="C23" s="27"/>
      <c r="D23" s="10"/>
      <c r="E23" s="20"/>
      <c r="F23" s="10"/>
      <c r="G23" s="21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22.5" customHeight="1">
      <c r="A24" s="27"/>
      <c r="B24" s="27"/>
      <c r="C24" s="27"/>
      <c r="D24" s="10"/>
      <c r="E24" s="20"/>
      <c r="F24" s="10"/>
      <c r="G24" s="21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22.5" customHeight="1">
      <c r="A25" s="27"/>
      <c r="B25" s="27"/>
      <c r="C25" s="27"/>
      <c r="D25" s="10"/>
      <c r="E25" s="20"/>
      <c r="F25" s="10"/>
      <c r="G25" s="21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22.5" customHeight="1">
      <c r="A26" s="27"/>
      <c r="B26" s="27"/>
      <c r="C26" s="27"/>
      <c r="D26" s="10"/>
      <c r="E26" s="20"/>
      <c r="F26" s="10"/>
      <c r="G26" s="21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22.5" customHeight="1">
      <c r="A27" s="27"/>
      <c r="B27" s="27"/>
      <c r="C27" s="27"/>
      <c r="D27" s="10"/>
      <c r="E27" s="20"/>
      <c r="F27" s="10"/>
      <c r="G27" s="21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22.5" customHeight="1">
      <c r="A28" s="27"/>
      <c r="B28" s="27"/>
      <c r="C28" s="27"/>
      <c r="D28" s="10"/>
      <c r="E28" s="20"/>
      <c r="F28" s="10"/>
      <c r="G28" s="21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22.5" customHeight="1">
      <c r="A29" s="27"/>
      <c r="B29" s="27"/>
      <c r="C29" s="27"/>
      <c r="D29" s="13"/>
      <c r="E29" s="20"/>
      <c r="F29" s="23"/>
      <c r="G29" s="21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22.5" customHeight="1">
      <c r="A30" s="27"/>
      <c r="B30" s="27"/>
      <c r="C30" s="27"/>
      <c r="D30" s="13"/>
      <c r="E30" s="20"/>
      <c r="F30" s="23"/>
      <c r="G30" s="21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22.5" customHeight="1">
      <c r="A31" s="27"/>
      <c r="B31" s="27"/>
      <c r="C31" s="27"/>
      <c r="D31" s="10"/>
      <c r="E31" s="20"/>
      <c r="F31" s="10"/>
      <c r="G31" s="21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22.5" customHeight="1">
      <c r="A32" s="27"/>
      <c r="B32" s="27"/>
      <c r="C32" s="27"/>
      <c r="D32" s="13"/>
      <c r="E32" s="20"/>
      <c r="F32" s="23"/>
      <c r="G32" s="21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22.5" customHeight="1">
      <c r="A33" s="27"/>
      <c r="B33" s="27"/>
      <c r="C33" s="27"/>
      <c r="D33" s="27"/>
      <c r="E33" s="20"/>
      <c r="F33" s="10"/>
      <c r="G33" s="21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22.5" customHeight="1">
      <c r="A34" s="27"/>
      <c r="B34" s="27"/>
      <c r="C34" s="27"/>
      <c r="D34" s="27"/>
      <c r="E34" s="20"/>
      <c r="F34" s="23"/>
      <c r="G34" s="21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22.5" customHeight="1">
      <c r="A35" s="27"/>
      <c r="B35" s="27"/>
      <c r="C35" s="27"/>
      <c r="D35" s="27"/>
      <c r="E35" s="20"/>
      <c r="F35" s="10"/>
      <c r="G35" s="21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22.5" customHeight="1">
      <c r="A36" s="27"/>
      <c r="B36" s="27"/>
      <c r="C36" s="27"/>
      <c r="D36" s="27"/>
      <c r="E36" s="20"/>
      <c r="F36" s="23"/>
      <c r="G36" s="21"/>
      <c r="H36" s="1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22.5" customHeight="1">
      <c r="A37" s="27"/>
      <c r="B37" s="27"/>
      <c r="C37" s="27"/>
      <c r="D37" s="27"/>
      <c r="E37" s="20"/>
      <c r="F37" s="10"/>
      <c r="G37" s="21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22.5" customHeight="1">
      <c r="A38" s="27"/>
      <c r="B38" s="27"/>
      <c r="C38" s="27"/>
      <c r="D38" s="27"/>
      <c r="E38" s="20"/>
      <c r="F38" s="23"/>
      <c r="G38" s="21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22.5" customHeight="1">
      <c r="A39" s="27"/>
      <c r="B39" s="27"/>
      <c r="C39" s="27"/>
      <c r="D39" s="27"/>
      <c r="E39" s="20"/>
      <c r="F39" s="10"/>
      <c r="G39" s="21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22.5" customHeight="1">
      <c r="A40" s="27"/>
      <c r="B40" s="27"/>
      <c r="C40" s="27"/>
      <c r="D40" s="27"/>
      <c r="E40" s="20"/>
      <c r="F40" s="10"/>
      <c r="G40" s="21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22.5" customHeight="1">
      <c r="A41" s="30"/>
      <c r="B41" s="30"/>
      <c r="C41" s="30"/>
      <c r="D41" s="30"/>
      <c r="E41" s="31"/>
      <c r="F41" s="32"/>
      <c r="G41" s="34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22.5" customHeight="1">
      <c r="A42" s="38"/>
      <c r="B42" s="38"/>
      <c r="C42" s="38"/>
      <c r="D42" s="38"/>
      <c r="E42" s="35"/>
      <c r="F42" s="39"/>
      <c r="G42" s="39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22.5" customHeight="1">
      <c r="A43" s="27"/>
      <c r="B43" s="27"/>
      <c r="C43" s="27"/>
      <c r="D43" s="27"/>
      <c r="E43" s="20"/>
      <c r="F43" s="10"/>
      <c r="G43" s="10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22.5" customHeight="1">
      <c r="A44" s="27"/>
      <c r="B44" s="27"/>
      <c r="C44" s="27"/>
      <c r="D44" s="27"/>
      <c r="E44" s="20"/>
      <c r="F44" s="23"/>
      <c r="G44" s="10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22.5" customHeight="1">
      <c r="A45" s="27"/>
      <c r="B45" s="27"/>
      <c r="C45" s="27"/>
      <c r="D45" s="27"/>
      <c r="E45" s="20"/>
      <c r="F45" s="23"/>
      <c r="G45" s="10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22.5" customHeight="1">
      <c r="A46" s="27"/>
      <c r="B46" s="27"/>
      <c r="C46" s="27"/>
      <c r="D46" s="24"/>
      <c r="E46" s="20"/>
      <c r="F46" s="10"/>
      <c r="G46" s="10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22.5" customHeight="1">
      <c r="A47" s="27"/>
      <c r="B47" s="27"/>
      <c r="C47" s="27"/>
      <c r="D47" s="27"/>
      <c r="E47" s="20"/>
      <c r="F47" s="10"/>
      <c r="G47" s="10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22.5" customHeight="1">
      <c r="A48" s="27"/>
      <c r="B48" s="27"/>
      <c r="C48" s="27"/>
      <c r="D48" s="27"/>
      <c r="E48" s="20"/>
      <c r="F48" s="10"/>
      <c r="G48" s="10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22.5" customHeight="1">
      <c r="A49" s="27"/>
      <c r="B49" s="27"/>
      <c r="C49" s="27"/>
      <c r="D49" s="27"/>
      <c r="E49" s="20"/>
      <c r="F49" s="10"/>
      <c r="G49" s="10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22.5" customHeight="1">
      <c r="A50" s="27"/>
      <c r="B50" s="27"/>
      <c r="C50" s="27"/>
      <c r="D50" s="27"/>
      <c r="E50" s="20"/>
      <c r="F50" s="10"/>
      <c r="G50" s="10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22.5" customHeight="1">
      <c r="A51" s="27"/>
      <c r="B51" s="27"/>
      <c r="C51" s="27"/>
      <c r="D51" s="27"/>
      <c r="E51" s="20"/>
      <c r="F51" s="10"/>
      <c r="G51" s="10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22.5" customHeight="1">
      <c r="A52" s="27"/>
      <c r="B52" s="27"/>
      <c r="C52" s="27"/>
      <c r="D52" s="27"/>
      <c r="E52" s="20"/>
      <c r="F52" s="23"/>
      <c r="G52" s="10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22.5" customHeight="1">
      <c r="A53" s="27"/>
      <c r="B53" s="27"/>
      <c r="C53" s="27"/>
      <c r="D53" s="27"/>
      <c r="E53" s="20"/>
      <c r="F53" s="10"/>
      <c r="G53" s="10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22.5" customHeight="1">
      <c r="A54" s="27"/>
      <c r="B54" s="27"/>
      <c r="C54" s="27"/>
      <c r="D54" s="27"/>
      <c r="E54" s="20"/>
      <c r="F54" s="10"/>
      <c r="G54" s="10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22.5" customHeight="1">
      <c r="A55" s="27"/>
      <c r="B55" s="27"/>
      <c r="C55" s="27"/>
      <c r="D55" s="27"/>
      <c r="E55" s="20"/>
      <c r="F55" s="10"/>
      <c r="G55" s="10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22.5" customHeight="1">
      <c r="A56" s="27"/>
      <c r="B56" s="27"/>
      <c r="C56" s="27"/>
      <c r="D56" s="27"/>
      <c r="E56" s="20"/>
      <c r="F56" s="10"/>
      <c r="G56" s="10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22.5" customHeight="1">
      <c r="A57" s="27"/>
      <c r="B57" s="27"/>
      <c r="C57" s="27"/>
      <c r="D57" s="27"/>
      <c r="E57" s="20"/>
      <c r="F57" s="23"/>
      <c r="G57" s="10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22.5" customHeight="1">
      <c r="A58" s="27"/>
      <c r="B58" s="27"/>
      <c r="C58" s="27"/>
      <c r="D58" s="27"/>
      <c r="E58" s="20"/>
      <c r="F58" s="23"/>
      <c r="G58" s="10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22.5" customHeight="1">
      <c r="A59" s="27"/>
      <c r="B59" s="27"/>
      <c r="C59" s="27"/>
      <c r="D59" s="27"/>
      <c r="E59" s="20"/>
      <c r="F59" s="10"/>
      <c r="G59" s="10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22.5" customHeight="1">
      <c r="A60" s="27"/>
      <c r="B60" s="27"/>
      <c r="C60" s="27"/>
      <c r="D60" s="27"/>
      <c r="E60" s="20"/>
      <c r="F60" s="10"/>
      <c r="G60" s="10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22.5" customHeight="1">
      <c r="A61" s="27"/>
      <c r="B61" s="27"/>
      <c r="C61" s="27"/>
      <c r="D61" s="27"/>
      <c r="E61" s="20"/>
      <c r="F61" s="10"/>
      <c r="G61" s="10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22.5" customHeight="1">
      <c r="A62" s="27"/>
      <c r="B62" s="27"/>
      <c r="C62" s="27"/>
      <c r="D62" s="27"/>
      <c r="E62" s="20"/>
      <c r="F62" s="10"/>
      <c r="G62" s="10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22.5" customHeight="1">
      <c r="A63" s="27"/>
      <c r="B63" s="27"/>
      <c r="C63" s="27"/>
      <c r="D63" s="27"/>
      <c r="E63" s="20"/>
      <c r="F63" s="10"/>
      <c r="G63" s="10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22.5" customHeight="1">
      <c r="A64" s="27"/>
      <c r="B64" s="27"/>
      <c r="C64" s="27"/>
      <c r="D64" s="27"/>
      <c r="E64" s="20"/>
      <c r="F64" s="10"/>
      <c r="G64" s="10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22.5" customHeight="1">
      <c r="A65" s="27"/>
      <c r="B65" s="27"/>
      <c r="C65" s="27"/>
      <c r="D65" s="27"/>
      <c r="E65" s="20"/>
      <c r="F65" s="10"/>
      <c r="G65" s="10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22.5" customHeight="1">
      <c r="A66" s="27"/>
      <c r="B66" s="27"/>
      <c r="C66" s="27"/>
      <c r="D66" s="27"/>
      <c r="E66" s="20"/>
      <c r="F66" s="10"/>
      <c r="G66" s="10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22.5" customHeight="1">
      <c r="A67" s="27"/>
      <c r="B67" s="27"/>
      <c r="C67" s="27"/>
      <c r="D67" s="27"/>
      <c r="E67" s="20"/>
      <c r="F67" s="23"/>
      <c r="G67" s="10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22.5" customHeight="1">
      <c r="A68" s="27"/>
      <c r="B68" s="27"/>
      <c r="C68" s="27"/>
      <c r="D68" s="27"/>
      <c r="E68" s="20"/>
      <c r="F68" s="10"/>
      <c r="G68" s="10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22.5" customHeight="1">
      <c r="A69" s="27"/>
      <c r="B69" s="27"/>
      <c r="C69" s="27"/>
      <c r="D69" s="27"/>
      <c r="E69" s="20"/>
      <c r="F69" s="10"/>
      <c r="G69" s="10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22.5" customHeight="1">
      <c r="A70" s="27"/>
      <c r="B70" s="27"/>
      <c r="C70" s="27"/>
      <c r="D70" s="27"/>
      <c r="E70" s="20"/>
      <c r="F70" s="23"/>
      <c r="G70" s="10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22.5" customHeight="1">
      <c r="A71" s="27"/>
      <c r="B71" s="27"/>
      <c r="C71" s="27"/>
      <c r="D71" s="27"/>
      <c r="E71" s="20"/>
      <c r="F71" s="23"/>
      <c r="G71" s="10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22.5" customHeight="1">
      <c r="A72" s="27"/>
      <c r="B72" s="27"/>
      <c r="C72" s="27"/>
      <c r="D72" s="27"/>
      <c r="E72" s="20"/>
      <c r="F72" s="10"/>
      <c r="G72" s="10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22.5" customHeight="1">
      <c r="A73" s="27"/>
      <c r="B73" s="27"/>
      <c r="C73" s="27"/>
      <c r="D73" s="27"/>
      <c r="E73" s="20"/>
      <c r="F73" s="10"/>
      <c r="G73" s="10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22.5" customHeight="1">
      <c r="A74" s="27"/>
      <c r="B74" s="27"/>
      <c r="C74" s="27"/>
      <c r="D74" s="27"/>
      <c r="E74" s="20"/>
      <c r="F74" s="10"/>
      <c r="G74" s="10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22.5" customHeight="1">
      <c r="A75" s="27"/>
      <c r="B75" s="27"/>
      <c r="C75" s="27"/>
      <c r="D75" s="27"/>
      <c r="E75" s="20"/>
      <c r="F75" s="10"/>
      <c r="G75" s="10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22.5" customHeight="1">
      <c r="A76" s="27"/>
      <c r="B76" s="27"/>
      <c r="C76" s="27"/>
      <c r="D76" s="27"/>
      <c r="E76" s="20"/>
      <c r="F76" s="10"/>
      <c r="G76" s="10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22.5" customHeight="1">
      <c r="A77" s="27"/>
      <c r="B77" s="27"/>
      <c r="C77" s="27"/>
      <c r="D77" s="27"/>
      <c r="E77" s="20"/>
      <c r="F77" s="23"/>
      <c r="G77" s="10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22.5" customHeight="1">
      <c r="A78" s="27"/>
      <c r="B78" s="27"/>
      <c r="C78" s="27"/>
      <c r="D78" s="27"/>
      <c r="E78" s="20"/>
      <c r="F78" s="10"/>
      <c r="G78" s="10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22.5" customHeight="1">
      <c r="A79" s="27"/>
      <c r="B79" s="27"/>
      <c r="C79" s="27"/>
      <c r="D79" s="27"/>
      <c r="E79" s="20"/>
      <c r="F79" s="10"/>
      <c r="G79" s="10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22.5" customHeight="1">
      <c r="A80" s="27"/>
      <c r="B80" s="27"/>
      <c r="C80" s="27"/>
      <c r="D80" s="27"/>
      <c r="E80" s="20"/>
      <c r="F80" s="10"/>
      <c r="G80" s="10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22.5" customHeight="1">
      <c r="A81" s="27"/>
      <c r="B81" s="27"/>
      <c r="C81" s="27"/>
      <c r="D81" s="27"/>
      <c r="E81" s="20"/>
      <c r="F81" s="10"/>
      <c r="G81" s="10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22.5" customHeight="1">
      <c r="A82" s="27"/>
      <c r="B82" s="27"/>
      <c r="C82" s="27"/>
      <c r="D82" s="27"/>
      <c r="E82" s="20"/>
      <c r="F82" s="10"/>
      <c r="G82" s="10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22.5" customHeight="1">
      <c r="A83" s="27"/>
      <c r="B83" s="27"/>
      <c r="C83" s="27"/>
      <c r="D83" s="27"/>
      <c r="E83" s="20"/>
      <c r="F83" s="10"/>
      <c r="G83" s="10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22.5" customHeight="1">
      <c r="A84" s="27"/>
      <c r="B84" s="27"/>
      <c r="C84" s="27"/>
      <c r="D84" s="27"/>
      <c r="E84" s="20"/>
      <c r="F84" s="23"/>
      <c r="G84" s="10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22.5" customHeight="1">
      <c r="A85" s="27"/>
      <c r="B85" s="27"/>
      <c r="C85" s="27"/>
      <c r="D85" s="27"/>
      <c r="E85" s="20"/>
      <c r="F85" s="23"/>
      <c r="G85" s="10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22.5" customHeight="1">
      <c r="A86" s="27"/>
      <c r="B86" s="27"/>
      <c r="C86" s="27"/>
      <c r="D86" s="27"/>
      <c r="E86" s="20"/>
      <c r="F86" s="23"/>
      <c r="G86" s="10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22.5" customHeight="1">
      <c r="A87" s="27"/>
      <c r="B87" s="27"/>
      <c r="C87" s="27"/>
      <c r="D87" s="27"/>
      <c r="E87" s="20"/>
      <c r="F87" s="10"/>
      <c r="G87" s="10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22.5" customHeight="1">
      <c r="A88" s="27"/>
      <c r="B88" s="27"/>
      <c r="C88" s="27"/>
      <c r="D88" s="27"/>
      <c r="E88" s="20"/>
      <c r="F88" s="10"/>
      <c r="G88" s="10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22.5" customHeight="1">
      <c r="A89" s="27"/>
      <c r="B89" s="27"/>
      <c r="C89" s="27"/>
      <c r="D89" s="27"/>
      <c r="E89" s="20"/>
      <c r="F89" s="10"/>
      <c r="G89" s="10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22.5" customHeight="1">
      <c r="A90" s="27"/>
      <c r="B90" s="27"/>
      <c r="C90" s="27"/>
      <c r="D90" s="27"/>
      <c r="E90" s="20"/>
      <c r="F90" s="10"/>
      <c r="G90" s="10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22.5" customHeight="1">
      <c r="A91" s="27"/>
      <c r="B91" s="27"/>
      <c r="C91" s="27"/>
      <c r="D91" s="27"/>
      <c r="E91" s="20"/>
      <c r="F91" s="10"/>
      <c r="G91" s="10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22.5" customHeight="1">
      <c r="A92" s="27"/>
      <c r="B92" s="27"/>
      <c r="C92" s="27"/>
      <c r="D92" s="27"/>
      <c r="E92" s="20"/>
      <c r="F92" s="10"/>
      <c r="G92" s="10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22.5" customHeight="1">
      <c r="A93" s="27"/>
      <c r="B93" s="27"/>
      <c r="C93" s="27"/>
      <c r="D93" s="27"/>
      <c r="E93" s="20"/>
      <c r="F93" s="10"/>
      <c r="G93" s="10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22.5" customHeight="1">
      <c r="A94" s="27"/>
      <c r="B94" s="27"/>
      <c r="C94" s="27"/>
      <c r="D94" s="27"/>
      <c r="E94" s="20"/>
      <c r="F94" s="10"/>
      <c r="G94" s="10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22.5" customHeight="1">
      <c r="A95" s="27"/>
      <c r="B95" s="27"/>
      <c r="C95" s="27"/>
      <c r="D95" s="27"/>
      <c r="E95" s="20"/>
      <c r="F95" s="10"/>
      <c r="G95" s="10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22.5" customHeight="1">
      <c r="A96" s="27"/>
      <c r="B96" s="27"/>
      <c r="C96" s="27"/>
      <c r="D96" s="27"/>
      <c r="E96" s="20"/>
      <c r="F96" s="23"/>
      <c r="G96" s="10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22.5" customHeight="1">
      <c r="A97" s="27"/>
      <c r="B97" s="27"/>
      <c r="C97" s="27"/>
      <c r="D97" s="27"/>
      <c r="E97" s="20"/>
      <c r="F97" s="10"/>
      <c r="G97" s="10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22.5" customHeight="1">
      <c r="A98" s="27"/>
      <c r="B98" s="27"/>
      <c r="C98" s="27"/>
      <c r="D98" s="27"/>
      <c r="E98" s="20"/>
      <c r="F98" s="10"/>
      <c r="G98" s="10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22.5" customHeight="1">
      <c r="A99" s="27"/>
      <c r="B99" s="27"/>
      <c r="C99" s="27"/>
      <c r="D99" s="27"/>
      <c r="E99" s="20"/>
      <c r="F99" s="10"/>
      <c r="G99" s="10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22.5" customHeight="1">
      <c r="A100" s="27"/>
      <c r="B100" s="27"/>
      <c r="C100" s="27"/>
      <c r="D100" s="27"/>
      <c r="E100" s="20"/>
      <c r="F100" s="10"/>
      <c r="G100" s="10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22.5" customHeight="1">
      <c r="A101" s="10"/>
      <c r="B101" s="10"/>
      <c r="C101" s="10"/>
      <c r="D101" s="27"/>
      <c r="E101" s="20"/>
      <c r="F101" s="10"/>
      <c r="G101" s="10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22.5" customHeight="1">
      <c r="A102" s="27"/>
      <c r="B102" s="27"/>
      <c r="C102" s="27"/>
      <c r="D102" s="27"/>
      <c r="E102" s="20"/>
      <c r="F102" s="23"/>
      <c r="G102" s="10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22.5" customHeight="1">
      <c r="A103" s="27"/>
      <c r="B103" s="27"/>
      <c r="C103" s="27"/>
      <c r="D103" s="27"/>
      <c r="E103" s="20"/>
      <c r="F103" s="10"/>
      <c r="G103" s="10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22.5" customHeight="1">
      <c r="A104" s="27"/>
      <c r="B104" s="27"/>
      <c r="C104" s="27"/>
      <c r="D104" s="27"/>
      <c r="E104" s="20"/>
      <c r="F104" s="23"/>
      <c r="G104" s="10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22.5" customHeight="1">
      <c r="A105" s="27"/>
      <c r="B105" s="27"/>
      <c r="C105" s="27"/>
      <c r="D105" s="27"/>
      <c r="E105" s="20"/>
      <c r="F105" s="23"/>
      <c r="G105" s="10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22.5" customHeight="1">
      <c r="A106" s="27"/>
      <c r="B106" s="27"/>
      <c r="C106" s="27"/>
      <c r="D106" s="27"/>
      <c r="E106" s="20"/>
      <c r="F106" s="23"/>
      <c r="G106" s="10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22.5" customHeight="1">
      <c r="A107" s="27"/>
      <c r="B107" s="27"/>
      <c r="C107" s="27"/>
      <c r="D107" s="27"/>
      <c r="E107" s="20"/>
      <c r="F107" s="10"/>
      <c r="G107" s="10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22.5" customHeight="1">
      <c r="A108" s="27"/>
      <c r="B108" s="27"/>
      <c r="C108" s="27"/>
      <c r="D108" s="24"/>
      <c r="E108" s="20"/>
      <c r="F108" s="10"/>
      <c r="G108" s="10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22.5" customHeight="1">
      <c r="A109" s="27"/>
      <c r="B109" s="27"/>
      <c r="C109" s="27"/>
      <c r="D109" s="27"/>
      <c r="E109" s="20"/>
      <c r="F109" s="23"/>
      <c r="G109" s="10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22.5" customHeight="1">
      <c r="A110" s="27"/>
      <c r="B110" s="27"/>
      <c r="C110" s="27"/>
      <c r="D110" s="27"/>
      <c r="E110" s="20"/>
      <c r="F110" s="10"/>
      <c r="G110" s="10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22.5" customHeight="1">
      <c r="A111" s="27"/>
      <c r="B111" s="27"/>
      <c r="C111" s="27"/>
      <c r="D111" s="27"/>
      <c r="E111" s="20"/>
      <c r="F111" s="10"/>
      <c r="G111" s="10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22.5" customHeight="1">
      <c r="A112" s="27"/>
      <c r="B112" s="27"/>
      <c r="C112" s="27"/>
      <c r="D112" s="27"/>
      <c r="E112" s="20"/>
      <c r="F112" s="10"/>
      <c r="G112" s="10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22.5" customHeight="1">
      <c r="A113" s="27"/>
      <c r="B113" s="27"/>
      <c r="C113" s="27"/>
      <c r="D113" s="27"/>
      <c r="E113" s="20"/>
      <c r="F113" s="10"/>
      <c r="G113" s="10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22.5" customHeight="1">
      <c r="A114" s="27"/>
      <c r="B114" s="27"/>
      <c r="C114" s="27"/>
      <c r="D114" s="27"/>
      <c r="E114" s="20"/>
      <c r="F114" s="10"/>
      <c r="G114" s="10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22.5" customHeight="1">
      <c r="A115" s="27"/>
      <c r="B115" s="27"/>
      <c r="C115" s="27"/>
      <c r="D115" s="27"/>
      <c r="E115" s="20"/>
      <c r="F115" s="10"/>
      <c r="G115" s="10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22.5" customHeight="1">
      <c r="A116" s="27"/>
      <c r="B116" s="27"/>
      <c r="C116" s="27"/>
      <c r="D116" s="27"/>
      <c r="E116" s="20"/>
      <c r="F116" s="10"/>
      <c r="G116" s="10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22.5" customHeight="1">
      <c r="A117" s="27"/>
      <c r="B117" s="27"/>
      <c r="C117" s="27"/>
      <c r="D117" s="27"/>
      <c r="E117" s="20"/>
      <c r="F117" s="10"/>
      <c r="G117" s="10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22.5" customHeight="1">
      <c r="A118" s="27"/>
      <c r="B118" s="27"/>
      <c r="C118" s="27"/>
      <c r="D118" s="27"/>
      <c r="E118" s="20"/>
      <c r="F118" s="10"/>
      <c r="G118" s="10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22.5" customHeight="1">
      <c r="A119" s="27"/>
      <c r="B119" s="27"/>
      <c r="C119" s="27"/>
      <c r="D119" s="27"/>
      <c r="E119" s="20"/>
      <c r="F119" s="23"/>
      <c r="G119" s="10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22.5" customHeight="1">
      <c r="A120" s="27"/>
      <c r="B120" s="27"/>
      <c r="C120" s="27"/>
      <c r="D120" s="27"/>
      <c r="E120" s="20"/>
      <c r="F120" s="10"/>
      <c r="G120" s="10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22.5" customHeight="1">
      <c r="A121" s="27"/>
      <c r="B121" s="27"/>
      <c r="C121" s="27"/>
      <c r="D121" s="27"/>
      <c r="E121" s="20"/>
      <c r="F121" s="23"/>
      <c r="G121" s="10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22.5" customHeight="1">
      <c r="A122" s="27"/>
      <c r="B122" s="27"/>
      <c r="C122" s="27"/>
      <c r="D122" s="27"/>
      <c r="E122" s="20"/>
      <c r="F122" s="10"/>
      <c r="G122" s="10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22.5" customHeight="1">
      <c r="A123" s="27"/>
      <c r="B123" s="27"/>
      <c r="C123" s="27"/>
      <c r="D123" s="27"/>
      <c r="E123" s="20"/>
      <c r="F123" s="10"/>
      <c r="G123" s="10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22.5" customHeight="1">
      <c r="A124" s="27"/>
      <c r="B124" s="27"/>
      <c r="C124" s="27"/>
      <c r="D124" s="27"/>
      <c r="E124" s="20"/>
      <c r="F124" s="10"/>
      <c r="G124" s="10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22.5" customHeight="1">
      <c r="A125" s="27"/>
      <c r="B125" s="27"/>
      <c r="C125" s="27"/>
      <c r="D125" s="27"/>
      <c r="E125" s="20"/>
      <c r="F125" s="10"/>
      <c r="G125" s="10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22.5" customHeight="1">
      <c r="A126" s="27"/>
      <c r="B126" s="27"/>
      <c r="C126" s="27"/>
      <c r="D126" s="27"/>
      <c r="E126" s="20"/>
      <c r="F126" s="10"/>
      <c r="G126" s="10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22.5" customHeight="1">
      <c r="A127" s="27"/>
      <c r="B127" s="27"/>
      <c r="C127" s="27"/>
      <c r="D127" s="27"/>
      <c r="E127" s="20"/>
      <c r="F127" s="10"/>
      <c r="G127" s="10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22.5" customHeight="1">
      <c r="A128" s="27"/>
      <c r="B128" s="27"/>
      <c r="C128" s="27"/>
      <c r="D128" s="27"/>
      <c r="E128" s="20"/>
      <c r="F128" s="23"/>
      <c r="G128" s="10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22.5" customHeight="1">
      <c r="A129" s="27"/>
      <c r="B129" s="27"/>
      <c r="C129" s="27"/>
      <c r="D129" s="27"/>
      <c r="E129" s="20"/>
      <c r="F129" s="10"/>
      <c r="G129" s="10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22.5" customHeight="1">
      <c r="A130" s="27"/>
      <c r="B130" s="27"/>
      <c r="C130" s="27"/>
      <c r="D130" s="27"/>
      <c r="E130" s="20"/>
      <c r="F130" s="10"/>
      <c r="G130" s="10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22.5" customHeight="1">
      <c r="A131" s="27"/>
      <c r="B131" s="27"/>
      <c r="C131" s="27"/>
      <c r="D131" s="27"/>
      <c r="E131" s="20"/>
      <c r="F131" s="10"/>
      <c r="G131" s="10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22.5" customHeight="1">
      <c r="A132" s="27"/>
      <c r="B132" s="27"/>
      <c r="C132" s="27"/>
      <c r="D132" s="27"/>
      <c r="E132" s="20"/>
      <c r="F132" s="23"/>
      <c r="G132" s="10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22.5" customHeight="1">
      <c r="A133" s="27"/>
      <c r="B133" s="27"/>
      <c r="C133" s="27"/>
      <c r="D133" s="27"/>
      <c r="E133" s="20"/>
      <c r="F133" s="23"/>
      <c r="G133" s="10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22.5" customHeight="1">
      <c r="A134" s="27"/>
      <c r="B134" s="27"/>
      <c r="C134" s="27"/>
      <c r="D134" s="27"/>
      <c r="E134" s="20"/>
      <c r="F134" s="23"/>
      <c r="G134" s="10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22.5" customHeight="1">
      <c r="A135" s="27"/>
      <c r="B135" s="27"/>
      <c r="C135" s="27"/>
      <c r="D135" s="27"/>
      <c r="E135" s="20"/>
      <c r="F135" s="23"/>
      <c r="G135" s="10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22.5" customHeight="1">
      <c r="A136" s="27"/>
      <c r="B136" s="27"/>
      <c r="C136" s="27"/>
      <c r="D136" s="27"/>
      <c r="E136" s="20"/>
      <c r="F136" s="10"/>
      <c r="G136" s="10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22.5" customHeight="1">
      <c r="A137" s="27"/>
      <c r="B137" s="27"/>
      <c r="C137" s="27"/>
      <c r="D137" s="27"/>
      <c r="E137" s="20"/>
      <c r="F137" s="10"/>
      <c r="G137" s="10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22.5" customHeight="1">
      <c r="A138" s="10"/>
      <c r="B138" s="10"/>
      <c r="C138" s="10"/>
      <c r="D138" s="27"/>
      <c r="E138" s="20"/>
      <c r="F138" s="10"/>
      <c r="G138" s="10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22.5" customHeight="1">
      <c r="A139" s="27"/>
      <c r="B139" s="27"/>
      <c r="C139" s="27"/>
      <c r="D139" s="27"/>
      <c r="E139" s="20"/>
      <c r="F139" s="10"/>
      <c r="G139" s="10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22.5" customHeight="1">
      <c r="A140" s="27"/>
      <c r="B140" s="27"/>
      <c r="C140" s="27"/>
      <c r="D140" s="27"/>
      <c r="E140" s="20"/>
      <c r="F140" s="23"/>
      <c r="G140" s="10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22.5" customHeight="1">
      <c r="A141" s="27"/>
      <c r="B141" s="27"/>
      <c r="C141" s="27"/>
      <c r="D141" s="27"/>
      <c r="E141" s="20"/>
      <c r="F141" s="10"/>
      <c r="G141" s="10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22.5" customHeight="1">
      <c r="A142" s="27"/>
      <c r="B142" s="27"/>
      <c r="C142" s="27"/>
      <c r="D142" s="27"/>
      <c r="E142" s="20"/>
      <c r="F142" s="10"/>
      <c r="G142" s="10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22.5" customHeight="1">
      <c r="A143" s="27"/>
      <c r="B143" s="27"/>
      <c r="C143" s="27"/>
      <c r="D143" s="27"/>
      <c r="E143" s="20"/>
      <c r="F143" s="10"/>
      <c r="G143" s="10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22.5" customHeight="1">
      <c r="A144" s="27"/>
      <c r="B144" s="27"/>
      <c r="C144" s="27"/>
      <c r="D144" s="27"/>
      <c r="E144" s="20"/>
      <c r="F144" s="10"/>
      <c r="G144" s="10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22.5" customHeight="1">
      <c r="A145" s="27"/>
      <c r="B145" s="27"/>
      <c r="C145" s="27"/>
      <c r="D145" s="27"/>
      <c r="E145" s="20"/>
      <c r="F145" s="10"/>
      <c r="G145" s="10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22.5" customHeight="1">
      <c r="A146" s="27"/>
      <c r="B146" s="27"/>
      <c r="C146" s="27"/>
      <c r="D146" s="27"/>
      <c r="E146" s="20"/>
      <c r="F146" s="10"/>
      <c r="G146" s="10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22.5" customHeight="1">
      <c r="A147" s="27"/>
      <c r="B147" s="27"/>
      <c r="C147" s="27"/>
      <c r="D147" s="27"/>
      <c r="E147" s="20"/>
      <c r="F147" s="10"/>
      <c r="G147" s="10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22.5" customHeight="1">
      <c r="A148" s="27"/>
      <c r="B148" s="27"/>
      <c r="C148" s="27"/>
      <c r="D148" s="27"/>
      <c r="E148" s="20"/>
      <c r="F148" s="23"/>
      <c r="G148" s="10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22.5" customHeight="1">
      <c r="A149" s="27"/>
      <c r="B149" s="27"/>
      <c r="C149" s="27"/>
      <c r="D149" s="27"/>
      <c r="E149" s="20"/>
      <c r="F149" s="10"/>
      <c r="G149" s="10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22.5" customHeight="1">
      <c r="A150" s="27"/>
      <c r="B150" s="27"/>
      <c r="C150" s="27"/>
      <c r="D150" s="27"/>
      <c r="E150" s="20"/>
      <c r="F150" s="10"/>
      <c r="G150" s="10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22.5" customHeight="1">
      <c r="A151" s="27"/>
      <c r="B151" s="27"/>
      <c r="C151" s="27"/>
      <c r="D151" s="27"/>
      <c r="E151" s="20"/>
      <c r="F151" s="23"/>
      <c r="G151" s="10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22.5" customHeight="1">
      <c r="A152" s="27"/>
      <c r="B152" s="27"/>
      <c r="C152" s="27"/>
      <c r="D152" s="27"/>
      <c r="E152" s="20"/>
      <c r="F152" s="10"/>
      <c r="G152" s="10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22.5" customHeight="1">
      <c r="A153" s="27"/>
      <c r="B153" s="27"/>
      <c r="C153" s="27"/>
      <c r="D153" s="27"/>
      <c r="E153" s="20"/>
      <c r="F153" s="23"/>
      <c r="G153" s="10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22.5" customHeight="1">
      <c r="A154" s="27"/>
      <c r="B154" s="27"/>
      <c r="C154" s="27"/>
      <c r="D154" s="27"/>
      <c r="E154" s="20"/>
      <c r="F154" s="10"/>
      <c r="G154" s="10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22.5" customHeight="1">
      <c r="A155" s="27"/>
      <c r="B155" s="27"/>
      <c r="C155" s="27"/>
      <c r="D155" s="27"/>
      <c r="E155" s="20"/>
      <c r="F155" s="23"/>
      <c r="G155" s="10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22.5" customHeight="1">
      <c r="A156" s="27"/>
      <c r="B156" s="27"/>
      <c r="C156" s="27"/>
      <c r="D156" s="27"/>
      <c r="E156" s="20"/>
      <c r="F156" s="10"/>
      <c r="G156" s="10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22.5" customHeight="1">
      <c r="A157" s="27"/>
      <c r="B157" s="27"/>
      <c r="C157" s="27"/>
      <c r="D157" s="27"/>
      <c r="E157" s="20"/>
      <c r="F157" s="10"/>
      <c r="G157" s="10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22.5" customHeight="1">
      <c r="A158" s="27"/>
      <c r="B158" s="27"/>
      <c r="C158" s="27"/>
      <c r="D158" s="27"/>
      <c r="E158" s="20"/>
      <c r="F158" s="10"/>
      <c r="G158" s="10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22.5" customHeight="1">
      <c r="A159" s="27"/>
      <c r="B159" s="27"/>
      <c r="C159" s="27"/>
      <c r="D159" s="27"/>
      <c r="E159" s="20"/>
      <c r="F159" s="10"/>
      <c r="G159" s="10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22.5" customHeight="1">
      <c r="A160" s="27"/>
      <c r="B160" s="27"/>
      <c r="C160" s="27"/>
      <c r="D160" s="27"/>
      <c r="E160" s="20"/>
      <c r="F160" s="10"/>
      <c r="G160" s="10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22.5" customHeight="1">
      <c r="A161" s="27"/>
      <c r="B161" s="27"/>
      <c r="C161" s="27"/>
      <c r="D161" s="27"/>
      <c r="E161" s="20"/>
      <c r="F161" s="23"/>
      <c r="G161" s="10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22.5" customHeight="1">
      <c r="A162" s="27"/>
      <c r="B162" s="27"/>
      <c r="C162" s="27"/>
      <c r="D162" s="27"/>
      <c r="E162" s="20"/>
      <c r="F162" s="10"/>
      <c r="G162" s="10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22.5" customHeight="1">
      <c r="A163" s="27"/>
      <c r="B163" s="27"/>
      <c r="C163" s="27"/>
      <c r="D163" s="27"/>
      <c r="E163" s="20"/>
      <c r="F163" s="10"/>
      <c r="G163" s="10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22.5" customHeight="1">
      <c r="A164" s="27"/>
      <c r="B164" s="27"/>
      <c r="C164" s="27"/>
      <c r="D164" s="27"/>
      <c r="E164" s="20"/>
      <c r="F164" s="10"/>
      <c r="G164" s="10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22.5" customHeight="1">
      <c r="A165" s="27"/>
      <c r="B165" s="27"/>
      <c r="C165" s="27"/>
      <c r="D165" s="27"/>
      <c r="E165" s="20"/>
      <c r="F165" s="10"/>
      <c r="G165" s="10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22.5" customHeight="1">
      <c r="A166" s="27"/>
      <c r="B166" s="27"/>
      <c r="C166" s="27"/>
      <c r="D166" s="27"/>
      <c r="E166" s="20"/>
      <c r="F166" s="10"/>
      <c r="G166" s="10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22.5" customHeight="1">
      <c r="A167" s="27"/>
      <c r="B167" s="27"/>
      <c r="C167" s="27"/>
      <c r="D167" s="27"/>
      <c r="E167" s="20"/>
      <c r="F167" s="10"/>
      <c r="G167" s="10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22.5" customHeight="1">
      <c r="A168" s="27"/>
      <c r="B168" s="27"/>
      <c r="C168" s="27"/>
      <c r="D168" s="27"/>
      <c r="E168" s="20"/>
      <c r="F168" s="10"/>
      <c r="G168" s="10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22.5" customHeight="1">
      <c r="A169" s="27"/>
      <c r="B169" s="27"/>
      <c r="C169" s="27"/>
      <c r="D169" s="27"/>
      <c r="E169" s="20"/>
      <c r="F169" s="10"/>
      <c r="G169" s="10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22.5" customHeight="1">
      <c r="A170" s="27"/>
      <c r="B170" s="27"/>
      <c r="C170" s="27"/>
      <c r="D170" s="27"/>
      <c r="E170" s="20"/>
      <c r="F170" s="10"/>
      <c r="G170" s="10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22.5" customHeight="1">
      <c r="A171" s="27"/>
      <c r="B171" s="27"/>
      <c r="C171" s="27"/>
      <c r="D171" s="27"/>
      <c r="E171" s="20"/>
      <c r="F171" s="10"/>
      <c r="G171" s="10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22.5" customHeight="1">
      <c r="A172" s="27"/>
      <c r="B172" s="27"/>
      <c r="C172" s="27"/>
      <c r="D172" s="27"/>
      <c r="E172" s="20"/>
      <c r="F172" s="10"/>
      <c r="G172" s="10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22.5" customHeight="1">
      <c r="A173" s="27"/>
      <c r="B173" s="27"/>
      <c r="C173" s="27"/>
      <c r="D173" s="27"/>
      <c r="E173" s="20"/>
      <c r="F173" s="10"/>
      <c r="G173" s="10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22.5" customHeight="1">
      <c r="A174" s="27"/>
      <c r="B174" s="27"/>
      <c r="C174" s="27"/>
      <c r="D174" s="27"/>
      <c r="E174" s="20"/>
      <c r="F174" s="10"/>
      <c r="G174" s="10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22.5" customHeight="1">
      <c r="A175" s="27"/>
      <c r="B175" s="27"/>
      <c r="C175" s="27"/>
      <c r="D175" s="27"/>
      <c r="E175" s="20"/>
      <c r="F175" s="10"/>
      <c r="G175" s="10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22.5" customHeight="1">
      <c r="A176" s="10"/>
      <c r="B176" s="10"/>
      <c r="C176" s="10"/>
      <c r="D176" s="27"/>
      <c r="E176" s="20"/>
      <c r="F176" s="10"/>
      <c r="G176" s="10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22.5" customHeight="1">
      <c r="A177" s="27"/>
      <c r="B177" s="27"/>
      <c r="C177" s="27"/>
      <c r="D177" s="27"/>
      <c r="E177" s="20"/>
      <c r="F177" s="10"/>
      <c r="G177" s="10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22.5" customHeight="1">
      <c r="A178" s="27"/>
      <c r="B178" s="27"/>
      <c r="C178" s="27"/>
      <c r="D178" s="27"/>
      <c r="E178" s="20"/>
      <c r="F178" s="23"/>
      <c r="G178" s="10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22.5" customHeight="1">
      <c r="A179" s="27"/>
      <c r="B179" s="27"/>
      <c r="C179" s="27"/>
      <c r="D179" s="27"/>
      <c r="E179" s="20"/>
      <c r="F179" s="10"/>
      <c r="G179" s="10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22.5" customHeight="1">
      <c r="A180" s="27"/>
      <c r="B180" s="27"/>
      <c r="C180" s="27"/>
      <c r="D180" s="27"/>
      <c r="E180" s="20"/>
      <c r="F180" s="23"/>
      <c r="G180" s="10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22.5" customHeight="1">
      <c r="A181" s="27"/>
      <c r="B181" s="27"/>
      <c r="C181" s="27"/>
      <c r="D181" s="27"/>
      <c r="E181" s="20"/>
      <c r="F181" s="23"/>
      <c r="G181" s="10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22.5" customHeight="1">
      <c r="A182" s="27"/>
      <c r="B182" s="27"/>
      <c r="C182" s="27"/>
      <c r="D182" s="27"/>
      <c r="E182" s="20"/>
      <c r="F182" s="10"/>
      <c r="G182" s="10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22.5" customHeight="1">
      <c r="A183" s="27"/>
      <c r="B183" s="27"/>
      <c r="C183" s="27"/>
      <c r="D183" s="27"/>
      <c r="E183" s="20"/>
      <c r="F183" s="10"/>
      <c r="G183" s="10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22.5" customHeight="1">
      <c r="A184" s="27"/>
      <c r="B184" s="27"/>
      <c r="C184" s="27"/>
      <c r="D184" s="27"/>
      <c r="E184" s="20"/>
      <c r="F184" s="10"/>
      <c r="G184" s="10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22.5" customHeight="1">
      <c r="A185" s="27"/>
      <c r="B185" s="27"/>
      <c r="C185" s="27"/>
      <c r="D185" s="27"/>
      <c r="E185" s="20"/>
      <c r="F185" s="10"/>
      <c r="G185" s="10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22.5" customHeight="1">
      <c r="A186" s="27"/>
      <c r="B186" s="27"/>
      <c r="C186" s="27"/>
      <c r="D186" s="27"/>
      <c r="E186" s="20"/>
      <c r="F186" s="10"/>
      <c r="G186" s="10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22.5" customHeight="1">
      <c r="A187" s="27"/>
      <c r="B187" s="27"/>
      <c r="C187" s="27"/>
      <c r="D187" s="27"/>
      <c r="E187" s="20"/>
      <c r="F187" s="10"/>
      <c r="G187" s="10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22.5" customHeight="1">
      <c r="A188" s="27"/>
      <c r="B188" s="27"/>
      <c r="C188" s="27"/>
      <c r="D188" s="27"/>
      <c r="E188" s="20"/>
      <c r="F188" s="10"/>
      <c r="G188" s="10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22.5" customHeight="1">
      <c r="A189" s="27"/>
      <c r="B189" s="27"/>
      <c r="C189" s="27"/>
      <c r="D189" s="27"/>
      <c r="E189" s="20"/>
      <c r="F189" s="10"/>
      <c r="G189" s="10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22.5" customHeight="1">
      <c r="A190" s="27"/>
      <c r="B190" s="27"/>
      <c r="C190" s="27"/>
      <c r="D190" s="27"/>
      <c r="E190" s="20"/>
      <c r="F190" s="23"/>
      <c r="G190" s="10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22.5" customHeight="1">
      <c r="A191" s="27"/>
      <c r="B191" s="27"/>
      <c r="C191" s="27"/>
      <c r="D191" s="27"/>
      <c r="E191" s="20"/>
      <c r="F191" s="23"/>
      <c r="G191" s="10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22.5" customHeight="1">
      <c r="A192" s="27"/>
      <c r="B192" s="27"/>
      <c r="C192" s="27"/>
      <c r="D192" s="27"/>
      <c r="E192" s="20"/>
      <c r="F192" s="10"/>
      <c r="G192" s="10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22.5" customHeight="1">
      <c r="A193" s="27"/>
      <c r="B193" s="27"/>
      <c r="C193" s="27"/>
      <c r="D193" s="27"/>
      <c r="E193" s="20"/>
      <c r="F193" s="10"/>
      <c r="G193" s="10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22.5" customHeight="1">
      <c r="A194" s="27"/>
      <c r="B194" s="27"/>
      <c r="C194" s="27"/>
      <c r="D194" s="27"/>
      <c r="E194" s="20"/>
      <c r="F194" s="10"/>
      <c r="G194" s="10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22.5" customHeight="1">
      <c r="A195" s="27"/>
      <c r="B195" s="27"/>
      <c r="C195" s="27"/>
      <c r="D195" s="27"/>
      <c r="E195" s="20"/>
      <c r="F195" s="10"/>
      <c r="G195" s="10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22.5" customHeight="1">
      <c r="A196" s="27"/>
      <c r="B196" s="27"/>
      <c r="C196" s="27"/>
      <c r="D196" s="27"/>
      <c r="E196" s="20"/>
      <c r="F196" s="10"/>
      <c r="G196" s="10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22.5" customHeight="1">
      <c r="A197" s="27"/>
      <c r="B197" s="27"/>
      <c r="C197" s="27"/>
      <c r="D197" s="24"/>
      <c r="E197" s="20"/>
      <c r="F197" s="10"/>
      <c r="G197" s="10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22.5" customHeight="1">
      <c r="A198" s="27"/>
      <c r="B198" s="27"/>
      <c r="C198" s="27"/>
      <c r="D198" s="27"/>
      <c r="E198" s="20"/>
      <c r="F198" s="23"/>
      <c r="G198" s="10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22.5" customHeight="1">
      <c r="A199" s="27"/>
      <c r="B199" s="27"/>
      <c r="C199" s="27"/>
      <c r="D199" s="27"/>
      <c r="E199" s="20"/>
      <c r="F199" s="10"/>
      <c r="G199" s="10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22.5" customHeight="1">
      <c r="A200" s="27"/>
      <c r="B200" s="27"/>
      <c r="C200" s="27"/>
      <c r="D200" s="27"/>
      <c r="E200" s="20"/>
      <c r="F200" s="10"/>
      <c r="G200" s="10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22.5" customHeight="1">
      <c r="A201" s="27"/>
      <c r="B201" s="27"/>
      <c r="C201" s="27"/>
      <c r="D201" s="27"/>
      <c r="E201" s="20"/>
      <c r="F201" s="10"/>
      <c r="G201" s="10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22.5" customHeight="1">
      <c r="A202" s="27"/>
      <c r="B202" s="27"/>
      <c r="C202" s="27"/>
      <c r="D202" s="27"/>
      <c r="E202" s="20"/>
      <c r="F202" s="10"/>
      <c r="G202" s="10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22.5" customHeight="1">
      <c r="A203" s="27"/>
      <c r="B203" s="27"/>
      <c r="C203" s="27"/>
      <c r="D203" s="27"/>
      <c r="E203" s="20"/>
      <c r="F203" s="10"/>
      <c r="G203" s="10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22.5" customHeight="1">
      <c r="A204" s="27"/>
      <c r="B204" s="27"/>
      <c r="C204" s="27"/>
      <c r="D204" s="27"/>
      <c r="E204" s="20"/>
      <c r="F204" s="10"/>
      <c r="G204" s="10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22.5" customHeight="1">
      <c r="A205" s="27"/>
      <c r="B205" s="27"/>
      <c r="C205" s="27"/>
      <c r="D205" s="27"/>
      <c r="E205" s="20"/>
      <c r="F205" s="10"/>
      <c r="G205" s="10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22.5" customHeight="1">
      <c r="A206" s="27"/>
      <c r="B206" s="27"/>
      <c r="C206" s="27"/>
      <c r="D206" s="27"/>
      <c r="E206" s="20"/>
      <c r="F206" s="10"/>
      <c r="G206" s="10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22.5" customHeight="1">
      <c r="A207" s="27"/>
      <c r="B207" s="27"/>
      <c r="C207" s="27"/>
      <c r="D207" s="27"/>
      <c r="E207" s="20"/>
      <c r="F207" s="23"/>
      <c r="G207" s="10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22.5" customHeight="1">
      <c r="A208" s="27"/>
      <c r="B208" s="27"/>
      <c r="C208" s="27"/>
      <c r="D208" s="27"/>
      <c r="E208" s="20"/>
      <c r="F208" s="10"/>
      <c r="G208" s="10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22.5" customHeight="1">
      <c r="A209" s="27"/>
      <c r="B209" s="27"/>
      <c r="C209" s="27"/>
      <c r="D209" s="27"/>
      <c r="E209" s="20"/>
      <c r="F209" s="10"/>
      <c r="G209" s="10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22.5" customHeight="1">
      <c r="A210" s="27"/>
      <c r="B210" s="27"/>
      <c r="C210" s="27"/>
      <c r="D210" s="27"/>
      <c r="E210" s="20"/>
      <c r="F210" s="10"/>
      <c r="G210" s="10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22.5" customHeight="1">
      <c r="A211" s="27"/>
      <c r="B211" s="27"/>
      <c r="C211" s="27"/>
      <c r="D211" s="27"/>
      <c r="E211" s="20"/>
      <c r="F211" s="23"/>
      <c r="G211" s="10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22.5" customHeight="1">
      <c r="A212" s="27"/>
      <c r="B212" s="27"/>
      <c r="C212" s="27"/>
      <c r="D212" s="27"/>
      <c r="E212" s="20"/>
      <c r="F212" s="23"/>
      <c r="G212" s="10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22.5" customHeight="1">
      <c r="A213" s="27"/>
      <c r="B213" s="27"/>
      <c r="C213" s="27"/>
      <c r="D213" s="27"/>
      <c r="E213" s="20"/>
      <c r="F213" s="10"/>
      <c r="G213" s="10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22.5" customHeight="1">
      <c r="A214" s="27"/>
      <c r="B214" s="27"/>
      <c r="C214" s="27"/>
      <c r="D214" s="27"/>
      <c r="E214" s="20"/>
      <c r="F214" s="10"/>
      <c r="G214" s="10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22.5" customHeight="1">
      <c r="A215" s="27"/>
      <c r="B215" s="27"/>
      <c r="C215" s="27"/>
      <c r="D215" s="27"/>
      <c r="E215" s="20"/>
      <c r="F215" s="23"/>
      <c r="G215" s="10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22.5" customHeight="1">
      <c r="A216" s="27"/>
      <c r="B216" s="27"/>
      <c r="C216" s="27"/>
      <c r="D216" s="27"/>
      <c r="E216" s="20"/>
      <c r="F216" s="10"/>
      <c r="G216" s="10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22.5" customHeight="1">
      <c r="A217" s="27"/>
      <c r="B217" s="27"/>
      <c r="C217" s="27"/>
      <c r="D217" s="27"/>
      <c r="E217" s="20"/>
      <c r="F217" s="10"/>
      <c r="G217" s="10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22.5" customHeight="1">
      <c r="A218" s="27"/>
      <c r="B218" s="27"/>
      <c r="C218" s="27"/>
      <c r="D218" s="27"/>
      <c r="E218" s="20"/>
      <c r="F218" s="10"/>
      <c r="G218" s="10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22.5" customHeight="1">
      <c r="A219" s="27"/>
      <c r="B219" s="27"/>
      <c r="C219" s="27"/>
      <c r="D219" s="27"/>
      <c r="E219" s="20"/>
      <c r="F219" s="10"/>
      <c r="G219" s="10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22.5" customHeight="1">
      <c r="A220" s="27"/>
      <c r="B220" s="27"/>
      <c r="C220" s="27"/>
      <c r="D220" s="27"/>
      <c r="E220" s="20"/>
      <c r="F220" s="10"/>
      <c r="G220" s="10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22.5" customHeight="1">
      <c r="A221" s="27"/>
      <c r="B221" s="27"/>
      <c r="C221" s="27"/>
      <c r="D221" s="27"/>
      <c r="E221" s="20"/>
      <c r="F221" s="10"/>
      <c r="G221" s="10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22.5" customHeight="1">
      <c r="A222" s="27"/>
      <c r="B222" s="27"/>
      <c r="C222" s="27"/>
      <c r="D222" s="27"/>
      <c r="E222" s="20"/>
      <c r="F222" s="10"/>
      <c r="G222" s="10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22.5" customHeight="1">
      <c r="A223" s="27"/>
      <c r="B223" s="27"/>
      <c r="C223" s="27"/>
      <c r="D223" s="27"/>
      <c r="E223" s="20"/>
      <c r="F223" s="10"/>
      <c r="G223" s="10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22.5" customHeight="1">
      <c r="A224" s="27"/>
      <c r="B224" s="27"/>
      <c r="C224" s="27"/>
      <c r="D224" s="27"/>
      <c r="E224" s="20"/>
      <c r="F224" s="23"/>
      <c r="G224" s="10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22.5" customHeight="1">
      <c r="A225" s="27"/>
      <c r="B225" s="27"/>
      <c r="C225" s="27"/>
      <c r="D225" s="27"/>
      <c r="E225" s="20"/>
      <c r="F225" s="10"/>
      <c r="G225" s="10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22.5" customHeight="1">
      <c r="A226" s="27"/>
      <c r="B226" s="27"/>
      <c r="C226" s="27"/>
      <c r="D226" s="27"/>
      <c r="E226" s="20"/>
      <c r="F226" s="10"/>
      <c r="G226" s="10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22.5" customHeight="1">
      <c r="A227" s="27"/>
      <c r="B227" s="27"/>
      <c r="C227" s="27"/>
      <c r="D227" s="27"/>
      <c r="E227" s="20"/>
      <c r="F227" s="23"/>
      <c r="G227" s="10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22.5" customHeight="1">
      <c r="A228" s="27"/>
      <c r="B228" s="27"/>
      <c r="C228" s="27"/>
      <c r="D228" s="27"/>
      <c r="E228" s="20"/>
      <c r="F228" s="10"/>
      <c r="G228" s="10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22.5" customHeight="1">
      <c r="A229" s="27"/>
      <c r="B229" s="27"/>
      <c r="C229" s="27"/>
      <c r="D229" s="27"/>
      <c r="E229" s="20"/>
      <c r="F229" s="10"/>
      <c r="G229" s="10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22.5" customHeight="1">
      <c r="A230" s="27"/>
      <c r="B230" s="27"/>
      <c r="C230" s="27"/>
      <c r="D230" s="27"/>
      <c r="E230" s="20"/>
      <c r="F230" s="10"/>
      <c r="G230" s="10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22.5" customHeight="1">
      <c r="A231" s="27"/>
      <c r="B231" s="27"/>
      <c r="C231" s="27"/>
      <c r="D231" s="27"/>
      <c r="E231" s="20"/>
      <c r="F231" s="23"/>
      <c r="G231" s="10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22.5" customHeight="1">
      <c r="A232" s="27"/>
      <c r="B232" s="27"/>
      <c r="C232" s="27"/>
      <c r="D232" s="27"/>
      <c r="E232" s="20"/>
      <c r="F232" s="23"/>
      <c r="G232" s="10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22.5" customHeight="1">
      <c r="A233" s="27"/>
      <c r="B233" s="27"/>
      <c r="C233" s="27"/>
      <c r="D233" s="27"/>
      <c r="E233" s="20"/>
      <c r="F233" s="10"/>
      <c r="G233" s="10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22.5" customHeight="1">
      <c r="A234" s="27"/>
      <c r="B234" s="27"/>
      <c r="C234" s="27"/>
      <c r="D234" s="27"/>
      <c r="E234" s="20"/>
      <c r="F234" s="10"/>
      <c r="G234" s="10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22.5" customHeight="1">
      <c r="A235" s="27"/>
      <c r="B235" s="27"/>
      <c r="C235" s="27"/>
      <c r="D235" s="27"/>
      <c r="E235" s="20"/>
      <c r="F235" s="10"/>
      <c r="G235" s="10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22.5" customHeight="1">
      <c r="A236" s="27"/>
      <c r="B236" s="27"/>
      <c r="C236" s="27"/>
      <c r="D236" s="27"/>
      <c r="E236" s="20"/>
      <c r="F236" s="10"/>
      <c r="G236" s="10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22.5" customHeight="1">
      <c r="A237" s="27"/>
      <c r="B237" s="27"/>
      <c r="C237" s="27"/>
      <c r="D237" s="27"/>
      <c r="E237" s="20"/>
      <c r="F237" s="10"/>
      <c r="G237" s="10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22.5" customHeight="1">
      <c r="A238" s="27"/>
      <c r="B238" s="27"/>
      <c r="C238" s="27"/>
      <c r="D238" s="27"/>
      <c r="E238" s="20"/>
      <c r="F238" s="10"/>
      <c r="G238" s="10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22.5" customHeight="1">
      <c r="A239" s="27"/>
      <c r="B239" s="27"/>
      <c r="C239" s="27"/>
      <c r="D239" s="27"/>
      <c r="E239" s="20"/>
      <c r="F239" s="10"/>
      <c r="G239" s="10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22.5" customHeight="1">
      <c r="A240" s="27"/>
      <c r="B240" s="27"/>
      <c r="C240" s="27"/>
      <c r="D240" s="27"/>
      <c r="E240" s="20"/>
      <c r="F240" s="23"/>
      <c r="G240" s="10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22.5" customHeight="1">
      <c r="A241" s="27"/>
      <c r="B241" s="27"/>
      <c r="C241" s="27"/>
      <c r="D241" s="27"/>
      <c r="E241" s="20"/>
      <c r="F241" s="10"/>
      <c r="G241" s="10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22.5" customHeight="1">
      <c r="A242" s="27"/>
      <c r="B242" s="27"/>
      <c r="C242" s="27"/>
      <c r="D242" s="27"/>
      <c r="E242" s="20"/>
      <c r="F242" s="23"/>
      <c r="G242" s="10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22.5" customHeight="1">
      <c r="A243" s="27"/>
      <c r="B243" s="27"/>
      <c r="C243" s="27"/>
      <c r="D243" s="27"/>
      <c r="E243" s="20"/>
      <c r="F243" s="10"/>
      <c r="G243" s="10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22.5" customHeight="1">
      <c r="A244" s="27"/>
      <c r="B244" s="27"/>
      <c r="C244" s="27"/>
      <c r="D244" s="27"/>
      <c r="E244" s="20"/>
      <c r="F244" s="10"/>
      <c r="G244" s="10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22.5" customHeight="1">
      <c r="A245" s="27"/>
      <c r="B245" s="27"/>
      <c r="C245" s="27"/>
      <c r="D245" s="27"/>
      <c r="E245" s="20"/>
      <c r="F245" s="10"/>
      <c r="G245" s="10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22.5" customHeight="1">
      <c r="A246" s="27"/>
      <c r="B246" s="27"/>
      <c r="C246" s="27"/>
      <c r="D246" s="27"/>
      <c r="E246" s="20"/>
      <c r="F246" s="23"/>
      <c r="G246" s="10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22.5" customHeight="1">
      <c r="A247" s="27"/>
      <c r="B247" s="27"/>
      <c r="C247" s="27"/>
      <c r="D247" s="27"/>
      <c r="E247" s="20"/>
      <c r="F247" s="10"/>
      <c r="G247" s="10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22.5" customHeight="1">
      <c r="A248" s="27"/>
      <c r="B248" s="27"/>
      <c r="C248" s="27"/>
      <c r="D248" s="27"/>
      <c r="E248" s="20"/>
      <c r="F248" s="10"/>
      <c r="G248" s="10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22.5" customHeight="1">
      <c r="A249" s="27"/>
      <c r="B249" s="27"/>
      <c r="C249" s="27"/>
      <c r="D249" s="27"/>
      <c r="E249" s="20"/>
      <c r="F249" s="23"/>
      <c r="G249" s="10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22.5" customHeight="1">
      <c r="A250" s="27"/>
      <c r="B250" s="27"/>
      <c r="C250" s="27"/>
      <c r="D250" s="27"/>
      <c r="E250" s="20"/>
      <c r="F250" s="10"/>
      <c r="G250" s="10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22.5" customHeight="1">
      <c r="A251" s="27"/>
      <c r="B251" s="27"/>
      <c r="C251" s="27"/>
      <c r="D251" s="27"/>
      <c r="E251" s="20"/>
      <c r="F251" s="23"/>
      <c r="G251" s="10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22.5" customHeight="1">
      <c r="A252" s="27"/>
      <c r="B252" s="27"/>
      <c r="C252" s="27"/>
      <c r="D252" s="27"/>
      <c r="E252" s="20"/>
      <c r="F252" s="10"/>
      <c r="G252" s="10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22.5" customHeight="1">
      <c r="A253" s="27"/>
      <c r="B253" s="27"/>
      <c r="C253" s="27"/>
      <c r="D253" s="27"/>
      <c r="E253" s="20"/>
      <c r="F253" s="10"/>
      <c r="G253" s="10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22.5" customHeight="1">
      <c r="A254" s="27"/>
      <c r="B254" s="27"/>
      <c r="C254" s="27"/>
      <c r="D254" s="27"/>
      <c r="E254" s="20"/>
      <c r="F254" s="10"/>
      <c r="G254" s="10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22.5" customHeight="1">
      <c r="A255" s="27"/>
      <c r="B255" s="27"/>
      <c r="C255" s="27"/>
      <c r="D255" s="27"/>
      <c r="E255" s="20"/>
      <c r="F255" s="10"/>
      <c r="G255" s="10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22.5" customHeight="1">
      <c r="A256" s="27"/>
      <c r="B256" s="27"/>
      <c r="C256" s="27"/>
      <c r="D256" s="27"/>
      <c r="E256" s="20"/>
      <c r="F256" s="10"/>
      <c r="G256" s="10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22.5" customHeight="1">
      <c r="A257" s="27"/>
      <c r="B257" s="27"/>
      <c r="C257" s="27"/>
      <c r="D257" s="27"/>
      <c r="E257" s="20"/>
      <c r="F257" s="10"/>
      <c r="G257" s="10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22.5" customHeight="1">
      <c r="A258" s="27"/>
      <c r="B258" s="27"/>
      <c r="C258" s="27"/>
      <c r="D258" s="27"/>
      <c r="E258" s="20"/>
      <c r="F258" s="10"/>
      <c r="G258" s="10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22.5" customHeight="1">
      <c r="A259" s="27"/>
      <c r="B259" s="27"/>
      <c r="C259" s="27"/>
      <c r="D259" s="27"/>
      <c r="E259" s="20"/>
      <c r="F259" s="10"/>
      <c r="G259" s="10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22.5" customHeight="1">
      <c r="A260" s="27"/>
      <c r="B260" s="27"/>
      <c r="C260" s="27"/>
      <c r="D260" s="27"/>
      <c r="E260" s="20"/>
      <c r="F260" s="10"/>
      <c r="G260" s="10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22.5" customHeight="1">
      <c r="A261" s="27"/>
      <c r="B261" s="27"/>
      <c r="C261" s="27"/>
      <c r="D261" s="27"/>
      <c r="E261" s="20"/>
      <c r="F261" s="10"/>
      <c r="G261" s="10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22.5" customHeight="1">
      <c r="A262" s="27"/>
      <c r="B262" s="27"/>
      <c r="C262" s="27"/>
      <c r="D262" s="27"/>
      <c r="E262" s="20"/>
      <c r="F262" s="23"/>
      <c r="G262" s="10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22.5" customHeight="1">
      <c r="A263" s="27"/>
      <c r="B263" s="27"/>
      <c r="C263" s="27"/>
      <c r="D263" s="24"/>
      <c r="E263" s="20"/>
      <c r="F263" s="10"/>
      <c r="G263" s="10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22.5" customHeight="1">
      <c r="A264" s="27"/>
      <c r="B264" s="27"/>
      <c r="C264" s="27"/>
      <c r="D264" s="27"/>
      <c r="E264" s="20"/>
      <c r="F264" s="10"/>
      <c r="G264" s="10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22.5" customHeight="1">
      <c r="A265" s="27"/>
      <c r="B265" s="27"/>
      <c r="C265" s="27"/>
      <c r="D265" s="27"/>
      <c r="E265" s="20"/>
      <c r="F265" s="23"/>
      <c r="G265" s="10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22.5" customHeight="1">
      <c r="A266" s="27"/>
      <c r="B266" s="27"/>
      <c r="C266" s="27"/>
      <c r="D266" s="27"/>
      <c r="E266" s="20"/>
      <c r="F266" s="10"/>
      <c r="G266" s="10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22.5" customHeight="1">
      <c r="A267" s="27"/>
      <c r="B267" s="27"/>
      <c r="C267" s="27"/>
      <c r="D267" s="27"/>
      <c r="E267" s="20"/>
      <c r="F267" s="10"/>
      <c r="G267" s="10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22.5" customHeight="1">
      <c r="A268" s="27"/>
      <c r="B268" s="27"/>
      <c r="C268" s="27"/>
      <c r="D268" s="27"/>
      <c r="E268" s="20"/>
      <c r="F268" s="23"/>
      <c r="G268" s="10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22.5" customHeight="1">
      <c r="A269" s="27"/>
      <c r="B269" s="27"/>
      <c r="C269" s="27"/>
      <c r="D269" s="27"/>
      <c r="E269" s="20"/>
      <c r="F269" s="10"/>
      <c r="G269" s="10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22.5" customHeight="1">
      <c r="A270" s="27"/>
      <c r="B270" s="27"/>
      <c r="C270" s="27"/>
      <c r="D270" s="27"/>
      <c r="E270" s="20"/>
      <c r="F270" s="23"/>
      <c r="G270" s="10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22.5" customHeight="1">
      <c r="A271" s="27"/>
      <c r="B271" s="27"/>
      <c r="C271" s="27"/>
      <c r="D271" s="27"/>
      <c r="E271" s="20"/>
      <c r="F271" s="23"/>
      <c r="G271" s="10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22.5" customHeight="1">
      <c r="A272" s="27"/>
      <c r="B272" s="27"/>
      <c r="C272" s="27"/>
      <c r="D272" s="27"/>
      <c r="E272" s="20"/>
      <c r="F272" s="10"/>
      <c r="G272" s="10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22.5" customHeight="1">
      <c r="A273" s="27"/>
      <c r="B273" s="27"/>
      <c r="C273" s="27"/>
      <c r="D273" s="27"/>
      <c r="E273" s="20"/>
      <c r="F273" s="23"/>
      <c r="G273" s="10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22.5" customHeight="1">
      <c r="A274" s="27"/>
      <c r="B274" s="27"/>
      <c r="C274" s="27"/>
      <c r="D274" s="27"/>
      <c r="E274" s="20"/>
      <c r="F274" s="10"/>
      <c r="G274" s="10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22.5" customHeight="1">
      <c r="A275" s="27"/>
      <c r="B275" s="27"/>
      <c r="C275" s="27"/>
      <c r="D275" s="27"/>
      <c r="E275" s="20"/>
      <c r="F275" s="23"/>
      <c r="G275" s="10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22.5" customHeight="1">
      <c r="A276" s="27"/>
      <c r="B276" s="27"/>
      <c r="C276" s="27"/>
      <c r="D276" s="27"/>
      <c r="E276" s="20"/>
      <c r="F276" s="10"/>
      <c r="G276" s="10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22.5" customHeight="1">
      <c r="A277" s="27"/>
      <c r="B277" s="27"/>
      <c r="C277" s="27"/>
      <c r="D277" s="27"/>
      <c r="E277" s="20"/>
      <c r="F277" s="10"/>
      <c r="G277" s="10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22.5" customHeight="1">
      <c r="A278" s="27"/>
      <c r="B278" s="27"/>
      <c r="C278" s="27"/>
      <c r="D278" s="27"/>
      <c r="E278" s="20"/>
      <c r="F278" s="10"/>
      <c r="G278" s="10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22.5" customHeight="1">
      <c r="A279" s="27"/>
      <c r="B279" s="27"/>
      <c r="C279" s="27"/>
      <c r="D279" s="27"/>
      <c r="E279" s="20"/>
      <c r="F279" s="10"/>
      <c r="G279" s="10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22.5" customHeight="1">
      <c r="A280" s="27"/>
      <c r="B280" s="27"/>
      <c r="C280" s="27"/>
      <c r="D280" s="27"/>
      <c r="E280" s="20"/>
      <c r="F280" s="23"/>
      <c r="G280" s="10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22.5" customHeight="1">
      <c r="A281" s="27"/>
      <c r="B281" s="27"/>
      <c r="C281" s="27"/>
      <c r="D281" s="27"/>
      <c r="E281" s="20"/>
      <c r="F281" s="10"/>
      <c r="G281" s="10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22.5" customHeight="1">
      <c r="A282" s="27"/>
      <c r="B282" s="27"/>
      <c r="C282" s="27"/>
      <c r="D282" s="27"/>
      <c r="E282" s="20"/>
      <c r="F282" s="10"/>
      <c r="G282" s="10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22.5" customHeight="1">
      <c r="A283" s="27"/>
      <c r="B283" s="27"/>
      <c r="C283" s="27"/>
      <c r="D283" s="27"/>
      <c r="E283" s="20"/>
      <c r="F283" s="23"/>
      <c r="G283" s="10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22.5" customHeight="1">
      <c r="A284" s="27"/>
      <c r="B284" s="27"/>
      <c r="C284" s="27"/>
      <c r="D284" s="27"/>
      <c r="E284" s="20"/>
      <c r="F284" s="23"/>
      <c r="G284" s="10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22.5" customHeight="1">
      <c r="A285" s="27"/>
      <c r="B285" s="27"/>
      <c r="C285" s="27"/>
      <c r="D285" s="27"/>
      <c r="E285" s="20"/>
      <c r="F285" s="10"/>
      <c r="G285" s="10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22.5" customHeight="1">
      <c r="A286" s="27"/>
      <c r="B286" s="27"/>
      <c r="C286" s="27"/>
      <c r="D286" s="27"/>
      <c r="E286" s="20"/>
      <c r="F286" s="10"/>
      <c r="G286" s="10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22.5" customHeight="1">
      <c r="A287" s="27"/>
      <c r="B287" s="27"/>
      <c r="C287" s="27"/>
      <c r="D287" s="27"/>
      <c r="E287" s="20"/>
      <c r="F287" s="10"/>
      <c r="G287" s="10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22.5" customHeight="1">
      <c r="A288" s="27"/>
      <c r="B288" s="27"/>
      <c r="C288" s="27"/>
      <c r="D288" s="27"/>
      <c r="E288" s="20"/>
      <c r="F288" s="10"/>
      <c r="G288" s="10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22.5" customHeight="1">
      <c r="A289" s="27"/>
      <c r="B289" s="27"/>
      <c r="C289" s="27"/>
      <c r="D289" s="27"/>
      <c r="E289" s="20"/>
      <c r="F289" s="10"/>
      <c r="G289" s="10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22.5" customHeight="1">
      <c r="A290" s="27"/>
      <c r="B290" s="27"/>
      <c r="C290" s="27"/>
      <c r="D290" s="27"/>
      <c r="E290" s="20"/>
      <c r="F290" s="10"/>
      <c r="G290" s="10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22.5" customHeight="1">
      <c r="A291" s="27"/>
      <c r="B291" s="27"/>
      <c r="C291" s="27"/>
      <c r="D291" s="27"/>
      <c r="E291" s="20"/>
      <c r="F291" s="10"/>
      <c r="G291" s="10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22.5" customHeight="1">
      <c r="A292" s="27"/>
      <c r="B292" s="27"/>
      <c r="C292" s="27"/>
      <c r="D292" s="27"/>
      <c r="E292" s="20"/>
      <c r="F292" s="10"/>
      <c r="G292" s="10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22.5" customHeight="1">
      <c r="A293" s="27"/>
      <c r="B293" s="27"/>
      <c r="C293" s="27"/>
      <c r="D293" s="27"/>
      <c r="E293" s="20"/>
      <c r="F293" s="10"/>
      <c r="G293" s="10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22.5" customHeight="1">
      <c r="A294" s="27"/>
      <c r="B294" s="27"/>
      <c r="C294" s="27"/>
      <c r="D294" s="27"/>
      <c r="E294" s="20"/>
      <c r="F294" s="10"/>
      <c r="G294" s="10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22.5" customHeight="1">
      <c r="A295" s="27"/>
      <c r="B295" s="27"/>
      <c r="C295" s="27"/>
      <c r="D295" s="27"/>
      <c r="E295" s="20"/>
      <c r="F295" s="10"/>
      <c r="G295" s="10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22.5" customHeight="1">
      <c r="A296" s="27"/>
      <c r="B296" s="27"/>
      <c r="C296" s="27"/>
      <c r="D296" s="27"/>
      <c r="E296" s="20"/>
      <c r="F296" s="10"/>
      <c r="G296" s="10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22.5" customHeight="1">
      <c r="A297" s="27"/>
      <c r="B297" s="27"/>
      <c r="C297" s="27"/>
      <c r="D297" s="27"/>
      <c r="E297" s="20"/>
      <c r="F297" s="23"/>
      <c r="G297" s="10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22.5" customHeight="1">
      <c r="A298" s="27"/>
      <c r="B298" s="27"/>
      <c r="C298" s="27"/>
      <c r="D298" s="27"/>
      <c r="E298" s="20"/>
      <c r="F298" s="10"/>
      <c r="G298" s="10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22.5" customHeight="1">
      <c r="A299" s="27"/>
      <c r="B299" s="27"/>
      <c r="C299" s="27"/>
      <c r="D299" s="27"/>
      <c r="E299" s="20"/>
      <c r="F299" s="10"/>
      <c r="G299" s="10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22.5" customHeight="1">
      <c r="A300" s="27"/>
      <c r="B300" s="27"/>
      <c r="C300" s="27"/>
      <c r="D300" s="27"/>
      <c r="E300" s="20"/>
      <c r="F300" s="10"/>
      <c r="G300" s="10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22.5" customHeight="1">
      <c r="A301" s="10"/>
      <c r="B301" s="10"/>
      <c r="C301" s="10"/>
      <c r="D301" s="24"/>
      <c r="E301" s="20"/>
      <c r="F301" s="10"/>
      <c r="G301" s="10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22.5" customHeight="1">
      <c r="A302" s="10"/>
      <c r="B302" s="10"/>
      <c r="C302" s="10"/>
      <c r="D302" s="24"/>
      <c r="E302" s="20"/>
      <c r="F302" s="10"/>
      <c r="G302" s="10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22.5" customHeight="1">
      <c r="A303" s="27"/>
      <c r="B303" s="27"/>
      <c r="C303" s="27"/>
      <c r="D303" s="27"/>
      <c r="E303" s="20"/>
      <c r="F303" s="10"/>
      <c r="G303" s="10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22.5" customHeight="1">
      <c r="A304" s="10"/>
      <c r="B304" s="10"/>
      <c r="C304" s="10"/>
      <c r="D304" s="24"/>
      <c r="E304" s="20"/>
      <c r="F304" s="10"/>
      <c r="G304" s="10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22.5" customHeight="1">
      <c r="A305" s="27"/>
      <c r="B305" s="27"/>
      <c r="C305" s="27"/>
      <c r="D305" s="27"/>
      <c r="E305" s="20"/>
      <c r="F305" s="10"/>
      <c r="G305" s="10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22.5" customHeight="1">
      <c r="A306" s="27"/>
      <c r="B306" s="27"/>
      <c r="C306" s="27"/>
      <c r="D306" s="27"/>
      <c r="E306" s="20"/>
      <c r="F306" s="10"/>
      <c r="G306" s="10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22.5" customHeight="1">
      <c r="A307" s="27"/>
      <c r="B307" s="27"/>
      <c r="C307" s="27"/>
      <c r="D307" s="27"/>
      <c r="E307" s="20"/>
      <c r="F307" s="10"/>
      <c r="G307" s="10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22.5" customHeight="1">
      <c r="A308" s="27"/>
      <c r="B308" s="27"/>
      <c r="C308" s="27"/>
      <c r="D308" s="27"/>
      <c r="E308" s="20"/>
      <c r="F308" s="10"/>
      <c r="G308" s="10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22.5" customHeight="1">
      <c r="A309" s="27"/>
      <c r="B309" s="27"/>
      <c r="C309" s="27"/>
      <c r="D309" s="27"/>
      <c r="E309" s="20"/>
      <c r="F309" s="10"/>
      <c r="G309" s="10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22.5" customHeight="1">
      <c r="A310" s="27"/>
      <c r="B310" s="27"/>
      <c r="C310" s="27"/>
      <c r="D310" s="27"/>
      <c r="E310" s="20"/>
      <c r="F310" s="10"/>
      <c r="G310" s="10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22.5" customHeight="1">
      <c r="A311" s="27"/>
      <c r="B311" s="27"/>
      <c r="C311" s="27"/>
      <c r="D311" s="27"/>
      <c r="E311" s="20"/>
      <c r="F311" s="10"/>
      <c r="G311" s="10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22.5" customHeight="1">
      <c r="A312" s="27"/>
      <c r="B312" s="27"/>
      <c r="C312" s="27"/>
      <c r="D312" s="27"/>
      <c r="E312" s="20"/>
      <c r="F312" s="10"/>
      <c r="G312" s="10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22.5" customHeight="1">
      <c r="A313" s="27"/>
      <c r="B313" s="27"/>
      <c r="C313" s="27"/>
      <c r="D313" s="27"/>
      <c r="E313" s="20"/>
      <c r="F313" s="10"/>
      <c r="G313" s="10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22.5" customHeight="1">
      <c r="A314" s="27"/>
      <c r="B314" s="27"/>
      <c r="C314" s="27"/>
      <c r="D314" s="27"/>
      <c r="E314" s="20"/>
      <c r="F314" s="10"/>
      <c r="G314" s="10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22.5" customHeight="1">
      <c r="A315" s="27"/>
      <c r="B315" s="27"/>
      <c r="C315" s="27"/>
      <c r="D315" s="27"/>
      <c r="E315" s="20"/>
      <c r="F315" s="10"/>
      <c r="G315" s="10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22.5" customHeight="1">
      <c r="A316" s="27"/>
      <c r="B316" s="27"/>
      <c r="C316" s="27"/>
      <c r="D316" s="27"/>
      <c r="E316" s="20"/>
      <c r="F316" s="10"/>
      <c r="G316" s="10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22.5" customHeight="1">
      <c r="A317" s="27"/>
      <c r="B317" s="27"/>
      <c r="C317" s="27"/>
      <c r="D317" s="27"/>
      <c r="E317" s="20"/>
      <c r="F317" s="10"/>
      <c r="G317" s="10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22.5" customHeight="1">
      <c r="A318" s="27"/>
      <c r="B318" s="27"/>
      <c r="C318" s="27"/>
      <c r="D318" s="27"/>
      <c r="E318" s="20"/>
      <c r="F318" s="10"/>
      <c r="G318" s="10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22.5" customHeight="1">
      <c r="A319" s="27"/>
      <c r="B319" s="27"/>
      <c r="C319" s="27"/>
      <c r="D319" s="27"/>
      <c r="E319" s="20"/>
      <c r="F319" s="10"/>
      <c r="G319" s="10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22.5" customHeight="1">
      <c r="A320" s="27"/>
      <c r="B320" s="27"/>
      <c r="C320" s="27"/>
      <c r="D320" s="27"/>
      <c r="E320" s="20"/>
      <c r="F320" s="10"/>
      <c r="G320" s="10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22.5" customHeight="1">
      <c r="A321" s="27"/>
      <c r="B321" s="27"/>
      <c r="C321" s="27"/>
      <c r="D321" s="27"/>
      <c r="E321" s="20"/>
      <c r="F321" s="10"/>
      <c r="G321" s="10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22.5" customHeight="1">
      <c r="A322" s="27"/>
      <c r="B322" s="27"/>
      <c r="C322" s="27"/>
      <c r="D322" s="27"/>
      <c r="E322" s="20"/>
      <c r="F322" s="10"/>
      <c r="G322" s="10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22.5" customHeight="1">
      <c r="A323" s="27"/>
      <c r="B323" s="27"/>
      <c r="C323" s="27"/>
      <c r="D323" s="27"/>
      <c r="E323" s="20"/>
      <c r="F323" s="10"/>
      <c r="G323" s="10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22.5" customHeight="1">
      <c r="A324" s="27"/>
      <c r="B324" s="27"/>
      <c r="C324" s="27"/>
      <c r="D324" s="27"/>
      <c r="E324" s="20"/>
      <c r="F324" s="23"/>
      <c r="G324" s="10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22.5" customHeight="1">
      <c r="A325" s="27"/>
      <c r="B325" s="27"/>
      <c r="C325" s="27"/>
      <c r="D325" s="27"/>
      <c r="E325" s="20"/>
      <c r="F325" s="23"/>
      <c r="G325" s="10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22.5" customHeight="1">
      <c r="A326" s="27"/>
      <c r="B326" s="27"/>
      <c r="C326" s="27"/>
      <c r="D326" s="27"/>
      <c r="E326" s="20"/>
      <c r="F326" s="10"/>
      <c r="G326" s="10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22.5" customHeight="1">
      <c r="A327" s="27"/>
      <c r="B327" s="27"/>
      <c r="C327" s="27"/>
      <c r="D327" s="27"/>
      <c r="E327" s="20"/>
      <c r="F327" s="10"/>
      <c r="G327" s="10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22.5" customHeight="1">
      <c r="A328" s="27"/>
      <c r="B328" s="27"/>
      <c r="C328" s="27"/>
      <c r="D328" s="27"/>
      <c r="E328" s="20"/>
      <c r="F328" s="10"/>
      <c r="G328" s="10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22.5" customHeight="1">
      <c r="A329" s="27"/>
      <c r="B329" s="27"/>
      <c r="C329" s="27"/>
      <c r="D329" s="27"/>
      <c r="E329" s="20"/>
      <c r="F329" s="10"/>
      <c r="G329" s="10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22.5" customHeight="1">
      <c r="A330" s="27"/>
      <c r="B330" s="27"/>
      <c r="C330" s="27"/>
      <c r="D330" s="27"/>
      <c r="E330" s="20"/>
      <c r="F330" s="10"/>
      <c r="G330" s="10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22.5" customHeight="1">
      <c r="A331" s="27"/>
      <c r="B331" s="27"/>
      <c r="C331" s="27"/>
      <c r="D331" s="27"/>
      <c r="E331" s="20"/>
      <c r="F331" s="23"/>
      <c r="G331" s="10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22.5" customHeight="1">
      <c r="A332" s="27"/>
      <c r="B332" s="27"/>
      <c r="C332" s="27"/>
      <c r="D332" s="27"/>
      <c r="E332" s="20"/>
      <c r="F332" s="10"/>
      <c r="G332" s="10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22.5" customHeight="1">
      <c r="A333" s="27"/>
      <c r="B333" s="27"/>
      <c r="C333" s="27"/>
      <c r="D333" s="27"/>
      <c r="E333" s="20"/>
      <c r="F333" s="10"/>
      <c r="G333" s="10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22.5" customHeight="1">
      <c r="A334" s="27"/>
      <c r="B334" s="27"/>
      <c r="C334" s="27"/>
      <c r="D334" s="27"/>
      <c r="E334" s="20"/>
      <c r="F334" s="10"/>
      <c r="G334" s="10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22.5" customHeight="1">
      <c r="A335" s="27"/>
      <c r="B335" s="27"/>
      <c r="C335" s="27"/>
      <c r="D335" s="27"/>
      <c r="E335" s="20"/>
      <c r="F335" s="10"/>
      <c r="G335" s="10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22.5" customHeight="1">
      <c r="A336" s="27"/>
      <c r="B336" s="27"/>
      <c r="C336" s="27"/>
      <c r="D336" s="27"/>
      <c r="E336" s="20"/>
      <c r="F336" s="10"/>
      <c r="G336" s="10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22.5" customHeight="1">
      <c r="A337" s="27"/>
      <c r="B337" s="27"/>
      <c r="C337" s="27"/>
      <c r="D337" s="27"/>
      <c r="E337" s="20"/>
      <c r="F337" s="10"/>
      <c r="G337" s="10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22.5" customHeight="1">
      <c r="A338" s="27"/>
      <c r="B338" s="27"/>
      <c r="C338" s="27"/>
      <c r="D338" s="27"/>
      <c r="E338" s="20"/>
      <c r="F338" s="10"/>
      <c r="G338" s="10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22.5" customHeight="1">
      <c r="A339" s="27"/>
      <c r="B339" s="27"/>
      <c r="C339" s="27"/>
      <c r="D339" s="27"/>
      <c r="E339" s="20"/>
      <c r="F339" s="10"/>
      <c r="G339" s="10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22.5" customHeight="1">
      <c r="A340" s="27"/>
      <c r="B340" s="27"/>
      <c r="C340" s="27"/>
      <c r="D340" s="27"/>
      <c r="E340" s="20"/>
      <c r="F340" s="10"/>
      <c r="G340" s="10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22.5" customHeight="1">
      <c r="A341" s="27"/>
      <c r="B341" s="27"/>
      <c r="C341" s="27"/>
      <c r="D341" s="27"/>
      <c r="E341" s="20"/>
      <c r="F341" s="10"/>
      <c r="G341" s="10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22.5" customHeight="1">
      <c r="A342" s="27"/>
      <c r="B342" s="27"/>
      <c r="C342" s="27"/>
      <c r="D342" s="27"/>
      <c r="E342" s="20"/>
      <c r="F342" s="10"/>
      <c r="G342" s="10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22.5" customHeight="1">
      <c r="A343" s="27"/>
      <c r="B343" s="27"/>
      <c r="C343" s="27"/>
      <c r="D343" s="27"/>
      <c r="E343" s="20"/>
      <c r="F343" s="23"/>
      <c r="G343" s="10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22.5" customHeight="1">
      <c r="A344" s="27"/>
      <c r="B344" s="27"/>
      <c r="C344" s="27"/>
      <c r="D344" s="27"/>
      <c r="E344" s="20"/>
      <c r="F344" s="23"/>
      <c r="G344" s="10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22.5" customHeight="1">
      <c r="A345" s="27"/>
      <c r="B345" s="27"/>
      <c r="C345" s="27"/>
      <c r="D345" s="27"/>
      <c r="E345" s="20"/>
      <c r="F345" s="10"/>
      <c r="G345" s="10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22.5" customHeight="1">
      <c r="A346" s="27"/>
      <c r="B346" s="27"/>
      <c r="C346" s="27"/>
      <c r="D346" s="27"/>
      <c r="E346" s="20"/>
      <c r="F346" s="10"/>
      <c r="G346" s="10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22.5" customHeight="1">
      <c r="A347" s="27"/>
      <c r="B347" s="27"/>
      <c r="C347" s="27"/>
      <c r="D347" s="27"/>
      <c r="E347" s="20"/>
      <c r="F347" s="23"/>
      <c r="G347" s="10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22.5" customHeight="1">
      <c r="A348" s="27"/>
      <c r="B348" s="27"/>
      <c r="C348" s="27"/>
      <c r="D348" s="27"/>
      <c r="E348" s="20"/>
      <c r="F348" s="10"/>
      <c r="G348" s="10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22.5" customHeight="1">
      <c r="A349" s="27"/>
      <c r="B349" s="27"/>
      <c r="C349" s="27"/>
      <c r="D349" s="27"/>
      <c r="E349" s="20"/>
      <c r="F349" s="10"/>
      <c r="G349" s="10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22.5" customHeight="1">
      <c r="A350" s="27"/>
      <c r="B350" s="27"/>
      <c r="C350" s="27"/>
      <c r="D350" s="27"/>
      <c r="E350" s="20"/>
      <c r="F350" s="23"/>
      <c r="G350" s="10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22.5" customHeight="1">
      <c r="A351" s="27"/>
      <c r="B351" s="27"/>
      <c r="C351" s="27"/>
      <c r="D351" s="27"/>
      <c r="E351" s="20"/>
      <c r="F351" s="10"/>
      <c r="G351" s="10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22.5" customHeight="1">
      <c r="A352" s="27"/>
      <c r="B352" s="27"/>
      <c r="C352" s="27"/>
      <c r="D352" s="24"/>
      <c r="E352" s="20"/>
      <c r="F352" s="10"/>
      <c r="G352" s="10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22.5" customHeight="1">
      <c r="A353" s="27"/>
      <c r="B353" s="27"/>
      <c r="C353" s="27"/>
      <c r="D353" s="27"/>
      <c r="E353" s="20"/>
      <c r="F353" s="23"/>
      <c r="G353" s="10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22.5" customHeight="1">
      <c r="A354" s="27"/>
      <c r="B354" s="27"/>
      <c r="C354" s="27"/>
      <c r="D354" s="27"/>
      <c r="E354" s="20"/>
      <c r="F354" s="10"/>
      <c r="G354" s="10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22.5" customHeight="1">
      <c r="A355" s="27"/>
      <c r="B355" s="27"/>
      <c r="C355" s="27"/>
      <c r="D355" s="27"/>
      <c r="E355" s="20"/>
      <c r="F355" s="10"/>
      <c r="G355" s="10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22.5" customHeight="1">
      <c r="A356" s="27"/>
      <c r="B356" s="27"/>
      <c r="C356" s="27"/>
      <c r="D356" s="27"/>
      <c r="E356" s="20"/>
      <c r="F356" s="10"/>
      <c r="G356" s="10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22.5" customHeight="1">
      <c r="A357" s="27"/>
      <c r="B357" s="27"/>
      <c r="C357" s="27"/>
      <c r="D357" s="27"/>
      <c r="E357" s="20"/>
      <c r="F357" s="10"/>
      <c r="G357" s="10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22.5" customHeight="1">
      <c r="A358" s="27"/>
      <c r="B358" s="27"/>
      <c r="C358" s="27"/>
      <c r="D358" s="27"/>
      <c r="E358" s="20"/>
      <c r="F358" s="23"/>
      <c r="G358" s="10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22.5" customHeight="1">
      <c r="A359" s="27"/>
      <c r="B359" s="27"/>
      <c r="C359" s="27"/>
      <c r="D359" s="27"/>
      <c r="E359" s="20"/>
      <c r="F359" s="10"/>
      <c r="G359" s="10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22.5" customHeight="1">
      <c r="A360" s="27"/>
      <c r="B360" s="27"/>
      <c r="C360" s="27"/>
      <c r="D360" s="27"/>
      <c r="E360" s="20"/>
      <c r="F360" s="10"/>
      <c r="G360" s="10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22.5" customHeight="1">
      <c r="A361" s="27"/>
      <c r="B361" s="27"/>
      <c r="C361" s="27"/>
      <c r="D361" s="27"/>
      <c r="E361" s="20"/>
      <c r="F361" s="10"/>
      <c r="G361" s="10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22.5" customHeight="1">
      <c r="A362" s="27"/>
      <c r="B362" s="27"/>
      <c r="C362" s="27"/>
      <c r="D362" s="27"/>
      <c r="E362" s="20"/>
      <c r="F362" s="10"/>
      <c r="G362" s="10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22.5" customHeight="1">
      <c r="A363" s="27"/>
      <c r="B363" s="27"/>
      <c r="C363" s="27"/>
      <c r="D363" s="27"/>
      <c r="E363" s="20"/>
      <c r="F363" s="10"/>
      <c r="G363" s="10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22.5" customHeight="1">
      <c r="A364" s="27"/>
      <c r="B364" s="27"/>
      <c r="C364" s="27"/>
      <c r="D364" s="27"/>
      <c r="E364" s="20"/>
      <c r="F364" s="10"/>
      <c r="G364" s="10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22.5" customHeight="1">
      <c r="A365" s="27"/>
      <c r="B365" s="27"/>
      <c r="C365" s="27"/>
      <c r="D365" s="27"/>
      <c r="E365" s="20"/>
      <c r="F365" s="10"/>
      <c r="G365" s="10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22.5" customHeight="1">
      <c r="A366" s="27"/>
      <c r="B366" s="27"/>
      <c r="C366" s="27"/>
      <c r="D366" s="27"/>
      <c r="E366" s="20"/>
      <c r="F366" s="10"/>
      <c r="G366" s="10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22.5" customHeight="1">
      <c r="A367" s="27"/>
      <c r="B367" s="27"/>
      <c r="C367" s="27"/>
      <c r="D367" s="27"/>
      <c r="E367" s="20"/>
      <c r="F367" s="10"/>
      <c r="G367" s="10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22.5" customHeight="1">
      <c r="A368" s="27"/>
      <c r="B368" s="27"/>
      <c r="C368" s="27"/>
      <c r="D368" s="27"/>
      <c r="E368" s="20"/>
      <c r="F368" s="10"/>
      <c r="G368" s="10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22.5" customHeight="1">
      <c r="A369" s="27"/>
      <c r="B369" s="27"/>
      <c r="C369" s="27"/>
      <c r="D369" s="27"/>
      <c r="E369" s="20"/>
      <c r="F369" s="10"/>
      <c r="G369" s="10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22.5" customHeight="1">
      <c r="A370" s="27"/>
      <c r="B370" s="27"/>
      <c r="C370" s="27"/>
      <c r="D370" s="27"/>
      <c r="E370" s="20"/>
      <c r="F370" s="10"/>
      <c r="G370" s="10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22.5" customHeight="1">
      <c r="A371" s="27"/>
      <c r="B371" s="27"/>
      <c r="C371" s="27"/>
      <c r="D371" s="27"/>
      <c r="E371" s="20"/>
      <c r="F371" s="10"/>
      <c r="G371" s="10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22.5" customHeight="1">
      <c r="A372" s="27"/>
      <c r="B372" s="27"/>
      <c r="C372" s="27"/>
      <c r="D372" s="27"/>
      <c r="E372" s="20"/>
      <c r="F372" s="10"/>
      <c r="G372" s="10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22.5" customHeight="1">
      <c r="A373" s="27"/>
      <c r="B373" s="27"/>
      <c r="C373" s="27"/>
      <c r="D373" s="27"/>
      <c r="E373" s="20"/>
      <c r="F373" s="10"/>
      <c r="G373" s="10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22.5" customHeight="1">
      <c r="A374" s="27"/>
      <c r="B374" s="27"/>
      <c r="C374" s="27"/>
      <c r="D374" s="27"/>
      <c r="E374" s="20"/>
      <c r="F374" s="10"/>
      <c r="G374" s="10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22.5" customHeight="1">
      <c r="A375" s="27"/>
      <c r="B375" s="27"/>
      <c r="C375" s="27"/>
      <c r="D375" s="27"/>
      <c r="E375" s="20"/>
      <c r="F375" s="10"/>
      <c r="G375" s="10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22.5" customHeight="1">
      <c r="A376" s="27"/>
      <c r="B376" s="27"/>
      <c r="C376" s="27"/>
      <c r="D376" s="27"/>
      <c r="E376" s="20"/>
      <c r="F376" s="10"/>
      <c r="G376" s="10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22.5" customHeight="1">
      <c r="A377" s="27"/>
      <c r="B377" s="27"/>
      <c r="C377" s="27"/>
      <c r="D377" s="27"/>
      <c r="E377" s="20"/>
      <c r="F377" s="10"/>
      <c r="G377" s="10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22.5" customHeight="1">
      <c r="A378" s="27"/>
      <c r="B378" s="27"/>
      <c r="C378" s="27"/>
      <c r="D378" s="27"/>
      <c r="E378" s="20"/>
      <c r="F378" s="10"/>
      <c r="G378" s="10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22.5" customHeight="1">
      <c r="A379" s="27"/>
      <c r="B379" s="27"/>
      <c r="C379" s="27"/>
      <c r="D379" s="27"/>
      <c r="E379" s="20"/>
      <c r="F379" s="10"/>
      <c r="G379" s="10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22.5" customHeight="1">
      <c r="A380" s="27"/>
      <c r="B380" s="27"/>
      <c r="C380" s="27"/>
      <c r="D380" s="27"/>
      <c r="E380" s="20"/>
      <c r="F380" s="10"/>
      <c r="G380" s="10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22.5" customHeight="1">
      <c r="A381" s="27"/>
      <c r="B381" s="27"/>
      <c r="C381" s="27"/>
      <c r="D381" s="27"/>
      <c r="E381" s="20"/>
      <c r="F381" s="23"/>
      <c r="G381" s="10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22.5" customHeight="1">
      <c r="A382" s="27"/>
      <c r="B382" s="27"/>
      <c r="C382" s="27"/>
      <c r="D382" s="27"/>
      <c r="E382" s="20"/>
      <c r="F382" s="10"/>
      <c r="G382" s="10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22.5" customHeight="1">
      <c r="A383" s="27"/>
      <c r="B383" s="27"/>
      <c r="C383" s="27"/>
      <c r="D383" s="27"/>
      <c r="E383" s="20"/>
      <c r="F383" s="10"/>
      <c r="G383" s="10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22.5" customHeight="1">
      <c r="A384" s="27"/>
      <c r="B384" s="27"/>
      <c r="C384" s="27"/>
      <c r="D384" s="27"/>
      <c r="E384" s="20"/>
      <c r="F384" s="10"/>
      <c r="G384" s="10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22.5" customHeight="1">
      <c r="A385" s="27"/>
      <c r="B385" s="27"/>
      <c r="C385" s="27"/>
      <c r="D385" s="27"/>
      <c r="E385" s="20"/>
      <c r="F385" s="10"/>
      <c r="G385" s="10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22.5" customHeight="1">
      <c r="A386" s="27"/>
      <c r="B386" s="27"/>
      <c r="C386" s="27"/>
      <c r="D386" s="27"/>
      <c r="E386" s="20"/>
      <c r="F386" s="10"/>
      <c r="G386" s="10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22.5" customHeight="1">
      <c r="A387" s="47"/>
      <c r="B387" s="47"/>
      <c r="C387" s="47"/>
      <c r="D387" s="48"/>
      <c r="E387" s="20"/>
      <c r="F387" s="49"/>
      <c r="G387" s="49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22.5" customHeight="1">
      <c r="A388" s="47"/>
      <c r="B388" s="47"/>
      <c r="C388" s="47"/>
      <c r="D388" s="48"/>
      <c r="E388" s="20"/>
      <c r="F388" s="49"/>
      <c r="G388" s="49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22.5" customHeight="1">
      <c r="A389" s="47"/>
      <c r="B389" s="47"/>
      <c r="C389" s="47"/>
      <c r="D389" s="48"/>
      <c r="E389" s="20"/>
      <c r="F389" s="49"/>
      <c r="G389" s="49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22.5" customHeight="1">
      <c r="A390" s="47"/>
      <c r="B390" s="47"/>
      <c r="C390" s="47"/>
      <c r="D390" s="48"/>
      <c r="E390" s="20"/>
      <c r="F390" s="49"/>
      <c r="G390" s="49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22.5" customHeight="1">
      <c r="A391" s="47"/>
      <c r="B391" s="47"/>
      <c r="C391" s="47"/>
      <c r="D391" s="48"/>
      <c r="E391" s="20"/>
      <c r="F391" s="49"/>
      <c r="G391" s="49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22.5" customHeight="1">
      <c r="A392" s="47"/>
      <c r="B392" s="47"/>
      <c r="C392" s="47"/>
      <c r="D392" s="48"/>
      <c r="E392" s="20"/>
      <c r="F392" s="49"/>
      <c r="G392" s="49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22.5" customHeight="1">
      <c r="A393" s="47"/>
      <c r="B393" s="47"/>
      <c r="C393" s="47"/>
      <c r="D393" s="48"/>
      <c r="E393" s="20"/>
      <c r="F393" s="49"/>
      <c r="G393" s="49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22.5" customHeight="1">
      <c r="A394" s="47"/>
      <c r="B394" s="47"/>
      <c r="C394" s="47"/>
      <c r="D394" s="48"/>
      <c r="E394" s="20"/>
      <c r="F394" s="49"/>
      <c r="G394" s="49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22.5" customHeight="1">
      <c r="A395" s="47"/>
      <c r="B395" s="47"/>
      <c r="C395" s="47"/>
      <c r="D395" s="48"/>
      <c r="E395" s="20"/>
      <c r="F395" s="49"/>
      <c r="G395" s="49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22.5" customHeight="1">
      <c r="A396" s="47"/>
      <c r="B396" s="47"/>
      <c r="C396" s="47"/>
      <c r="D396" s="48"/>
      <c r="E396" s="20"/>
      <c r="F396" s="49"/>
      <c r="G396" s="49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22.5" customHeight="1">
      <c r="A397" s="47"/>
      <c r="B397" s="47"/>
      <c r="C397" s="47"/>
      <c r="D397" s="48"/>
      <c r="E397" s="20"/>
      <c r="F397" s="49"/>
      <c r="G397" s="49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22.5" customHeight="1">
      <c r="A398" s="47"/>
      <c r="B398" s="47"/>
      <c r="C398" s="47"/>
      <c r="D398" s="48"/>
      <c r="E398" s="20"/>
      <c r="F398" s="49"/>
      <c r="G398" s="49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22.5" customHeight="1">
      <c r="A399" s="47"/>
      <c r="B399" s="47"/>
      <c r="C399" s="47"/>
      <c r="D399" s="48"/>
      <c r="E399" s="20"/>
      <c r="F399" s="49"/>
      <c r="G399" s="49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22.5" customHeight="1">
      <c r="A400" s="47"/>
      <c r="B400" s="47"/>
      <c r="C400" s="47"/>
      <c r="D400" s="48"/>
      <c r="E400" s="20"/>
      <c r="F400" s="49"/>
      <c r="G400" s="49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22.5" customHeight="1">
      <c r="A401" s="47"/>
      <c r="B401" s="47"/>
      <c r="C401" s="47"/>
      <c r="D401" s="48"/>
      <c r="E401" s="20"/>
      <c r="F401" s="49"/>
      <c r="G401" s="49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22.5" customHeight="1">
      <c r="A402" s="47"/>
      <c r="B402" s="47"/>
      <c r="C402" s="47"/>
      <c r="D402" s="48"/>
      <c r="E402" s="20"/>
      <c r="F402" s="49"/>
      <c r="G402" s="49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22.5" customHeight="1">
      <c r="A403" s="47"/>
      <c r="B403" s="47"/>
      <c r="C403" s="47"/>
      <c r="D403" s="48"/>
      <c r="E403" s="20"/>
      <c r="F403" s="49"/>
      <c r="G403" s="49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22.5" customHeight="1">
      <c r="A404" s="47"/>
      <c r="B404" s="47"/>
      <c r="C404" s="47"/>
      <c r="D404" s="48"/>
      <c r="E404" s="20"/>
      <c r="F404" s="49"/>
      <c r="G404" s="49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22.5" customHeight="1">
      <c r="A405" s="47"/>
      <c r="B405" s="47"/>
      <c r="C405" s="47"/>
      <c r="D405" s="48"/>
      <c r="E405" s="20"/>
      <c r="F405" s="49"/>
      <c r="G405" s="49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22.5" customHeight="1">
      <c r="A406" s="47"/>
      <c r="B406" s="47"/>
      <c r="C406" s="47"/>
      <c r="D406" s="48"/>
      <c r="E406" s="20"/>
      <c r="F406" s="49"/>
      <c r="G406" s="49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22.5" customHeight="1">
      <c r="A407" s="52"/>
      <c r="B407" s="52"/>
      <c r="C407" s="52"/>
      <c r="D407" s="53"/>
      <c r="E407" s="20"/>
      <c r="F407" s="54"/>
      <c r="G407" s="54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22.5" customHeight="1">
      <c r="A408" s="52"/>
      <c r="B408" s="52"/>
      <c r="C408" s="52"/>
      <c r="D408" s="53"/>
      <c r="E408" s="20"/>
      <c r="F408" s="54"/>
      <c r="G408" s="54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22.5" customHeight="1">
      <c r="A409" s="52"/>
      <c r="B409" s="52"/>
      <c r="C409" s="52"/>
      <c r="D409" s="53"/>
      <c r="E409" s="20"/>
      <c r="F409" s="54"/>
      <c r="G409" s="54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22.5" customHeight="1">
      <c r="A410" s="52"/>
      <c r="B410" s="52"/>
      <c r="C410" s="52"/>
      <c r="D410" s="53"/>
      <c r="E410" s="20"/>
      <c r="F410" s="54"/>
      <c r="G410" s="54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22.5" customHeight="1">
      <c r="A411" s="52"/>
      <c r="B411" s="52"/>
      <c r="C411" s="52"/>
      <c r="D411" s="53"/>
      <c r="E411" s="20"/>
      <c r="F411" s="54"/>
      <c r="G411" s="54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22.5" customHeight="1">
      <c r="A412" s="52"/>
      <c r="B412" s="52"/>
      <c r="C412" s="52"/>
      <c r="D412" s="53"/>
      <c r="E412" s="20"/>
      <c r="F412" s="54"/>
      <c r="G412" s="54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22.5" customHeight="1">
      <c r="A413" s="52"/>
      <c r="B413" s="52"/>
      <c r="C413" s="52"/>
      <c r="D413" s="53"/>
      <c r="E413" s="20"/>
      <c r="F413" s="54"/>
      <c r="G413" s="54"/>
    </row>
    <row r="414" ht="22.5" customHeight="1">
      <c r="A414" s="52"/>
      <c r="B414" s="52"/>
      <c r="C414" s="52"/>
      <c r="D414" s="53"/>
      <c r="E414" s="20"/>
      <c r="F414" s="54"/>
      <c r="G414" s="54"/>
    </row>
    <row r="415" ht="22.5" customHeight="1">
      <c r="A415" s="52"/>
      <c r="B415" s="52"/>
      <c r="C415" s="52"/>
      <c r="D415" s="53"/>
      <c r="E415" s="20"/>
      <c r="F415" s="54"/>
      <c r="G415" s="54"/>
    </row>
    <row r="416" ht="22.5" customHeight="1">
      <c r="A416" s="52"/>
      <c r="B416" s="52"/>
      <c r="C416" s="52"/>
      <c r="D416" s="53"/>
      <c r="E416" s="20"/>
      <c r="F416" s="54"/>
      <c r="G416" s="54"/>
    </row>
    <row r="417" ht="22.5" customHeight="1">
      <c r="A417" s="52"/>
      <c r="B417" s="52"/>
      <c r="C417" s="52"/>
      <c r="D417" s="53"/>
      <c r="E417" s="20"/>
      <c r="F417" s="54"/>
      <c r="G417" s="54"/>
    </row>
    <row r="418" ht="22.5" customHeight="1">
      <c r="A418" s="52"/>
      <c r="B418" s="52"/>
      <c r="C418" s="52"/>
      <c r="D418" s="53"/>
      <c r="E418" s="20"/>
      <c r="F418" s="54"/>
      <c r="G418" s="54"/>
    </row>
    <row r="419" ht="22.5" customHeight="1">
      <c r="A419" s="52"/>
      <c r="B419" s="52"/>
      <c r="C419" s="52"/>
      <c r="D419" s="53"/>
      <c r="E419" s="20"/>
      <c r="F419" s="54"/>
      <c r="G419" s="54"/>
    </row>
    <row r="420" ht="22.5" customHeight="1">
      <c r="A420" s="52"/>
      <c r="B420" s="52"/>
      <c r="C420" s="52"/>
      <c r="D420" s="53"/>
      <c r="E420" s="20"/>
      <c r="F420" s="54"/>
      <c r="G420" s="54"/>
    </row>
    <row r="421" ht="22.5" customHeight="1">
      <c r="A421" s="52"/>
      <c r="B421" s="52"/>
      <c r="C421" s="52"/>
      <c r="D421" s="53"/>
      <c r="E421" s="20"/>
      <c r="F421" s="54"/>
      <c r="G421" s="54"/>
    </row>
    <row r="422" ht="22.5" customHeight="1">
      <c r="A422" s="52"/>
      <c r="B422" s="52"/>
      <c r="C422" s="52"/>
      <c r="D422" s="53"/>
      <c r="E422" s="20"/>
      <c r="F422" s="54"/>
      <c r="G422" s="54"/>
    </row>
    <row r="423" ht="22.5" customHeight="1">
      <c r="A423" s="52"/>
      <c r="B423" s="52"/>
      <c r="C423" s="52"/>
      <c r="D423" s="53"/>
      <c r="E423" s="20"/>
      <c r="F423" s="54"/>
      <c r="G423" s="54"/>
    </row>
    <row r="424" ht="22.5" customHeight="1">
      <c r="A424" s="52"/>
      <c r="B424" s="52"/>
      <c r="C424" s="52"/>
      <c r="D424" s="53"/>
      <c r="E424" s="20"/>
      <c r="F424" s="54"/>
      <c r="G424" s="54"/>
    </row>
    <row r="425" ht="22.5" customHeight="1">
      <c r="A425" s="52"/>
      <c r="B425" s="52"/>
      <c r="C425" s="52"/>
      <c r="D425" s="53"/>
      <c r="E425" s="20"/>
      <c r="F425" s="54"/>
      <c r="G425" s="54"/>
    </row>
    <row r="426" ht="22.5" customHeight="1">
      <c r="A426" s="52"/>
      <c r="B426" s="52"/>
      <c r="C426" s="52"/>
      <c r="D426" s="53"/>
      <c r="E426" s="20"/>
      <c r="F426" s="54"/>
      <c r="G426" s="54"/>
    </row>
    <row r="427" ht="22.5" customHeight="1">
      <c r="A427" s="52"/>
      <c r="B427" s="52"/>
      <c r="C427" s="52"/>
      <c r="D427" s="53"/>
      <c r="E427" s="20"/>
      <c r="F427" s="54"/>
      <c r="G427" s="54"/>
    </row>
    <row r="428" ht="22.5" customHeight="1">
      <c r="A428" s="52"/>
      <c r="B428" s="52"/>
      <c r="C428" s="52"/>
      <c r="D428" s="53"/>
      <c r="E428" s="20"/>
      <c r="F428" s="54"/>
      <c r="G428" s="54"/>
    </row>
    <row r="429" ht="22.5" customHeight="1">
      <c r="A429" s="52"/>
      <c r="B429" s="52"/>
      <c r="C429" s="52"/>
      <c r="D429" s="53"/>
      <c r="E429" s="20"/>
      <c r="F429" s="54"/>
      <c r="G429" s="54"/>
    </row>
    <row r="430" ht="22.5" customHeight="1">
      <c r="A430" s="52"/>
      <c r="B430" s="52"/>
      <c r="C430" s="52"/>
      <c r="D430" s="53"/>
      <c r="E430" s="20"/>
      <c r="F430" s="54"/>
      <c r="G430" s="54"/>
    </row>
    <row r="431" ht="22.5" customHeight="1">
      <c r="A431" s="52"/>
      <c r="B431" s="52"/>
      <c r="C431" s="52"/>
      <c r="D431" s="53"/>
      <c r="E431" s="20"/>
      <c r="F431" s="54"/>
      <c r="G431" s="54"/>
    </row>
    <row r="432" ht="22.5" customHeight="1">
      <c r="A432" s="52"/>
      <c r="B432" s="52"/>
      <c r="C432" s="52"/>
      <c r="D432" s="53"/>
      <c r="E432" s="20"/>
      <c r="F432" s="54"/>
      <c r="G432" s="54"/>
    </row>
    <row r="433" ht="22.5" customHeight="1">
      <c r="A433" s="52"/>
      <c r="B433" s="52"/>
      <c r="C433" s="52"/>
      <c r="D433" s="53"/>
      <c r="E433" s="20"/>
      <c r="F433" s="54"/>
      <c r="G433" s="54"/>
    </row>
    <row r="434" ht="22.5" customHeight="1">
      <c r="A434" s="52"/>
      <c r="B434" s="52"/>
      <c r="C434" s="52"/>
      <c r="D434" s="53"/>
      <c r="E434" s="20"/>
      <c r="F434" s="54"/>
      <c r="G434" s="54"/>
    </row>
    <row r="435" ht="22.5" customHeight="1">
      <c r="A435" s="52"/>
      <c r="B435" s="52"/>
      <c r="C435" s="52"/>
      <c r="D435" s="53"/>
      <c r="E435" s="20"/>
      <c r="F435" s="54"/>
      <c r="G435" s="54"/>
    </row>
    <row r="436" ht="22.5" customHeight="1">
      <c r="A436" s="52"/>
      <c r="B436" s="52"/>
      <c r="C436" s="52"/>
      <c r="D436" s="53"/>
      <c r="E436" s="20"/>
      <c r="F436" s="54"/>
      <c r="G436" s="54"/>
    </row>
    <row r="437" ht="22.5" customHeight="1">
      <c r="A437" s="52"/>
      <c r="B437" s="52"/>
      <c r="C437" s="52"/>
      <c r="D437" s="53"/>
      <c r="E437" s="20"/>
      <c r="F437" s="54"/>
      <c r="G437" s="54"/>
    </row>
    <row r="438" ht="22.5" customHeight="1">
      <c r="A438" s="52"/>
      <c r="B438" s="52"/>
      <c r="C438" s="52"/>
      <c r="D438" s="53"/>
      <c r="E438" s="20"/>
      <c r="F438" s="54"/>
      <c r="G438" s="54"/>
    </row>
    <row r="439" ht="22.5" customHeight="1">
      <c r="A439" s="52"/>
      <c r="B439" s="52"/>
      <c r="C439" s="52"/>
      <c r="D439" s="53"/>
      <c r="E439" s="20"/>
      <c r="F439" s="54"/>
      <c r="G439" s="54"/>
    </row>
    <row r="440" ht="22.5" customHeight="1">
      <c r="A440" s="52"/>
      <c r="B440" s="52"/>
      <c r="C440" s="52"/>
      <c r="D440" s="53"/>
      <c r="E440" s="20"/>
      <c r="F440" s="54"/>
      <c r="G440" s="54"/>
    </row>
    <row r="441" ht="22.5" customHeight="1">
      <c r="A441" s="52"/>
      <c r="B441" s="52"/>
      <c r="C441" s="52"/>
      <c r="D441" s="53"/>
      <c r="E441" s="20"/>
      <c r="F441" s="54"/>
      <c r="G441" s="54"/>
    </row>
    <row r="442" ht="22.5" customHeight="1">
      <c r="A442" s="52"/>
      <c r="B442" s="52"/>
      <c r="C442" s="52"/>
      <c r="D442" s="53"/>
      <c r="E442" s="20"/>
      <c r="F442" s="54"/>
      <c r="G442" s="54"/>
    </row>
    <row r="443" ht="22.5" customHeight="1">
      <c r="A443" s="52"/>
      <c r="B443" s="52"/>
      <c r="C443" s="52"/>
      <c r="D443" s="53"/>
      <c r="E443" s="20"/>
      <c r="F443" s="54"/>
      <c r="G443" s="54"/>
    </row>
    <row r="444" ht="22.5" customHeight="1">
      <c r="A444" s="52"/>
      <c r="B444" s="52"/>
      <c r="C444" s="52"/>
      <c r="D444" s="53"/>
      <c r="E444" s="20"/>
      <c r="F444" s="54"/>
      <c r="G444" s="54"/>
    </row>
    <row r="445" ht="22.5" customHeight="1">
      <c r="A445" s="52"/>
      <c r="B445" s="52"/>
      <c r="C445" s="52"/>
      <c r="D445" s="53"/>
      <c r="E445" s="20"/>
      <c r="F445" s="54"/>
      <c r="G445" s="54"/>
    </row>
    <row r="446" ht="22.5" customHeight="1">
      <c r="A446" s="52"/>
      <c r="B446" s="52"/>
      <c r="C446" s="52"/>
      <c r="D446" s="53"/>
      <c r="E446" s="20"/>
      <c r="F446" s="54"/>
      <c r="G446" s="54"/>
    </row>
    <row r="447" ht="22.5" customHeight="1">
      <c r="A447" s="52"/>
      <c r="B447" s="52"/>
      <c r="C447" s="52"/>
      <c r="D447" s="53"/>
      <c r="E447" s="20"/>
      <c r="F447" s="54"/>
      <c r="G447" s="54"/>
    </row>
    <row r="448" ht="22.5" customHeight="1">
      <c r="A448" s="52"/>
      <c r="B448" s="52"/>
      <c r="C448" s="52"/>
      <c r="D448" s="53"/>
      <c r="E448" s="20"/>
      <c r="F448" s="54"/>
      <c r="G448" s="54"/>
    </row>
    <row r="449" ht="22.5" customHeight="1">
      <c r="A449" s="52"/>
      <c r="B449" s="52"/>
      <c r="C449" s="52"/>
      <c r="D449" s="53"/>
      <c r="E449" s="20"/>
      <c r="F449" s="54"/>
      <c r="G449" s="54"/>
    </row>
    <row r="450" ht="22.5" customHeight="1">
      <c r="A450" s="52"/>
      <c r="B450" s="52"/>
      <c r="C450" s="52"/>
      <c r="D450" s="53"/>
      <c r="E450" s="20"/>
      <c r="F450" s="54"/>
      <c r="G450" s="54"/>
    </row>
    <row r="451" ht="22.5" customHeight="1">
      <c r="A451" s="52"/>
      <c r="B451" s="52"/>
      <c r="C451" s="52"/>
      <c r="D451" s="53"/>
      <c r="E451" s="20"/>
      <c r="F451" s="54"/>
      <c r="G451" s="54"/>
    </row>
    <row r="452" ht="22.5" customHeight="1">
      <c r="A452" s="52"/>
      <c r="B452" s="52"/>
      <c r="C452" s="52"/>
      <c r="D452" s="53"/>
      <c r="E452" s="20"/>
      <c r="F452" s="54"/>
      <c r="G452" s="54"/>
    </row>
    <row r="453" ht="22.5" customHeight="1">
      <c r="A453" s="52"/>
      <c r="B453" s="52"/>
      <c r="C453" s="52"/>
      <c r="D453" s="53"/>
      <c r="E453" s="20"/>
      <c r="F453" s="54"/>
      <c r="G453" s="54"/>
    </row>
    <row r="454" ht="22.5" customHeight="1">
      <c r="A454" s="52"/>
      <c r="B454" s="52"/>
      <c r="C454" s="52"/>
      <c r="D454" s="53"/>
      <c r="E454" s="20"/>
      <c r="F454" s="54"/>
      <c r="G454" s="54"/>
    </row>
    <row r="455" ht="22.5" customHeight="1">
      <c r="A455" s="52"/>
      <c r="B455" s="52"/>
      <c r="C455" s="52"/>
      <c r="D455" s="53"/>
      <c r="E455" s="20"/>
      <c r="F455" s="54"/>
      <c r="G455" s="54"/>
    </row>
    <row r="456" ht="22.5" customHeight="1">
      <c r="A456" s="52"/>
      <c r="B456" s="52"/>
      <c r="C456" s="52"/>
      <c r="D456" s="53"/>
      <c r="E456" s="20"/>
      <c r="F456" s="54"/>
      <c r="G456" s="54"/>
    </row>
    <row r="457" ht="22.5" customHeight="1">
      <c r="A457" s="52"/>
      <c r="B457" s="52"/>
      <c r="C457" s="52"/>
      <c r="D457" s="53"/>
      <c r="E457" s="20"/>
      <c r="F457" s="54"/>
      <c r="G457" s="54"/>
    </row>
    <row r="458" ht="22.5" customHeight="1">
      <c r="A458" s="52"/>
      <c r="B458" s="52"/>
      <c r="C458" s="52"/>
      <c r="D458" s="53"/>
      <c r="E458" s="20"/>
      <c r="F458" s="54"/>
      <c r="G458" s="54"/>
    </row>
    <row r="459" ht="22.5" customHeight="1">
      <c r="A459" s="52"/>
      <c r="B459" s="52"/>
      <c r="C459" s="52"/>
      <c r="D459" s="53"/>
      <c r="E459" s="20"/>
      <c r="F459" s="54"/>
      <c r="G459" s="54"/>
    </row>
    <row r="460" ht="22.5" customHeight="1">
      <c r="A460" s="52"/>
      <c r="B460" s="52"/>
      <c r="C460" s="52"/>
      <c r="D460" s="53"/>
      <c r="E460" s="20"/>
      <c r="F460" s="54"/>
      <c r="G460" s="54"/>
    </row>
    <row r="461" ht="22.5" customHeight="1">
      <c r="A461" s="52"/>
      <c r="B461" s="52"/>
      <c r="C461" s="52"/>
      <c r="D461" s="53"/>
      <c r="E461" s="20"/>
      <c r="F461" s="54"/>
      <c r="G461" s="54"/>
    </row>
    <row r="462" ht="22.5" customHeight="1">
      <c r="A462" s="52"/>
      <c r="B462" s="52"/>
      <c r="C462" s="52"/>
      <c r="D462" s="53"/>
      <c r="E462" s="20"/>
      <c r="F462" s="54"/>
      <c r="G462" s="54"/>
    </row>
    <row r="463" ht="22.5" customHeight="1">
      <c r="A463" s="52"/>
      <c r="B463" s="52"/>
      <c r="C463" s="52"/>
      <c r="D463" s="53"/>
      <c r="E463" s="20"/>
      <c r="F463" s="54"/>
      <c r="G463" s="54"/>
    </row>
    <row r="464" ht="22.5" customHeight="1">
      <c r="A464" s="52"/>
      <c r="B464" s="52"/>
      <c r="C464" s="52"/>
      <c r="D464" s="53"/>
      <c r="E464" s="20"/>
      <c r="F464" s="54"/>
      <c r="G464" s="54"/>
    </row>
    <row r="465" ht="22.5" customHeight="1">
      <c r="A465" s="52"/>
      <c r="B465" s="52"/>
      <c r="C465" s="52"/>
      <c r="D465" s="53"/>
      <c r="E465" s="20"/>
      <c r="F465" s="54"/>
      <c r="G465" s="54"/>
    </row>
    <row r="466" ht="22.5" customHeight="1">
      <c r="A466" s="52"/>
      <c r="B466" s="52"/>
      <c r="C466" s="52"/>
      <c r="D466" s="53"/>
      <c r="E466" s="20"/>
      <c r="F466" s="54"/>
      <c r="G466" s="54"/>
    </row>
  </sheetData>
  <hyperlinks>
    <hyperlink r:id="rId1" ref="A10"/>
  </hyperlinks>
  <drawing r:id="rId2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1206</v>
      </c>
      <c r="C2" s="9" t="s">
        <v>1207</v>
      </c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1208</v>
      </c>
      <c r="C3" s="19" t="s">
        <v>1209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1210</v>
      </c>
      <c r="C4" s="22" t="s">
        <v>575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1211</v>
      </c>
      <c r="C5" s="22" t="s">
        <v>1212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1213</v>
      </c>
      <c r="C6" s="22" t="s">
        <v>1214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1215</v>
      </c>
      <c r="C7" s="19" t="s">
        <v>1216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1217</v>
      </c>
      <c r="C8" s="9" t="s">
        <v>474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1218</v>
      </c>
      <c r="C9" s="19" t="s">
        <v>1219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1220</v>
      </c>
      <c r="C10" s="9" t="s">
        <v>1221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1222</v>
      </c>
      <c r="C11" s="19" t="s">
        <v>1223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1224</v>
      </c>
      <c r="C12" s="9" t="s">
        <v>1225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1226</v>
      </c>
      <c r="C13" s="19" t="s">
        <v>1227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1228</v>
      </c>
      <c r="C14" s="9" t="s">
        <v>1209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1229</v>
      </c>
      <c r="C15" s="19" t="s">
        <v>1230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1231</v>
      </c>
      <c r="C16" s="9" t="s">
        <v>1207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1232</v>
      </c>
      <c r="C17" s="19" t="s">
        <v>474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1233</v>
      </c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1234</v>
      </c>
      <c r="C19" s="19" t="s">
        <v>1235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1236</v>
      </c>
      <c r="C20" s="9" t="s">
        <v>1237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1238</v>
      </c>
      <c r="C21" s="19" t="s">
        <v>1239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1240</v>
      </c>
      <c r="C22" s="9" t="s">
        <v>1241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1242</v>
      </c>
      <c r="C23" s="19" t="s">
        <v>1243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1244</v>
      </c>
      <c r="C24" s="9" t="s">
        <v>1245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1246</v>
      </c>
      <c r="C25" s="19" t="s">
        <v>1247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1248</v>
      </c>
      <c r="C26" s="9" t="s">
        <v>1249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/>
      <c r="C2" s="9"/>
      <c r="D2" s="10"/>
      <c r="E2" s="11"/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/>
      <c r="C3" s="19"/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/>
      <c r="C4" s="22"/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/>
      <c r="C5" s="22"/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/>
      <c r="C6" s="22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/>
      <c r="C7" s="19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/>
      <c r="C8" s="9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/>
      <c r="C9" s="19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/>
      <c r="C10" s="9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/>
      <c r="C11" s="19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/>
      <c r="C12" s="9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/>
      <c r="C13" s="19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/>
      <c r="C14" s="9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/>
      <c r="C15" s="19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/>
      <c r="C16" s="9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/>
      <c r="C17" s="19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/>
      <c r="C18" s="9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/>
      <c r="C19" s="19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/>
      <c r="C20" s="9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/>
      <c r="C21" s="19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/>
      <c r="C22" s="9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/>
      <c r="C23" s="19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/>
      <c r="C24" s="9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/>
      <c r="C25" s="19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/>
      <c r="C26" s="9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/>
      <c r="C27" s="19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/>
      <c r="C28" s="25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/>
      <c r="C29" s="26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/>
      <c r="C30" s="9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/>
      <c r="C31" s="19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/>
      <c r="C32" s="9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/>
      <c r="C33" s="19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/>
      <c r="C34" s="9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/>
      <c r="C35" s="19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/>
      <c r="C36" s="9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/>
      <c r="C37" s="26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/>
      <c r="C38" s="9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/>
      <c r="C39" s="19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/>
      <c r="C40" s="9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/>
      <c r="C41" s="29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92" t="s">
        <v>1250</v>
      </c>
      <c r="C2" s="93" t="s">
        <v>1251</v>
      </c>
      <c r="D2" s="10"/>
      <c r="E2" s="11"/>
      <c r="F2" s="12"/>
      <c r="G2" s="13" t="s">
        <v>8</v>
      </c>
      <c r="H2" s="14" t="s">
        <v>454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92" t="s">
        <v>827</v>
      </c>
      <c r="C3" s="93" t="s">
        <v>1252</v>
      </c>
      <c r="D3" s="10"/>
      <c r="E3" s="20"/>
      <c r="F3" s="10"/>
      <c r="G3" s="13" t="s">
        <v>8</v>
      </c>
      <c r="H3" s="13" t="s">
        <v>454</v>
      </c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92" t="s">
        <v>1253</v>
      </c>
      <c r="C4" s="93" t="s">
        <v>1254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92" t="s">
        <v>1255</v>
      </c>
      <c r="C5" s="93" t="s">
        <v>1256</v>
      </c>
      <c r="D5" s="10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92" t="s">
        <v>1257</v>
      </c>
      <c r="C6" s="93" t="s">
        <v>627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94" t="s">
        <v>1258</v>
      </c>
      <c r="C7" s="93" t="s">
        <v>1256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92" t="s">
        <v>1259</v>
      </c>
      <c r="C8" s="93" t="s">
        <v>1260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94" t="s">
        <v>1261</v>
      </c>
      <c r="C9" s="93" t="s">
        <v>1262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2" t="s">
        <v>1263</v>
      </c>
      <c r="C10" s="93" t="s">
        <v>711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92" t="s">
        <v>1264</v>
      </c>
      <c r="C11" s="93" t="s">
        <v>1254</v>
      </c>
      <c r="D11" s="10"/>
      <c r="E11" s="20"/>
      <c r="F11" s="10"/>
      <c r="G11" s="13" t="s">
        <v>8</v>
      </c>
      <c r="H11" s="13" t="s">
        <v>457</v>
      </c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2" t="s">
        <v>1265</v>
      </c>
      <c r="C12" s="93" t="s">
        <v>1266</v>
      </c>
      <c r="D12" s="10"/>
      <c r="E12" s="20"/>
      <c r="F12" s="10"/>
      <c r="G12" s="13" t="s">
        <v>8</v>
      </c>
      <c r="H12" s="13" t="s">
        <v>457</v>
      </c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94" t="s">
        <v>1267</v>
      </c>
      <c r="C13" s="93" t="s">
        <v>1268</v>
      </c>
      <c r="D13" s="13"/>
      <c r="E13" s="20"/>
      <c r="F13" s="23"/>
      <c r="G13" s="13"/>
      <c r="H13" s="13" t="s">
        <v>454</v>
      </c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2" t="s">
        <v>1269</v>
      </c>
      <c r="C14" s="93" t="s">
        <v>1270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92" t="s">
        <v>1271</v>
      </c>
      <c r="C15" s="93" t="s">
        <v>1272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2" t="s">
        <v>1273</v>
      </c>
      <c r="C16" s="93" t="s">
        <v>1272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92" t="s">
        <v>1274</v>
      </c>
      <c r="C17" s="93" t="s">
        <v>1275</v>
      </c>
      <c r="D17" s="10"/>
      <c r="E17" s="20"/>
      <c r="F17" s="10"/>
      <c r="G17" s="13" t="s">
        <v>8</v>
      </c>
      <c r="H17" s="13" t="s">
        <v>457</v>
      </c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2" t="s">
        <v>1276</v>
      </c>
      <c r="C18" s="93" t="s">
        <v>1277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92" t="s">
        <v>1278</v>
      </c>
      <c r="C19" s="93" t="s">
        <v>546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4" t="s">
        <v>681</v>
      </c>
      <c r="C20" s="93" t="s">
        <v>1279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94" t="s">
        <v>1280</v>
      </c>
      <c r="C21" s="93" t="s">
        <v>1281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4" t="s">
        <v>1282</v>
      </c>
      <c r="C22" s="93" t="s">
        <v>1283</v>
      </c>
      <c r="D22" s="10"/>
      <c r="E22" s="20"/>
      <c r="F22" s="10"/>
      <c r="G22" s="13" t="s">
        <v>8</v>
      </c>
      <c r="H22" s="13" t="s">
        <v>454</v>
      </c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94" t="s">
        <v>1284</v>
      </c>
      <c r="C23" s="93" t="s">
        <v>694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4" t="s">
        <v>1285</v>
      </c>
      <c r="C24" s="93" t="s">
        <v>1249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92" t="s">
        <v>1286</v>
      </c>
      <c r="C25" s="93" t="s">
        <v>1287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2" t="s">
        <v>1288</v>
      </c>
      <c r="C26" s="93" t="s">
        <v>1121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92" t="s">
        <v>1289</v>
      </c>
      <c r="C27" s="93" t="s">
        <v>1290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4" t="s">
        <v>1291</v>
      </c>
      <c r="C28" s="93" t="s">
        <v>694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95" t="s">
        <v>1292</v>
      </c>
      <c r="C29" s="96" t="s">
        <v>443</v>
      </c>
      <c r="D29" s="13"/>
      <c r="E29" s="20"/>
      <c r="F29" s="23"/>
      <c r="G29" s="13" t="s">
        <v>8</v>
      </c>
      <c r="H29" s="13" t="s">
        <v>457</v>
      </c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97" t="s">
        <v>1293</v>
      </c>
      <c r="C30" s="96" t="s">
        <v>1294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95" t="s">
        <v>1295</v>
      </c>
      <c r="C31" s="96" t="s">
        <v>1294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8" t="s">
        <v>1296</v>
      </c>
      <c r="C32" s="96" t="s">
        <v>1297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95" t="s">
        <v>1298</v>
      </c>
      <c r="C33" s="96" t="s">
        <v>725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8" t="s">
        <v>1299</v>
      </c>
      <c r="C34" s="96" t="s">
        <v>1300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99" t="s">
        <v>1301</v>
      </c>
      <c r="C35" s="96" t="s">
        <v>1302</v>
      </c>
      <c r="D35" s="27"/>
      <c r="E35" s="20"/>
      <c r="F35" s="10"/>
      <c r="G35" s="13" t="s">
        <v>8</v>
      </c>
      <c r="H35" s="13" t="s">
        <v>454</v>
      </c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8" t="s">
        <v>1303</v>
      </c>
      <c r="C36" s="96" t="s">
        <v>1304</v>
      </c>
      <c r="D36" s="27"/>
      <c r="E36" s="20"/>
      <c r="F36" s="23"/>
      <c r="G36" s="13" t="s">
        <v>8</v>
      </c>
      <c r="H36" s="13" t="s">
        <v>457</v>
      </c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95" t="s">
        <v>1305</v>
      </c>
      <c r="C37" s="96" t="s">
        <v>1306</v>
      </c>
      <c r="D37" s="27"/>
      <c r="E37" s="20"/>
      <c r="F37" s="10"/>
      <c r="G37" s="13" t="s">
        <v>8</v>
      </c>
      <c r="H37" s="13" t="s">
        <v>457</v>
      </c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8" t="s">
        <v>1307</v>
      </c>
      <c r="C38" s="96" t="s">
        <v>1308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95" t="s">
        <v>1309</v>
      </c>
      <c r="C39" s="96" t="s">
        <v>725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8" t="s">
        <v>1310</v>
      </c>
      <c r="C40" s="96" t="s">
        <v>1311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100" t="s">
        <v>1312</v>
      </c>
      <c r="C41" s="101" t="s">
        <v>1313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" t="s">
        <v>1314</v>
      </c>
      <c r="C2" s="9" t="s">
        <v>1315</v>
      </c>
      <c r="D2" s="9"/>
      <c r="E2" s="10"/>
      <c r="F2" s="11"/>
      <c r="G2" s="12"/>
      <c r="H2" s="13"/>
      <c r="I2" s="14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19" t="s">
        <v>1316</v>
      </c>
      <c r="C3" s="19" t="s">
        <v>1097</v>
      </c>
      <c r="D3" s="19"/>
      <c r="E3" s="10"/>
      <c r="F3" s="20"/>
      <c r="G3" s="10"/>
      <c r="H3" s="13"/>
      <c r="I3" s="13"/>
      <c r="J3" s="21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2" t="s">
        <v>1317</v>
      </c>
      <c r="C4" s="22" t="s">
        <v>1318</v>
      </c>
      <c r="D4" s="22"/>
      <c r="E4" s="10"/>
      <c r="F4" s="20"/>
      <c r="G4" s="23"/>
      <c r="H4" s="13"/>
      <c r="I4" s="13"/>
      <c r="J4" s="21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2" t="s">
        <v>1319</v>
      </c>
      <c r="C5" s="22" t="s">
        <v>1252</v>
      </c>
      <c r="D5" s="22"/>
      <c r="E5" s="10"/>
      <c r="F5" s="20"/>
      <c r="G5" s="23"/>
      <c r="H5" s="13"/>
      <c r="I5" s="13"/>
      <c r="J5" s="21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2" t="s">
        <v>1320</v>
      </c>
      <c r="C6" s="102" t="s">
        <v>1321</v>
      </c>
      <c r="D6" s="102" t="s">
        <v>1170</v>
      </c>
      <c r="E6" s="10"/>
      <c r="F6" s="20"/>
      <c r="G6" s="10"/>
      <c r="H6" s="13"/>
      <c r="I6" s="13"/>
      <c r="J6" s="21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2" t="s">
        <v>1322</v>
      </c>
      <c r="C7" s="19" t="s">
        <v>1323</v>
      </c>
      <c r="D7" s="19"/>
      <c r="E7" s="13"/>
      <c r="F7" s="20"/>
      <c r="G7" s="23"/>
      <c r="H7" s="13"/>
      <c r="I7" s="24"/>
      <c r="J7" s="21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2" t="s">
        <v>1324</v>
      </c>
      <c r="C8" s="9" t="s">
        <v>1325</v>
      </c>
      <c r="D8" s="9"/>
      <c r="E8" s="10"/>
      <c r="F8" s="20"/>
      <c r="G8" s="10"/>
      <c r="H8" s="13"/>
      <c r="I8" s="13"/>
      <c r="J8" s="21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19" t="s">
        <v>1326</v>
      </c>
      <c r="C9" s="19" t="s">
        <v>1327</v>
      </c>
      <c r="D9" s="19"/>
      <c r="E9" s="13"/>
      <c r="F9" s="20"/>
      <c r="G9" s="23"/>
      <c r="H9" s="13"/>
      <c r="I9" s="13"/>
      <c r="J9" s="21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9" t="s">
        <v>1328</v>
      </c>
      <c r="C10" s="9" t="s">
        <v>608</v>
      </c>
      <c r="D10" s="9"/>
      <c r="E10" s="10"/>
      <c r="F10" s="20"/>
      <c r="G10" s="10"/>
      <c r="H10" s="13"/>
      <c r="I10" s="13"/>
      <c r="J10" s="21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19" t="s">
        <v>1329</v>
      </c>
      <c r="C11" s="88" t="s">
        <v>928</v>
      </c>
      <c r="D11" s="88" t="s">
        <v>1182</v>
      </c>
      <c r="E11" s="10"/>
      <c r="F11" s="20"/>
      <c r="G11" s="10"/>
      <c r="H11" s="13"/>
      <c r="I11" s="13"/>
      <c r="J11" s="21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9" t="s">
        <v>1330</v>
      </c>
      <c r="C12" s="9" t="s">
        <v>1331</v>
      </c>
      <c r="D12" s="9"/>
      <c r="E12" s="10"/>
      <c r="F12" s="20"/>
      <c r="G12" s="10"/>
      <c r="H12" s="13"/>
      <c r="I12" s="13"/>
      <c r="J12" s="21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19" t="s">
        <v>1332</v>
      </c>
      <c r="C13" s="19" t="s">
        <v>1333</v>
      </c>
      <c r="D13" s="19"/>
      <c r="E13" s="13"/>
      <c r="F13" s="20"/>
      <c r="G13" s="23"/>
      <c r="H13" s="13"/>
      <c r="I13" s="13"/>
      <c r="J13" s="21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9" t="s">
        <v>1334</v>
      </c>
      <c r="C14" s="9" t="s">
        <v>1335</v>
      </c>
      <c r="D14" s="9"/>
      <c r="E14" s="10"/>
      <c r="F14" s="20"/>
      <c r="G14" s="10"/>
      <c r="H14" s="13"/>
      <c r="I14" s="24"/>
      <c r="J14" s="21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19" t="s">
        <v>1336</v>
      </c>
      <c r="C15" s="19" t="s">
        <v>1337</v>
      </c>
      <c r="D15" s="19"/>
      <c r="E15" s="10"/>
      <c r="F15" s="20"/>
      <c r="G15" s="10"/>
      <c r="H15" s="13"/>
      <c r="I15" s="13"/>
      <c r="J15" s="21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9" t="s">
        <v>1338</v>
      </c>
      <c r="C16" s="9" t="s">
        <v>1339</v>
      </c>
      <c r="D16" s="9"/>
      <c r="E16" s="13"/>
      <c r="F16" s="20"/>
      <c r="G16" s="23"/>
      <c r="H16" s="13"/>
      <c r="I16" s="13"/>
      <c r="J16" s="21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19" t="s">
        <v>1340</v>
      </c>
      <c r="C17" s="19" t="s">
        <v>1341</v>
      </c>
      <c r="D17" s="19"/>
      <c r="E17" s="10"/>
      <c r="F17" s="20"/>
      <c r="G17" s="10"/>
      <c r="H17" s="13"/>
      <c r="I17" s="13"/>
      <c r="J17" s="21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9" t="s">
        <v>1342</v>
      </c>
      <c r="C18" s="9" t="s">
        <v>1343</v>
      </c>
      <c r="D18" s="9" t="s">
        <v>967</v>
      </c>
      <c r="E18" s="10"/>
      <c r="F18" s="20"/>
      <c r="G18" s="10"/>
      <c r="H18" s="13"/>
      <c r="I18" s="13"/>
      <c r="J18" s="21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19" t="s">
        <v>1344</v>
      </c>
      <c r="C19" s="19" t="s">
        <v>1345</v>
      </c>
      <c r="D19" s="19"/>
      <c r="E19" s="10"/>
      <c r="F19" s="20"/>
      <c r="G19" s="10"/>
      <c r="H19" s="13"/>
      <c r="I19" s="13"/>
      <c r="J19" s="21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9" t="s">
        <v>1346</v>
      </c>
      <c r="C20" s="9" t="s">
        <v>694</v>
      </c>
      <c r="D20" s="9"/>
      <c r="E20" s="13"/>
      <c r="F20" s="20"/>
      <c r="G20" s="23"/>
      <c r="H20" s="13"/>
      <c r="I20" s="13"/>
      <c r="J20" s="21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19" t="s">
        <v>1347</v>
      </c>
      <c r="C21" s="19" t="s">
        <v>1341</v>
      </c>
      <c r="D21" s="19"/>
      <c r="E21" s="10"/>
      <c r="F21" s="20"/>
      <c r="G21" s="10"/>
      <c r="H21" s="13"/>
      <c r="I21" s="13"/>
      <c r="J21" s="2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9" t="s">
        <v>1348</v>
      </c>
      <c r="C22" s="9" t="s">
        <v>1349</v>
      </c>
      <c r="D22" s="9"/>
      <c r="E22" s="10"/>
      <c r="F22" s="20"/>
      <c r="G22" s="10"/>
      <c r="H22" s="13"/>
      <c r="I22" s="13"/>
      <c r="J22" s="21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19" t="s">
        <v>1350</v>
      </c>
      <c r="C23" s="19" t="s">
        <v>1097</v>
      </c>
      <c r="D23" s="19"/>
      <c r="E23" s="10"/>
      <c r="F23" s="20"/>
      <c r="G23" s="10"/>
      <c r="H23" s="13"/>
      <c r="I23" s="13"/>
      <c r="J23" s="21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9" t="s">
        <v>1351</v>
      </c>
      <c r="C24" s="9" t="s">
        <v>1352</v>
      </c>
      <c r="D24" s="9"/>
      <c r="E24" s="10"/>
      <c r="F24" s="20"/>
      <c r="G24" s="10"/>
      <c r="H24" s="13"/>
      <c r="I24" s="13"/>
      <c r="J24" s="21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19" t="s">
        <v>1353</v>
      </c>
      <c r="C25" s="88" t="s">
        <v>621</v>
      </c>
      <c r="D25" s="88" t="s">
        <v>1182</v>
      </c>
      <c r="E25" s="10"/>
      <c r="F25" s="20"/>
      <c r="G25" s="10"/>
      <c r="H25" s="13"/>
      <c r="I25" s="13"/>
      <c r="J25" s="21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9" t="s">
        <v>1354</v>
      </c>
      <c r="C26" s="9" t="s">
        <v>928</v>
      </c>
      <c r="D26" s="9"/>
      <c r="E26" s="10"/>
      <c r="F26" s="20"/>
      <c r="G26" s="10"/>
      <c r="H26" s="13"/>
      <c r="I26" s="13"/>
      <c r="J26" s="2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19" t="s">
        <v>1355</v>
      </c>
      <c r="C27" s="19" t="s">
        <v>1331</v>
      </c>
      <c r="D27" s="19"/>
      <c r="E27" s="10"/>
      <c r="F27" s="20"/>
      <c r="G27" s="10"/>
      <c r="H27" s="13"/>
      <c r="I27" s="13"/>
      <c r="J27" s="21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9" t="s">
        <v>1356</v>
      </c>
      <c r="C28" s="88" t="s">
        <v>928</v>
      </c>
      <c r="D28" s="88" t="s">
        <v>1182</v>
      </c>
      <c r="E28" s="10"/>
      <c r="F28" s="20"/>
      <c r="G28" s="10"/>
      <c r="H28" s="13"/>
      <c r="I28" s="13"/>
      <c r="J28" s="21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19" t="s">
        <v>1357</v>
      </c>
      <c r="C29" s="19" t="s">
        <v>608</v>
      </c>
      <c r="D29" s="19"/>
      <c r="E29" s="13"/>
      <c r="F29" s="20"/>
      <c r="G29" s="23"/>
      <c r="H29" s="13"/>
      <c r="I29" s="13"/>
      <c r="J29" s="21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19" t="s">
        <v>1358</v>
      </c>
      <c r="C30" s="88" t="s">
        <v>928</v>
      </c>
      <c r="D30" s="88" t="s">
        <v>1182</v>
      </c>
      <c r="E30" s="13"/>
      <c r="F30" s="20"/>
      <c r="G30" s="23"/>
      <c r="H30" s="24"/>
      <c r="I30" s="13"/>
      <c r="J30" s="21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19" t="s">
        <v>1359</v>
      </c>
      <c r="C31" s="19" t="s">
        <v>1360</v>
      </c>
      <c r="D31" s="19"/>
      <c r="E31" s="10"/>
      <c r="F31" s="20"/>
      <c r="G31" s="10"/>
      <c r="H31" s="13"/>
      <c r="I31" s="13"/>
      <c r="J31" s="21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9" t="s">
        <v>1361</v>
      </c>
      <c r="C32" s="9" t="s">
        <v>1341</v>
      </c>
      <c r="D32" s="9"/>
      <c r="E32" s="13"/>
      <c r="F32" s="20"/>
      <c r="G32" s="23"/>
      <c r="H32" s="13"/>
      <c r="I32" s="13"/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19" t="s">
        <v>1362</v>
      </c>
      <c r="C33" s="19" t="s">
        <v>1363</v>
      </c>
      <c r="D33" s="19"/>
      <c r="E33" s="27"/>
      <c r="F33" s="20"/>
      <c r="G33" s="10"/>
      <c r="H33" s="13"/>
      <c r="I33" s="13"/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9" t="s">
        <v>1364</v>
      </c>
      <c r="C34" s="9" t="s">
        <v>1365</v>
      </c>
      <c r="D34" s="9"/>
      <c r="E34" s="27"/>
      <c r="F34" s="20"/>
      <c r="G34" s="23"/>
      <c r="H34" s="13"/>
      <c r="I34" s="13"/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9" t="s">
        <v>1366</v>
      </c>
      <c r="C35" s="19" t="s">
        <v>1367</v>
      </c>
      <c r="D35" s="19" t="s">
        <v>1182</v>
      </c>
      <c r="E35" s="27"/>
      <c r="F35" s="20"/>
      <c r="G35" s="10"/>
      <c r="H35" s="13"/>
      <c r="I35" s="13"/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9" t="s">
        <v>1368</v>
      </c>
      <c r="C36" s="9" t="s">
        <v>1369</v>
      </c>
      <c r="D36" s="9"/>
      <c r="E36" s="27"/>
      <c r="F36" s="20"/>
      <c r="G36" s="23"/>
      <c r="H36" s="13"/>
      <c r="I36" s="13"/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19" t="s">
        <v>1370</v>
      </c>
      <c r="C37" s="26" t="s">
        <v>1371</v>
      </c>
      <c r="D37" s="26"/>
      <c r="E37" s="27"/>
      <c r="F37" s="20"/>
      <c r="G37" s="10"/>
      <c r="H37" s="13"/>
      <c r="I37" s="13"/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9" t="s">
        <v>1372</v>
      </c>
      <c r="C38" s="9" t="s">
        <v>1373</v>
      </c>
      <c r="D38" s="9"/>
      <c r="E38" s="27"/>
      <c r="F38" s="20"/>
      <c r="G38" s="23"/>
      <c r="H38" s="13"/>
      <c r="I38" s="13"/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19" t="s">
        <v>1374</v>
      </c>
      <c r="C39" s="19" t="s">
        <v>1341</v>
      </c>
      <c r="D39" s="19"/>
      <c r="E39" s="27"/>
      <c r="F39" s="20"/>
      <c r="G39" s="10"/>
      <c r="H39" s="13"/>
      <c r="I39" s="13"/>
      <c r="J39" s="21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9" t="s">
        <v>1375</v>
      </c>
      <c r="C40" s="9" t="s">
        <v>1376</v>
      </c>
      <c r="D40" s="9"/>
      <c r="E40" s="27"/>
      <c r="F40" s="20"/>
      <c r="G40" s="10"/>
      <c r="H40" s="24"/>
      <c r="I40" s="24"/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29" t="s">
        <v>1377</v>
      </c>
      <c r="C41" s="29" t="s">
        <v>1335</v>
      </c>
      <c r="D41" s="29"/>
      <c r="E41" s="30"/>
      <c r="F41" s="31"/>
      <c r="G41" s="32"/>
      <c r="H41" s="33"/>
      <c r="I41" s="33"/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6"/>
      <c r="C42" s="37"/>
      <c r="D42" s="37"/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41"/>
      <c r="C43" s="42"/>
      <c r="D43" s="42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43"/>
      <c r="C44" s="44"/>
      <c r="D44" s="44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41"/>
      <c r="C45" s="42"/>
      <c r="D45" s="42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43"/>
      <c r="C46" s="43"/>
      <c r="D46" s="43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41"/>
      <c r="C47" s="41"/>
      <c r="D47" s="41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43"/>
      <c r="C48" s="43"/>
      <c r="D48" s="43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41"/>
      <c r="C49" s="41"/>
      <c r="D49" s="41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43"/>
      <c r="C50" s="43"/>
      <c r="D50" s="43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41"/>
      <c r="C51" s="41"/>
      <c r="D51" s="41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43"/>
      <c r="C52" s="43"/>
      <c r="D52" s="43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45"/>
      <c r="C53" s="45"/>
      <c r="D53" s="45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46"/>
      <c r="C54" s="46"/>
      <c r="D54" s="46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45"/>
      <c r="C55" s="45"/>
      <c r="D55" s="45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46"/>
      <c r="C56" s="46"/>
      <c r="D56" s="46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45"/>
      <c r="C57" s="45"/>
      <c r="D57" s="45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46"/>
      <c r="C58" s="46"/>
      <c r="D58" s="46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45"/>
      <c r="C59" s="45"/>
      <c r="D59" s="45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46"/>
      <c r="C60" s="46"/>
      <c r="D60" s="46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45"/>
      <c r="C61" s="45"/>
      <c r="D61" s="45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46"/>
      <c r="C62" s="46"/>
      <c r="D62" s="46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45"/>
      <c r="C63" s="45"/>
      <c r="D63" s="45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46"/>
      <c r="C64" s="46"/>
      <c r="D64" s="46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45"/>
      <c r="C65" s="45"/>
      <c r="D65" s="45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46"/>
      <c r="C66" s="46"/>
      <c r="D66" s="46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45"/>
      <c r="C67" s="45"/>
      <c r="D67" s="45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46"/>
      <c r="C68" s="46"/>
      <c r="D68" s="46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45"/>
      <c r="C69" s="45"/>
      <c r="D69" s="45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46"/>
      <c r="C70" s="46"/>
      <c r="D70" s="46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45"/>
      <c r="C71" s="45"/>
      <c r="D71" s="45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46"/>
      <c r="C72" s="46"/>
      <c r="D72" s="46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45"/>
      <c r="C73" s="45"/>
      <c r="D73" s="45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46"/>
      <c r="C74" s="46"/>
      <c r="D74" s="46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45"/>
      <c r="C75" s="45"/>
      <c r="D75" s="45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46"/>
      <c r="C76" s="46"/>
      <c r="D76" s="46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45"/>
      <c r="C77" s="45"/>
      <c r="D77" s="45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46"/>
      <c r="C78" s="46"/>
      <c r="D78" s="46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45"/>
      <c r="C79" s="45"/>
      <c r="D79" s="45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46"/>
      <c r="C80" s="46"/>
      <c r="D80" s="46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45"/>
      <c r="C81" s="45"/>
      <c r="D81" s="45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46"/>
      <c r="C82" s="46"/>
      <c r="D82" s="46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1378</v>
      </c>
      <c r="C2" s="9" t="s">
        <v>1379</v>
      </c>
      <c r="D2" s="10"/>
      <c r="E2" s="11"/>
      <c r="F2" s="12"/>
      <c r="G2" s="14" t="s">
        <v>3</v>
      </c>
      <c r="H2" s="14" t="s">
        <v>457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1380</v>
      </c>
      <c r="C3" s="19" t="s">
        <v>1381</v>
      </c>
      <c r="D3" s="10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1382</v>
      </c>
      <c r="C4" s="22" t="s">
        <v>1383</v>
      </c>
      <c r="D4" s="10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1384</v>
      </c>
      <c r="C5" s="22" t="s">
        <v>1385</v>
      </c>
      <c r="D5" s="10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1386</v>
      </c>
      <c r="C6" s="22" t="s">
        <v>1387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1388</v>
      </c>
      <c r="C7" s="19" t="s">
        <v>1389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1390</v>
      </c>
      <c r="C8" s="9" t="s">
        <v>1321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1391</v>
      </c>
      <c r="C9" s="19" t="s">
        <v>1392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1393</v>
      </c>
      <c r="C10" s="9" t="s">
        <v>1394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1395</v>
      </c>
      <c r="C11" s="19" t="s">
        <v>1396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1397</v>
      </c>
      <c r="C12" s="9" t="s">
        <v>1398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1399</v>
      </c>
      <c r="C13" s="19" t="s">
        <v>1400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1401</v>
      </c>
      <c r="C14" s="9" t="s">
        <v>1402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1403</v>
      </c>
      <c r="C15" s="19" t="s">
        <v>1404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1405</v>
      </c>
      <c r="C16" s="9" t="s">
        <v>1406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1407</v>
      </c>
      <c r="C17" s="19" t="s">
        <v>1408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9" t="s">
        <v>1409</v>
      </c>
      <c r="C18" s="19" t="s">
        <v>1410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9" t="s">
        <v>1411</v>
      </c>
      <c r="C19" s="9" t="s">
        <v>1412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9" t="s">
        <v>1413</v>
      </c>
      <c r="C20" s="19" t="s">
        <v>608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9" t="s">
        <v>1414</v>
      </c>
      <c r="C21" s="9" t="s">
        <v>1415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9" t="s">
        <v>1416</v>
      </c>
      <c r="C22" s="19" t="s">
        <v>1417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9" t="s">
        <v>1418</v>
      </c>
      <c r="C23" s="9" t="s">
        <v>1419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9" t="s">
        <v>1420</v>
      </c>
      <c r="C24" s="19" t="s">
        <v>1421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9" t="s">
        <v>1422</v>
      </c>
      <c r="C25" s="9" t="s">
        <v>1423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9" t="s">
        <v>1424</v>
      </c>
      <c r="C26" s="19" t="s">
        <v>1425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9" t="s">
        <v>1426</v>
      </c>
      <c r="C27" s="9" t="s">
        <v>1427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9" t="s">
        <v>1428</v>
      </c>
      <c r="C28" s="26" t="s">
        <v>711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03" t="s">
        <v>1429</v>
      </c>
      <c r="C29" s="9" t="s">
        <v>1430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9" t="s">
        <v>1431</v>
      </c>
      <c r="C30" s="19" t="s">
        <v>1432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9" t="s">
        <v>1433</v>
      </c>
      <c r="C31" s="9" t="s">
        <v>1434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9" t="s">
        <v>1435</v>
      </c>
      <c r="C32" s="19" t="s">
        <v>1436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9" t="s">
        <v>1437</v>
      </c>
      <c r="C33" s="9" t="s">
        <v>1438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04" t="s">
        <v>1439</v>
      </c>
      <c r="C34" s="19" t="s">
        <v>1440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9" t="s">
        <v>1441</v>
      </c>
      <c r="C35" s="9" t="s">
        <v>1442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9" t="s">
        <v>1443</v>
      </c>
      <c r="C36" s="26" t="s">
        <v>1444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9" t="s">
        <v>1445</v>
      </c>
      <c r="C37" s="9" t="s">
        <v>1446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9" t="s">
        <v>1447</v>
      </c>
      <c r="C38" s="19" t="s">
        <v>1448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9" t="s">
        <v>1449</v>
      </c>
      <c r="C39" s="9" t="s">
        <v>1381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9" t="s">
        <v>1450</v>
      </c>
      <c r="C40" s="19" t="s">
        <v>1451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43" t="s">
        <v>669</v>
      </c>
      <c r="C41" s="44" t="s">
        <v>1452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41" t="s">
        <v>1032</v>
      </c>
      <c r="C42" s="42" t="s">
        <v>1453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3" t="s">
        <v>1454</v>
      </c>
      <c r="C43" s="44" t="s">
        <v>1455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1" t="s">
        <v>1456</v>
      </c>
      <c r="C44" s="42" t="s">
        <v>1457</v>
      </c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3" t="s">
        <v>1458</v>
      </c>
      <c r="C45" s="43" t="s">
        <v>1459</v>
      </c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1" t="s">
        <v>1460</v>
      </c>
      <c r="C46" s="41" t="s">
        <v>1461</v>
      </c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3" t="s">
        <v>1282</v>
      </c>
      <c r="C47" s="43" t="s">
        <v>1462</v>
      </c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1" t="s">
        <v>1463</v>
      </c>
      <c r="C48" s="41" t="s">
        <v>1464</v>
      </c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3" t="s">
        <v>1465</v>
      </c>
      <c r="C49" s="43" t="s">
        <v>1466</v>
      </c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1" t="s">
        <v>1467</v>
      </c>
      <c r="C50" s="41" t="s">
        <v>1468</v>
      </c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3" t="s">
        <v>1469</v>
      </c>
      <c r="C51" s="43" t="s">
        <v>1470</v>
      </c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5" t="s">
        <v>1471</v>
      </c>
      <c r="C52" s="45" t="s">
        <v>1472</v>
      </c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6" t="s">
        <v>1473</v>
      </c>
      <c r="C53" s="46" t="s">
        <v>1474</v>
      </c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5" t="s">
        <v>669</v>
      </c>
      <c r="C54" s="45" t="s">
        <v>1475</v>
      </c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6" t="s">
        <v>1476</v>
      </c>
      <c r="C55" s="46" t="s">
        <v>1477</v>
      </c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5" t="s">
        <v>1037</v>
      </c>
      <c r="C56" s="45" t="s">
        <v>1478</v>
      </c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6" t="s">
        <v>1479</v>
      </c>
      <c r="C57" s="46" t="s">
        <v>1480</v>
      </c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5" t="s">
        <v>1481</v>
      </c>
      <c r="C58" s="45" t="s">
        <v>1482</v>
      </c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6" t="s">
        <v>1483</v>
      </c>
      <c r="C59" s="46" t="s">
        <v>1484</v>
      </c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5" t="s">
        <v>1485</v>
      </c>
      <c r="C60" s="45" t="s">
        <v>1486</v>
      </c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6" t="s">
        <v>1454</v>
      </c>
      <c r="C61" s="46" t="s">
        <v>1487</v>
      </c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5" t="s">
        <v>1488</v>
      </c>
      <c r="C62" s="45" t="s">
        <v>1489</v>
      </c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6" t="s">
        <v>1490</v>
      </c>
      <c r="C63" s="46" t="s">
        <v>1491</v>
      </c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5" t="s">
        <v>1492</v>
      </c>
      <c r="C64" s="45" t="s">
        <v>938</v>
      </c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6" t="s">
        <v>1493</v>
      </c>
      <c r="C65" s="46" t="s">
        <v>1494</v>
      </c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5" t="s">
        <v>1495</v>
      </c>
      <c r="C66" s="45" t="s">
        <v>1496</v>
      </c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6" t="s">
        <v>1497</v>
      </c>
      <c r="C67" s="46" t="s">
        <v>1498</v>
      </c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5" t="s">
        <v>1499</v>
      </c>
      <c r="C68" s="45" t="s">
        <v>1500</v>
      </c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6" t="s">
        <v>1032</v>
      </c>
      <c r="C69" s="46" t="s">
        <v>1501</v>
      </c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5" t="s">
        <v>1502</v>
      </c>
      <c r="C70" s="45" t="s">
        <v>1503</v>
      </c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6" t="s">
        <v>1504</v>
      </c>
      <c r="C71" s="46" t="s">
        <v>1505</v>
      </c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5" t="s">
        <v>1506</v>
      </c>
      <c r="C72" s="45" t="s">
        <v>1507</v>
      </c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6" t="s">
        <v>1508</v>
      </c>
      <c r="C73" s="46" t="s">
        <v>1509</v>
      </c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5" t="s">
        <v>669</v>
      </c>
      <c r="C74" s="45" t="s">
        <v>1510</v>
      </c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6" t="s">
        <v>1511</v>
      </c>
      <c r="C75" s="46" t="s">
        <v>1512</v>
      </c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5" t="s">
        <v>1513</v>
      </c>
      <c r="C76" s="45" t="s">
        <v>1514</v>
      </c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6" t="s">
        <v>1515</v>
      </c>
      <c r="C77" s="46" t="s">
        <v>1516</v>
      </c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5" t="s">
        <v>1517</v>
      </c>
      <c r="C78" s="45" t="s">
        <v>1518</v>
      </c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6" t="s">
        <v>1519</v>
      </c>
      <c r="C79" s="46" t="s">
        <v>1520</v>
      </c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5" t="s">
        <v>1521</v>
      </c>
      <c r="C80" s="45" t="s">
        <v>1522</v>
      </c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 t="s">
        <v>1523</v>
      </c>
      <c r="C81" s="45" t="s">
        <v>441</v>
      </c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9" t="s">
        <v>1524</v>
      </c>
      <c r="C2" s="89" t="s">
        <v>1525</v>
      </c>
      <c r="D2" s="89"/>
      <c r="E2" s="89"/>
      <c r="F2" s="11"/>
      <c r="G2" s="12"/>
      <c r="H2" s="14"/>
      <c r="I2" s="14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27" t="s">
        <v>1526</v>
      </c>
      <c r="C3" s="27" t="s">
        <v>1527</v>
      </c>
      <c r="D3" s="27"/>
      <c r="E3" s="27"/>
      <c r="F3" s="20"/>
      <c r="G3" s="10"/>
      <c r="H3" s="13"/>
      <c r="I3" s="13"/>
      <c r="J3" s="21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7" t="s">
        <v>1528</v>
      </c>
      <c r="C4" s="27" t="s">
        <v>1529</v>
      </c>
      <c r="D4" s="27"/>
      <c r="E4" s="27"/>
      <c r="F4" s="20"/>
      <c r="G4" s="23"/>
      <c r="H4" s="13"/>
      <c r="I4" s="13"/>
      <c r="J4" s="21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7" t="s">
        <v>1530</v>
      </c>
      <c r="C5" s="27" t="s">
        <v>667</v>
      </c>
      <c r="D5" s="27"/>
      <c r="E5" s="27"/>
      <c r="F5" s="20"/>
      <c r="G5" s="23"/>
      <c r="H5" s="24"/>
      <c r="I5" s="13"/>
      <c r="J5" s="21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7" t="s">
        <v>1531</v>
      </c>
      <c r="C6" s="27" t="s">
        <v>1532</v>
      </c>
      <c r="D6" s="27"/>
      <c r="E6" s="10"/>
      <c r="F6" s="20"/>
      <c r="G6" s="10"/>
      <c r="H6" s="13"/>
      <c r="I6" s="13"/>
      <c r="J6" s="21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7" t="s">
        <v>1533</v>
      </c>
      <c r="C7" s="27" t="s">
        <v>1534</v>
      </c>
      <c r="D7" s="27"/>
      <c r="E7" s="13"/>
      <c r="F7" s="20"/>
      <c r="G7" s="23"/>
      <c r="H7" s="13"/>
      <c r="I7" s="24"/>
      <c r="J7" s="21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7" t="s">
        <v>1535</v>
      </c>
      <c r="C8" s="27" t="s">
        <v>1536</v>
      </c>
      <c r="D8" s="27"/>
      <c r="E8" s="10"/>
      <c r="F8" s="20"/>
      <c r="G8" s="10"/>
      <c r="H8" s="13"/>
      <c r="I8" s="13"/>
      <c r="J8" s="21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27" t="s">
        <v>1537</v>
      </c>
      <c r="C9" s="27" t="s">
        <v>1538</v>
      </c>
      <c r="D9" s="27"/>
      <c r="E9" s="13"/>
      <c r="F9" s="20"/>
      <c r="G9" s="23"/>
      <c r="H9" s="13"/>
      <c r="I9" s="13"/>
      <c r="J9" s="21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27" t="s">
        <v>1539</v>
      </c>
      <c r="C10" s="27" t="s">
        <v>1540</v>
      </c>
      <c r="D10" s="27"/>
      <c r="E10" s="10"/>
      <c r="F10" s="20"/>
      <c r="G10" s="10"/>
      <c r="H10" s="13"/>
      <c r="I10" s="13"/>
      <c r="J10" s="21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27" t="s">
        <v>1541</v>
      </c>
      <c r="C11" s="27" t="s">
        <v>509</v>
      </c>
      <c r="D11" s="27"/>
      <c r="E11" s="10"/>
      <c r="F11" s="20"/>
      <c r="G11" s="10"/>
      <c r="H11" s="13"/>
      <c r="I11" s="13"/>
      <c r="J11" s="21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27" t="s">
        <v>1542</v>
      </c>
      <c r="C12" s="27"/>
      <c r="D12" s="27"/>
      <c r="E12" s="10"/>
      <c r="F12" s="20"/>
      <c r="G12" s="10"/>
      <c r="H12" s="13"/>
      <c r="I12" s="13"/>
      <c r="J12" s="21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27" t="s">
        <v>1543</v>
      </c>
      <c r="C13" s="27" t="s">
        <v>1544</v>
      </c>
      <c r="D13" s="27"/>
      <c r="E13" s="13"/>
      <c r="F13" s="20"/>
      <c r="G13" s="23"/>
      <c r="H13" s="13"/>
      <c r="I13" s="13"/>
      <c r="J13" s="21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27" t="s">
        <v>1545</v>
      </c>
      <c r="C14" s="105" t="s">
        <v>1546</v>
      </c>
      <c r="D14" s="105" t="s">
        <v>1170</v>
      </c>
      <c r="E14" s="10"/>
      <c r="F14" s="20"/>
      <c r="G14" s="10"/>
      <c r="H14" s="13"/>
      <c r="I14" s="24"/>
      <c r="J14" s="21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27" t="s">
        <v>1547</v>
      </c>
      <c r="C15" s="27" t="s">
        <v>1548</v>
      </c>
      <c r="D15" s="27"/>
      <c r="E15" s="10"/>
      <c r="F15" s="20"/>
      <c r="G15" s="10"/>
      <c r="H15" s="13"/>
      <c r="I15" s="13"/>
      <c r="J15" s="21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27" t="s">
        <v>1549</v>
      </c>
      <c r="C16" s="27" t="s">
        <v>1132</v>
      </c>
      <c r="D16" s="27"/>
      <c r="E16" s="13"/>
      <c r="F16" s="20"/>
      <c r="G16" s="23"/>
      <c r="H16" s="13"/>
      <c r="I16" s="13"/>
      <c r="J16" s="21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27" t="s">
        <v>1550</v>
      </c>
      <c r="C17" s="27" t="s">
        <v>1551</v>
      </c>
      <c r="D17" s="27"/>
      <c r="E17" s="10"/>
      <c r="F17" s="20"/>
      <c r="G17" s="10"/>
      <c r="H17" s="13"/>
      <c r="I17" s="13"/>
      <c r="J17" s="21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27" t="s">
        <v>1552</v>
      </c>
      <c r="C18" s="27" t="s">
        <v>1318</v>
      </c>
      <c r="D18" s="27"/>
      <c r="E18" s="10"/>
      <c r="F18" s="20"/>
      <c r="G18" s="10"/>
      <c r="H18" s="13"/>
      <c r="I18" s="13"/>
      <c r="J18" s="21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27" t="s">
        <v>1553</v>
      </c>
      <c r="C19" s="27" t="s">
        <v>1554</v>
      </c>
      <c r="D19" s="27"/>
      <c r="E19" s="10"/>
      <c r="F19" s="20"/>
      <c r="G19" s="10"/>
      <c r="H19" s="13"/>
      <c r="I19" s="13"/>
      <c r="J19" s="21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27" t="s">
        <v>1555</v>
      </c>
      <c r="C20" s="27"/>
      <c r="D20" s="27"/>
      <c r="E20" s="13"/>
      <c r="F20" s="20"/>
      <c r="G20" s="23"/>
      <c r="H20" s="13"/>
      <c r="I20" s="13"/>
      <c r="J20" s="21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27" t="s">
        <v>1556</v>
      </c>
      <c r="C21" s="27" t="s">
        <v>670</v>
      </c>
      <c r="D21" s="27"/>
      <c r="E21" s="10"/>
      <c r="F21" s="20"/>
      <c r="G21" s="10"/>
      <c r="H21" s="13"/>
      <c r="I21" s="13"/>
      <c r="J21" s="2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27" t="s">
        <v>1557</v>
      </c>
      <c r="C22" s="27" t="s">
        <v>1525</v>
      </c>
      <c r="D22" s="27"/>
      <c r="E22" s="10"/>
      <c r="F22" s="20"/>
      <c r="G22" s="10"/>
      <c r="H22" s="13"/>
      <c r="I22" s="13"/>
      <c r="J22" s="21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27" t="s">
        <v>1558</v>
      </c>
      <c r="C23" s="27" t="s">
        <v>1559</v>
      </c>
      <c r="D23" s="27"/>
      <c r="E23" s="10"/>
      <c r="F23" s="20"/>
      <c r="G23" s="10"/>
      <c r="H23" s="13"/>
      <c r="I23" s="13"/>
      <c r="J23" s="21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27" t="s">
        <v>1560</v>
      </c>
      <c r="C24" s="27" t="s">
        <v>509</v>
      </c>
      <c r="D24" s="27"/>
      <c r="E24" s="10"/>
      <c r="F24" s="20"/>
      <c r="G24" s="10"/>
      <c r="H24" s="13"/>
      <c r="I24" s="13"/>
      <c r="J24" s="21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27" t="s">
        <v>1561</v>
      </c>
      <c r="C25" s="27" t="s">
        <v>587</v>
      </c>
      <c r="D25" s="27"/>
      <c r="E25" s="10"/>
      <c r="F25" s="20"/>
      <c r="G25" s="10"/>
      <c r="H25" s="13"/>
      <c r="I25" s="13"/>
      <c r="J25" s="21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27" t="s">
        <v>1562</v>
      </c>
      <c r="C26" s="27"/>
      <c r="D26" s="27"/>
      <c r="E26" s="10"/>
      <c r="F26" s="20"/>
      <c r="G26" s="10"/>
      <c r="H26" s="13"/>
      <c r="I26" s="13"/>
      <c r="J26" s="2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27" t="s">
        <v>1563</v>
      </c>
      <c r="C27" s="27" t="s">
        <v>1564</v>
      </c>
      <c r="D27" s="27"/>
      <c r="E27" s="10"/>
      <c r="F27" s="20"/>
      <c r="G27" s="10"/>
      <c r="H27" s="13"/>
      <c r="I27" s="13"/>
      <c r="J27" s="21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27" t="s">
        <v>1565</v>
      </c>
      <c r="C28" s="27"/>
      <c r="D28" s="27"/>
      <c r="E28" s="10"/>
      <c r="F28" s="20"/>
      <c r="G28" s="10"/>
      <c r="H28" s="13"/>
      <c r="I28" s="13"/>
      <c r="J28" s="21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27" t="s">
        <v>1566</v>
      </c>
      <c r="C29" s="27" t="s">
        <v>1567</v>
      </c>
      <c r="D29" s="27"/>
      <c r="E29" s="13"/>
      <c r="F29" s="20"/>
      <c r="G29" s="23"/>
      <c r="H29" s="13"/>
      <c r="I29" s="13"/>
      <c r="J29" s="21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27" t="s">
        <v>1568</v>
      </c>
      <c r="C30" s="27"/>
      <c r="D30" s="27"/>
      <c r="E30" s="13"/>
      <c r="F30" s="20"/>
      <c r="G30" s="23"/>
      <c r="H30" s="24"/>
      <c r="I30" s="13"/>
      <c r="J30" s="21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27" t="s">
        <v>1569</v>
      </c>
      <c r="C31" s="27" t="s">
        <v>928</v>
      </c>
      <c r="D31" s="27"/>
      <c r="E31" s="10"/>
      <c r="F31" s="20"/>
      <c r="G31" s="10"/>
      <c r="H31" s="13"/>
      <c r="I31" s="13"/>
      <c r="J31" s="21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27" t="s">
        <v>1570</v>
      </c>
      <c r="C32" s="27" t="s">
        <v>1571</v>
      </c>
      <c r="D32" s="27"/>
      <c r="E32" s="13"/>
      <c r="F32" s="20"/>
      <c r="G32" s="23"/>
      <c r="H32" s="13"/>
      <c r="I32" s="13"/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27" t="s">
        <v>1572</v>
      </c>
      <c r="C33" s="27" t="s">
        <v>1551</v>
      </c>
      <c r="D33" s="27"/>
      <c r="E33" s="27"/>
      <c r="F33" s="20"/>
      <c r="G33" s="10"/>
      <c r="H33" s="13"/>
      <c r="I33" s="13"/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27" t="s">
        <v>1573</v>
      </c>
      <c r="C34" s="27" t="s">
        <v>1574</v>
      </c>
      <c r="D34" s="27"/>
      <c r="E34" s="27"/>
      <c r="F34" s="20"/>
      <c r="G34" s="23"/>
      <c r="H34" s="13"/>
      <c r="I34" s="13"/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27" t="s">
        <v>1575</v>
      </c>
      <c r="C35" s="27" t="s">
        <v>474</v>
      </c>
      <c r="D35" s="27"/>
      <c r="E35" s="27"/>
      <c r="F35" s="20"/>
      <c r="G35" s="10"/>
      <c r="H35" s="13"/>
      <c r="I35" s="13"/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27" t="s">
        <v>1576</v>
      </c>
      <c r="C36" s="27" t="s">
        <v>1577</v>
      </c>
      <c r="D36" s="27"/>
      <c r="E36" s="27"/>
      <c r="F36" s="20"/>
      <c r="G36" s="23"/>
      <c r="H36" s="13"/>
      <c r="I36" s="13"/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27" t="s">
        <v>1578</v>
      </c>
      <c r="C37" s="27"/>
      <c r="D37" s="27"/>
      <c r="E37" s="27"/>
      <c r="F37" s="20"/>
      <c r="G37" s="10"/>
      <c r="H37" s="13"/>
      <c r="I37" s="13"/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27" t="s">
        <v>1579</v>
      </c>
      <c r="C38" s="27" t="s">
        <v>1272</v>
      </c>
      <c r="D38" s="27"/>
      <c r="E38" s="27"/>
      <c r="F38" s="20"/>
      <c r="G38" s="23"/>
      <c r="H38" s="13"/>
      <c r="I38" s="13"/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27" t="s">
        <v>1580</v>
      </c>
      <c r="C39" s="27" t="s">
        <v>621</v>
      </c>
      <c r="D39" s="27"/>
      <c r="E39" s="27"/>
      <c r="F39" s="20"/>
      <c r="G39" s="10"/>
      <c r="H39" s="13"/>
      <c r="I39" s="13"/>
      <c r="J39" s="21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27" t="s">
        <v>1581</v>
      </c>
      <c r="C40" s="27" t="s">
        <v>1532</v>
      </c>
      <c r="D40" s="27"/>
      <c r="E40" s="27"/>
      <c r="F40" s="20"/>
      <c r="G40" s="10"/>
      <c r="H40" s="24"/>
      <c r="I40" s="24"/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30" t="s">
        <v>1582</v>
      </c>
      <c r="C41" s="30" t="s">
        <v>1536</v>
      </c>
      <c r="D41" s="30"/>
      <c r="E41" s="30"/>
      <c r="F41" s="31"/>
      <c r="G41" s="32"/>
      <c r="H41" s="33"/>
      <c r="I41" s="33"/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8"/>
      <c r="C42" s="38"/>
      <c r="D42" s="38"/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27"/>
      <c r="C43" s="27"/>
      <c r="D43" s="27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27"/>
      <c r="C44" s="27"/>
      <c r="D44" s="27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27"/>
      <c r="C45" s="27"/>
      <c r="D45" s="27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27"/>
      <c r="C46" s="27"/>
      <c r="D46" s="27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27"/>
      <c r="C47" s="27"/>
      <c r="D47" s="27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27"/>
      <c r="C48" s="27"/>
      <c r="D48" s="27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27"/>
      <c r="C49" s="27"/>
      <c r="D49" s="27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27"/>
      <c r="C50" s="27"/>
      <c r="D50" s="27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27"/>
      <c r="C51" s="27"/>
      <c r="D51" s="27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27"/>
      <c r="C52" s="27"/>
      <c r="D52" s="27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27"/>
      <c r="C53" s="27"/>
      <c r="D53" s="27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27"/>
      <c r="C54" s="27"/>
      <c r="D54" s="27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27"/>
      <c r="C55" s="27"/>
      <c r="D55" s="27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27"/>
      <c r="C56" s="27"/>
      <c r="D56" s="27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27"/>
      <c r="C57" s="27"/>
      <c r="D57" s="27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27"/>
      <c r="C58" s="27"/>
      <c r="D58" s="27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27"/>
      <c r="C59" s="27"/>
      <c r="D59" s="27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27"/>
      <c r="C60" s="27"/>
      <c r="D60" s="27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27"/>
      <c r="C61" s="27"/>
      <c r="D61" s="27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27"/>
      <c r="C62" s="27"/>
      <c r="D62" s="27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27"/>
      <c r="C63" s="27"/>
      <c r="D63" s="27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27"/>
      <c r="C64" s="27"/>
      <c r="D64" s="27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27"/>
      <c r="C65" s="27"/>
      <c r="D65" s="27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27"/>
      <c r="C66" s="27"/>
      <c r="D66" s="27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27"/>
      <c r="C67" s="27"/>
      <c r="D67" s="27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27"/>
      <c r="C68" s="27"/>
      <c r="D68" s="27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27"/>
      <c r="C69" s="27"/>
      <c r="D69" s="27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27"/>
      <c r="C70" s="27"/>
      <c r="D70" s="27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27"/>
      <c r="C71" s="27"/>
      <c r="D71" s="27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27"/>
      <c r="C72" s="27"/>
      <c r="D72" s="27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27"/>
      <c r="C73" s="27"/>
      <c r="D73" s="27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27"/>
      <c r="C74" s="27"/>
      <c r="D74" s="27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27"/>
      <c r="C75" s="27"/>
      <c r="D75" s="27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27"/>
      <c r="C76" s="27"/>
      <c r="D76" s="27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27"/>
      <c r="C77" s="27"/>
      <c r="D77" s="27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27"/>
      <c r="C78" s="27"/>
      <c r="D78" s="27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27"/>
      <c r="C79" s="27"/>
      <c r="D79" s="27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27"/>
      <c r="C80" s="27"/>
      <c r="D80" s="27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27"/>
      <c r="C81" s="27"/>
      <c r="D81" s="27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27"/>
      <c r="C82" s="27"/>
      <c r="D82" s="27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1583</v>
      </c>
      <c r="C2" s="89" t="s">
        <v>1584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1585</v>
      </c>
      <c r="C3" s="27" t="s">
        <v>1586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1587</v>
      </c>
      <c r="C4" s="27" t="s">
        <v>1588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1589</v>
      </c>
      <c r="C5" s="27" t="s">
        <v>1590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1591</v>
      </c>
      <c r="C6" s="27" t="s">
        <v>1592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1593</v>
      </c>
      <c r="C7" s="27" t="s">
        <v>1594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1595</v>
      </c>
      <c r="C8" s="27" t="s">
        <v>1596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1597</v>
      </c>
      <c r="C9" s="27" t="s">
        <v>1598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1599</v>
      </c>
      <c r="C10" s="27" t="s">
        <v>1600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1601</v>
      </c>
      <c r="C11" s="27" t="s">
        <v>1272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1602</v>
      </c>
      <c r="C12" s="27" t="s">
        <v>732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1603</v>
      </c>
      <c r="C13" s="27" t="s">
        <v>1604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1605</v>
      </c>
      <c r="C14" s="27" t="s">
        <v>1606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1607</v>
      </c>
      <c r="C15" s="27" t="s">
        <v>1554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1608</v>
      </c>
      <c r="C16" s="27" t="s">
        <v>548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1609</v>
      </c>
      <c r="C17" s="27" t="s">
        <v>1610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1611</v>
      </c>
      <c r="C18" s="27" t="s">
        <v>1294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1612</v>
      </c>
      <c r="C19" s="27" t="s">
        <v>1613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1614</v>
      </c>
      <c r="C20" s="27" t="s">
        <v>1615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1616</v>
      </c>
      <c r="C21" s="27" t="s">
        <v>1617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1618</v>
      </c>
      <c r="C22" s="27" t="s">
        <v>1594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1619</v>
      </c>
      <c r="C23" s="27" t="s">
        <v>1584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1620</v>
      </c>
      <c r="C24" s="27" t="s">
        <v>1584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1621</v>
      </c>
      <c r="C25" s="27" t="s">
        <v>1594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1622</v>
      </c>
      <c r="C26" s="27" t="s">
        <v>1623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1624</v>
      </c>
      <c r="C27" s="27" t="s">
        <v>1594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1625</v>
      </c>
      <c r="C28" s="27" t="s">
        <v>1594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1626</v>
      </c>
      <c r="C29" s="27" t="s">
        <v>1308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1627</v>
      </c>
      <c r="C30" s="27" t="s">
        <v>1564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1628</v>
      </c>
      <c r="C31" s="27" t="s">
        <v>1564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1629</v>
      </c>
      <c r="C32" s="27" t="s">
        <v>1584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1630</v>
      </c>
      <c r="C33" s="27" t="s">
        <v>1564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1631</v>
      </c>
      <c r="C34" s="27" t="s">
        <v>1564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1632</v>
      </c>
      <c r="C35" s="27" t="s">
        <v>1594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1633</v>
      </c>
      <c r="C36" s="27" t="s">
        <v>1564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1634</v>
      </c>
      <c r="C37" s="27" t="s">
        <v>1635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1636</v>
      </c>
      <c r="C38" s="27" t="s">
        <v>1564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1637</v>
      </c>
      <c r="C39" s="27" t="s">
        <v>1638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1639</v>
      </c>
      <c r="C40" s="27" t="s">
        <v>1584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1640</v>
      </c>
      <c r="C41" s="30" t="s">
        <v>1584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1641</v>
      </c>
      <c r="C42" s="38" t="s">
        <v>1272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 t="s">
        <v>1642</v>
      </c>
      <c r="C43" s="27" t="s">
        <v>1584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 t="s">
        <v>1643</v>
      </c>
      <c r="C44" s="27" t="s">
        <v>1644</v>
      </c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 t="s">
        <v>1645</v>
      </c>
      <c r="C45" s="27" t="s">
        <v>1594</v>
      </c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 t="s">
        <v>1646</v>
      </c>
      <c r="C46" s="27" t="s">
        <v>1564</v>
      </c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 t="s">
        <v>1647</v>
      </c>
      <c r="C47" s="27" t="s">
        <v>1584</v>
      </c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 t="s">
        <v>1648</v>
      </c>
      <c r="C48" s="27" t="s">
        <v>1564</v>
      </c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 t="s">
        <v>1649</v>
      </c>
      <c r="C49" s="27" t="s">
        <v>1638</v>
      </c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 t="s">
        <v>1650</v>
      </c>
      <c r="C50" s="27" t="s">
        <v>1554</v>
      </c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 t="s">
        <v>1651</v>
      </c>
      <c r="C51" s="27" t="s">
        <v>1392</v>
      </c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 t="s">
        <v>1652</v>
      </c>
      <c r="C52" s="27" t="s">
        <v>1308</v>
      </c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 t="s">
        <v>1653</v>
      </c>
      <c r="C53" s="27" t="s">
        <v>1592</v>
      </c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 t="s">
        <v>1654</v>
      </c>
      <c r="C54" s="27" t="s">
        <v>1564</v>
      </c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 t="s">
        <v>1655</v>
      </c>
      <c r="C55" s="27" t="s">
        <v>1594</v>
      </c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 t="s">
        <v>1656</v>
      </c>
      <c r="C56" s="27" t="s">
        <v>1657</v>
      </c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 t="s">
        <v>1658</v>
      </c>
      <c r="C57" s="27" t="s">
        <v>1659</v>
      </c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 t="s">
        <v>1660</v>
      </c>
      <c r="C58" s="27" t="s">
        <v>1308</v>
      </c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 t="s">
        <v>1661</v>
      </c>
      <c r="C59" s="27" t="s">
        <v>1662</v>
      </c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 t="s">
        <v>1663</v>
      </c>
      <c r="C60" s="27" t="s">
        <v>1662</v>
      </c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 t="s">
        <v>1664</v>
      </c>
      <c r="C61" s="27" t="s">
        <v>1584</v>
      </c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 t="s">
        <v>1665</v>
      </c>
      <c r="C62" s="27" t="s">
        <v>1584</v>
      </c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 t="s">
        <v>1666</v>
      </c>
      <c r="C63" s="27" t="s">
        <v>1564</v>
      </c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30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1667</v>
      </c>
      <c r="C2" s="89" t="s">
        <v>1668</v>
      </c>
      <c r="D2" s="89"/>
      <c r="E2" s="11"/>
      <c r="F2" s="12"/>
      <c r="G2" s="2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1669</v>
      </c>
      <c r="C3" s="27" t="s">
        <v>1006</v>
      </c>
      <c r="D3" s="27"/>
      <c r="E3" s="20"/>
      <c r="F3" s="10"/>
      <c r="G3" s="24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1670</v>
      </c>
      <c r="C4" s="27" t="s">
        <v>1671</v>
      </c>
      <c r="D4" s="27"/>
      <c r="E4" s="20"/>
      <c r="F4" s="23"/>
      <c r="G4" s="24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1672</v>
      </c>
      <c r="C5" s="27" t="s">
        <v>1673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1674</v>
      </c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1675</v>
      </c>
      <c r="C7" s="27" t="s">
        <v>1676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1677</v>
      </c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1678</v>
      </c>
      <c r="C9" s="27" t="s">
        <v>1679</v>
      </c>
      <c r="D9" s="27"/>
      <c r="E9" s="20"/>
      <c r="F9" s="23"/>
      <c r="G9" s="13"/>
      <c r="H9" s="13"/>
      <c r="I9" s="63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1680</v>
      </c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1681</v>
      </c>
      <c r="C11" s="27" t="s">
        <v>1679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1682</v>
      </c>
      <c r="C12" s="27" t="s">
        <v>1683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1684</v>
      </c>
      <c r="C13" s="27" t="s">
        <v>1685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1686</v>
      </c>
      <c r="C14" s="27" t="s">
        <v>443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1687</v>
      </c>
      <c r="C15" s="27" t="s">
        <v>1688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1689</v>
      </c>
      <c r="C16" s="27" t="s">
        <v>1690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1691</v>
      </c>
      <c r="C17" s="27" t="s">
        <v>1157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1692</v>
      </c>
      <c r="C18" s="27" t="s">
        <v>1693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1694</v>
      </c>
      <c r="C19" s="27" t="s">
        <v>1695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1696</v>
      </c>
      <c r="C20" s="27" t="s">
        <v>1697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1698</v>
      </c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1211</v>
      </c>
      <c r="C22" s="27" t="s">
        <v>1699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1700</v>
      </c>
      <c r="C23" s="27" t="s">
        <v>1701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1702</v>
      </c>
      <c r="C24" s="27" t="s">
        <v>1703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1704</v>
      </c>
      <c r="C25" s="27" t="s">
        <v>1705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1706</v>
      </c>
      <c r="C26" s="27" t="s">
        <v>1707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1708</v>
      </c>
      <c r="C27" s="27" t="s">
        <v>1703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1709</v>
      </c>
      <c r="C28" s="27" t="s">
        <v>1710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13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/>
      <c r="C3" s="27"/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/>
      <c r="C4" s="2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/>
      <c r="C5" s="27"/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/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106" t="s">
        <v>1711</v>
      </c>
      <c r="C2" s="106" t="s">
        <v>1712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07" t="s">
        <v>1713</v>
      </c>
      <c r="C3" s="107" t="s">
        <v>1714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08" t="s">
        <v>1715</v>
      </c>
      <c r="C4" s="108" t="s">
        <v>1716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07" t="s">
        <v>1717</v>
      </c>
      <c r="C5" s="107" t="s">
        <v>1718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08" t="s">
        <v>1719</v>
      </c>
      <c r="C6" s="108" t="s">
        <v>1720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07" t="s">
        <v>1721</v>
      </c>
      <c r="C7" s="107" t="s">
        <v>1157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08" t="s">
        <v>1722</v>
      </c>
      <c r="C8" s="108" t="s">
        <v>1723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07" t="s">
        <v>1724</v>
      </c>
      <c r="C9" s="107" t="s">
        <v>1725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08" t="s">
        <v>1726</v>
      </c>
      <c r="C10" s="108" t="s">
        <v>1727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07" t="s">
        <v>1728</v>
      </c>
      <c r="C11" s="107" t="s">
        <v>1157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08" t="s">
        <v>1729</v>
      </c>
      <c r="C12" s="108" t="s">
        <v>1730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07" t="s">
        <v>1731</v>
      </c>
      <c r="C13" s="107" t="s">
        <v>1732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08" t="s">
        <v>1733</v>
      </c>
      <c r="C14" s="108" t="s">
        <v>1734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07" t="s">
        <v>1735</v>
      </c>
      <c r="C15" s="107" t="s">
        <v>1736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08" t="s">
        <v>1737</v>
      </c>
      <c r="C16" s="108" t="s">
        <v>1738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07" t="s">
        <v>1739</v>
      </c>
      <c r="C17" s="107" t="s">
        <v>1732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08" t="s">
        <v>1740</v>
      </c>
      <c r="C18" s="108" t="s">
        <v>1741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07" t="s">
        <v>1742</v>
      </c>
      <c r="C19" s="107" t="s">
        <v>1743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08" t="s">
        <v>1744</v>
      </c>
      <c r="C20" s="108" t="s">
        <v>1745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07" t="s">
        <v>1746</v>
      </c>
      <c r="C21" s="107" t="s">
        <v>1747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08" t="s">
        <v>1748</v>
      </c>
      <c r="C22" s="108" t="s">
        <v>1749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07" t="s">
        <v>1750</v>
      </c>
      <c r="C23" s="107" t="s">
        <v>1751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08" t="s">
        <v>1752</v>
      </c>
      <c r="C24" s="108" t="s">
        <v>1157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07" t="s">
        <v>1753</v>
      </c>
      <c r="C25" s="107" t="s">
        <v>1754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08" t="s">
        <v>1755</v>
      </c>
      <c r="C26" s="108" t="s">
        <v>1754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07" t="s">
        <v>1756</v>
      </c>
      <c r="C27" s="107" t="s">
        <v>1757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08" t="s">
        <v>1758</v>
      </c>
      <c r="C28" s="108" t="s">
        <v>1730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07" t="s">
        <v>1759</v>
      </c>
      <c r="C29" s="107" t="s">
        <v>1760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08" t="s">
        <v>1761</v>
      </c>
      <c r="C30" s="108" t="s">
        <v>703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07" t="s">
        <v>1762</v>
      </c>
      <c r="C31" s="107" t="s">
        <v>1763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08" t="s">
        <v>1764</v>
      </c>
      <c r="C32" s="108" t="s">
        <v>1765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07" t="s">
        <v>1766</v>
      </c>
      <c r="C33" s="107" t="s">
        <v>1767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08" t="s">
        <v>1768</v>
      </c>
      <c r="C34" s="108" t="s">
        <v>711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07" t="s">
        <v>1769</v>
      </c>
      <c r="C35" s="107" t="s">
        <v>1157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08" t="s">
        <v>1770</v>
      </c>
      <c r="C36" s="108" t="s">
        <v>1771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07" t="s">
        <v>1772</v>
      </c>
      <c r="C37" s="107" t="s">
        <v>1773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08" t="s">
        <v>1774</v>
      </c>
      <c r="C38" s="108" t="s">
        <v>1775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07" t="s">
        <v>1776</v>
      </c>
      <c r="C39" s="107" t="s">
        <v>1777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08" t="s">
        <v>1778</v>
      </c>
      <c r="C40" s="108" t="s">
        <v>1779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109" t="s">
        <v>1780</v>
      </c>
      <c r="C41" s="109" t="s">
        <v>711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1781</v>
      </c>
      <c r="C42" s="38" t="s">
        <v>1084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 t="s">
        <v>1782</v>
      </c>
      <c r="C43" s="27" t="s">
        <v>1783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 t="s">
        <v>1784</v>
      </c>
      <c r="C44" s="27" t="s">
        <v>1785</v>
      </c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 t="s">
        <v>1786</v>
      </c>
      <c r="C45" s="27" t="s">
        <v>1787</v>
      </c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 t="s">
        <v>1788</v>
      </c>
      <c r="C46" s="27" t="s">
        <v>1789</v>
      </c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 t="s">
        <v>1790</v>
      </c>
      <c r="C47" s="27" t="s">
        <v>1791</v>
      </c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 t="s">
        <v>1792</v>
      </c>
      <c r="C48" s="27" t="s">
        <v>1793</v>
      </c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 t="s">
        <v>1794</v>
      </c>
      <c r="C49" s="27" t="s">
        <v>1795</v>
      </c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 t="s">
        <v>1796</v>
      </c>
      <c r="C50" s="27" t="s">
        <v>1797</v>
      </c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 t="s">
        <v>1798</v>
      </c>
      <c r="C51" s="27" t="s">
        <v>1799</v>
      </c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34.13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110" t="s">
        <v>1800</v>
      </c>
      <c r="C2" s="110" t="s">
        <v>1801</v>
      </c>
      <c r="D2" s="89"/>
      <c r="E2" s="11" t="s">
        <v>1802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10" t="s">
        <v>1803</v>
      </c>
      <c r="C3" s="111" t="s">
        <v>1804</v>
      </c>
      <c r="D3" s="27"/>
      <c r="E3" s="20" t="s">
        <v>1802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10" t="s">
        <v>1805</v>
      </c>
      <c r="C4" s="110" t="s">
        <v>1806</v>
      </c>
      <c r="D4" s="27"/>
      <c r="E4" s="20" t="s">
        <v>1802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11" t="s">
        <v>1807</v>
      </c>
      <c r="C5" s="111" t="s">
        <v>1808</v>
      </c>
      <c r="D5" s="27"/>
      <c r="E5" s="20" t="s">
        <v>1802</v>
      </c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10" t="s">
        <v>1809</v>
      </c>
      <c r="C6" s="110" t="s">
        <v>1810</v>
      </c>
      <c r="D6" s="10"/>
      <c r="E6" s="20" t="s">
        <v>1802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10" t="s">
        <v>1811</v>
      </c>
      <c r="C7" s="111" t="s">
        <v>1812</v>
      </c>
      <c r="D7" s="13"/>
      <c r="E7" s="20" t="s">
        <v>1802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10" t="s">
        <v>1813</v>
      </c>
      <c r="C8" s="110" t="s">
        <v>1814</v>
      </c>
      <c r="D8" s="10"/>
      <c r="E8" s="20" t="s">
        <v>1802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11" t="s">
        <v>1815</v>
      </c>
      <c r="C9" s="111" t="s">
        <v>1816</v>
      </c>
      <c r="D9" s="13"/>
      <c r="E9" s="20" t="s">
        <v>1802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10" t="s">
        <v>1817</v>
      </c>
      <c r="C10" s="110" t="s">
        <v>1818</v>
      </c>
      <c r="D10" s="10"/>
      <c r="E10" s="20" t="s">
        <v>1802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10" t="s">
        <v>1819</v>
      </c>
      <c r="C11" s="111" t="s">
        <v>1820</v>
      </c>
      <c r="D11" s="10"/>
      <c r="E11" s="20" t="s">
        <v>1802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12" t="s">
        <v>1821</v>
      </c>
      <c r="C12" s="110" t="s">
        <v>1822</v>
      </c>
      <c r="D12" s="10"/>
      <c r="E12" s="20" t="s">
        <v>1802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13" t="s">
        <v>1823</v>
      </c>
      <c r="C13" s="111" t="s">
        <v>1824</v>
      </c>
      <c r="D13" s="13"/>
      <c r="E13" s="20" t="s">
        <v>1802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10" t="s">
        <v>1825</v>
      </c>
      <c r="C14" s="110" t="s">
        <v>1826</v>
      </c>
      <c r="D14" s="10"/>
      <c r="E14" s="20" t="s">
        <v>1802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11" t="s">
        <v>1827</v>
      </c>
      <c r="C15" s="111" t="s">
        <v>1828</v>
      </c>
      <c r="D15" s="10"/>
      <c r="E15" s="20" t="s">
        <v>1802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10" t="s">
        <v>1829</v>
      </c>
      <c r="C16" s="110" t="s">
        <v>1830</v>
      </c>
      <c r="D16" s="13"/>
      <c r="E16" s="20" t="s">
        <v>1802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14" t="s">
        <v>1831</v>
      </c>
      <c r="C17" s="114" t="s">
        <v>1832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15" t="s">
        <v>1833</v>
      </c>
      <c r="C18" s="115" t="s">
        <v>1311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16" t="s">
        <v>1834</v>
      </c>
      <c r="C19" s="116" t="s">
        <v>536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16" t="s">
        <v>1835</v>
      </c>
      <c r="C20" s="116" t="s">
        <v>1836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16" t="s">
        <v>1837</v>
      </c>
      <c r="C21" s="116" t="s">
        <v>1838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17" t="s">
        <v>440</v>
      </c>
      <c r="C22" s="118" t="s">
        <v>1839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19" t="s">
        <v>1840</v>
      </c>
      <c r="C23" s="119" t="s">
        <v>1841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19" t="s">
        <v>1842</v>
      </c>
      <c r="C24" s="119" t="s">
        <v>1843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20" t="s">
        <v>1844</v>
      </c>
      <c r="C25" s="115" t="s">
        <v>1845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19" t="s">
        <v>1846</v>
      </c>
      <c r="C26" s="119" t="s">
        <v>1847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20" t="s">
        <v>1848</v>
      </c>
      <c r="C27" s="115" t="s">
        <v>1849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19" t="s">
        <v>1850</v>
      </c>
      <c r="C28" s="27" t="s">
        <v>1851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21" t="s">
        <v>1852</v>
      </c>
      <c r="C29" s="121" t="s">
        <v>1853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21" t="s">
        <v>1846</v>
      </c>
      <c r="C30" s="121" t="s">
        <v>1847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22" t="s">
        <v>1511</v>
      </c>
      <c r="C31" s="27" t="s">
        <v>1854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22" t="s">
        <v>1855</v>
      </c>
      <c r="C32" s="27" t="s">
        <v>1856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22" t="s">
        <v>1857</v>
      </c>
      <c r="C33" s="27" t="s">
        <v>738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19" t="s">
        <v>1858</v>
      </c>
      <c r="C34" s="27" t="s">
        <v>1859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19" t="s">
        <v>1860</v>
      </c>
      <c r="C35" s="27" t="s">
        <v>1861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19" t="s">
        <v>1862</v>
      </c>
      <c r="C36" s="27" t="s">
        <v>1863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19" t="s">
        <v>1852</v>
      </c>
      <c r="C37" s="27" t="s">
        <v>1525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19" t="s">
        <v>1864</v>
      </c>
      <c r="C38" s="27" t="s">
        <v>1865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19" t="s">
        <v>1866</v>
      </c>
      <c r="C39" s="27" t="s">
        <v>1867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19" t="s">
        <v>1868</v>
      </c>
      <c r="C40" s="27" t="s">
        <v>1869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438</v>
      </c>
      <c r="C41" s="30" t="s">
        <v>1870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119" t="s">
        <v>1871</v>
      </c>
      <c r="C42" s="38" t="s">
        <v>1525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121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121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/>
      <c r="C3" s="27"/>
      <c r="D3" s="27"/>
      <c r="E3" s="11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/>
      <c r="C4" s="27"/>
      <c r="D4" s="27"/>
      <c r="E4" s="11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/>
      <c r="C5" s="27"/>
      <c r="D5" s="27"/>
      <c r="E5" s="11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/>
      <c r="C6" s="27"/>
      <c r="D6" s="27"/>
      <c r="E6" s="27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27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27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27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27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27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27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27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27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27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27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27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27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27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27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27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27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27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27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27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27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27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27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27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27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27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27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27"/>
      <c r="E41" s="20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9" width="27.25"/>
    <col customWidth="1" min="10" max="10" width="22.38"/>
    <col customWidth="1" min="11" max="11" width="22.13"/>
  </cols>
  <sheetData>
    <row r="1" ht="22.5" customHeight="1">
      <c r="A1" s="4" t="s">
        <v>12</v>
      </c>
      <c r="B1" s="5" t="s">
        <v>13</v>
      </c>
      <c r="C1" s="6" t="s">
        <v>1872</v>
      </c>
      <c r="D1" s="5" t="s">
        <v>14</v>
      </c>
      <c r="E1" s="5" t="s">
        <v>15</v>
      </c>
      <c r="F1" s="123" t="s">
        <v>16</v>
      </c>
      <c r="G1" s="6" t="s">
        <v>17</v>
      </c>
      <c r="H1" s="6" t="s">
        <v>1873</v>
      </c>
      <c r="I1" s="5" t="s">
        <v>18</v>
      </c>
      <c r="J1" s="5" t="s">
        <v>19</v>
      </c>
      <c r="K1" s="5" t="s">
        <v>20</v>
      </c>
    </row>
    <row r="2" ht="22.5" customHeight="1">
      <c r="A2" s="7" t="s">
        <v>21</v>
      </c>
      <c r="B2" s="89" t="s">
        <v>1874</v>
      </c>
      <c r="C2" s="89"/>
      <c r="D2" s="89" t="s">
        <v>1875</v>
      </c>
      <c r="E2" s="89" t="s">
        <v>1876</v>
      </c>
      <c r="F2" s="20" t="s">
        <v>865</v>
      </c>
      <c r="G2" s="89" t="s">
        <v>1877</v>
      </c>
      <c r="H2" s="124"/>
      <c r="I2" s="14"/>
      <c r="J2" s="14" t="s">
        <v>576</v>
      </c>
      <c r="K2" s="125"/>
      <c r="L2" s="16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22.5" customHeight="1">
      <c r="A3" s="18" t="s">
        <v>22</v>
      </c>
      <c r="B3" s="27" t="s">
        <v>1878</v>
      </c>
      <c r="C3" s="27"/>
      <c r="D3" s="27" t="s">
        <v>1879</v>
      </c>
      <c r="E3" s="27" t="s">
        <v>1880</v>
      </c>
      <c r="F3" s="35" t="s">
        <v>865</v>
      </c>
      <c r="G3" s="27" t="s">
        <v>1881</v>
      </c>
      <c r="H3" s="13"/>
      <c r="I3" s="13" t="s">
        <v>2</v>
      </c>
      <c r="J3" s="13" t="s">
        <v>454</v>
      </c>
      <c r="K3" s="126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22.5" customHeight="1">
      <c r="A4" s="18" t="s">
        <v>23</v>
      </c>
      <c r="B4" s="27" t="s">
        <v>1882</v>
      </c>
      <c r="C4" s="27" t="s">
        <v>1883</v>
      </c>
      <c r="D4" s="27"/>
      <c r="E4" s="27"/>
      <c r="F4" s="20" t="s">
        <v>1884</v>
      </c>
      <c r="G4" s="23" t="s">
        <v>1885</v>
      </c>
      <c r="H4" s="13"/>
      <c r="I4" s="13" t="s">
        <v>2</v>
      </c>
      <c r="J4" s="13" t="s">
        <v>457</v>
      </c>
      <c r="K4" s="126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22.5" customHeight="1">
      <c r="A5" s="18" t="s">
        <v>24</v>
      </c>
      <c r="B5" s="27" t="s">
        <v>1886</v>
      </c>
      <c r="C5" s="27" t="s">
        <v>1883</v>
      </c>
      <c r="D5" s="27"/>
      <c r="E5" s="27"/>
      <c r="F5" s="20" t="s">
        <v>1884</v>
      </c>
      <c r="G5" s="23" t="s">
        <v>1887</v>
      </c>
      <c r="H5" s="27"/>
      <c r="I5" s="13" t="s">
        <v>2</v>
      </c>
      <c r="J5" s="13" t="s">
        <v>457</v>
      </c>
      <c r="K5" s="126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22.5" customHeight="1">
      <c r="A6" s="18" t="s">
        <v>25</v>
      </c>
      <c r="B6" s="27" t="s">
        <v>1888</v>
      </c>
      <c r="C6" s="27"/>
      <c r="D6" s="27" t="s">
        <v>1889</v>
      </c>
      <c r="E6" s="27" t="s">
        <v>1890</v>
      </c>
      <c r="F6" s="127" t="s">
        <v>865</v>
      </c>
      <c r="G6" s="27" t="s">
        <v>1891</v>
      </c>
      <c r="H6" s="13"/>
      <c r="I6" s="13" t="s">
        <v>4</v>
      </c>
      <c r="J6" s="13" t="s">
        <v>454</v>
      </c>
      <c r="K6" s="126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22.5" customHeight="1">
      <c r="A7" s="18" t="s">
        <v>26</v>
      </c>
      <c r="B7" s="27" t="s">
        <v>1892</v>
      </c>
      <c r="C7" s="27"/>
      <c r="D7" s="27" t="s">
        <v>1893</v>
      </c>
      <c r="E7" s="27" t="s">
        <v>1894</v>
      </c>
      <c r="F7" s="20" t="s">
        <v>9</v>
      </c>
      <c r="G7" s="23" t="s">
        <v>1895</v>
      </c>
      <c r="H7" s="13"/>
      <c r="I7" s="13" t="s">
        <v>4</v>
      </c>
      <c r="J7" s="13" t="s">
        <v>576</v>
      </c>
      <c r="K7" s="12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22.5" customHeight="1">
      <c r="A8" s="18" t="s">
        <v>27</v>
      </c>
      <c r="B8" s="27" t="s">
        <v>1896</v>
      </c>
      <c r="C8" s="27"/>
      <c r="D8" s="27" t="s">
        <v>1897</v>
      </c>
      <c r="E8" s="27"/>
      <c r="F8" s="20" t="s">
        <v>9</v>
      </c>
      <c r="G8" s="27" t="s">
        <v>1898</v>
      </c>
      <c r="H8" s="27"/>
      <c r="I8" s="13"/>
      <c r="J8" s="13"/>
      <c r="K8" s="12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22.5" customHeight="1">
      <c r="A9" s="18" t="s">
        <v>28</v>
      </c>
      <c r="B9" s="27"/>
      <c r="C9" s="27"/>
      <c r="D9" s="27" t="s">
        <v>1899</v>
      </c>
      <c r="E9" s="27"/>
      <c r="F9" s="20" t="s">
        <v>1900</v>
      </c>
      <c r="G9" s="23"/>
      <c r="H9" s="27"/>
      <c r="I9" s="13"/>
      <c r="J9" s="13"/>
      <c r="K9" s="126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22.5" customHeight="1">
      <c r="A10" s="18" t="s">
        <v>29</v>
      </c>
      <c r="B10" s="27"/>
      <c r="C10" s="27"/>
      <c r="D10" s="27" t="s">
        <v>1901</v>
      </c>
      <c r="E10" s="27"/>
      <c r="F10" s="20" t="s">
        <v>1900</v>
      </c>
      <c r="G10" s="27"/>
      <c r="H10" s="27"/>
      <c r="I10" s="13"/>
      <c r="J10" s="13"/>
      <c r="K10" s="126"/>
      <c r="L10" s="16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22.5" customHeight="1">
      <c r="A11" s="18" t="s">
        <v>30</v>
      </c>
      <c r="B11" s="27" t="s">
        <v>1902</v>
      </c>
      <c r="C11" s="27"/>
      <c r="D11" s="27" t="s">
        <v>1903</v>
      </c>
      <c r="E11" s="27" t="s">
        <v>1904</v>
      </c>
      <c r="F11" s="20" t="s">
        <v>1905</v>
      </c>
      <c r="G11" s="27" t="s">
        <v>1906</v>
      </c>
      <c r="H11" s="13"/>
      <c r="I11" s="13" t="s">
        <v>2</v>
      </c>
      <c r="J11" s="13" t="s">
        <v>576</v>
      </c>
      <c r="K11" s="126"/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22.5" customHeight="1">
      <c r="A12" s="18" t="s">
        <v>31</v>
      </c>
      <c r="B12" s="27" t="s">
        <v>1907</v>
      </c>
      <c r="C12" s="27"/>
      <c r="D12" s="27" t="s">
        <v>1905</v>
      </c>
      <c r="E12" s="10"/>
      <c r="F12" s="20" t="s">
        <v>1905</v>
      </c>
      <c r="G12" s="27" t="s">
        <v>1908</v>
      </c>
      <c r="H12" s="27"/>
      <c r="I12" s="13"/>
      <c r="J12" s="13"/>
      <c r="K12" s="126"/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22.5" customHeight="1">
      <c r="A13" s="18" t="s">
        <v>32</v>
      </c>
      <c r="B13" s="27" t="s">
        <v>1909</v>
      </c>
      <c r="C13" s="27"/>
      <c r="D13" s="27" t="s">
        <v>1905</v>
      </c>
      <c r="E13" s="13"/>
      <c r="F13" s="20" t="s">
        <v>1905</v>
      </c>
      <c r="G13" s="23" t="s">
        <v>1910</v>
      </c>
      <c r="H13" s="13"/>
      <c r="I13" s="13"/>
      <c r="J13" s="13"/>
      <c r="K13" s="126"/>
      <c r="L13" s="1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22.5" customHeight="1">
      <c r="A14" s="18" t="s">
        <v>33</v>
      </c>
      <c r="B14" s="27" t="s">
        <v>1911</v>
      </c>
      <c r="C14" s="27"/>
      <c r="D14" s="27" t="s">
        <v>1912</v>
      </c>
      <c r="E14" s="10"/>
      <c r="F14" s="20" t="s">
        <v>911</v>
      </c>
      <c r="G14" s="27" t="s">
        <v>1913</v>
      </c>
      <c r="H14" s="13"/>
      <c r="I14" s="13" t="s">
        <v>2</v>
      </c>
      <c r="J14" s="13" t="s">
        <v>576</v>
      </c>
      <c r="K14" s="12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22.5" customHeight="1">
      <c r="A15" s="18" t="s">
        <v>34</v>
      </c>
      <c r="B15" s="27" t="s">
        <v>1914</v>
      </c>
      <c r="C15" s="27"/>
      <c r="D15" s="27" t="s">
        <v>441</v>
      </c>
      <c r="E15" s="10"/>
      <c r="F15" s="20" t="s">
        <v>911</v>
      </c>
      <c r="G15" s="27" t="s">
        <v>1915</v>
      </c>
      <c r="H15" s="13"/>
      <c r="I15" s="13"/>
      <c r="J15" s="13"/>
      <c r="K15" s="21"/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22.5" customHeight="1">
      <c r="A16" s="18" t="s">
        <v>35</v>
      </c>
      <c r="B16" s="27" t="s">
        <v>1916</v>
      </c>
      <c r="C16" s="27"/>
      <c r="D16" s="27" t="s">
        <v>1917</v>
      </c>
      <c r="E16" s="13"/>
      <c r="F16" s="20" t="s">
        <v>1141</v>
      </c>
      <c r="G16" s="23" t="s">
        <v>1918</v>
      </c>
      <c r="H16" s="13"/>
      <c r="I16" s="13" t="s">
        <v>2</v>
      </c>
      <c r="J16" s="13" t="s">
        <v>576</v>
      </c>
      <c r="K16" s="21"/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22.5" customHeight="1">
      <c r="A17" s="18" t="s">
        <v>36</v>
      </c>
      <c r="B17" s="27" t="s">
        <v>1919</v>
      </c>
      <c r="C17" s="27"/>
      <c r="D17" s="27" t="s">
        <v>1920</v>
      </c>
      <c r="E17" s="10"/>
      <c r="F17" s="20" t="s">
        <v>865</v>
      </c>
      <c r="G17" s="27" t="s">
        <v>1921</v>
      </c>
      <c r="H17" s="13"/>
      <c r="I17" s="13" t="s">
        <v>2</v>
      </c>
      <c r="J17" s="13" t="s">
        <v>457</v>
      </c>
      <c r="K17" s="21"/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22.5" customHeight="1">
      <c r="A18" s="18" t="s">
        <v>37</v>
      </c>
      <c r="B18" s="27" t="s">
        <v>1770</v>
      </c>
      <c r="C18" s="27"/>
      <c r="D18" s="27" t="s">
        <v>1922</v>
      </c>
      <c r="E18" s="10"/>
      <c r="F18" s="20" t="s">
        <v>865</v>
      </c>
      <c r="G18" s="10"/>
      <c r="H18" s="27" t="s">
        <v>1923</v>
      </c>
      <c r="I18" s="13" t="s">
        <v>2</v>
      </c>
      <c r="J18" s="13" t="s">
        <v>454</v>
      </c>
      <c r="K18" s="21"/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ht="22.5" customHeight="1">
      <c r="A19" s="18" t="s">
        <v>38</v>
      </c>
      <c r="B19" s="27" t="s">
        <v>1924</v>
      </c>
      <c r="C19" s="27"/>
      <c r="D19" s="27" t="s">
        <v>1925</v>
      </c>
      <c r="E19" s="10"/>
      <c r="F19" s="20" t="s">
        <v>1884</v>
      </c>
      <c r="G19" s="27" t="s">
        <v>1926</v>
      </c>
      <c r="H19" s="13"/>
      <c r="I19" s="13"/>
      <c r="J19" s="13"/>
      <c r="K19" s="21"/>
      <c r="L19" s="16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22.5" customHeight="1">
      <c r="A20" s="18" t="s">
        <v>39</v>
      </c>
      <c r="B20" s="27" t="s">
        <v>1927</v>
      </c>
      <c r="C20" s="27"/>
      <c r="D20" s="27" t="s">
        <v>1928</v>
      </c>
      <c r="E20" s="13"/>
      <c r="F20" s="20" t="s">
        <v>1884</v>
      </c>
      <c r="G20" s="27" t="s">
        <v>1926</v>
      </c>
      <c r="H20" s="13"/>
      <c r="I20" s="13"/>
      <c r="J20" s="13"/>
      <c r="K20" s="21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22.5" customHeight="1">
      <c r="A21" s="18" t="s">
        <v>40</v>
      </c>
      <c r="B21" s="27" t="s">
        <v>1776</v>
      </c>
      <c r="C21" s="27"/>
      <c r="D21" s="27" t="s">
        <v>1929</v>
      </c>
      <c r="E21" s="10"/>
      <c r="F21" s="20" t="s">
        <v>1884</v>
      </c>
      <c r="G21" s="27" t="s">
        <v>1930</v>
      </c>
      <c r="H21" s="13"/>
      <c r="I21" s="13"/>
      <c r="J21" s="13"/>
      <c r="K21" s="21"/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22.5" customHeight="1">
      <c r="A22" s="18" t="s">
        <v>41</v>
      </c>
      <c r="B22" s="27" t="s">
        <v>1931</v>
      </c>
      <c r="C22" s="27"/>
      <c r="D22" s="27" t="s">
        <v>1932</v>
      </c>
      <c r="E22" s="10"/>
      <c r="F22" s="20" t="s">
        <v>865</v>
      </c>
      <c r="G22" s="27" t="s">
        <v>1933</v>
      </c>
      <c r="H22" s="27" t="s">
        <v>1934</v>
      </c>
      <c r="I22" s="13" t="s">
        <v>4</v>
      </c>
      <c r="J22" s="13" t="s">
        <v>576</v>
      </c>
      <c r="K22" s="21"/>
      <c r="L22" s="16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ht="22.5" customHeight="1">
      <c r="A23" s="18" t="s">
        <v>42</v>
      </c>
      <c r="B23" s="27" t="s">
        <v>1935</v>
      </c>
      <c r="C23" s="27"/>
      <c r="D23" s="27" t="s">
        <v>1936</v>
      </c>
      <c r="E23" s="10"/>
      <c r="F23" s="20" t="s">
        <v>865</v>
      </c>
      <c r="G23" s="27" t="s">
        <v>1937</v>
      </c>
      <c r="H23" s="13"/>
      <c r="I23" s="13"/>
      <c r="J23" s="13"/>
      <c r="K23" s="21"/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22.5" customHeight="1">
      <c r="A24" s="18" t="s">
        <v>43</v>
      </c>
      <c r="B24" s="27" t="s">
        <v>1938</v>
      </c>
      <c r="C24" s="27"/>
      <c r="D24" s="27" t="s">
        <v>1939</v>
      </c>
      <c r="E24" s="10"/>
      <c r="F24" s="20" t="s">
        <v>865</v>
      </c>
      <c r="G24" s="27" t="s">
        <v>1940</v>
      </c>
      <c r="H24" s="13"/>
      <c r="I24" s="13"/>
      <c r="J24" s="13"/>
      <c r="K24" s="21"/>
      <c r="L24" s="16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22.5" customHeight="1">
      <c r="A25" s="18" t="s">
        <v>44</v>
      </c>
      <c r="B25" s="27" t="s">
        <v>1941</v>
      </c>
      <c r="C25" s="27"/>
      <c r="D25" s="27" t="s">
        <v>1942</v>
      </c>
      <c r="E25" s="10"/>
      <c r="F25" s="20" t="s">
        <v>1943</v>
      </c>
      <c r="G25" s="27" t="s">
        <v>1249</v>
      </c>
      <c r="H25" s="13"/>
      <c r="I25" s="13"/>
      <c r="J25" s="13"/>
      <c r="K25" s="21"/>
      <c r="L25" s="16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22.5" customHeight="1">
      <c r="A26" s="18" t="s">
        <v>45</v>
      </c>
      <c r="B26" s="27"/>
      <c r="C26" s="27"/>
      <c r="D26" s="27"/>
      <c r="E26" s="10"/>
      <c r="F26" s="20"/>
      <c r="G26" s="10"/>
      <c r="H26" s="13"/>
      <c r="I26" s="13"/>
      <c r="J26" s="13"/>
      <c r="K26" s="21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22.5" customHeight="1">
      <c r="A27" s="18" t="s">
        <v>46</v>
      </c>
      <c r="B27" s="27"/>
      <c r="C27" s="27"/>
      <c r="D27" s="27"/>
      <c r="E27" s="10"/>
      <c r="F27" s="20"/>
      <c r="G27" s="10"/>
      <c r="H27" s="13"/>
      <c r="I27" s="13"/>
      <c r="J27" s="13"/>
      <c r="K27" s="21"/>
      <c r="L27" s="1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22.5" customHeight="1">
      <c r="A28" s="18" t="s">
        <v>47</v>
      </c>
      <c r="B28" s="27"/>
      <c r="C28" s="27"/>
      <c r="D28" s="27"/>
      <c r="E28" s="10"/>
      <c r="F28" s="20"/>
      <c r="G28" s="10"/>
      <c r="H28" s="13"/>
      <c r="I28" s="13"/>
      <c r="J28" s="13"/>
      <c r="K28" s="21"/>
      <c r="L28" s="16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22.5" customHeight="1">
      <c r="A29" s="18" t="s">
        <v>48</v>
      </c>
      <c r="B29" s="27"/>
      <c r="C29" s="27"/>
      <c r="D29" s="27"/>
      <c r="E29" s="13"/>
      <c r="F29" s="20"/>
      <c r="G29" s="23"/>
      <c r="H29" s="13"/>
      <c r="I29" s="13"/>
      <c r="J29" s="13"/>
      <c r="K29" s="21"/>
      <c r="L29" s="1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22.5" customHeight="1">
      <c r="A30" s="18" t="s">
        <v>49</v>
      </c>
      <c r="B30" s="27"/>
      <c r="C30" s="27"/>
      <c r="D30" s="27"/>
      <c r="E30" s="13"/>
      <c r="F30" s="20"/>
      <c r="G30" s="23"/>
      <c r="H30" s="24"/>
      <c r="I30" s="24"/>
      <c r="J30" s="13"/>
      <c r="K30" s="21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22.5" customHeight="1">
      <c r="A31" s="18" t="s">
        <v>50</v>
      </c>
      <c r="B31" s="27"/>
      <c r="C31" s="27"/>
      <c r="D31" s="27"/>
      <c r="E31" s="10"/>
      <c r="F31" s="20"/>
      <c r="G31" s="10"/>
      <c r="H31" s="13"/>
      <c r="I31" s="13"/>
      <c r="J31" s="13"/>
      <c r="K31" s="21"/>
      <c r="L31" s="16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22.5" customHeight="1">
      <c r="A32" s="18" t="s">
        <v>51</v>
      </c>
      <c r="B32" s="27"/>
      <c r="C32" s="27"/>
      <c r="D32" s="27"/>
      <c r="E32" s="13"/>
      <c r="F32" s="20"/>
      <c r="G32" s="23"/>
      <c r="H32" s="13"/>
      <c r="I32" s="13"/>
      <c r="J32" s="13"/>
      <c r="K32" s="21"/>
      <c r="L32" s="16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22.5" customHeight="1">
      <c r="A33" s="18" t="s">
        <v>52</v>
      </c>
      <c r="B33" s="27"/>
      <c r="C33" s="27"/>
      <c r="D33" s="27"/>
      <c r="E33" s="27"/>
      <c r="F33" s="20"/>
      <c r="G33" s="10"/>
      <c r="H33" s="13"/>
      <c r="I33" s="13"/>
      <c r="J33" s="13"/>
      <c r="K33" s="21"/>
      <c r="L33" s="16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22.5" customHeight="1">
      <c r="A34" s="18" t="s">
        <v>53</v>
      </c>
      <c r="B34" s="27"/>
      <c r="C34" s="27"/>
      <c r="D34" s="27"/>
      <c r="E34" s="27"/>
      <c r="F34" s="20"/>
      <c r="G34" s="23"/>
      <c r="H34" s="13"/>
      <c r="I34" s="13"/>
      <c r="J34" s="13"/>
      <c r="K34" s="21"/>
      <c r="L34" s="16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ht="22.5" customHeight="1">
      <c r="A35" s="18" t="s">
        <v>54</v>
      </c>
      <c r="B35" s="27"/>
      <c r="C35" s="27"/>
      <c r="D35" s="27"/>
      <c r="E35" s="27"/>
      <c r="F35" s="20"/>
      <c r="G35" s="10"/>
      <c r="H35" s="13"/>
      <c r="I35" s="13"/>
      <c r="J35" s="13"/>
      <c r="K35" s="21"/>
      <c r="L35" s="16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22.5" customHeight="1">
      <c r="A36" s="18" t="s">
        <v>55</v>
      </c>
      <c r="B36" s="27"/>
      <c r="C36" s="27"/>
      <c r="D36" s="27"/>
      <c r="E36" s="27"/>
      <c r="F36" s="20"/>
      <c r="G36" s="23"/>
      <c r="H36" s="13"/>
      <c r="I36" s="13"/>
      <c r="J36" s="13"/>
      <c r="K36" s="21"/>
      <c r="L36" s="16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22.5" customHeight="1">
      <c r="A37" s="18" t="s">
        <v>56</v>
      </c>
      <c r="B37" s="27"/>
      <c r="C37" s="27"/>
      <c r="D37" s="27"/>
      <c r="E37" s="27"/>
      <c r="F37" s="20"/>
      <c r="G37" s="10"/>
      <c r="H37" s="13"/>
      <c r="I37" s="13"/>
      <c r="J37" s="13"/>
      <c r="K37" s="21"/>
      <c r="L37" s="16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22.5" customHeight="1">
      <c r="A38" s="18" t="s">
        <v>57</v>
      </c>
      <c r="B38" s="27"/>
      <c r="C38" s="27"/>
      <c r="D38" s="27"/>
      <c r="E38" s="27"/>
      <c r="F38" s="20"/>
      <c r="G38" s="23"/>
      <c r="H38" s="13"/>
      <c r="I38" s="13"/>
      <c r="J38" s="13"/>
      <c r="K38" s="21"/>
      <c r="L38" s="16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22.5" customHeight="1">
      <c r="A39" s="18" t="s">
        <v>58</v>
      </c>
      <c r="B39" s="27"/>
      <c r="C39" s="27"/>
      <c r="D39" s="27"/>
      <c r="E39" s="27"/>
      <c r="F39" s="20"/>
      <c r="G39" s="10"/>
      <c r="H39" s="13"/>
      <c r="I39" s="13"/>
      <c r="J39" s="13"/>
      <c r="K39" s="21"/>
      <c r="L39" s="16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22.5" customHeight="1">
      <c r="A40" s="18" t="s">
        <v>59</v>
      </c>
      <c r="B40" s="27"/>
      <c r="C40" s="27"/>
      <c r="D40" s="27"/>
      <c r="E40" s="27"/>
      <c r="F40" s="20"/>
      <c r="G40" s="10"/>
      <c r="H40" s="24"/>
      <c r="I40" s="24"/>
      <c r="J40" s="24"/>
      <c r="K40" s="21"/>
      <c r="L40" s="16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22.5" customHeight="1">
      <c r="A41" s="28" t="s">
        <v>60</v>
      </c>
      <c r="B41" s="30"/>
      <c r="C41" s="30"/>
      <c r="D41" s="30"/>
      <c r="E41" s="30"/>
      <c r="F41" s="31"/>
      <c r="G41" s="32"/>
      <c r="H41" s="33"/>
      <c r="I41" s="33"/>
      <c r="J41" s="33"/>
      <c r="K41" s="34"/>
      <c r="L41" s="16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22.5" customHeight="1">
      <c r="A42" s="35" t="s">
        <v>61</v>
      </c>
      <c r="B42" s="38"/>
      <c r="C42" s="38"/>
      <c r="D42" s="38"/>
      <c r="E42" s="38"/>
      <c r="F42" s="35"/>
      <c r="G42" s="39"/>
      <c r="H42" s="40"/>
      <c r="I42" s="40"/>
      <c r="J42" s="40"/>
      <c r="K42" s="39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22.5" customHeight="1">
      <c r="A43" s="20" t="s">
        <v>62</v>
      </c>
      <c r="B43" s="27"/>
      <c r="C43" s="27"/>
      <c r="D43" s="27"/>
      <c r="E43" s="27"/>
      <c r="F43" s="20"/>
      <c r="G43" s="10"/>
      <c r="H43" s="13"/>
      <c r="I43" s="13"/>
      <c r="J43" s="13"/>
      <c r="K43" s="10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22.5" customHeight="1">
      <c r="A44" s="20" t="s">
        <v>63</v>
      </c>
      <c r="B44" s="27"/>
      <c r="C44" s="27"/>
      <c r="D44" s="27"/>
      <c r="E44" s="27"/>
      <c r="F44" s="20"/>
      <c r="G44" s="23"/>
      <c r="H44" s="13"/>
      <c r="I44" s="13"/>
      <c r="J44" s="13"/>
      <c r="K44" s="10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22.5" customHeight="1">
      <c r="A45" s="20" t="s">
        <v>64</v>
      </c>
      <c r="B45" s="27"/>
      <c r="C45" s="27"/>
      <c r="D45" s="27"/>
      <c r="E45" s="27"/>
      <c r="F45" s="20"/>
      <c r="G45" s="23"/>
      <c r="H45" s="13"/>
      <c r="I45" s="13"/>
      <c r="J45" s="13"/>
      <c r="K45" s="10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22.5" customHeight="1">
      <c r="A46" s="20" t="s">
        <v>65</v>
      </c>
      <c r="B46" s="27"/>
      <c r="C46" s="27"/>
      <c r="D46" s="27"/>
      <c r="E46" s="24"/>
      <c r="F46" s="20"/>
      <c r="G46" s="10"/>
      <c r="H46" s="24"/>
      <c r="I46" s="24"/>
      <c r="J46" s="24"/>
      <c r="K46" s="10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ht="22.5" customHeight="1">
      <c r="A47" s="20" t="s">
        <v>66</v>
      </c>
      <c r="B47" s="27"/>
      <c r="C47" s="27"/>
      <c r="D47" s="27"/>
      <c r="E47" s="27"/>
      <c r="F47" s="20"/>
      <c r="G47" s="10"/>
      <c r="H47" s="13"/>
      <c r="I47" s="13"/>
      <c r="J47" s="13"/>
      <c r="K47" s="10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22.5" customHeight="1">
      <c r="A48" s="20" t="s">
        <v>67</v>
      </c>
      <c r="B48" s="27"/>
      <c r="C48" s="27"/>
      <c r="D48" s="27"/>
      <c r="E48" s="27"/>
      <c r="F48" s="20"/>
      <c r="G48" s="10"/>
      <c r="H48" s="13"/>
      <c r="I48" s="13"/>
      <c r="J48" s="13"/>
      <c r="K48" s="10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22.5" customHeight="1">
      <c r="A49" s="20" t="s">
        <v>68</v>
      </c>
      <c r="B49" s="27"/>
      <c r="C49" s="27"/>
      <c r="D49" s="27"/>
      <c r="E49" s="27"/>
      <c r="F49" s="20"/>
      <c r="G49" s="10"/>
      <c r="H49" s="24"/>
      <c r="I49" s="24"/>
      <c r="J49" s="24"/>
      <c r="K49" s="10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22.5" customHeight="1">
      <c r="A50" s="20" t="s">
        <v>69</v>
      </c>
      <c r="B50" s="27"/>
      <c r="C50" s="27"/>
      <c r="D50" s="27"/>
      <c r="E50" s="27"/>
      <c r="F50" s="20"/>
      <c r="G50" s="10"/>
      <c r="H50" s="24"/>
      <c r="I50" s="24"/>
      <c r="J50" s="24"/>
      <c r="K50" s="10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22.5" customHeight="1">
      <c r="A51" s="20" t="s">
        <v>70</v>
      </c>
      <c r="B51" s="27"/>
      <c r="C51" s="27"/>
      <c r="D51" s="27"/>
      <c r="E51" s="27"/>
      <c r="F51" s="20"/>
      <c r="G51" s="10"/>
      <c r="H51" s="13"/>
      <c r="I51" s="13"/>
      <c r="J51" s="13"/>
      <c r="K51" s="10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22.5" customHeight="1">
      <c r="A52" s="20" t="s">
        <v>71</v>
      </c>
      <c r="B52" s="27"/>
      <c r="C52" s="27"/>
      <c r="D52" s="27"/>
      <c r="E52" s="27"/>
      <c r="F52" s="20"/>
      <c r="G52" s="23"/>
      <c r="H52" s="13"/>
      <c r="I52" s="13"/>
      <c r="J52" s="13"/>
      <c r="K52" s="10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ht="22.5" customHeight="1">
      <c r="A53" s="20" t="s">
        <v>72</v>
      </c>
      <c r="B53" s="27"/>
      <c r="C53" s="27"/>
      <c r="D53" s="27"/>
      <c r="E53" s="27"/>
      <c r="F53" s="20"/>
      <c r="G53" s="10"/>
      <c r="H53" s="13"/>
      <c r="I53" s="13"/>
      <c r="J53" s="13"/>
      <c r="K53" s="10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22.5" customHeight="1">
      <c r="A54" s="20" t="s">
        <v>73</v>
      </c>
      <c r="B54" s="27"/>
      <c r="C54" s="27"/>
      <c r="D54" s="27"/>
      <c r="E54" s="27"/>
      <c r="F54" s="20"/>
      <c r="G54" s="10"/>
      <c r="H54" s="13"/>
      <c r="I54" s="13"/>
      <c r="J54" s="13"/>
      <c r="K54" s="10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ht="22.5" customHeight="1">
      <c r="A55" s="20" t="s">
        <v>74</v>
      </c>
      <c r="B55" s="27"/>
      <c r="C55" s="27"/>
      <c r="D55" s="27"/>
      <c r="E55" s="27"/>
      <c r="F55" s="20"/>
      <c r="G55" s="10"/>
      <c r="H55" s="13"/>
      <c r="I55" s="13"/>
      <c r="J55" s="13"/>
      <c r="K55" s="10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22.5" customHeight="1">
      <c r="A56" s="20" t="s">
        <v>75</v>
      </c>
      <c r="B56" s="27"/>
      <c r="C56" s="27"/>
      <c r="D56" s="27"/>
      <c r="E56" s="27"/>
      <c r="F56" s="20"/>
      <c r="G56" s="10"/>
      <c r="H56" s="13"/>
      <c r="I56" s="13"/>
      <c r="J56" s="13"/>
      <c r="K56" s="10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ht="22.5" customHeight="1">
      <c r="A57" s="20" t="s">
        <v>76</v>
      </c>
      <c r="B57" s="27"/>
      <c r="C57" s="27"/>
      <c r="D57" s="27"/>
      <c r="E57" s="27"/>
      <c r="F57" s="20"/>
      <c r="G57" s="23"/>
      <c r="H57" s="13"/>
      <c r="I57" s="13"/>
      <c r="J57" s="13"/>
      <c r="K57" s="10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22.5" customHeight="1">
      <c r="A58" s="20" t="s">
        <v>77</v>
      </c>
      <c r="B58" s="27"/>
      <c r="C58" s="27"/>
      <c r="D58" s="27"/>
      <c r="E58" s="27"/>
      <c r="F58" s="20"/>
      <c r="G58" s="23"/>
      <c r="H58" s="13"/>
      <c r="I58" s="13"/>
      <c r="J58" s="24"/>
      <c r="K58" s="10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22.5" customHeight="1">
      <c r="A59" s="20" t="s">
        <v>78</v>
      </c>
      <c r="B59" s="27"/>
      <c r="C59" s="27"/>
      <c r="D59" s="27"/>
      <c r="E59" s="27"/>
      <c r="F59" s="20"/>
      <c r="G59" s="10"/>
      <c r="H59" s="13"/>
      <c r="I59" s="13"/>
      <c r="J59" s="13"/>
      <c r="K59" s="10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22.5" customHeight="1">
      <c r="A60" s="20" t="s">
        <v>79</v>
      </c>
      <c r="B60" s="27"/>
      <c r="C60" s="27"/>
      <c r="D60" s="27"/>
      <c r="E60" s="27"/>
      <c r="F60" s="20"/>
      <c r="G60" s="10"/>
      <c r="H60" s="13"/>
      <c r="I60" s="13"/>
      <c r="J60" s="13"/>
      <c r="K60" s="10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22.5" customHeight="1">
      <c r="A61" s="20" t="s">
        <v>80</v>
      </c>
      <c r="B61" s="27"/>
      <c r="C61" s="27"/>
      <c r="D61" s="27"/>
      <c r="E61" s="27"/>
      <c r="F61" s="20"/>
      <c r="G61" s="10"/>
      <c r="H61" s="13"/>
      <c r="I61" s="13"/>
      <c r="J61" s="13"/>
      <c r="K61" s="10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22.5" customHeight="1">
      <c r="A62" s="20" t="s">
        <v>81</v>
      </c>
      <c r="B62" s="27"/>
      <c r="C62" s="27"/>
      <c r="D62" s="27"/>
      <c r="E62" s="27"/>
      <c r="F62" s="20"/>
      <c r="G62" s="10"/>
      <c r="H62" s="13"/>
      <c r="I62" s="13"/>
      <c r="J62" s="13"/>
      <c r="K62" s="10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ht="22.5" customHeight="1">
      <c r="A63" s="20" t="s">
        <v>82</v>
      </c>
      <c r="B63" s="27"/>
      <c r="C63" s="27"/>
      <c r="D63" s="27"/>
      <c r="E63" s="27"/>
      <c r="F63" s="20"/>
      <c r="G63" s="10"/>
      <c r="H63" s="24"/>
      <c r="I63" s="24"/>
      <c r="J63" s="13"/>
      <c r="K63" s="10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22.5" customHeight="1">
      <c r="A64" s="20" t="s">
        <v>83</v>
      </c>
      <c r="B64" s="27"/>
      <c r="C64" s="27"/>
      <c r="D64" s="27"/>
      <c r="E64" s="27"/>
      <c r="F64" s="20"/>
      <c r="G64" s="10"/>
      <c r="H64" s="13"/>
      <c r="I64" s="13"/>
      <c r="J64" s="13"/>
      <c r="K64" s="10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22.5" customHeight="1">
      <c r="A65" s="20" t="s">
        <v>84</v>
      </c>
      <c r="B65" s="27"/>
      <c r="C65" s="27"/>
      <c r="D65" s="27"/>
      <c r="E65" s="27"/>
      <c r="F65" s="20"/>
      <c r="G65" s="10"/>
      <c r="H65" s="24"/>
      <c r="I65" s="24"/>
      <c r="J65" s="24"/>
      <c r="K65" s="10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22.5" customHeight="1">
      <c r="A66" s="20" t="s">
        <v>85</v>
      </c>
      <c r="B66" s="27"/>
      <c r="C66" s="27"/>
      <c r="D66" s="27"/>
      <c r="E66" s="27"/>
      <c r="F66" s="20"/>
      <c r="G66" s="10"/>
      <c r="H66" s="13"/>
      <c r="I66" s="13"/>
      <c r="J66" s="13"/>
      <c r="K66" s="10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ht="22.5" customHeight="1">
      <c r="A67" s="20" t="s">
        <v>86</v>
      </c>
      <c r="B67" s="27"/>
      <c r="C67" s="27"/>
      <c r="D67" s="27"/>
      <c r="E67" s="27"/>
      <c r="F67" s="20"/>
      <c r="G67" s="23"/>
      <c r="H67" s="13"/>
      <c r="I67" s="13"/>
      <c r="J67" s="13"/>
      <c r="K67" s="10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22.5" customHeight="1">
      <c r="A68" s="20" t="s">
        <v>87</v>
      </c>
      <c r="B68" s="27"/>
      <c r="C68" s="27"/>
      <c r="D68" s="27"/>
      <c r="E68" s="27"/>
      <c r="F68" s="20"/>
      <c r="G68" s="10"/>
      <c r="H68" s="24"/>
      <c r="I68" s="24"/>
      <c r="J68" s="24"/>
      <c r="K68" s="10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22.5" customHeight="1">
      <c r="A69" s="20" t="s">
        <v>88</v>
      </c>
      <c r="B69" s="27"/>
      <c r="C69" s="27"/>
      <c r="D69" s="27"/>
      <c r="E69" s="27"/>
      <c r="F69" s="20"/>
      <c r="G69" s="10"/>
      <c r="H69" s="13"/>
      <c r="I69" s="13"/>
      <c r="J69" s="24"/>
      <c r="K69" s="10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22.5" customHeight="1">
      <c r="A70" s="20" t="s">
        <v>89</v>
      </c>
      <c r="B70" s="27"/>
      <c r="C70" s="27"/>
      <c r="D70" s="27"/>
      <c r="E70" s="27"/>
      <c r="F70" s="20"/>
      <c r="G70" s="23"/>
      <c r="H70" s="13"/>
      <c r="I70" s="13"/>
      <c r="J70" s="13"/>
      <c r="K70" s="10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22.5" customHeight="1">
      <c r="A71" s="20" t="s">
        <v>90</v>
      </c>
      <c r="B71" s="27"/>
      <c r="C71" s="27"/>
      <c r="D71" s="27"/>
      <c r="E71" s="27"/>
      <c r="F71" s="20"/>
      <c r="G71" s="23"/>
      <c r="H71" s="24"/>
      <c r="I71" s="24"/>
      <c r="J71" s="13"/>
      <c r="K71" s="10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22.5" customHeight="1">
      <c r="A72" s="20" t="s">
        <v>91</v>
      </c>
      <c r="B72" s="27"/>
      <c r="C72" s="27"/>
      <c r="D72" s="27"/>
      <c r="E72" s="27"/>
      <c r="F72" s="20"/>
      <c r="G72" s="10"/>
      <c r="H72" s="13"/>
      <c r="I72" s="13"/>
      <c r="J72" s="13"/>
      <c r="K72" s="10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ht="22.5" customHeight="1">
      <c r="A73" s="20" t="s">
        <v>92</v>
      </c>
      <c r="B73" s="27"/>
      <c r="C73" s="27"/>
      <c r="D73" s="27"/>
      <c r="E73" s="27"/>
      <c r="F73" s="20"/>
      <c r="G73" s="10"/>
      <c r="H73" s="13"/>
      <c r="I73" s="13"/>
      <c r="J73" s="13"/>
      <c r="K73" s="10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22.5" customHeight="1">
      <c r="A74" s="20" t="s">
        <v>93</v>
      </c>
      <c r="B74" s="27"/>
      <c r="C74" s="27"/>
      <c r="D74" s="27"/>
      <c r="E74" s="27"/>
      <c r="F74" s="20"/>
      <c r="G74" s="10"/>
      <c r="H74" s="13"/>
      <c r="I74" s="13"/>
      <c r="J74" s="13"/>
      <c r="K74" s="10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22.5" customHeight="1">
      <c r="A75" s="20" t="s">
        <v>94</v>
      </c>
      <c r="B75" s="27"/>
      <c r="C75" s="27"/>
      <c r="D75" s="27"/>
      <c r="E75" s="27"/>
      <c r="F75" s="20"/>
      <c r="G75" s="10"/>
      <c r="H75" s="13"/>
      <c r="I75" s="13"/>
      <c r="J75" s="13"/>
      <c r="K75" s="10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22.5" customHeight="1">
      <c r="A76" s="20" t="s">
        <v>95</v>
      </c>
      <c r="B76" s="27"/>
      <c r="C76" s="27"/>
      <c r="D76" s="27"/>
      <c r="E76" s="27"/>
      <c r="F76" s="20"/>
      <c r="G76" s="10"/>
      <c r="H76" s="24"/>
      <c r="I76" s="24"/>
      <c r="J76" s="24"/>
      <c r="K76" s="10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ht="22.5" customHeight="1">
      <c r="A77" s="20" t="s">
        <v>96</v>
      </c>
      <c r="B77" s="27"/>
      <c r="C77" s="27"/>
      <c r="D77" s="27"/>
      <c r="E77" s="27"/>
      <c r="F77" s="20"/>
      <c r="G77" s="23"/>
      <c r="H77" s="13"/>
      <c r="I77" s="13"/>
      <c r="J77" s="13"/>
      <c r="K77" s="10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22.5" customHeight="1">
      <c r="A78" s="20" t="s">
        <v>97</v>
      </c>
      <c r="B78" s="27"/>
      <c r="C78" s="27"/>
      <c r="D78" s="27"/>
      <c r="E78" s="27"/>
      <c r="F78" s="20"/>
      <c r="G78" s="10"/>
      <c r="H78" s="24"/>
      <c r="I78" s="24"/>
      <c r="J78" s="24"/>
      <c r="K78" s="10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ht="22.5" customHeight="1">
      <c r="A79" s="20" t="s">
        <v>98</v>
      </c>
      <c r="B79" s="27"/>
      <c r="C79" s="27"/>
      <c r="D79" s="27"/>
      <c r="E79" s="27"/>
      <c r="F79" s="20"/>
      <c r="G79" s="10"/>
      <c r="H79" s="24"/>
      <c r="I79" s="24"/>
      <c r="J79" s="13"/>
      <c r="K79" s="10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22.5" customHeight="1">
      <c r="A80" s="20" t="s">
        <v>99</v>
      </c>
      <c r="B80" s="27"/>
      <c r="C80" s="27"/>
      <c r="D80" s="27"/>
      <c r="E80" s="27"/>
      <c r="F80" s="20"/>
      <c r="G80" s="10"/>
      <c r="H80" s="24"/>
      <c r="I80" s="24"/>
      <c r="J80" s="13"/>
      <c r="K80" s="10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ht="22.5" customHeight="1">
      <c r="A81" s="20" t="s">
        <v>100</v>
      </c>
      <c r="B81" s="27"/>
      <c r="C81" s="27"/>
      <c r="D81" s="27"/>
      <c r="E81" s="27"/>
      <c r="F81" s="20"/>
      <c r="G81" s="10"/>
      <c r="H81" s="13"/>
      <c r="I81" s="13"/>
      <c r="J81" s="13"/>
      <c r="K81" s="10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22.5" customHeight="1">
      <c r="A82" s="20" t="s">
        <v>101</v>
      </c>
      <c r="B82" s="27"/>
      <c r="C82" s="27"/>
      <c r="D82" s="27"/>
      <c r="E82" s="27"/>
      <c r="F82" s="20"/>
      <c r="G82" s="10"/>
      <c r="H82" s="13"/>
      <c r="I82" s="13"/>
      <c r="J82" s="13"/>
      <c r="K82" s="10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24"/>
      <c r="K83" s="10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24"/>
      <c r="J84" s="13"/>
      <c r="K84" s="10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3"/>
      <c r="K85" s="10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3"/>
      <c r="K86" s="10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24"/>
      <c r="J87" s="13"/>
      <c r="K87" s="10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3"/>
      <c r="K88" s="10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3"/>
      <c r="K89" s="10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3"/>
      <c r="K90" s="10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3"/>
      <c r="K91" s="10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3"/>
      <c r="K92" s="10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3"/>
      <c r="K93" s="10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24"/>
      <c r="K94" s="10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24"/>
      <c r="K95" s="10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3"/>
      <c r="K96" s="10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24"/>
      <c r="K97" s="10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3"/>
      <c r="K98" s="10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24"/>
      <c r="K99" s="10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3"/>
      <c r="K100" s="10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24"/>
      <c r="K101" s="10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24"/>
      <c r="J102" s="13"/>
      <c r="K102" s="10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24"/>
      <c r="K103" s="10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3"/>
      <c r="K104" s="10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3"/>
      <c r="K105" s="10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3"/>
      <c r="K106" s="10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24"/>
      <c r="J107" s="13"/>
      <c r="K107" s="10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13"/>
      <c r="J108" s="24"/>
      <c r="K108" s="10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3"/>
      <c r="K109" s="10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3"/>
      <c r="K110" s="10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24"/>
      <c r="K111" s="10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3"/>
      <c r="K112" s="10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3"/>
      <c r="K113" s="10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24"/>
      <c r="K114" s="10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24"/>
      <c r="J115" s="13"/>
      <c r="K115" s="10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3"/>
      <c r="K116" s="10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24"/>
      <c r="K117" s="10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24"/>
      <c r="K118" s="10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3"/>
      <c r="K119" s="10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3"/>
      <c r="K120" s="10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3"/>
      <c r="K121" s="10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24"/>
      <c r="K122" s="10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3"/>
      <c r="K123" s="10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3"/>
      <c r="K124" s="10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3"/>
      <c r="K125" s="10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3"/>
      <c r="K126" s="10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3"/>
      <c r="K127" s="10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3"/>
      <c r="K128" s="10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3"/>
      <c r="K129" s="10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3"/>
      <c r="K130" s="10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24"/>
      <c r="K131" s="10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3"/>
      <c r="K132" s="10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3"/>
      <c r="K133" s="10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3"/>
      <c r="K134" s="10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3"/>
      <c r="K135" s="10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3"/>
      <c r="K136" s="10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3"/>
      <c r="K137" s="10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3"/>
      <c r="K138" s="10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3"/>
      <c r="K139" s="10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3"/>
      <c r="K140" s="10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24"/>
      <c r="J141" s="13"/>
      <c r="K141" s="10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3"/>
      <c r="K142" s="10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3"/>
      <c r="K143" s="10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3"/>
      <c r="K144" s="10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13"/>
      <c r="J145" s="24"/>
      <c r="K145" s="10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3"/>
      <c r="K146" s="10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3"/>
      <c r="K147" s="10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13"/>
      <c r="J148" s="24"/>
      <c r="K148" s="10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3"/>
      <c r="K149" s="10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24"/>
      <c r="K150" s="10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3"/>
      <c r="K151" s="10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3"/>
      <c r="K152" s="10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3"/>
      <c r="K153" s="10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3"/>
      <c r="K154" s="10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3"/>
      <c r="K155" s="10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3"/>
      <c r="K156" s="10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3"/>
      <c r="K157" s="10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24"/>
      <c r="K158" s="10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3"/>
      <c r="K159" s="10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3"/>
      <c r="K160" s="10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3"/>
      <c r="K161" s="10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3"/>
      <c r="K162" s="10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3"/>
      <c r="K163" s="10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3"/>
      <c r="K164" s="10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3"/>
      <c r="K165" s="10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24"/>
      <c r="J166" s="13"/>
      <c r="K166" s="10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24"/>
      <c r="K167" s="10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3"/>
      <c r="K168" s="10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3"/>
      <c r="K169" s="10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3"/>
      <c r="K170" s="10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13"/>
      <c r="J171" s="24"/>
      <c r="K171" s="10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3"/>
      <c r="K172" s="10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24"/>
      <c r="K173" s="10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3"/>
      <c r="K174" s="10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3"/>
      <c r="K175" s="10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3"/>
      <c r="K176" s="10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3"/>
      <c r="K177" s="10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3"/>
      <c r="K178" s="10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24"/>
      <c r="J179" s="13"/>
      <c r="K179" s="10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13"/>
      <c r="J180" s="24"/>
      <c r="K180" s="10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3"/>
      <c r="K181" s="10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3"/>
      <c r="K182" s="10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3"/>
      <c r="K183" s="10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3"/>
      <c r="K184" s="10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3"/>
      <c r="K185" s="10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13"/>
      <c r="J186" s="24"/>
      <c r="K186" s="10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24"/>
      <c r="K187" s="10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3"/>
      <c r="K188" s="10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3"/>
      <c r="K189" s="10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3"/>
      <c r="K190" s="10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13"/>
      <c r="J191" s="24"/>
      <c r="K191" s="10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24"/>
      <c r="K192" s="10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3"/>
      <c r="K193" s="10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24"/>
      <c r="K194" s="10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3"/>
      <c r="K195" s="10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3"/>
      <c r="K196" s="10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13"/>
      <c r="J197" s="24"/>
      <c r="K197" s="10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3"/>
      <c r="K198" s="10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3"/>
      <c r="K199" s="10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24"/>
      <c r="K200" s="10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3"/>
      <c r="K201" s="10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3"/>
      <c r="K202" s="10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24"/>
      <c r="K203" s="10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3"/>
      <c r="K204" s="10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24"/>
      <c r="K205" s="10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3"/>
      <c r="K206" s="10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3"/>
      <c r="K207" s="10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24"/>
      <c r="J208" s="13"/>
      <c r="K208" s="10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3"/>
      <c r="K209" s="10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3"/>
      <c r="K210" s="10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3"/>
      <c r="K211" s="10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3"/>
      <c r="K212" s="10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3"/>
      <c r="K213" s="10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24"/>
      <c r="K214" s="10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3"/>
      <c r="K215" s="10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3"/>
      <c r="K216" s="10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3"/>
      <c r="K217" s="10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3"/>
      <c r="K218" s="10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24"/>
      <c r="K219" s="10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13"/>
      <c r="J220" s="24"/>
      <c r="K220" s="10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3"/>
      <c r="K221" s="10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3"/>
      <c r="K222" s="10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3"/>
      <c r="K223" s="10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3"/>
      <c r="K224" s="10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24"/>
      <c r="K225" s="10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24"/>
      <c r="K226" s="10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3"/>
      <c r="K227" s="10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3"/>
      <c r="K228" s="10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3"/>
      <c r="K229" s="10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3"/>
      <c r="K230" s="10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3"/>
      <c r="K231" s="10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3"/>
      <c r="K232" s="10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3"/>
      <c r="K233" s="10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3"/>
      <c r="K234" s="10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3"/>
      <c r="K235" s="10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3"/>
      <c r="K236" s="10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3"/>
      <c r="K237" s="10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3"/>
      <c r="K238" s="10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3"/>
      <c r="K239" s="10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3"/>
      <c r="K240" s="10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3"/>
      <c r="K241" s="10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3"/>
      <c r="K242" s="10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3"/>
      <c r="K243" s="10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24"/>
      <c r="K244" s="10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3"/>
      <c r="K245" s="10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3"/>
      <c r="K246" s="10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24"/>
      <c r="K247" s="10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3"/>
      <c r="K248" s="10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3"/>
      <c r="K249" s="10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24"/>
      <c r="K250" s="10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3"/>
      <c r="K251" s="10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24"/>
      <c r="K252" s="10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3"/>
      <c r="K253" s="10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3"/>
      <c r="K254" s="10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24"/>
      <c r="K255" s="10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3"/>
      <c r="K256" s="10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24"/>
      <c r="K257" s="10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24"/>
      <c r="K258" s="10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24"/>
      <c r="K259" s="10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3"/>
      <c r="K260" s="10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3"/>
      <c r="K261" s="10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3"/>
      <c r="K262" s="10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24"/>
      <c r="K263" s="10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3"/>
      <c r="K264" s="10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13"/>
      <c r="J265" s="24"/>
      <c r="K265" s="10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3"/>
      <c r="K266" s="10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24"/>
      <c r="J267" s="13"/>
      <c r="K267" s="10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3"/>
      <c r="K268" s="10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3"/>
      <c r="K269" s="10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3"/>
      <c r="K270" s="10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3"/>
      <c r="K271" s="10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24"/>
      <c r="K272" s="10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3"/>
      <c r="K273" s="10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3"/>
      <c r="K274" s="10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13"/>
      <c r="J275" s="24"/>
      <c r="K275" s="10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3"/>
      <c r="K276" s="10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24"/>
      <c r="K277" s="10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3"/>
      <c r="K278" s="10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13"/>
      <c r="J279" s="24"/>
      <c r="K279" s="10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13"/>
      <c r="J280" s="24"/>
      <c r="K280" s="10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24"/>
      <c r="K281" s="10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3"/>
      <c r="K282" s="10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3"/>
      <c r="K283" s="10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3"/>
      <c r="K284" s="10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3"/>
      <c r="K285" s="10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3"/>
      <c r="K286" s="10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24"/>
      <c r="J287" s="13"/>
      <c r="K287" s="10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24"/>
      <c r="K288" s="10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3"/>
      <c r="K289" s="10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24"/>
      <c r="K290" s="10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3"/>
      <c r="K291" s="10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24"/>
      <c r="J292" s="13"/>
      <c r="K292" s="10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3"/>
      <c r="K293" s="10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3"/>
      <c r="K294" s="10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3"/>
      <c r="K295" s="10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3"/>
      <c r="K296" s="10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3"/>
      <c r="K297" s="10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3"/>
      <c r="K298" s="10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24"/>
      <c r="K299" s="10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3"/>
      <c r="K300" s="10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24"/>
      <c r="K301" s="10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24"/>
      <c r="K302" s="10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24"/>
      <c r="K303" s="10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24"/>
      <c r="K304" s="10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3"/>
      <c r="K305" s="10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24"/>
      <c r="K306" s="10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3"/>
      <c r="K307" s="10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3"/>
      <c r="K308" s="10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3"/>
      <c r="K309" s="10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24"/>
      <c r="K310" s="10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3"/>
      <c r="K311" s="10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24"/>
      <c r="K312" s="10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3"/>
      <c r="K313" s="10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3"/>
      <c r="K314" s="10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3"/>
      <c r="K315" s="10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24"/>
      <c r="K316" s="10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3"/>
      <c r="K317" s="10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24"/>
      <c r="K318" s="10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24"/>
      <c r="K319" s="10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3"/>
      <c r="K320" s="10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13"/>
      <c r="J321" s="24"/>
      <c r="K321" s="10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24"/>
      <c r="J322" s="13"/>
      <c r="K322" s="10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24"/>
      <c r="K323" s="10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3"/>
      <c r="K324" s="10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24"/>
      <c r="J325" s="13"/>
      <c r="K325" s="10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3"/>
      <c r="K326" s="10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3"/>
      <c r="K327" s="10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3"/>
      <c r="K328" s="10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3"/>
      <c r="K329" s="10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3"/>
      <c r="K330" s="10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3"/>
      <c r="K331" s="10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3"/>
      <c r="K332" s="10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3"/>
      <c r="K333" s="10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3"/>
      <c r="K334" s="10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3"/>
      <c r="K335" s="10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3"/>
      <c r="K336" s="10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3"/>
      <c r="K337" s="10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3"/>
      <c r="K338" s="10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3"/>
      <c r="K339" s="10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3"/>
      <c r="K340" s="10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24"/>
      <c r="K341" s="10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3"/>
      <c r="K342" s="10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3"/>
      <c r="K343" s="10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3"/>
      <c r="K344" s="10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13"/>
      <c r="J345" s="24"/>
      <c r="K345" s="10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3"/>
      <c r="K346" s="10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3"/>
      <c r="K347" s="10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3"/>
      <c r="K348" s="10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3"/>
      <c r="K349" s="10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13"/>
      <c r="J350" s="24"/>
      <c r="K350" s="10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3"/>
      <c r="K351" s="10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24"/>
      <c r="K352" s="10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3"/>
      <c r="K353" s="10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3"/>
      <c r="K354" s="10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3"/>
      <c r="K355" s="10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24"/>
      <c r="J356" s="13"/>
      <c r="K356" s="10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24"/>
      <c r="K357" s="10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3"/>
      <c r="K358" s="10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13"/>
      <c r="J359" s="24"/>
      <c r="K359" s="10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13"/>
      <c r="J360" s="24"/>
      <c r="K360" s="10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3"/>
      <c r="K361" s="10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3"/>
      <c r="K362" s="10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24"/>
      <c r="K363" s="10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24"/>
      <c r="K364" s="10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24"/>
      <c r="K365" s="10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24"/>
      <c r="K366" s="10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24"/>
      <c r="K367" s="10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24"/>
      <c r="K368" s="10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24"/>
      <c r="K369" s="10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24"/>
      <c r="K370" s="10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24"/>
      <c r="K371" s="10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24"/>
      <c r="K372" s="10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24"/>
      <c r="K373" s="10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24"/>
      <c r="K374" s="10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24"/>
      <c r="K375" s="10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24"/>
      <c r="K376" s="10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24"/>
      <c r="K377" s="10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24"/>
      <c r="K378" s="10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24"/>
      <c r="K379" s="10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24"/>
      <c r="K380" s="10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3"/>
      <c r="K381" s="10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24"/>
      <c r="K382" s="10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24"/>
      <c r="K383" s="10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24"/>
      <c r="K384" s="10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24"/>
      <c r="K385" s="10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24"/>
      <c r="K386" s="10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50"/>
      <c r="K387" s="49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50"/>
      <c r="K388" s="49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50"/>
      <c r="K389" s="49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50"/>
      <c r="K390" s="49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50"/>
      <c r="K391" s="49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50"/>
      <c r="K392" s="49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50"/>
      <c r="K393" s="49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50"/>
      <c r="K394" s="49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50"/>
      <c r="K395" s="49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50"/>
      <c r="K396" s="49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50"/>
      <c r="K397" s="49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50"/>
      <c r="K398" s="49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50"/>
      <c r="K399" s="49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50"/>
      <c r="K400" s="49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50"/>
      <c r="K401" s="49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50"/>
      <c r="K402" s="49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50"/>
      <c r="K403" s="49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50"/>
      <c r="K404" s="49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50"/>
      <c r="K405" s="49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50"/>
      <c r="K406" s="49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5"/>
      <c r="K407" s="54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5"/>
      <c r="K408" s="54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5"/>
      <c r="K409" s="54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5"/>
      <c r="K410" s="54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5"/>
      <c r="K411" s="54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5"/>
      <c r="K412" s="54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5"/>
      <c r="K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5"/>
      <c r="K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5"/>
      <c r="K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5"/>
      <c r="K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5"/>
      <c r="K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5"/>
      <c r="K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5"/>
      <c r="K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5"/>
      <c r="K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5"/>
      <c r="K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5"/>
      <c r="K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5"/>
      <c r="K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5"/>
      <c r="K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5"/>
      <c r="K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5"/>
      <c r="K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5"/>
      <c r="K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5"/>
      <c r="K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5"/>
      <c r="K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5"/>
      <c r="K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5"/>
      <c r="K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5"/>
      <c r="K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5"/>
      <c r="K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5"/>
      <c r="K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5"/>
      <c r="K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5"/>
      <c r="K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5"/>
      <c r="K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5"/>
      <c r="K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5"/>
      <c r="K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5"/>
      <c r="K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5"/>
      <c r="K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5"/>
      <c r="K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5"/>
      <c r="K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5"/>
      <c r="K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5"/>
      <c r="K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5"/>
      <c r="K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5"/>
      <c r="K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5"/>
      <c r="K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5"/>
      <c r="K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5"/>
      <c r="K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5"/>
      <c r="K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5"/>
      <c r="K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5"/>
      <c r="K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5"/>
      <c r="K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5"/>
      <c r="K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5"/>
      <c r="K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5"/>
      <c r="K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5"/>
      <c r="K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5"/>
      <c r="K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5"/>
      <c r="K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5"/>
      <c r="K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5"/>
      <c r="K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5"/>
      <c r="K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5"/>
      <c r="K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5"/>
      <c r="K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5"/>
      <c r="K466" s="54"/>
    </row>
  </sheetData>
  <dataValidations>
    <dataValidation type="list" allowBlank="1" sqref="I2:I466">
      <formula1>"リード,失注,提案,獲得,進行中,課題確認,アクション待ち,協業先"</formula1>
    </dataValidation>
    <dataValidation type="list" allowBlank="1" sqref="J2:J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7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9" t="s">
        <v>1944</v>
      </c>
      <c r="C2" s="128" t="s">
        <v>1945</v>
      </c>
      <c r="D2" s="128" t="s">
        <v>1170</v>
      </c>
      <c r="E2" s="89"/>
      <c r="F2" s="11"/>
      <c r="G2" s="12"/>
      <c r="H2" s="14"/>
      <c r="I2" s="14" t="s">
        <v>454</v>
      </c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27" t="s">
        <v>1946</v>
      </c>
      <c r="C3" s="27" t="s">
        <v>1947</v>
      </c>
      <c r="D3" s="27"/>
      <c r="E3" s="27"/>
      <c r="F3" s="20"/>
      <c r="G3" s="10"/>
      <c r="H3" s="13"/>
      <c r="I3" s="13" t="s">
        <v>457</v>
      </c>
      <c r="J3" s="21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7" t="s">
        <v>1054</v>
      </c>
      <c r="C4" s="27" t="s">
        <v>1948</v>
      </c>
      <c r="D4" s="27"/>
      <c r="E4" s="27"/>
      <c r="F4" s="20"/>
      <c r="G4" s="23"/>
      <c r="H4" s="13"/>
      <c r="I4" s="13" t="s">
        <v>457</v>
      </c>
      <c r="J4" s="21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7" t="s">
        <v>1949</v>
      </c>
      <c r="C5" s="27" t="s">
        <v>1950</v>
      </c>
      <c r="D5" s="27"/>
      <c r="E5" s="27"/>
      <c r="F5" s="20"/>
      <c r="G5" s="23"/>
      <c r="H5" s="24"/>
      <c r="I5" s="13" t="s">
        <v>457</v>
      </c>
      <c r="J5" s="21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7" t="s">
        <v>1951</v>
      </c>
      <c r="C6" s="27" t="s">
        <v>1952</v>
      </c>
      <c r="D6" s="27"/>
      <c r="E6" s="27"/>
      <c r="F6" s="20"/>
      <c r="G6" s="10"/>
      <c r="H6" s="13"/>
      <c r="I6" s="13" t="s">
        <v>454</v>
      </c>
      <c r="J6" s="21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7" t="s">
        <v>1953</v>
      </c>
      <c r="C7" s="27" t="s">
        <v>1732</v>
      </c>
      <c r="D7" s="27"/>
      <c r="E7" s="27"/>
      <c r="F7" s="20"/>
      <c r="G7" s="23"/>
      <c r="H7" s="13"/>
      <c r="I7" s="13" t="s">
        <v>457</v>
      </c>
      <c r="J7" s="21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7" t="s">
        <v>1954</v>
      </c>
      <c r="C8" s="27" t="s">
        <v>1955</v>
      </c>
      <c r="D8" s="27"/>
      <c r="E8" s="27"/>
      <c r="F8" s="20"/>
      <c r="G8" s="10"/>
      <c r="H8" s="13"/>
      <c r="I8" s="13" t="s">
        <v>457</v>
      </c>
      <c r="J8" s="21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27" t="s">
        <v>1956</v>
      </c>
      <c r="C9" s="27" t="s">
        <v>711</v>
      </c>
      <c r="D9" s="27"/>
      <c r="E9" s="27"/>
      <c r="F9" s="20"/>
      <c r="G9" s="23"/>
      <c r="H9" s="13"/>
      <c r="I9" s="13" t="s">
        <v>454</v>
      </c>
      <c r="J9" s="21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27" t="s">
        <v>1957</v>
      </c>
      <c r="C10" s="27" t="s">
        <v>1958</v>
      </c>
      <c r="D10" s="27"/>
      <c r="E10" s="27"/>
      <c r="F10" s="20"/>
      <c r="G10" s="10"/>
      <c r="H10" s="13"/>
      <c r="I10" s="13" t="s">
        <v>576</v>
      </c>
      <c r="J10" s="21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27" t="s">
        <v>1569</v>
      </c>
      <c r="C11" s="27" t="s">
        <v>1959</v>
      </c>
      <c r="D11" s="27"/>
      <c r="E11" s="27"/>
      <c r="F11" s="20"/>
      <c r="G11" s="10"/>
      <c r="H11" s="13"/>
      <c r="I11" s="13" t="s">
        <v>454</v>
      </c>
      <c r="J11" s="21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27" t="s">
        <v>1960</v>
      </c>
      <c r="C12" s="27" t="s">
        <v>703</v>
      </c>
      <c r="D12" s="27"/>
      <c r="E12" s="27"/>
      <c r="F12" s="20"/>
      <c r="G12" s="10"/>
      <c r="H12" s="13"/>
      <c r="I12" s="13" t="s">
        <v>457</v>
      </c>
      <c r="J12" s="21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27" t="s">
        <v>1961</v>
      </c>
      <c r="C13" s="27" t="s">
        <v>928</v>
      </c>
      <c r="D13" s="27" t="s">
        <v>967</v>
      </c>
      <c r="E13" s="27"/>
      <c r="F13" s="20"/>
      <c r="G13" s="23"/>
      <c r="H13" s="13"/>
      <c r="I13" s="13" t="s">
        <v>454</v>
      </c>
      <c r="J13" s="21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27" t="s">
        <v>1962</v>
      </c>
      <c r="C14" s="27" t="s">
        <v>1963</v>
      </c>
      <c r="D14" s="27"/>
      <c r="E14" s="27"/>
      <c r="F14" s="20"/>
      <c r="G14" s="10"/>
      <c r="H14" s="13"/>
      <c r="I14" s="13" t="s">
        <v>576</v>
      </c>
      <c r="J14" s="21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27" t="s">
        <v>1964</v>
      </c>
      <c r="C15" s="105" t="s">
        <v>1945</v>
      </c>
      <c r="D15" s="105" t="s">
        <v>1170</v>
      </c>
      <c r="E15" s="27"/>
      <c r="F15" s="20"/>
      <c r="G15" s="10"/>
      <c r="H15" s="13"/>
      <c r="I15" s="13" t="s">
        <v>457</v>
      </c>
      <c r="J15" s="21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27" t="s">
        <v>1032</v>
      </c>
      <c r="C16" s="27" t="s">
        <v>1965</v>
      </c>
      <c r="D16" s="27"/>
      <c r="E16" s="27"/>
      <c r="F16" s="20"/>
      <c r="G16" s="23"/>
      <c r="H16" s="13"/>
      <c r="I16" s="13" t="s">
        <v>457</v>
      </c>
      <c r="J16" s="21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27" t="s">
        <v>1966</v>
      </c>
      <c r="C17" s="27" t="s">
        <v>1967</v>
      </c>
      <c r="D17" s="27"/>
      <c r="E17" s="27"/>
      <c r="F17" s="20"/>
      <c r="G17" s="10"/>
      <c r="H17" s="13"/>
      <c r="I17" s="13" t="s">
        <v>457</v>
      </c>
      <c r="J17" s="21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27" t="s">
        <v>695</v>
      </c>
      <c r="C18" s="27" t="s">
        <v>1968</v>
      </c>
      <c r="D18" s="27"/>
      <c r="E18" s="27"/>
      <c r="F18" s="20"/>
      <c r="G18" s="10"/>
      <c r="H18" s="13"/>
      <c r="I18" s="13" t="s">
        <v>454</v>
      </c>
      <c r="J18" s="21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27" t="s">
        <v>1969</v>
      </c>
      <c r="C19" s="27" t="s">
        <v>1970</v>
      </c>
      <c r="D19" s="27"/>
      <c r="E19" s="27"/>
      <c r="F19" s="20"/>
      <c r="G19" s="10"/>
      <c r="H19" s="13"/>
      <c r="I19" s="13" t="s">
        <v>457</v>
      </c>
      <c r="J19" s="21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27" t="s">
        <v>646</v>
      </c>
      <c r="C20" s="105" t="s">
        <v>1971</v>
      </c>
      <c r="D20" s="105" t="s">
        <v>1170</v>
      </c>
      <c r="E20" s="27"/>
      <c r="F20" s="20"/>
      <c r="G20" s="23"/>
      <c r="H20" s="13"/>
      <c r="I20" s="13" t="s">
        <v>454</v>
      </c>
      <c r="J20" s="21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27" t="s">
        <v>1972</v>
      </c>
      <c r="C21" s="27" t="s">
        <v>1973</v>
      </c>
      <c r="D21" s="27"/>
      <c r="E21" s="27"/>
      <c r="F21" s="20"/>
      <c r="G21" s="10"/>
      <c r="H21" s="13"/>
      <c r="I21" s="13" t="s">
        <v>457</v>
      </c>
      <c r="J21" s="2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27" t="s">
        <v>1974</v>
      </c>
      <c r="C22" s="27" t="s">
        <v>1975</v>
      </c>
      <c r="D22" s="27"/>
      <c r="E22" s="27"/>
      <c r="F22" s="20"/>
      <c r="G22" s="10"/>
      <c r="H22" s="13"/>
      <c r="I22" s="13" t="s">
        <v>576</v>
      </c>
      <c r="J22" s="21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27" t="s">
        <v>1976</v>
      </c>
      <c r="C23" s="27" t="s">
        <v>1963</v>
      </c>
      <c r="D23" s="27"/>
      <c r="E23" s="27"/>
      <c r="F23" s="20"/>
      <c r="G23" s="10"/>
      <c r="H23" s="13"/>
      <c r="I23" s="13" t="s">
        <v>457</v>
      </c>
      <c r="J23" s="21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27" t="s">
        <v>1977</v>
      </c>
      <c r="C24" s="27" t="s">
        <v>1978</v>
      </c>
      <c r="D24" s="27"/>
      <c r="E24" s="27"/>
      <c r="F24" s="20"/>
      <c r="G24" s="10"/>
      <c r="H24" s="13"/>
      <c r="I24" s="13" t="s">
        <v>457</v>
      </c>
      <c r="J24" s="21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27" t="s">
        <v>1979</v>
      </c>
      <c r="C25" s="105" t="s">
        <v>1980</v>
      </c>
      <c r="D25" s="105" t="s">
        <v>1170</v>
      </c>
      <c r="E25" s="27"/>
      <c r="F25" s="20"/>
      <c r="G25" s="10"/>
      <c r="H25" s="13"/>
      <c r="I25" s="13" t="s">
        <v>457</v>
      </c>
      <c r="J25" s="21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27" t="s">
        <v>1981</v>
      </c>
      <c r="C26" s="27" t="s">
        <v>1982</v>
      </c>
      <c r="D26" s="27"/>
      <c r="E26" s="27"/>
      <c r="F26" s="20"/>
      <c r="G26" s="10"/>
      <c r="H26" s="13"/>
      <c r="I26" s="13" t="s">
        <v>457</v>
      </c>
      <c r="J26" s="2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27" t="s">
        <v>1983</v>
      </c>
      <c r="C27" s="27" t="s">
        <v>1984</v>
      </c>
      <c r="D27" s="27"/>
      <c r="E27" s="10"/>
      <c r="F27" s="20"/>
      <c r="G27" s="10"/>
      <c r="H27" s="13"/>
      <c r="I27" s="13" t="s">
        <v>454</v>
      </c>
      <c r="J27" s="21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27" t="s">
        <v>669</v>
      </c>
      <c r="C28" s="27" t="s">
        <v>1985</v>
      </c>
      <c r="D28" s="27"/>
      <c r="E28" s="10"/>
      <c r="F28" s="20"/>
      <c r="G28" s="10"/>
      <c r="H28" s="13"/>
      <c r="I28" s="13" t="s">
        <v>457</v>
      </c>
      <c r="J28" s="21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27" t="s">
        <v>1986</v>
      </c>
      <c r="C29" s="27" t="s">
        <v>1987</v>
      </c>
      <c r="D29" s="27"/>
      <c r="E29" s="13"/>
      <c r="F29" s="20"/>
      <c r="G29" s="23"/>
      <c r="H29" s="13"/>
      <c r="I29" s="13" t="s">
        <v>457</v>
      </c>
      <c r="J29" s="21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27" t="s">
        <v>1988</v>
      </c>
      <c r="C30" s="27" t="s">
        <v>1989</v>
      </c>
      <c r="D30" s="27"/>
      <c r="E30" s="13"/>
      <c r="F30" s="20"/>
      <c r="G30" s="23"/>
      <c r="H30" s="24"/>
      <c r="I30" s="13" t="s">
        <v>454</v>
      </c>
      <c r="J30" s="21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27" t="s">
        <v>1990</v>
      </c>
      <c r="C31" s="27" t="s">
        <v>1991</v>
      </c>
      <c r="D31" s="27"/>
      <c r="E31" s="10"/>
      <c r="F31" s="20"/>
      <c r="G31" s="10"/>
      <c r="H31" s="13"/>
      <c r="I31" s="13" t="s">
        <v>457</v>
      </c>
      <c r="J31" s="21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27" t="s">
        <v>1992</v>
      </c>
      <c r="C32" s="27" t="s">
        <v>1993</v>
      </c>
      <c r="D32" s="27"/>
      <c r="E32" s="13"/>
      <c r="F32" s="20"/>
      <c r="G32" s="23"/>
      <c r="H32" s="13"/>
      <c r="I32" s="13" t="s">
        <v>454</v>
      </c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27" t="s">
        <v>1994</v>
      </c>
      <c r="C33" s="27" t="s">
        <v>1995</v>
      </c>
      <c r="D33" s="27"/>
      <c r="E33" s="27"/>
      <c r="F33" s="20"/>
      <c r="G33" s="10"/>
      <c r="H33" s="13"/>
      <c r="I33" s="13" t="s">
        <v>457</v>
      </c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27" t="s">
        <v>1493</v>
      </c>
      <c r="C34" s="27" t="s">
        <v>1996</v>
      </c>
      <c r="D34" s="27"/>
      <c r="E34" s="27"/>
      <c r="F34" s="20"/>
      <c r="G34" s="23"/>
      <c r="H34" s="13"/>
      <c r="I34" s="13" t="s">
        <v>457</v>
      </c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27" t="s">
        <v>1454</v>
      </c>
      <c r="C35" s="27" t="s">
        <v>1997</v>
      </c>
      <c r="D35" s="27"/>
      <c r="E35" s="27"/>
      <c r="F35" s="20"/>
      <c r="G35" s="10"/>
      <c r="H35" s="13"/>
      <c r="I35" s="13" t="s">
        <v>454</v>
      </c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27" t="s">
        <v>1842</v>
      </c>
      <c r="C36" s="105" t="s">
        <v>509</v>
      </c>
      <c r="D36" s="105" t="s">
        <v>970</v>
      </c>
      <c r="E36" s="27"/>
      <c r="F36" s="20"/>
      <c r="G36" s="23"/>
      <c r="H36" s="13"/>
      <c r="I36" s="13" t="s">
        <v>457</v>
      </c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27" t="s">
        <v>1998</v>
      </c>
      <c r="C37" s="27" t="s">
        <v>1999</v>
      </c>
      <c r="D37" s="27"/>
      <c r="E37" s="27"/>
      <c r="F37" s="20"/>
      <c r="G37" s="10"/>
      <c r="H37" s="13"/>
      <c r="I37" s="13" t="s">
        <v>457</v>
      </c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27" t="s">
        <v>2000</v>
      </c>
      <c r="C38" s="27" t="s">
        <v>2001</v>
      </c>
      <c r="D38" s="27"/>
      <c r="E38" s="27"/>
      <c r="F38" s="20"/>
      <c r="G38" s="23"/>
      <c r="H38" s="13"/>
      <c r="I38" s="13" t="s">
        <v>576</v>
      </c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27" t="s">
        <v>1473</v>
      </c>
      <c r="C39" s="27" t="s">
        <v>2002</v>
      </c>
      <c r="D39" s="27"/>
      <c r="E39" s="27"/>
      <c r="F39" s="20"/>
      <c r="G39" s="10"/>
      <c r="H39" s="13"/>
      <c r="I39" s="13" t="s">
        <v>576</v>
      </c>
      <c r="J39" s="129">
        <v>45618.0</v>
      </c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27" t="s">
        <v>2003</v>
      </c>
      <c r="C40" s="27" t="s">
        <v>1989</v>
      </c>
      <c r="D40" s="27"/>
      <c r="E40" s="27"/>
      <c r="F40" s="20"/>
      <c r="G40" s="10"/>
      <c r="H40" s="24"/>
      <c r="I40" s="13" t="s">
        <v>457</v>
      </c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30" t="s">
        <v>2004</v>
      </c>
      <c r="C41" s="30" t="s">
        <v>2005</v>
      </c>
      <c r="D41" s="30"/>
      <c r="E41" s="30"/>
      <c r="F41" s="31"/>
      <c r="G41" s="32"/>
      <c r="H41" s="33"/>
      <c r="I41" s="33" t="s">
        <v>457</v>
      </c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8" t="s">
        <v>2006</v>
      </c>
      <c r="C42" s="38" t="s">
        <v>495</v>
      </c>
      <c r="D42" s="38"/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27"/>
      <c r="C43" s="27"/>
      <c r="D43" s="27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27"/>
      <c r="C44" s="27"/>
      <c r="D44" s="27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27"/>
      <c r="C45" s="27"/>
      <c r="D45" s="27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27"/>
      <c r="C46" s="27"/>
      <c r="D46" s="27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27"/>
      <c r="C47" s="27"/>
      <c r="D47" s="27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27"/>
      <c r="C48" s="27"/>
      <c r="D48" s="27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27"/>
      <c r="C49" s="27"/>
      <c r="D49" s="27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27"/>
      <c r="C50" s="27"/>
      <c r="D50" s="27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27"/>
      <c r="C51" s="27"/>
      <c r="D51" s="27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27"/>
      <c r="C52" s="27"/>
      <c r="D52" s="27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27"/>
      <c r="C53" s="27"/>
      <c r="D53" s="27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27"/>
      <c r="C54" s="27"/>
      <c r="D54" s="27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27"/>
      <c r="C55" s="27"/>
      <c r="D55" s="27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27"/>
      <c r="C56" s="27"/>
      <c r="D56" s="27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27"/>
      <c r="C57" s="27"/>
      <c r="D57" s="27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27"/>
      <c r="C58" s="27"/>
      <c r="D58" s="27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27"/>
      <c r="C59" s="27"/>
      <c r="D59" s="27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27"/>
      <c r="C60" s="27"/>
      <c r="D60" s="27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27"/>
      <c r="C61" s="27"/>
      <c r="D61" s="27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27"/>
      <c r="C62" s="27"/>
      <c r="D62" s="27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27"/>
      <c r="C63" s="27"/>
      <c r="D63" s="27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27"/>
      <c r="C64" s="27"/>
      <c r="D64" s="27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27"/>
      <c r="C65" s="27"/>
      <c r="D65" s="27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27"/>
      <c r="C66" s="27"/>
      <c r="D66" s="27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27"/>
      <c r="C67" s="27"/>
      <c r="D67" s="27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27"/>
      <c r="C68" s="27"/>
      <c r="D68" s="27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27"/>
      <c r="C69" s="27"/>
      <c r="D69" s="27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27"/>
      <c r="C70" s="27"/>
      <c r="D70" s="27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27"/>
      <c r="C71" s="27"/>
      <c r="D71" s="27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27"/>
      <c r="C72" s="27"/>
      <c r="D72" s="27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27"/>
      <c r="C73" s="27"/>
      <c r="D73" s="27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27"/>
      <c r="C74" s="27"/>
      <c r="D74" s="27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27"/>
      <c r="C75" s="27"/>
      <c r="D75" s="27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27"/>
      <c r="C76" s="27"/>
      <c r="D76" s="27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27"/>
      <c r="C77" s="27"/>
      <c r="D77" s="27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27"/>
      <c r="C78" s="27"/>
      <c r="D78" s="27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27"/>
      <c r="C79" s="27"/>
      <c r="D79" s="27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27"/>
      <c r="C80" s="27"/>
      <c r="D80" s="27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27"/>
      <c r="C81" s="27"/>
      <c r="D81" s="27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27"/>
      <c r="C82" s="27"/>
      <c r="D82" s="27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/>
      <c r="C3" s="27"/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/>
      <c r="C4" s="2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/>
      <c r="C5" s="27"/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/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2007</v>
      </c>
      <c r="C2" s="89" t="s">
        <v>1061</v>
      </c>
      <c r="D2" s="89" t="s">
        <v>2008</v>
      </c>
      <c r="E2" s="11" t="s">
        <v>2009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2010</v>
      </c>
      <c r="C3" s="27" t="s">
        <v>1797</v>
      </c>
      <c r="D3" s="27" t="s">
        <v>2011</v>
      </c>
      <c r="E3" s="20" t="s">
        <v>2009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2012</v>
      </c>
      <c r="C4" s="27" t="s">
        <v>2013</v>
      </c>
      <c r="D4" s="27"/>
      <c r="E4" s="20" t="s">
        <v>2009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2014</v>
      </c>
      <c r="C5" s="27" t="s">
        <v>2015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699</v>
      </c>
      <c r="C6" s="27" t="s">
        <v>2016</v>
      </c>
      <c r="D6" s="27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2017</v>
      </c>
      <c r="C7" s="27" t="s">
        <v>2018</v>
      </c>
      <c r="D7" s="27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2019</v>
      </c>
      <c r="C8" s="27" t="s">
        <v>2020</v>
      </c>
      <c r="D8" s="27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1493</v>
      </c>
      <c r="C9" s="27" t="s">
        <v>2021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2022</v>
      </c>
      <c r="C10" s="27" t="s">
        <v>2023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1064</v>
      </c>
      <c r="C11" s="27" t="s">
        <v>2024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686</v>
      </c>
      <c r="C12" s="27" t="s">
        <v>2023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1102</v>
      </c>
      <c r="C13" s="27" t="s">
        <v>2025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2026</v>
      </c>
      <c r="C14" s="27" t="s">
        <v>1532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1085</v>
      </c>
      <c r="C15" s="27" t="s">
        <v>2027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1284</v>
      </c>
      <c r="C16" s="27" t="s">
        <v>2028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450</v>
      </c>
      <c r="C17" s="27" t="s">
        <v>2029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669</v>
      </c>
      <c r="C18" s="27" t="s">
        <v>2030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2031</v>
      </c>
      <c r="C19" s="27" t="s">
        <v>2032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2033</v>
      </c>
      <c r="C20" s="27" t="s">
        <v>2034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1951</v>
      </c>
      <c r="C21" s="27" t="s">
        <v>2035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2036</v>
      </c>
      <c r="C22" s="27" t="s">
        <v>2037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2038</v>
      </c>
      <c r="C23" s="27" t="s">
        <v>2039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1058</v>
      </c>
      <c r="C24" s="27" t="s">
        <v>2040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2041</v>
      </c>
      <c r="C25" s="27" t="s">
        <v>2042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971</v>
      </c>
      <c r="C26" s="27" t="s">
        <v>509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2043</v>
      </c>
      <c r="C27" s="27" t="s">
        <v>711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2019</v>
      </c>
      <c r="C28" s="27" t="s">
        <v>2044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1102</v>
      </c>
      <c r="C29" s="27" t="s">
        <v>1092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2045</v>
      </c>
      <c r="C30" s="27" t="s">
        <v>941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1569</v>
      </c>
      <c r="C31" s="27" t="s">
        <v>1092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2046</v>
      </c>
      <c r="C32" s="27" t="s">
        <v>2047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2048</v>
      </c>
      <c r="C33" s="27" t="s">
        <v>2049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2050</v>
      </c>
      <c r="C34" s="27" t="s">
        <v>2051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2052</v>
      </c>
      <c r="C35" s="27" t="s">
        <v>2053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432</v>
      </c>
      <c r="C36" s="27" t="s">
        <v>2054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2055</v>
      </c>
      <c r="C37" s="27" t="s">
        <v>958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1831</v>
      </c>
      <c r="C38" s="27" t="s">
        <v>2056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2057</v>
      </c>
      <c r="C39" s="27" t="s">
        <v>2058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2059</v>
      </c>
      <c r="C40" s="27" t="s">
        <v>2060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2061</v>
      </c>
      <c r="C41" s="30" t="s">
        <v>2062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2063</v>
      </c>
      <c r="C42" s="38" t="s">
        <v>2064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 t="s">
        <v>2065</v>
      </c>
      <c r="C43" s="27" t="s">
        <v>2064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2066</v>
      </c>
      <c r="C2" s="89" t="s">
        <v>2067</v>
      </c>
      <c r="D2" s="89" t="s">
        <v>2068</v>
      </c>
      <c r="E2" s="11" t="s">
        <v>2009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2069</v>
      </c>
      <c r="C3" s="27" t="s">
        <v>2070</v>
      </c>
      <c r="D3" s="27" t="s">
        <v>2071</v>
      </c>
      <c r="E3" s="20" t="s">
        <v>2072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2073</v>
      </c>
      <c r="C4" s="27" t="s">
        <v>908</v>
      </c>
      <c r="D4" s="27" t="s">
        <v>2074</v>
      </c>
      <c r="E4" s="20" t="s">
        <v>2072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2075</v>
      </c>
      <c r="C5" s="27" t="s">
        <v>2076</v>
      </c>
      <c r="D5" s="27" t="s">
        <v>2077</v>
      </c>
      <c r="E5" s="20" t="s">
        <v>2072</v>
      </c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2078</v>
      </c>
      <c r="C6" s="27" t="s">
        <v>2079</v>
      </c>
      <c r="D6" s="27" t="s">
        <v>2080</v>
      </c>
      <c r="E6" s="20" t="s">
        <v>2081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2082</v>
      </c>
      <c r="C7" s="27" t="s">
        <v>2083</v>
      </c>
      <c r="D7" s="13"/>
      <c r="E7" s="20" t="s">
        <v>2084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2085</v>
      </c>
      <c r="C8" s="27" t="s">
        <v>2086</v>
      </c>
      <c r="D8" s="27" t="s">
        <v>2087</v>
      </c>
      <c r="E8" s="20" t="s">
        <v>2009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2088</v>
      </c>
      <c r="C9" s="27" t="s">
        <v>2089</v>
      </c>
      <c r="D9" s="13"/>
      <c r="E9" s="20" t="s">
        <v>2090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2091</v>
      </c>
      <c r="C10" s="27" t="s">
        <v>2092</v>
      </c>
      <c r="D10" s="10"/>
      <c r="E10" s="20" t="s">
        <v>2090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2093</v>
      </c>
      <c r="C11" s="27" t="s">
        <v>2094</v>
      </c>
      <c r="D11" s="10"/>
      <c r="E11" s="20" t="s">
        <v>2090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2095</v>
      </c>
      <c r="C12" s="27" t="s">
        <v>1247</v>
      </c>
      <c r="D12" s="10"/>
      <c r="E12" s="20" t="s">
        <v>1884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1837</v>
      </c>
      <c r="C13" s="27" t="s">
        <v>2096</v>
      </c>
      <c r="D13" s="13"/>
      <c r="E13" s="20" t="s">
        <v>2009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2097</v>
      </c>
      <c r="C14" s="27" t="s">
        <v>2098</v>
      </c>
      <c r="D14" s="10"/>
      <c r="E14" s="20" t="s">
        <v>2099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2100</v>
      </c>
      <c r="C15" s="27" t="s">
        <v>2101</v>
      </c>
      <c r="D15" s="10"/>
      <c r="E15" s="20" t="s">
        <v>2102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2103</v>
      </c>
      <c r="C16" s="27" t="s">
        <v>2104</v>
      </c>
      <c r="D16" s="13"/>
      <c r="E16" s="20" t="s">
        <v>1141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699</v>
      </c>
      <c r="C17" s="27" t="s">
        <v>2105</v>
      </c>
      <c r="D17" s="10"/>
      <c r="E17" s="20" t="s">
        <v>1141</v>
      </c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30" t="s">
        <v>2106</v>
      </c>
      <c r="C18" s="130" t="s">
        <v>1797</v>
      </c>
      <c r="D18" s="10"/>
      <c r="E18" s="20" t="s">
        <v>2107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2108</v>
      </c>
      <c r="C19" s="27" t="s">
        <v>2109</v>
      </c>
      <c r="D19" s="10"/>
      <c r="E19" s="20" t="s">
        <v>2081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2110</v>
      </c>
      <c r="C20" s="27" t="s">
        <v>1092</v>
      </c>
      <c r="D20" s="13"/>
      <c r="E20" s="20" t="s">
        <v>2009</v>
      </c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2111</v>
      </c>
      <c r="C21" s="27" t="s">
        <v>2112</v>
      </c>
      <c r="D21" s="10"/>
      <c r="E21" s="20" t="s">
        <v>2009</v>
      </c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30" t="s">
        <v>2113</v>
      </c>
      <c r="C22" s="130" t="s">
        <v>1516</v>
      </c>
      <c r="D22" s="10"/>
      <c r="E22" s="20" t="s">
        <v>2009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2114</v>
      </c>
      <c r="C23" s="27" t="s">
        <v>2115</v>
      </c>
      <c r="D23" s="10"/>
      <c r="E23" s="20" t="s">
        <v>1141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2116</v>
      </c>
      <c r="C24" s="27" t="s">
        <v>2117</v>
      </c>
      <c r="D24" s="10"/>
      <c r="E24" s="20" t="s">
        <v>2118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2119</v>
      </c>
      <c r="C25" s="27" t="s">
        <v>2120</v>
      </c>
      <c r="D25" s="10"/>
      <c r="E25" s="20" t="s">
        <v>2009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2121</v>
      </c>
      <c r="C26" s="27" t="s">
        <v>2122</v>
      </c>
      <c r="D26" s="10"/>
      <c r="E26" s="20" t="s">
        <v>2081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30" t="s">
        <v>2123</v>
      </c>
      <c r="C27" s="130" t="s">
        <v>2124</v>
      </c>
      <c r="D27" s="10"/>
      <c r="E27" s="20" t="s">
        <v>2009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2125</v>
      </c>
      <c r="C28" s="27" t="s">
        <v>2126</v>
      </c>
      <c r="D28" s="10"/>
      <c r="E28" s="20" t="s">
        <v>2009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2127</v>
      </c>
      <c r="C29" s="27" t="s">
        <v>2128</v>
      </c>
      <c r="D29" s="13"/>
      <c r="E29" s="20" t="s">
        <v>2009</v>
      </c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644</v>
      </c>
      <c r="C30" s="27" t="s">
        <v>2129</v>
      </c>
      <c r="D30" s="13"/>
      <c r="E30" s="20" t="s">
        <v>2081</v>
      </c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2130</v>
      </c>
      <c r="C31" s="27" t="s">
        <v>2131</v>
      </c>
      <c r="D31" s="10"/>
      <c r="E31" s="20" t="s">
        <v>2132</v>
      </c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2133</v>
      </c>
      <c r="C32" s="27" t="s">
        <v>1247</v>
      </c>
      <c r="D32" s="13"/>
      <c r="E32" s="20" t="s">
        <v>2009</v>
      </c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2134</v>
      </c>
      <c r="C33" s="27" t="s">
        <v>2135</v>
      </c>
      <c r="D33" s="27"/>
      <c r="E33" s="20" t="s">
        <v>2009</v>
      </c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2136</v>
      </c>
      <c r="C34" s="27" t="s">
        <v>2137</v>
      </c>
      <c r="D34" s="27"/>
      <c r="E34" s="20" t="s">
        <v>2081</v>
      </c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2138</v>
      </c>
      <c r="C35" s="27" t="s">
        <v>2094</v>
      </c>
      <c r="D35" s="27"/>
      <c r="E35" s="20" t="s">
        <v>2081</v>
      </c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2139</v>
      </c>
      <c r="C36" s="27" t="s">
        <v>2131</v>
      </c>
      <c r="D36" s="27"/>
      <c r="E36" s="20" t="s">
        <v>2118</v>
      </c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2140</v>
      </c>
      <c r="C37" s="27" t="s">
        <v>2141</v>
      </c>
      <c r="D37" s="27"/>
      <c r="E37" s="20" t="s">
        <v>2009</v>
      </c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30" t="s">
        <v>2142</v>
      </c>
      <c r="C38" s="130" t="s">
        <v>2143</v>
      </c>
      <c r="D38" s="27"/>
      <c r="E38" s="20" t="s">
        <v>2009</v>
      </c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683</v>
      </c>
      <c r="C39" s="27" t="s">
        <v>1596</v>
      </c>
      <c r="D39" s="27"/>
      <c r="E39" s="20" t="s">
        <v>2009</v>
      </c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2144</v>
      </c>
      <c r="C40" s="27" t="s">
        <v>2145</v>
      </c>
      <c r="D40" s="27"/>
      <c r="E40" s="20" t="s">
        <v>1884</v>
      </c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664</v>
      </c>
      <c r="C41" s="30" t="s">
        <v>2146</v>
      </c>
      <c r="D41" s="30"/>
      <c r="E41" s="31" t="s">
        <v>2081</v>
      </c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2147</v>
      </c>
      <c r="C42" s="38" t="s">
        <v>2148</v>
      </c>
      <c r="D42" s="38"/>
      <c r="E42" s="35" t="s">
        <v>2081</v>
      </c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 t="s">
        <v>2149</v>
      </c>
      <c r="C43" s="27" t="s">
        <v>2150</v>
      </c>
      <c r="D43" s="27"/>
      <c r="E43" s="20" t="s">
        <v>2081</v>
      </c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 t="s">
        <v>2151</v>
      </c>
      <c r="C44" s="27" t="s">
        <v>2152</v>
      </c>
      <c r="D44" s="27"/>
      <c r="E44" s="20" t="s">
        <v>2153</v>
      </c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 t="s">
        <v>1493</v>
      </c>
      <c r="C45" s="27" t="s">
        <v>2154</v>
      </c>
      <c r="D45" s="27"/>
      <c r="E45" s="20" t="s">
        <v>2155</v>
      </c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131" t="s">
        <v>2156</v>
      </c>
      <c r="C2" s="131" t="s">
        <v>2157</v>
      </c>
      <c r="D2" s="89"/>
      <c r="E2" s="132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31" t="s">
        <v>2158</v>
      </c>
      <c r="C3" s="131" t="s">
        <v>2159</v>
      </c>
      <c r="D3" s="27"/>
      <c r="E3" s="132"/>
      <c r="F3" s="10"/>
      <c r="G3" s="14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31" t="s">
        <v>2160</v>
      </c>
      <c r="C4" s="131" t="s">
        <v>2161</v>
      </c>
      <c r="D4" s="27"/>
      <c r="E4" s="132"/>
      <c r="F4" s="23"/>
      <c r="G4" s="14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31" t="s">
        <v>2162</v>
      </c>
      <c r="C5" s="131" t="s">
        <v>2161</v>
      </c>
      <c r="D5" s="27"/>
      <c r="E5" s="132"/>
      <c r="F5" s="23"/>
      <c r="G5" s="1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31" t="s">
        <v>2163</v>
      </c>
      <c r="C6" s="131" t="s">
        <v>2164</v>
      </c>
      <c r="D6" s="10"/>
      <c r="E6" s="132"/>
      <c r="F6" s="10"/>
      <c r="G6" s="14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31" t="s">
        <v>681</v>
      </c>
      <c r="C7" s="131" t="s">
        <v>2165</v>
      </c>
      <c r="D7" s="13"/>
      <c r="E7" s="132"/>
      <c r="F7" s="23"/>
      <c r="G7" s="14"/>
      <c r="H7" s="13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31" t="s">
        <v>2166</v>
      </c>
      <c r="C8" s="131" t="s">
        <v>2167</v>
      </c>
      <c r="D8" s="10"/>
      <c r="E8" s="132"/>
      <c r="F8" s="10"/>
      <c r="G8" s="14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31" t="s">
        <v>2168</v>
      </c>
      <c r="C9" s="131" t="s">
        <v>546</v>
      </c>
      <c r="D9" s="13"/>
      <c r="E9" s="132"/>
      <c r="F9" s="23"/>
      <c r="G9" s="14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31" t="s">
        <v>2169</v>
      </c>
      <c r="C10" s="131" t="s">
        <v>2170</v>
      </c>
      <c r="D10" s="10"/>
      <c r="E10" s="132"/>
      <c r="F10" s="10"/>
      <c r="G10" s="14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31" t="s">
        <v>450</v>
      </c>
      <c r="C11" s="131" t="s">
        <v>2171</v>
      </c>
      <c r="D11" s="10"/>
      <c r="E11" s="132"/>
      <c r="F11" s="10"/>
      <c r="G11" s="14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31" t="s">
        <v>2172</v>
      </c>
      <c r="C12" s="131" t="s">
        <v>2173</v>
      </c>
      <c r="D12" s="10"/>
      <c r="E12" s="132"/>
      <c r="F12" s="10"/>
      <c r="G12" s="14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31" t="s">
        <v>646</v>
      </c>
      <c r="C13" s="131" t="s">
        <v>647</v>
      </c>
      <c r="D13" s="13"/>
      <c r="E13" s="132"/>
      <c r="F13" s="23"/>
      <c r="G13" s="14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33" t="s">
        <v>2174</v>
      </c>
      <c r="C14" s="134" t="s">
        <v>2175</v>
      </c>
      <c r="D14" s="10"/>
      <c r="E14" s="135"/>
      <c r="F14" s="10"/>
      <c r="G14" s="14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33" t="s">
        <v>2176</v>
      </c>
      <c r="C15" s="134" t="s">
        <v>2177</v>
      </c>
      <c r="D15" s="10"/>
      <c r="E15" s="135"/>
      <c r="F15" s="10"/>
      <c r="G15" s="14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33" t="s">
        <v>2178</v>
      </c>
      <c r="C16" s="134" t="s">
        <v>2179</v>
      </c>
      <c r="D16" s="13"/>
      <c r="E16" s="135"/>
      <c r="F16" s="23"/>
      <c r="G16" s="14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33" t="s">
        <v>2180</v>
      </c>
      <c r="C17" s="134" t="s">
        <v>2181</v>
      </c>
      <c r="D17" s="10"/>
      <c r="E17" s="132"/>
      <c r="F17" s="10"/>
      <c r="G17" s="14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33" t="s">
        <v>2182</v>
      </c>
      <c r="C18" s="134" t="s">
        <v>593</v>
      </c>
      <c r="D18" s="10"/>
      <c r="E18" s="132"/>
      <c r="F18" s="10"/>
      <c r="G18" s="14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33" t="s">
        <v>2183</v>
      </c>
      <c r="C19" s="134" t="s">
        <v>2184</v>
      </c>
      <c r="D19" s="10"/>
      <c r="E19" s="132"/>
      <c r="F19" s="10"/>
      <c r="G19" s="14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33" t="s">
        <v>2185</v>
      </c>
      <c r="C20" s="134" t="s">
        <v>2186</v>
      </c>
      <c r="D20" s="13"/>
      <c r="E20" s="132"/>
      <c r="F20" s="23"/>
      <c r="G20" s="14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33" t="s">
        <v>669</v>
      </c>
      <c r="C21" s="134" t="s">
        <v>593</v>
      </c>
      <c r="D21" s="10"/>
      <c r="E21" s="132"/>
      <c r="F21" s="10"/>
      <c r="G21" s="14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33" t="s">
        <v>2187</v>
      </c>
      <c r="C22" s="134" t="s">
        <v>2188</v>
      </c>
      <c r="D22" s="10"/>
      <c r="E22" s="132"/>
      <c r="F22" s="10"/>
      <c r="G22" s="14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33" t="s">
        <v>2189</v>
      </c>
      <c r="C23" s="134" t="s">
        <v>1084</v>
      </c>
      <c r="D23" s="10"/>
      <c r="E23" s="132"/>
      <c r="F23" s="10"/>
      <c r="G23" s="14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33" t="s">
        <v>2190</v>
      </c>
      <c r="C24" s="134" t="s">
        <v>2191</v>
      </c>
      <c r="D24" s="10"/>
      <c r="E24" s="132"/>
      <c r="F24" s="10"/>
      <c r="G24" s="14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33" t="s">
        <v>2192</v>
      </c>
      <c r="C25" s="134" t="s">
        <v>2193</v>
      </c>
      <c r="D25" s="10"/>
      <c r="E25" s="132"/>
      <c r="F25" s="10"/>
      <c r="G25" s="14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33" t="s">
        <v>2194</v>
      </c>
      <c r="C26" s="134" t="s">
        <v>2195</v>
      </c>
      <c r="D26" s="10"/>
      <c r="E26" s="132"/>
      <c r="F26" s="10"/>
      <c r="G26" s="14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33" t="s">
        <v>2196</v>
      </c>
      <c r="C27" s="134" t="s">
        <v>546</v>
      </c>
      <c r="D27" s="10"/>
      <c r="E27" s="135"/>
      <c r="F27" s="10"/>
      <c r="G27" s="14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33" t="s">
        <v>2197</v>
      </c>
      <c r="C28" s="134" t="s">
        <v>2198</v>
      </c>
      <c r="D28" s="10"/>
      <c r="E28" s="132"/>
      <c r="F28" s="10"/>
      <c r="G28" s="14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33" t="s">
        <v>2199</v>
      </c>
      <c r="C29" s="134" t="s">
        <v>2200</v>
      </c>
      <c r="D29" s="13"/>
      <c r="E29" s="132"/>
      <c r="F29" s="23"/>
      <c r="G29" s="14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33" t="s">
        <v>2201</v>
      </c>
      <c r="C30" s="134" t="s">
        <v>2202</v>
      </c>
      <c r="D30" s="13"/>
      <c r="E30" s="132"/>
      <c r="F30" s="23"/>
      <c r="G30" s="1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33" t="s">
        <v>2203</v>
      </c>
      <c r="C31" s="134" t="s">
        <v>2204</v>
      </c>
      <c r="D31" s="10"/>
      <c r="E31" s="132"/>
      <c r="F31" s="10"/>
      <c r="G31" s="14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33" t="s">
        <v>2205</v>
      </c>
      <c r="C32" s="134" t="s">
        <v>2206</v>
      </c>
      <c r="D32" s="13"/>
      <c r="E32" s="132"/>
      <c r="F32" s="23"/>
      <c r="G32" s="14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33" t="s">
        <v>2207</v>
      </c>
      <c r="C33" s="134" t="s">
        <v>1341</v>
      </c>
      <c r="D33" s="27"/>
      <c r="E33" s="135"/>
      <c r="F33" s="10"/>
      <c r="G33" s="14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33" t="s">
        <v>1511</v>
      </c>
      <c r="C34" s="134" t="s">
        <v>2208</v>
      </c>
      <c r="D34" s="27"/>
      <c r="E34" s="132"/>
      <c r="F34" s="23"/>
      <c r="G34" s="14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33" t="s">
        <v>2123</v>
      </c>
      <c r="C35" s="133" t="s">
        <v>2209</v>
      </c>
      <c r="D35" s="27"/>
      <c r="E35" s="132"/>
      <c r="F35" s="10"/>
      <c r="G35" s="14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33" t="s">
        <v>2095</v>
      </c>
      <c r="C36" s="133" t="s">
        <v>2210</v>
      </c>
      <c r="D36" s="27"/>
      <c r="E36" s="136"/>
      <c r="F36" s="23"/>
      <c r="G36" s="14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33" t="s">
        <v>669</v>
      </c>
      <c r="C37" s="133" t="s">
        <v>2211</v>
      </c>
      <c r="D37" s="27"/>
      <c r="E37" s="132"/>
      <c r="F37" s="10"/>
      <c r="G37" s="14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37" t="s">
        <v>2212</v>
      </c>
      <c r="C38" s="137" t="s">
        <v>2213</v>
      </c>
      <c r="D38" s="137"/>
      <c r="E38" s="138"/>
      <c r="F38" s="23"/>
      <c r="G38" s="14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37" t="s">
        <v>2214</v>
      </c>
      <c r="C39" s="137" t="s">
        <v>1230</v>
      </c>
      <c r="D39" s="137"/>
      <c r="E39" s="138"/>
      <c r="F39" s="10"/>
      <c r="G39" s="14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37" t="s">
        <v>2215</v>
      </c>
      <c r="C40" s="137" t="s">
        <v>2216</v>
      </c>
      <c r="D40" s="137"/>
      <c r="E40" s="138"/>
      <c r="F40" s="10"/>
      <c r="G40" s="1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101" t="s">
        <v>2217</v>
      </c>
      <c r="C41" s="101" t="s">
        <v>658</v>
      </c>
      <c r="D41" s="101"/>
      <c r="E41" s="139"/>
      <c r="F41" s="32"/>
      <c r="G41" s="14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H2:H466">
      <formula1>"低,高,中"</formula1>
    </dataValidation>
    <dataValidation type="list" allowBlank="1" sqref="G2:G466">
      <formula1>"リード,失注,提案,獲得,進行中,課題確認,アクション待ち,協業先"</formula1>
    </dataValidation>
    <dataValidation allowBlank="1" showDropDown="1" sqref="A2:A466"/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110" t="s">
        <v>2218</v>
      </c>
      <c r="C2" s="110" t="s">
        <v>755</v>
      </c>
      <c r="D2" s="140"/>
      <c r="E2" s="141" t="s">
        <v>2219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42" t="s">
        <v>2220</v>
      </c>
      <c r="C3" s="143" t="s">
        <v>2221</v>
      </c>
      <c r="D3" s="144"/>
      <c r="E3" s="145" t="s">
        <v>2219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46" t="s">
        <v>2222</v>
      </c>
      <c r="C4" s="147" t="s">
        <v>2223</v>
      </c>
      <c r="D4" s="144"/>
      <c r="E4" s="148" t="s">
        <v>2219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42" t="s">
        <v>2224</v>
      </c>
      <c r="C5" s="143" t="s">
        <v>2225</v>
      </c>
      <c r="D5" s="144"/>
      <c r="E5" s="149" t="s">
        <v>2219</v>
      </c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46" t="s">
        <v>2226</v>
      </c>
      <c r="C6" s="147" t="s">
        <v>2227</v>
      </c>
      <c r="D6" s="144"/>
      <c r="E6" s="148" t="s">
        <v>2219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42" t="s">
        <v>2228</v>
      </c>
      <c r="C7" s="143" t="s">
        <v>2229</v>
      </c>
      <c r="D7" s="144"/>
      <c r="E7" s="149" t="s">
        <v>2219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46" t="s">
        <v>2230</v>
      </c>
      <c r="C8" s="147" t="s">
        <v>2231</v>
      </c>
      <c r="D8" s="144"/>
      <c r="E8" s="148" t="s">
        <v>2219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42" t="s">
        <v>2232</v>
      </c>
      <c r="C9" s="143" t="s">
        <v>2233</v>
      </c>
      <c r="D9" s="144"/>
      <c r="E9" s="149" t="s">
        <v>2219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46" t="s">
        <v>2234</v>
      </c>
      <c r="C10" s="147" t="s">
        <v>2235</v>
      </c>
      <c r="D10" s="144"/>
      <c r="E10" s="148" t="s">
        <v>2219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42" t="s">
        <v>2236</v>
      </c>
      <c r="C11" s="143" t="s">
        <v>1554</v>
      </c>
      <c r="D11" s="144"/>
      <c r="E11" s="149" t="s">
        <v>2219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46" t="s">
        <v>2237</v>
      </c>
      <c r="C12" s="147" t="s">
        <v>2238</v>
      </c>
      <c r="D12" s="144"/>
      <c r="E12" s="148" t="s">
        <v>2219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42" t="s">
        <v>2239</v>
      </c>
      <c r="C13" s="150" t="s">
        <v>509</v>
      </c>
      <c r="D13" s="151"/>
      <c r="E13" s="149" t="s">
        <v>2219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46" t="s">
        <v>2240</v>
      </c>
      <c r="C14" s="147" t="s">
        <v>2241</v>
      </c>
      <c r="D14" s="144"/>
      <c r="E14" s="148" t="s">
        <v>2219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42" t="s">
        <v>2242</v>
      </c>
      <c r="C15" s="143" t="s">
        <v>1092</v>
      </c>
      <c r="D15" s="144"/>
      <c r="E15" s="149" t="s">
        <v>2219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46" t="s">
        <v>2243</v>
      </c>
      <c r="C16" s="147" t="s">
        <v>1092</v>
      </c>
      <c r="D16" s="144"/>
      <c r="E16" s="148" t="s">
        <v>2219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42" t="s">
        <v>2244</v>
      </c>
      <c r="C17" s="143" t="s">
        <v>755</v>
      </c>
      <c r="D17" s="144"/>
      <c r="E17" s="149" t="s">
        <v>2219</v>
      </c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46" t="s">
        <v>2245</v>
      </c>
      <c r="C18" s="147" t="s">
        <v>2246</v>
      </c>
      <c r="D18" s="144"/>
      <c r="E18" s="148" t="s">
        <v>2219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42" t="s">
        <v>2247</v>
      </c>
      <c r="C19" s="143" t="s">
        <v>2248</v>
      </c>
      <c r="D19" s="144"/>
      <c r="E19" s="149" t="s">
        <v>2219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46" t="s">
        <v>2249</v>
      </c>
      <c r="C20" s="147" t="s">
        <v>1092</v>
      </c>
      <c r="D20" s="144"/>
      <c r="E20" s="148" t="s">
        <v>2219</v>
      </c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42" t="s">
        <v>2250</v>
      </c>
      <c r="C21" s="143" t="s">
        <v>2251</v>
      </c>
      <c r="D21" s="144"/>
      <c r="E21" s="149" t="s">
        <v>2219</v>
      </c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46" t="s">
        <v>2252</v>
      </c>
      <c r="C22" s="147" t="s">
        <v>627</v>
      </c>
      <c r="D22" s="144"/>
      <c r="E22" s="148" t="s">
        <v>2219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42" t="s">
        <v>2253</v>
      </c>
      <c r="C23" s="143" t="s">
        <v>627</v>
      </c>
      <c r="D23" s="144"/>
      <c r="E23" s="149" t="s">
        <v>2219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46" t="s">
        <v>2254</v>
      </c>
      <c r="C24" s="147" t="s">
        <v>2255</v>
      </c>
      <c r="D24" s="144"/>
      <c r="E24" s="148" t="s">
        <v>2219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42" t="s">
        <v>2256</v>
      </c>
      <c r="C25" s="143" t="s">
        <v>728</v>
      </c>
      <c r="D25" s="144"/>
      <c r="E25" s="149" t="s">
        <v>2219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46" t="s">
        <v>2257</v>
      </c>
      <c r="C26" s="147" t="s">
        <v>2258</v>
      </c>
      <c r="D26" s="144"/>
      <c r="E26" s="148" t="s">
        <v>2219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42" t="s">
        <v>2259</v>
      </c>
      <c r="C27" s="143" t="s">
        <v>2260</v>
      </c>
      <c r="D27" s="144"/>
      <c r="E27" s="149" t="s">
        <v>2219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46" t="s">
        <v>2261</v>
      </c>
      <c r="C28" s="147" t="s">
        <v>2262</v>
      </c>
      <c r="D28" s="144"/>
      <c r="E28" s="148" t="s">
        <v>2219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42" t="s">
        <v>2263</v>
      </c>
      <c r="C29" s="143" t="s">
        <v>2264</v>
      </c>
      <c r="D29" s="144"/>
      <c r="E29" s="149" t="s">
        <v>2219</v>
      </c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46" t="s">
        <v>2265</v>
      </c>
      <c r="C30" s="147" t="s">
        <v>2266</v>
      </c>
      <c r="D30" s="144"/>
      <c r="E30" s="148" t="s">
        <v>2219</v>
      </c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42" t="s">
        <v>2267</v>
      </c>
      <c r="C31" s="143" t="s">
        <v>2268</v>
      </c>
      <c r="D31" s="144"/>
      <c r="E31" s="149" t="s">
        <v>2219</v>
      </c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46" t="s">
        <v>2269</v>
      </c>
      <c r="C32" s="147" t="s">
        <v>443</v>
      </c>
      <c r="D32" s="144"/>
      <c r="E32" s="148" t="s">
        <v>2219</v>
      </c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42" t="s">
        <v>2270</v>
      </c>
      <c r="C33" s="143" t="s">
        <v>2271</v>
      </c>
      <c r="D33" s="144"/>
      <c r="E33" s="149" t="s">
        <v>2219</v>
      </c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46" t="s">
        <v>2272</v>
      </c>
      <c r="C34" s="147" t="s">
        <v>2273</v>
      </c>
      <c r="D34" s="144"/>
      <c r="E34" s="148" t="s">
        <v>2219</v>
      </c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42" t="s">
        <v>2274</v>
      </c>
      <c r="C35" s="143" t="s">
        <v>2275</v>
      </c>
      <c r="D35" s="144"/>
      <c r="E35" s="149" t="s">
        <v>2219</v>
      </c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46" t="s">
        <v>2276</v>
      </c>
      <c r="C36" s="147" t="s">
        <v>2277</v>
      </c>
      <c r="D36" s="144"/>
      <c r="E36" s="148" t="s">
        <v>2219</v>
      </c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42" t="s">
        <v>2278</v>
      </c>
      <c r="C37" s="143" t="s">
        <v>2279</v>
      </c>
      <c r="D37" s="144"/>
      <c r="E37" s="149" t="s">
        <v>2219</v>
      </c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46" t="s">
        <v>2280</v>
      </c>
      <c r="C38" s="147" t="s">
        <v>2281</v>
      </c>
      <c r="D38" s="144"/>
      <c r="E38" s="148" t="s">
        <v>2219</v>
      </c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42" t="s">
        <v>2282</v>
      </c>
      <c r="C39" s="143" t="s">
        <v>2283</v>
      </c>
      <c r="D39" s="144"/>
      <c r="E39" s="149" t="s">
        <v>2219</v>
      </c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46" t="s">
        <v>2284</v>
      </c>
      <c r="C40" s="147" t="s">
        <v>474</v>
      </c>
      <c r="D40" s="144"/>
      <c r="E40" s="148" t="s">
        <v>2219</v>
      </c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142" t="s">
        <v>2285</v>
      </c>
      <c r="C41" s="143" t="s">
        <v>2286</v>
      </c>
      <c r="D41" s="144"/>
      <c r="E41" s="149" t="s">
        <v>2219</v>
      </c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146" t="s">
        <v>2287</v>
      </c>
      <c r="C42" s="147" t="s">
        <v>2288</v>
      </c>
      <c r="D42" s="144"/>
      <c r="E42" s="148" t="s">
        <v>2219</v>
      </c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142" t="s">
        <v>2289</v>
      </c>
      <c r="C43" s="143" t="s">
        <v>2290</v>
      </c>
      <c r="D43" s="144"/>
      <c r="E43" s="149" t="s">
        <v>2219</v>
      </c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146" t="s">
        <v>2291</v>
      </c>
      <c r="C44" s="147" t="s">
        <v>2292</v>
      </c>
      <c r="D44" s="144"/>
      <c r="E44" s="148" t="s">
        <v>2219</v>
      </c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142" t="s">
        <v>2293</v>
      </c>
      <c r="C45" s="143" t="s">
        <v>2294</v>
      </c>
      <c r="D45" s="144"/>
      <c r="E45" s="149" t="s">
        <v>2219</v>
      </c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146" t="s">
        <v>2295</v>
      </c>
      <c r="C46" s="147" t="s">
        <v>2296</v>
      </c>
      <c r="D46" s="144"/>
      <c r="E46" s="148" t="s">
        <v>2219</v>
      </c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142" t="s">
        <v>2297</v>
      </c>
      <c r="C47" s="152" t="s">
        <v>2298</v>
      </c>
      <c r="D47" s="153"/>
      <c r="E47" s="149" t="s">
        <v>2219</v>
      </c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154" t="s">
        <v>2299</v>
      </c>
      <c r="C48" s="154" t="s">
        <v>2300</v>
      </c>
      <c r="D48" s="27"/>
      <c r="E48" s="155" t="s">
        <v>2219</v>
      </c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27"/>
      <c r="E2" s="11"/>
      <c r="F2" s="89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56"/>
      <c r="C3" s="157"/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58"/>
      <c r="C4" s="15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58"/>
      <c r="C5" s="157"/>
      <c r="D5" s="27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58"/>
      <c r="C6" s="157"/>
      <c r="D6" s="27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58"/>
      <c r="C7" s="157"/>
      <c r="D7" s="27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58"/>
      <c r="C8" s="157"/>
      <c r="D8" s="27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58"/>
      <c r="C9" s="157"/>
      <c r="D9" s="27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59"/>
      <c r="C10" s="157"/>
      <c r="D10" s="27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59"/>
      <c r="C11" s="158"/>
      <c r="D11" s="27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58"/>
      <c r="C12" s="158"/>
      <c r="D12" s="27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58"/>
      <c r="C13" s="158"/>
      <c r="D13" s="27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58"/>
      <c r="C14" s="158"/>
      <c r="D14" s="27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58"/>
      <c r="C15" s="158"/>
      <c r="D15" s="27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58"/>
      <c r="C16" s="158"/>
      <c r="D16" s="27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59"/>
      <c r="C17" s="158"/>
      <c r="D17" s="27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59"/>
      <c r="C18" s="158"/>
      <c r="D18" s="27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59"/>
      <c r="C19" s="158"/>
      <c r="D19" s="27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59"/>
      <c r="C20" s="158"/>
      <c r="D20" s="27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59"/>
      <c r="C21" s="158"/>
      <c r="D21" s="27"/>
      <c r="E21" s="20"/>
      <c r="F21" s="27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59"/>
      <c r="C22" s="158"/>
      <c r="D22" s="27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59"/>
      <c r="C23" s="158"/>
      <c r="D23" s="27"/>
      <c r="E23" s="20"/>
      <c r="F23" s="27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59"/>
      <c r="C24" s="158"/>
      <c r="D24" s="27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59"/>
      <c r="C25" s="158"/>
      <c r="D25" s="27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59"/>
      <c r="C26" s="158"/>
      <c r="D26" s="27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59"/>
      <c r="C27" s="158"/>
      <c r="D27" s="27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59"/>
      <c r="C28" s="158"/>
      <c r="D28" s="27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59"/>
      <c r="C29" s="158"/>
      <c r="D29" s="27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59"/>
      <c r="C30" s="158"/>
      <c r="D30" s="27"/>
      <c r="E30" s="20"/>
      <c r="F30" s="23"/>
      <c r="G30" s="13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59"/>
      <c r="C31" s="158"/>
      <c r="D31" s="27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59"/>
      <c r="C32" s="158"/>
      <c r="D32" s="27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59"/>
      <c r="C33" s="158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59"/>
      <c r="C34" s="158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59"/>
      <c r="C35" s="158"/>
      <c r="D35" s="27"/>
      <c r="E35" s="20"/>
      <c r="F35" s="27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59"/>
      <c r="C36" s="158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59"/>
      <c r="C37" s="158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59"/>
      <c r="C38" s="158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59"/>
      <c r="C39" s="158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59"/>
      <c r="C40" s="158"/>
      <c r="D40" s="27"/>
      <c r="E40" s="20"/>
      <c r="F40" s="10"/>
      <c r="G40" s="13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159"/>
      <c r="C42" s="15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159"/>
      <c r="C43" s="158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159"/>
      <c r="C44" s="158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159"/>
      <c r="C45" s="158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159"/>
      <c r="C46" s="158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159"/>
      <c r="C47" s="158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159"/>
      <c r="C48" s="158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159"/>
      <c r="C49" s="158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27" t="s">
        <v>2301</v>
      </c>
      <c r="C2" s="160" t="s">
        <v>2302</v>
      </c>
      <c r="D2" s="27"/>
      <c r="E2" s="20"/>
      <c r="F2" s="27"/>
      <c r="G2" s="13"/>
      <c r="H2" s="13"/>
      <c r="I2" s="161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62" t="s">
        <v>2303</v>
      </c>
      <c r="C3" s="162" t="s">
        <v>2304</v>
      </c>
      <c r="D3" s="38"/>
      <c r="E3" s="20"/>
      <c r="F3" s="27"/>
      <c r="G3" s="40"/>
      <c r="H3" s="40"/>
      <c r="I3" s="16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163" t="s">
        <v>2305</v>
      </c>
      <c r="C4" s="163" t="s">
        <v>2306</v>
      </c>
      <c r="D4" s="164"/>
      <c r="E4" s="165"/>
      <c r="F4" s="166"/>
      <c r="G4" s="167"/>
      <c r="H4" s="168"/>
      <c r="I4" s="169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170" t="s">
        <v>2066</v>
      </c>
      <c r="C5" s="170" t="s">
        <v>2307</v>
      </c>
      <c r="D5" s="171"/>
      <c r="E5" s="172"/>
      <c r="F5" s="173"/>
      <c r="G5" s="174"/>
      <c r="H5" s="175"/>
      <c r="I5" s="176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177" t="s">
        <v>2308</v>
      </c>
      <c r="C6" s="177" t="s">
        <v>2309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177" t="s">
        <v>2310</v>
      </c>
      <c r="C7" s="177" t="s">
        <v>2311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178" t="s">
        <v>2312</v>
      </c>
      <c r="C8" s="178" t="s">
        <v>2313</v>
      </c>
      <c r="D8" s="179"/>
      <c r="E8" s="180"/>
      <c r="F8" s="181"/>
      <c r="G8" s="182"/>
      <c r="H8" s="183"/>
      <c r="I8" s="176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84" t="s">
        <v>2314</v>
      </c>
      <c r="C9" s="184" t="s">
        <v>2315</v>
      </c>
      <c r="D9" s="185"/>
      <c r="E9" s="186"/>
      <c r="F9" s="187"/>
      <c r="G9" s="188"/>
      <c r="H9" s="185"/>
      <c r="I9" s="169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184" t="s">
        <v>2316</v>
      </c>
      <c r="C10" s="184" t="s">
        <v>2317</v>
      </c>
      <c r="D10" s="189"/>
      <c r="E10" s="186"/>
      <c r="F10" s="190"/>
      <c r="G10" s="191"/>
      <c r="H10" s="185"/>
      <c r="I10" s="192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77" t="s">
        <v>2318</v>
      </c>
      <c r="C11" s="177" t="s">
        <v>2319</v>
      </c>
      <c r="D11" s="10"/>
      <c r="E11" s="20"/>
      <c r="F11" s="10"/>
      <c r="G11" s="13"/>
      <c r="H11" s="13"/>
      <c r="I11" s="16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177" t="s">
        <v>2320</v>
      </c>
      <c r="C12" s="177" t="s">
        <v>2321</v>
      </c>
      <c r="D12" s="10"/>
      <c r="E12" s="20"/>
      <c r="F12" s="193"/>
      <c r="G12" s="13"/>
      <c r="H12" s="13"/>
      <c r="I12" s="16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62" t="s">
        <v>2322</v>
      </c>
      <c r="C13" s="162" t="s">
        <v>2323</v>
      </c>
      <c r="D13" s="13"/>
      <c r="E13" s="20"/>
      <c r="F13" s="23"/>
      <c r="G13" s="13"/>
      <c r="H13" s="13"/>
      <c r="I13" s="16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170" t="s">
        <v>2324</v>
      </c>
      <c r="C14" s="170" t="s">
        <v>2325</v>
      </c>
      <c r="D14" s="10"/>
      <c r="E14" s="20"/>
      <c r="F14" s="27"/>
      <c r="G14" s="13"/>
      <c r="H14" s="13"/>
      <c r="I14" s="16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63" t="s">
        <v>2326</v>
      </c>
      <c r="C15" s="163" t="s">
        <v>2327</v>
      </c>
      <c r="D15" s="189"/>
      <c r="E15" s="165"/>
      <c r="F15" s="189"/>
      <c r="G15" s="188"/>
      <c r="H15" s="194"/>
      <c r="I15" s="195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162" t="s">
        <v>2328</v>
      </c>
      <c r="C16" s="162" t="s">
        <v>1716</v>
      </c>
      <c r="D16" s="10"/>
      <c r="E16" s="20"/>
      <c r="F16" s="193"/>
      <c r="G16" s="13"/>
      <c r="H16" s="13"/>
      <c r="I16" s="16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77" t="s">
        <v>2329</v>
      </c>
      <c r="C17" s="177" t="s">
        <v>2330</v>
      </c>
      <c r="D17" s="10"/>
      <c r="E17" s="20"/>
      <c r="F17" s="193"/>
      <c r="G17" s="13"/>
      <c r="H17" s="13"/>
      <c r="I17" s="16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170" t="s">
        <v>2331</v>
      </c>
      <c r="C18" s="170" t="s">
        <v>2332</v>
      </c>
      <c r="D18" s="179"/>
      <c r="E18" s="172"/>
      <c r="F18" s="196"/>
      <c r="G18" s="182"/>
      <c r="H18" s="197"/>
      <c r="I18" s="176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77" t="s">
        <v>2333</v>
      </c>
      <c r="C19" s="177" t="s">
        <v>503</v>
      </c>
      <c r="D19" s="10"/>
      <c r="E19" s="20"/>
      <c r="F19" s="193"/>
      <c r="G19" s="13"/>
      <c r="H19" s="13"/>
      <c r="I19" s="16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177" t="s">
        <v>2334</v>
      </c>
      <c r="C20" s="177" t="s">
        <v>2335</v>
      </c>
      <c r="D20" s="10"/>
      <c r="E20" s="20"/>
      <c r="F20" s="27"/>
      <c r="G20" s="13"/>
      <c r="H20" s="13"/>
      <c r="I20" s="16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62" t="s">
        <v>2336</v>
      </c>
      <c r="C21" s="162" t="s">
        <v>2337</v>
      </c>
      <c r="D21" s="13"/>
      <c r="E21" s="20"/>
      <c r="F21" s="198"/>
      <c r="G21" s="13"/>
      <c r="H21" s="13"/>
      <c r="I21" s="16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77" t="s">
        <v>2338</v>
      </c>
      <c r="C22" s="177" t="s">
        <v>2339</v>
      </c>
      <c r="D22" s="10"/>
      <c r="E22" s="20"/>
      <c r="F22" s="10"/>
      <c r="G22" s="13"/>
      <c r="H22" s="13"/>
      <c r="I22" s="16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77" t="s">
        <v>2340</v>
      </c>
      <c r="C23" s="177" t="s">
        <v>2341</v>
      </c>
      <c r="D23" s="38"/>
      <c r="E23" s="35"/>
      <c r="F23" s="199"/>
      <c r="G23" s="40"/>
      <c r="H23" s="40"/>
      <c r="I23" s="3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77" t="s">
        <v>2342</v>
      </c>
      <c r="C24" s="177" t="s">
        <v>2343</v>
      </c>
      <c r="D24" s="27"/>
      <c r="E24" s="20"/>
      <c r="F24" s="23"/>
      <c r="G24" s="13"/>
      <c r="H24" s="13"/>
      <c r="I24" s="10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62" t="s">
        <v>2344</v>
      </c>
      <c r="C25" s="162" t="s">
        <v>2345</v>
      </c>
      <c r="D25" s="24"/>
      <c r="E25" s="35"/>
      <c r="F25" s="10"/>
      <c r="G25" s="24"/>
      <c r="H25" s="24"/>
      <c r="I25" s="10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177" t="s">
        <v>2346</v>
      </c>
      <c r="C26" s="177" t="s">
        <v>2347</v>
      </c>
      <c r="D26" s="27"/>
      <c r="E26" s="20"/>
      <c r="F26" s="10"/>
      <c r="G26" s="13"/>
      <c r="H26" s="13"/>
      <c r="I26" s="10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77" t="s">
        <v>2348</v>
      </c>
      <c r="C27" s="177" t="s">
        <v>2349</v>
      </c>
      <c r="D27" s="27"/>
      <c r="E27" s="35"/>
      <c r="F27" s="10"/>
      <c r="G27" s="13"/>
      <c r="H27" s="13"/>
      <c r="I27" s="10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77" t="s">
        <v>2350</v>
      </c>
      <c r="C28" s="177" t="s">
        <v>2351</v>
      </c>
      <c r="D28" s="27"/>
      <c r="E28" s="35"/>
      <c r="F28" s="10"/>
      <c r="G28" s="24"/>
      <c r="H28" s="24"/>
      <c r="I28" s="10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77" t="s">
        <v>2352</v>
      </c>
      <c r="C29" s="177" t="s">
        <v>2353</v>
      </c>
      <c r="D29" s="27"/>
      <c r="E29" s="20"/>
      <c r="F29" s="10"/>
      <c r="G29" s="24"/>
      <c r="H29" s="24"/>
      <c r="I29" s="10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77" t="s">
        <v>2354</v>
      </c>
      <c r="C30" s="177" t="s">
        <v>2355</v>
      </c>
      <c r="D30" s="27"/>
      <c r="E30" s="20"/>
      <c r="F30" s="10"/>
      <c r="G30" s="13"/>
      <c r="H30" s="13"/>
      <c r="I30" s="10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62" t="s">
        <v>2356</v>
      </c>
      <c r="C31" s="162" t="s">
        <v>2357</v>
      </c>
      <c r="D31" s="27"/>
      <c r="E31" s="20"/>
      <c r="F31" s="23"/>
      <c r="G31" s="13"/>
      <c r="H31" s="13"/>
      <c r="I31" s="10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177" t="s">
        <v>2358</v>
      </c>
      <c r="C32" s="177" t="s">
        <v>2359</v>
      </c>
      <c r="D32" s="27"/>
      <c r="E32" s="20"/>
      <c r="F32" s="10"/>
      <c r="G32" s="13"/>
      <c r="H32" s="13"/>
      <c r="I32" s="10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62" t="s">
        <v>2360</v>
      </c>
      <c r="C33" s="162" t="s">
        <v>2325</v>
      </c>
      <c r="D33" s="27"/>
      <c r="E33" s="20"/>
      <c r="F33" s="10"/>
      <c r="G33" s="13"/>
      <c r="H33" s="13"/>
      <c r="I33" s="10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177" t="s">
        <v>2361</v>
      </c>
      <c r="C34" s="177" t="s">
        <v>2362</v>
      </c>
      <c r="D34" s="27"/>
      <c r="E34" s="20"/>
      <c r="F34" s="23"/>
      <c r="G34" s="13"/>
      <c r="H34" s="13"/>
      <c r="I34" s="10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177" t="s">
        <v>2363</v>
      </c>
      <c r="C35" s="160" t="s">
        <v>2364</v>
      </c>
      <c r="D35" s="27"/>
      <c r="E35" s="20"/>
      <c r="F35" s="23"/>
      <c r="G35" s="13"/>
      <c r="H35" s="24"/>
      <c r="I35" s="10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77" t="s">
        <v>2365</v>
      </c>
      <c r="C36" s="177" t="s">
        <v>2366</v>
      </c>
      <c r="D36" s="27"/>
      <c r="E36" s="20"/>
      <c r="F36" s="10"/>
      <c r="G36" s="13"/>
      <c r="H36" s="13"/>
      <c r="I36" s="10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00" t="s">
        <v>2367</v>
      </c>
      <c r="C37" s="170" t="s">
        <v>2368</v>
      </c>
      <c r="D37" s="171"/>
      <c r="E37" s="172"/>
      <c r="F37" s="179"/>
      <c r="G37" s="174"/>
      <c r="H37" s="175"/>
      <c r="I37" s="201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177" t="s">
        <v>2369</v>
      </c>
      <c r="C38" s="177" t="s">
        <v>2370</v>
      </c>
      <c r="D38" s="27"/>
      <c r="E38" s="20"/>
      <c r="F38" s="10"/>
      <c r="G38" s="13"/>
      <c r="H38" s="13"/>
      <c r="I38" s="10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02" t="s">
        <v>2371</v>
      </c>
      <c r="C39" s="202" t="s">
        <v>2372</v>
      </c>
      <c r="D39" s="203"/>
      <c r="E39" s="204"/>
      <c r="F39" s="205"/>
      <c r="G39" s="206"/>
      <c r="H39" s="206"/>
      <c r="I39" s="205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207" t="s">
        <v>59</v>
      </c>
      <c r="B40" s="208" t="s">
        <v>2373</v>
      </c>
      <c r="C40" s="208" t="s">
        <v>503</v>
      </c>
      <c r="D40" s="13"/>
      <c r="E40" s="20"/>
      <c r="F40" s="23"/>
      <c r="G40" s="13"/>
      <c r="H40" s="13"/>
      <c r="I40" s="10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09" t="s">
        <v>60</v>
      </c>
      <c r="B41" s="210" t="s">
        <v>2374</v>
      </c>
      <c r="C41" s="210" t="s">
        <v>625</v>
      </c>
      <c r="D41" s="30"/>
      <c r="E41" s="31"/>
      <c r="F41" s="32"/>
      <c r="G41" s="33"/>
      <c r="H41" s="33"/>
      <c r="I41" s="32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211" t="s">
        <v>61</v>
      </c>
      <c r="B42" s="212" t="s">
        <v>2375</v>
      </c>
      <c r="C42" s="212" t="s">
        <v>2376</v>
      </c>
      <c r="D42" s="38"/>
      <c r="E42" s="35"/>
      <c r="F42" s="39"/>
      <c r="G42" s="213"/>
      <c r="H42" s="213"/>
      <c r="I42" s="39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7" t="s">
        <v>62</v>
      </c>
      <c r="B43" s="214" t="s">
        <v>2377</v>
      </c>
      <c r="C43" s="214" t="s">
        <v>2378</v>
      </c>
      <c r="D43" s="27"/>
      <c r="E43" s="20"/>
      <c r="F43" s="10"/>
      <c r="G43" s="13"/>
      <c r="H43" s="13"/>
      <c r="I43" s="10"/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7" t="s">
        <v>63</v>
      </c>
      <c r="B44" s="208" t="s">
        <v>2379</v>
      </c>
      <c r="C44" s="208" t="s">
        <v>1879</v>
      </c>
      <c r="D44" s="27"/>
      <c r="E44" s="215"/>
      <c r="F44" s="23"/>
      <c r="G44" s="13"/>
      <c r="H44" s="13"/>
      <c r="I44" s="10"/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7" t="s">
        <v>64</v>
      </c>
      <c r="B45" s="208" t="s">
        <v>2380</v>
      </c>
      <c r="C45" s="208" t="s">
        <v>2381</v>
      </c>
      <c r="D45" s="10"/>
      <c r="E45" s="20"/>
      <c r="F45" s="10"/>
      <c r="G45" s="13"/>
      <c r="H45" s="13"/>
      <c r="I45" s="10"/>
      <c r="J45" s="16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18" t="s">
        <v>65</v>
      </c>
      <c r="B46" s="162" t="s">
        <v>2382</v>
      </c>
      <c r="C46" s="216" t="s">
        <v>536</v>
      </c>
      <c r="D46" s="38"/>
      <c r="E46" s="35"/>
      <c r="F46" s="39"/>
      <c r="G46" s="40"/>
      <c r="H46" s="213"/>
      <c r="I46" s="39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18" t="s">
        <v>66</v>
      </c>
      <c r="B47" s="177" t="s">
        <v>2383</v>
      </c>
      <c r="C47" s="177" t="s">
        <v>2384</v>
      </c>
      <c r="D47" s="27"/>
      <c r="E47" s="20"/>
      <c r="F47" s="23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18" t="s">
        <v>67</v>
      </c>
      <c r="B48" s="177" t="s">
        <v>2385</v>
      </c>
      <c r="C48" s="177" t="s">
        <v>2386</v>
      </c>
      <c r="D48" s="27"/>
      <c r="E48" s="20"/>
      <c r="F48" s="23"/>
      <c r="G48" s="24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18" t="s">
        <v>68</v>
      </c>
      <c r="B49" s="177" t="s">
        <v>2387</v>
      </c>
      <c r="C49" s="177" t="s">
        <v>2388</v>
      </c>
      <c r="D49" s="27"/>
      <c r="E49" s="20"/>
      <c r="F49" s="10"/>
      <c r="G49" s="13"/>
      <c r="H49" s="13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18" t="s">
        <v>69</v>
      </c>
      <c r="B50" s="177" t="s">
        <v>2389</v>
      </c>
      <c r="C50" s="177" t="s">
        <v>2390</v>
      </c>
      <c r="D50" s="27"/>
      <c r="E50" s="20"/>
      <c r="F50" s="10"/>
      <c r="G50" s="13"/>
      <c r="H50" s="13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18" t="s">
        <v>70</v>
      </c>
      <c r="B51" s="177" t="s">
        <v>2391</v>
      </c>
      <c r="C51" s="177" t="s">
        <v>2392</v>
      </c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18" t="s">
        <v>71</v>
      </c>
      <c r="B52" s="177" t="s">
        <v>2393</v>
      </c>
      <c r="C52" s="177" t="s">
        <v>2394</v>
      </c>
      <c r="D52" s="27"/>
      <c r="E52" s="20"/>
      <c r="F52" s="10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18" t="s">
        <v>72</v>
      </c>
      <c r="B53" s="177" t="s">
        <v>2395</v>
      </c>
      <c r="C53" s="177" t="s">
        <v>2396</v>
      </c>
      <c r="D53" s="27"/>
      <c r="E53" s="20"/>
      <c r="F53" s="10"/>
      <c r="G53" s="24"/>
      <c r="H53" s="24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18" t="s">
        <v>73</v>
      </c>
      <c r="B54" s="177" t="s">
        <v>2397</v>
      </c>
      <c r="C54" s="177" t="s">
        <v>2398</v>
      </c>
      <c r="D54" s="27"/>
      <c r="E54" s="20"/>
      <c r="F54" s="23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18" t="s">
        <v>74</v>
      </c>
      <c r="B55" s="177" t="s">
        <v>2399</v>
      </c>
      <c r="C55" s="177" t="s">
        <v>2400</v>
      </c>
      <c r="D55" s="27"/>
      <c r="E55" s="217"/>
      <c r="F55" s="10"/>
      <c r="G55" s="24"/>
      <c r="H55" s="24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18" t="s">
        <v>75</v>
      </c>
      <c r="B56" s="177" t="s">
        <v>2401</v>
      </c>
      <c r="C56" s="177" t="s">
        <v>1412</v>
      </c>
      <c r="D56" s="27"/>
      <c r="E56" s="20"/>
      <c r="F56" s="10"/>
      <c r="G56" s="24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18" t="s">
        <v>76</v>
      </c>
      <c r="B57" s="177" t="s">
        <v>2402</v>
      </c>
      <c r="C57" s="177" t="s">
        <v>2403</v>
      </c>
      <c r="D57" s="27"/>
      <c r="E57" s="20"/>
      <c r="F57" s="10"/>
      <c r="G57" s="13"/>
      <c r="H57" s="13"/>
      <c r="I57" s="21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18" t="s">
        <v>77</v>
      </c>
      <c r="B58" s="177" t="s">
        <v>2404</v>
      </c>
      <c r="C58" s="177" t="s">
        <v>2405</v>
      </c>
      <c r="D58" s="27"/>
      <c r="E58" s="20"/>
      <c r="F58" s="10"/>
      <c r="G58" s="13"/>
      <c r="H58" s="13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18" t="s">
        <v>78</v>
      </c>
      <c r="B59" s="162" t="s">
        <v>2406</v>
      </c>
      <c r="C59" s="162" t="s">
        <v>2407</v>
      </c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18" t="s">
        <v>79</v>
      </c>
      <c r="B60" s="177" t="s">
        <v>2408</v>
      </c>
      <c r="C60" s="177" t="s">
        <v>2409</v>
      </c>
      <c r="D60" s="27"/>
      <c r="E60" s="20"/>
      <c r="F60" s="10"/>
      <c r="G60" s="24"/>
      <c r="H60" s="24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18" t="s">
        <v>80</v>
      </c>
      <c r="B61" s="27" t="s">
        <v>2410</v>
      </c>
      <c r="C61" s="177" t="s">
        <v>2411</v>
      </c>
      <c r="D61" s="27"/>
      <c r="E61" s="20"/>
      <c r="F61" s="23"/>
      <c r="G61" s="24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18" t="s">
        <v>81</v>
      </c>
      <c r="B62" s="27"/>
      <c r="C62" s="219"/>
      <c r="D62" s="27"/>
      <c r="E62" s="20"/>
      <c r="F62" s="23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18" t="s">
        <v>82</v>
      </c>
      <c r="B63" s="27"/>
      <c r="C63" s="219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18" t="s">
        <v>83</v>
      </c>
      <c r="B64" s="27"/>
      <c r="C64" s="219"/>
      <c r="D64" s="27"/>
      <c r="E64" s="217"/>
      <c r="F64" s="10"/>
      <c r="G64" s="13"/>
      <c r="H64" s="13"/>
      <c r="I64" s="21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18" t="s">
        <v>84</v>
      </c>
      <c r="B65" s="27"/>
      <c r="C65" s="219"/>
      <c r="D65" s="27"/>
      <c r="E65" s="20"/>
      <c r="F65" s="10"/>
      <c r="G65" s="13"/>
      <c r="H65" s="13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18" t="s">
        <v>85</v>
      </c>
      <c r="B66" s="27"/>
      <c r="C66" s="160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18" t="s">
        <v>86</v>
      </c>
      <c r="B67" s="27"/>
      <c r="C67" s="160"/>
      <c r="D67" s="27"/>
      <c r="E67" s="20"/>
      <c r="F67" s="10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18" t="s">
        <v>87</v>
      </c>
      <c r="B68" s="27"/>
      <c r="C68" s="160"/>
      <c r="D68" s="27"/>
      <c r="E68" s="20"/>
      <c r="F68" s="10"/>
      <c r="G68" s="13"/>
      <c r="H68" s="13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18" t="s">
        <v>88</v>
      </c>
      <c r="B69" s="177"/>
      <c r="C69" s="219"/>
      <c r="D69" s="10"/>
      <c r="E69" s="20"/>
      <c r="F69" s="10"/>
      <c r="G69" s="13"/>
      <c r="H69" s="13"/>
      <c r="I69" s="21"/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18" t="s">
        <v>89</v>
      </c>
      <c r="B70" s="177"/>
      <c r="C70" s="177"/>
      <c r="D70" s="27"/>
      <c r="E70" s="20"/>
      <c r="F70" s="10"/>
      <c r="G70" s="13"/>
      <c r="H70" s="13"/>
      <c r="I70" s="21"/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18" t="s">
        <v>90</v>
      </c>
      <c r="B71" s="160"/>
      <c r="C71" s="219"/>
      <c r="D71" s="27"/>
      <c r="E71" s="20"/>
      <c r="F71" s="23"/>
      <c r="G71" s="13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18" t="s">
        <v>91</v>
      </c>
      <c r="B72" s="177"/>
      <c r="C72" s="219"/>
      <c r="D72" s="10"/>
      <c r="E72" s="217"/>
      <c r="F72" s="10"/>
      <c r="G72" s="24"/>
      <c r="H72" s="24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18" t="s">
        <v>92</v>
      </c>
      <c r="B73" s="177"/>
      <c r="C73" s="219"/>
      <c r="D73" s="13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18" t="s">
        <v>93</v>
      </c>
      <c r="B74" s="219"/>
      <c r="C74" s="219"/>
      <c r="D74" s="13"/>
      <c r="E74" s="20"/>
      <c r="F74" s="10"/>
      <c r="G74" s="24"/>
      <c r="H74" s="24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18" t="s">
        <v>94</v>
      </c>
      <c r="B75" s="177"/>
      <c r="C75" s="219"/>
      <c r="D75" s="13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18" t="s">
        <v>95</v>
      </c>
      <c r="B76" s="160"/>
      <c r="C76" s="220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18" t="s">
        <v>96</v>
      </c>
      <c r="B77" s="177"/>
      <c r="C77" s="219"/>
      <c r="D77" s="27"/>
      <c r="E77" s="221"/>
      <c r="F77" s="23"/>
      <c r="G77" s="24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18" t="s">
        <v>97</v>
      </c>
      <c r="B78" s="177"/>
      <c r="C78" s="219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18" t="s">
        <v>98</v>
      </c>
      <c r="B79" s="177"/>
      <c r="C79" s="219"/>
      <c r="D79" s="27"/>
      <c r="E79" s="221"/>
      <c r="F79" s="23"/>
      <c r="G79" s="13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18" t="s">
        <v>99</v>
      </c>
      <c r="B80" s="177"/>
      <c r="C80" s="219"/>
      <c r="D80" s="27"/>
      <c r="E80" s="221"/>
      <c r="F80" s="23"/>
      <c r="G80" s="13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18" t="s">
        <v>100</v>
      </c>
      <c r="B81" s="222"/>
      <c r="C81" s="222"/>
      <c r="D81" s="27"/>
      <c r="E81" s="221"/>
      <c r="F81" s="23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18" t="s">
        <v>101</v>
      </c>
      <c r="B82" s="223"/>
      <c r="C82" s="223"/>
      <c r="D82" s="27"/>
      <c r="E82" s="221"/>
      <c r="F82" s="10"/>
      <c r="G82" s="24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18" t="s">
        <v>102</v>
      </c>
      <c r="B83" s="223"/>
      <c r="C83" s="223"/>
      <c r="D83" s="185"/>
      <c r="E83" s="165"/>
      <c r="F83" s="10"/>
      <c r="G83" s="13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18" t="s">
        <v>103</v>
      </c>
      <c r="B84" s="222"/>
      <c r="C84" s="222"/>
      <c r="D84" s="171"/>
      <c r="E84" s="180"/>
      <c r="F84" s="23"/>
      <c r="G84" s="13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18" t="s">
        <v>104</v>
      </c>
      <c r="B85" s="224"/>
      <c r="C85" s="224"/>
      <c r="D85" s="27"/>
      <c r="E85" s="180"/>
      <c r="F85" s="10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18" t="s">
        <v>105</v>
      </c>
      <c r="B86" s="27"/>
      <c r="C86" s="27"/>
      <c r="D86" s="27"/>
      <c r="E86" s="20"/>
      <c r="F86" s="10"/>
      <c r="G86" s="24"/>
      <c r="H86" s="24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18" t="s">
        <v>106</v>
      </c>
      <c r="B87" s="27"/>
      <c r="C87" s="27"/>
      <c r="D87" s="27"/>
      <c r="E87" s="20"/>
      <c r="F87" s="10"/>
      <c r="G87" s="13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18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18" t="s">
        <v>108</v>
      </c>
      <c r="B89" s="27"/>
      <c r="C89" s="27"/>
      <c r="D89" s="27"/>
      <c r="E89" s="20"/>
      <c r="F89" s="10"/>
      <c r="G89" s="24"/>
      <c r="H89" s="24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18" t="s">
        <v>109</v>
      </c>
      <c r="B90" s="27"/>
      <c r="C90" s="27"/>
      <c r="D90" s="27"/>
      <c r="E90" s="20"/>
      <c r="F90" s="10"/>
      <c r="G90" s="24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18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18" t="s">
        <v>111</v>
      </c>
      <c r="B92" s="27"/>
      <c r="C92" s="27"/>
      <c r="D92" s="27"/>
      <c r="E92" s="20"/>
      <c r="F92" s="10"/>
      <c r="G92" s="24"/>
      <c r="H92" s="24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18" t="s">
        <v>112</v>
      </c>
      <c r="B93" s="27"/>
      <c r="C93" s="27"/>
      <c r="D93" s="27"/>
      <c r="E93" s="20"/>
      <c r="F93" s="10"/>
      <c r="G93" s="24"/>
      <c r="H93" s="24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18" t="s">
        <v>113</v>
      </c>
      <c r="B94" s="27"/>
      <c r="C94" s="27"/>
      <c r="D94" s="27"/>
      <c r="E94" s="20"/>
      <c r="F94" s="23"/>
      <c r="G94" s="13"/>
      <c r="H94" s="13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18" t="s">
        <v>114</v>
      </c>
      <c r="B95" s="27"/>
      <c r="C95" s="27"/>
      <c r="D95" s="27"/>
      <c r="E95" s="20"/>
      <c r="F95" s="10"/>
      <c r="G95" s="13"/>
      <c r="H95" s="13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18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18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18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18" t="s">
        <v>118</v>
      </c>
      <c r="B99" s="27"/>
      <c r="C99" s="27"/>
      <c r="D99" s="27"/>
      <c r="E99" s="20"/>
      <c r="F99" s="10"/>
      <c r="G99" s="13"/>
      <c r="H99" s="13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18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18" t="s">
        <v>120</v>
      </c>
      <c r="B101" s="27"/>
      <c r="C101" s="27"/>
      <c r="D101" s="27"/>
      <c r="E101" s="20"/>
      <c r="F101" s="10"/>
      <c r="G101" s="13"/>
      <c r="H101" s="13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18" t="s">
        <v>121</v>
      </c>
      <c r="B102" s="27"/>
      <c r="C102" s="27"/>
      <c r="D102" s="27"/>
      <c r="E102" s="20"/>
      <c r="F102" s="10"/>
      <c r="G102" s="13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18" t="s">
        <v>122</v>
      </c>
      <c r="B103" s="27"/>
      <c r="C103" s="27"/>
      <c r="D103" s="27"/>
      <c r="E103" s="20"/>
      <c r="F103" s="23"/>
      <c r="G103" s="13"/>
      <c r="H103" s="13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18" t="s">
        <v>123</v>
      </c>
      <c r="B104" s="27"/>
      <c r="C104" s="27"/>
      <c r="D104" s="27"/>
      <c r="E104" s="20"/>
      <c r="F104" s="10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18" t="s">
        <v>124</v>
      </c>
      <c r="B105" s="27"/>
      <c r="C105" s="27"/>
      <c r="D105" s="27"/>
      <c r="E105" s="20"/>
      <c r="F105" s="10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18" t="s">
        <v>125</v>
      </c>
      <c r="B106" s="27"/>
      <c r="C106" s="27"/>
      <c r="D106" s="27"/>
      <c r="E106" s="20"/>
      <c r="F106" s="10"/>
      <c r="G106" s="24"/>
      <c r="H106" s="24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18" t="s">
        <v>126</v>
      </c>
      <c r="B107" s="27"/>
      <c r="C107" s="27"/>
      <c r="D107" s="27"/>
      <c r="E107" s="20"/>
      <c r="F107" s="23"/>
      <c r="G107" s="13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18" t="s">
        <v>127</v>
      </c>
      <c r="B108" s="27"/>
      <c r="C108" s="27"/>
      <c r="D108" s="27"/>
      <c r="E108" s="20"/>
      <c r="F108" s="23"/>
      <c r="G108" s="13"/>
      <c r="H108" s="13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18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18" t="s">
        <v>129</v>
      </c>
      <c r="B110" s="27"/>
      <c r="C110" s="27"/>
      <c r="D110" s="27"/>
      <c r="E110" s="20"/>
      <c r="F110" s="23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18" t="s">
        <v>130</v>
      </c>
      <c r="B111" s="27"/>
      <c r="C111" s="27"/>
      <c r="D111" s="27"/>
      <c r="E111" s="20"/>
      <c r="F111" s="10"/>
      <c r="G111" s="13"/>
      <c r="H111" s="13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18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18" t="s">
        <v>132</v>
      </c>
      <c r="B113" s="27"/>
      <c r="C113" s="10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18" t="s">
        <v>133</v>
      </c>
      <c r="B114" s="27"/>
      <c r="C114" s="27"/>
      <c r="D114" s="27"/>
      <c r="E114" s="20"/>
      <c r="F114" s="10"/>
      <c r="G114" s="13"/>
      <c r="H114" s="13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18" t="s">
        <v>134</v>
      </c>
      <c r="B115" s="27"/>
      <c r="C115" s="27"/>
      <c r="D115" s="27"/>
      <c r="E115" s="20"/>
      <c r="F115" s="23"/>
      <c r="G115" s="13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18" t="s">
        <v>135</v>
      </c>
      <c r="B116" s="27"/>
      <c r="C116" s="27"/>
      <c r="D116" s="27"/>
      <c r="E116" s="20"/>
      <c r="F116" s="10"/>
      <c r="G116" s="24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18" t="s">
        <v>136</v>
      </c>
      <c r="B117" s="27"/>
      <c r="C117" s="27"/>
      <c r="D117" s="27"/>
      <c r="E117" s="20"/>
      <c r="F117" s="10"/>
      <c r="G117" s="13"/>
      <c r="H117" s="13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18" t="s">
        <v>137</v>
      </c>
      <c r="B118" s="27"/>
      <c r="C118" s="27"/>
      <c r="D118" s="27"/>
      <c r="E118" s="20"/>
      <c r="F118" s="10"/>
      <c r="G118" s="13"/>
      <c r="H118" s="13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18" t="s">
        <v>138</v>
      </c>
      <c r="B119" s="27"/>
      <c r="C119" s="27"/>
      <c r="D119" s="27"/>
      <c r="E119" s="20"/>
      <c r="F119" s="10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18" t="s">
        <v>139</v>
      </c>
      <c r="B120" s="27"/>
      <c r="C120" s="27"/>
      <c r="D120" s="27"/>
      <c r="E120" s="20"/>
      <c r="F120" s="10"/>
      <c r="G120" s="13"/>
      <c r="H120" s="24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18" t="s">
        <v>140</v>
      </c>
      <c r="B121" s="27"/>
      <c r="C121" s="27"/>
      <c r="D121" s="27"/>
      <c r="E121" s="20"/>
      <c r="F121" s="10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18" t="s">
        <v>141</v>
      </c>
      <c r="B122" s="27"/>
      <c r="C122" s="27"/>
      <c r="D122" s="27"/>
      <c r="E122" s="20"/>
      <c r="F122" s="10"/>
      <c r="G122" s="13"/>
      <c r="H122" s="13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18" t="s">
        <v>142</v>
      </c>
      <c r="B123" s="27"/>
      <c r="C123" s="27"/>
      <c r="D123" s="27"/>
      <c r="E123" s="20"/>
      <c r="F123" s="23"/>
      <c r="G123" s="13"/>
      <c r="H123" s="24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18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18" t="s">
        <v>144</v>
      </c>
      <c r="B125" s="27"/>
      <c r="C125" s="27"/>
      <c r="D125" s="27"/>
      <c r="E125" s="20"/>
      <c r="F125" s="10"/>
      <c r="G125" s="24"/>
      <c r="H125" s="24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18" t="s">
        <v>145</v>
      </c>
      <c r="B126" s="27"/>
      <c r="C126" s="27"/>
      <c r="D126" s="27"/>
      <c r="E126" s="20"/>
      <c r="F126" s="23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18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18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18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18" t="s">
        <v>149</v>
      </c>
      <c r="B130" s="27"/>
      <c r="C130" s="27"/>
      <c r="D130" s="27"/>
      <c r="E130" s="20"/>
      <c r="F130" s="23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18" t="s">
        <v>150</v>
      </c>
      <c r="B131" s="27"/>
      <c r="C131" s="27"/>
      <c r="D131" s="27"/>
      <c r="E131" s="20"/>
      <c r="F131" s="10"/>
      <c r="G131" s="13"/>
      <c r="H131" s="13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18" t="s">
        <v>151</v>
      </c>
      <c r="B132" s="27"/>
      <c r="C132" s="27"/>
      <c r="D132" s="27"/>
      <c r="E132" s="20"/>
      <c r="F132" s="10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18" t="s">
        <v>152</v>
      </c>
      <c r="B133" s="27"/>
      <c r="C133" s="27"/>
      <c r="D133" s="27"/>
      <c r="E133" s="20"/>
      <c r="F133" s="10"/>
      <c r="G133" s="24"/>
      <c r="H133" s="24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18" t="s">
        <v>153</v>
      </c>
      <c r="B134" s="27"/>
      <c r="C134" s="27"/>
      <c r="D134" s="27"/>
      <c r="E134" s="20"/>
      <c r="F134" s="10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18" t="s">
        <v>154</v>
      </c>
      <c r="B135" s="27"/>
      <c r="C135" s="27"/>
      <c r="D135" s="27"/>
      <c r="E135" s="20"/>
      <c r="F135" s="10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18" t="s">
        <v>155</v>
      </c>
      <c r="B136" s="27"/>
      <c r="C136" s="27"/>
      <c r="D136" s="27"/>
      <c r="E136" s="20"/>
      <c r="F136" s="23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18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18" t="s">
        <v>157</v>
      </c>
      <c r="B138" s="27"/>
      <c r="C138" s="27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18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18" t="s">
        <v>159</v>
      </c>
      <c r="B140" s="27"/>
      <c r="C140" s="27"/>
      <c r="D140" s="27"/>
      <c r="E140" s="20"/>
      <c r="F140" s="10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18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18" t="s">
        <v>161</v>
      </c>
      <c r="B142" s="27"/>
      <c r="C142" s="27"/>
      <c r="D142" s="27"/>
      <c r="E142" s="20"/>
      <c r="F142" s="10"/>
      <c r="G142" s="24"/>
      <c r="H142" s="24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18" t="s">
        <v>164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18" t="s">
        <v>165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18" t="s">
        <v>166</v>
      </c>
      <c r="B145" s="27"/>
      <c r="C145" s="27"/>
      <c r="D145" s="27"/>
      <c r="E145" s="20"/>
      <c r="F145" s="10"/>
      <c r="G145" s="13"/>
      <c r="H145" s="13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18" t="s">
        <v>167</v>
      </c>
      <c r="B146" s="27"/>
      <c r="C146" s="27"/>
      <c r="D146" s="27"/>
      <c r="E146" s="20"/>
      <c r="F146" s="10"/>
      <c r="G146" s="13"/>
      <c r="H146" s="24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18" t="s">
        <v>168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18" t="s">
        <v>169</v>
      </c>
      <c r="B148" s="27"/>
      <c r="C148" s="27"/>
      <c r="D148" s="27"/>
      <c r="E148" s="20"/>
      <c r="F148" s="10"/>
      <c r="G148" s="24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18" t="s">
        <v>170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18" t="s">
        <v>171</v>
      </c>
      <c r="B150" s="27"/>
      <c r="C150" s="27"/>
      <c r="D150" s="27"/>
      <c r="E150" s="20"/>
      <c r="F150" s="10"/>
      <c r="G150" s="13"/>
      <c r="H150" s="13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18" t="s">
        <v>172</v>
      </c>
      <c r="B151" s="27"/>
      <c r="C151" s="10"/>
      <c r="D151" s="27"/>
      <c r="E151" s="20"/>
      <c r="F151" s="10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18" t="s">
        <v>173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18" t="s">
        <v>174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18" t="s">
        <v>175</v>
      </c>
      <c r="B154" s="27"/>
      <c r="C154" s="27"/>
      <c r="D154" s="27"/>
      <c r="E154" s="20"/>
      <c r="F154" s="10"/>
      <c r="G154" s="24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18" t="s">
        <v>176</v>
      </c>
      <c r="B155" s="27"/>
      <c r="C155" s="27"/>
      <c r="D155" s="27"/>
      <c r="E155" s="20"/>
      <c r="F155" s="23"/>
      <c r="G155" s="13"/>
      <c r="H155" s="24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18" t="s">
        <v>177</v>
      </c>
      <c r="B156" s="27"/>
      <c r="C156" s="27"/>
      <c r="D156" s="27"/>
      <c r="E156" s="20"/>
      <c r="F156" s="23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18" t="s">
        <v>178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18" t="s">
        <v>179</v>
      </c>
      <c r="B158" s="27"/>
      <c r="C158" s="27"/>
      <c r="D158" s="27"/>
      <c r="E158" s="20"/>
      <c r="F158" s="10"/>
      <c r="G158" s="13"/>
      <c r="H158" s="13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18" t="s">
        <v>180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18" t="s">
        <v>181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18" t="s">
        <v>182</v>
      </c>
      <c r="B161" s="27"/>
      <c r="C161" s="27"/>
      <c r="D161" s="27"/>
      <c r="E161" s="20"/>
      <c r="F161" s="10"/>
      <c r="G161" s="13"/>
      <c r="H161" s="24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18" t="s">
        <v>183</v>
      </c>
      <c r="B162" s="27"/>
      <c r="C162" s="27"/>
      <c r="D162" s="27"/>
      <c r="E162" s="20"/>
      <c r="F162" s="10"/>
      <c r="G162" s="24"/>
      <c r="H162" s="24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18" t="s">
        <v>184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18" t="s">
        <v>185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18" t="s">
        <v>186</v>
      </c>
      <c r="B165" s="27"/>
      <c r="C165" s="27"/>
      <c r="D165" s="27"/>
      <c r="E165" s="20"/>
      <c r="F165" s="23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18" t="s">
        <v>187</v>
      </c>
      <c r="B166" s="27"/>
      <c r="C166" s="27"/>
      <c r="D166" s="27"/>
      <c r="E166" s="20"/>
      <c r="F166" s="23"/>
      <c r="G166" s="13"/>
      <c r="H166" s="24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18" t="s">
        <v>188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18" t="s">
        <v>189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18" t="s">
        <v>190</v>
      </c>
      <c r="B169" s="27"/>
      <c r="C169" s="27"/>
      <c r="D169" s="27"/>
      <c r="E169" s="20"/>
      <c r="F169" s="10"/>
      <c r="G169" s="24"/>
      <c r="H169" s="24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18" t="s">
        <v>191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18" t="s">
        <v>192</v>
      </c>
      <c r="B171" s="27"/>
      <c r="C171" s="27"/>
      <c r="D171" s="27"/>
      <c r="E171" s="20"/>
      <c r="F171" s="10"/>
      <c r="G171" s="13"/>
      <c r="H171" s="13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18" t="s">
        <v>193</v>
      </c>
      <c r="B172" s="27"/>
      <c r="C172" s="27"/>
      <c r="D172" s="24"/>
      <c r="E172" s="20"/>
      <c r="F172" s="10"/>
      <c r="G172" s="13"/>
      <c r="H172" s="24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18" t="s">
        <v>194</v>
      </c>
      <c r="B173" s="27"/>
      <c r="C173" s="27"/>
      <c r="D173" s="27"/>
      <c r="E173" s="20"/>
      <c r="F173" s="23"/>
      <c r="G173" s="13"/>
      <c r="H173" s="13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18" t="s">
        <v>195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18" t="s">
        <v>196</v>
      </c>
      <c r="B175" s="27"/>
      <c r="C175" s="27"/>
      <c r="D175" s="27"/>
      <c r="E175" s="20"/>
      <c r="F175" s="10"/>
      <c r="G175" s="24"/>
      <c r="H175" s="24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18" t="s">
        <v>197</v>
      </c>
      <c r="B176" s="27"/>
      <c r="C176" s="27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18" t="s">
        <v>198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18" t="s">
        <v>199</v>
      </c>
      <c r="B178" s="27"/>
      <c r="C178" s="27"/>
      <c r="D178" s="27"/>
      <c r="E178" s="20"/>
      <c r="F178" s="10"/>
      <c r="G178" s="24"/>
      <c r="H178" s="24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18" t="s">
        <v>200</v>
      </c>
      <c r="B179" s="27"/>
      <c r="C179" s="27"/>
      <c r="D179" s="27"/>
      <c r="E179" s="20"/>
      <c r="F179" s="10"/>
      <c r="G179" s="13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18" t="s">
        <v>201</v>
      </c>
      <c r="B180" s="27"/>
      <c r="C180" s="27"/>
      <c r="D180" s="27"/>
      <c r="E180" s="20"/>
      <c r="F180" s="10"/>
      <c r="G180" s="24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18" t="s">
        <v>202</v>
      </c>
      <c r="B181" s="27"/>
      <c r="C181" s="27"/>
      <c r="D181" s="27"/>
      <c r="E181" s="20"/>
      <c r="F181" s="10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18" t="s">
        <v>203</v>
      </c>
      <c r="B182" s="27"/>
      <c r="C182" s="27"/>
      <c r="D182" s="27"/>
      <c r="E182" s="20"/>
      <c r="F182" s="23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18" t="s">
        <v>204</v>
      </c>
      <c r="B183" s="27"/>
      <c r="C183" s="27"/>
      <c r="D183" s="27"/>
      <c r="E183" s="20"/>
      <c r="F183" s="10"/>
      <c r="G183" s="24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18" t="s">
        <v>225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18" t="s">
        <v>226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18" t="s">
        <v>227</v>
      </c>
      <c r="B186" s="27"/>
      <c r="C186" s="27"/>
      <c r="D186" s="27"/>
      <c r="E186" s="20"/>
      <c r="F186" s="23"/>
      <c r="G186" s="13"/>
      <c r="H186" s="13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18" t="s">
        <v>228</v>
      </c>
      <c r="B187" s="27"/>
      <c r="C187" s="27"/>
      <c r="D187" s="27"/>
      <c r="E187" s="20"/>
      <c r="F187" s="23"/>
      <c r="G187" s="13"/>
      <c r="H187" s="13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18" t="s">
        <v>229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18" t="s">
        <v>230</v>
      </c>
      <c r="B189" s="27"/>
      <c r="C189" s="27"/>
      <c r="D189" s="27"/>
      <c r="E189" s="20"/>
      <c r="F189" s="10"/>
      <c r="G189" s="24"/>
      <c r="H189" s="24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18" t="s">
        <v>231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18" t="s">
        <v>232</v>
      </c>
      <c r="B191" s="27"/>
      <c r="C191" s="27"/>
      <c r="D191" s="27"/>
      <c r="E191" s="20"/>
      <c r="F191" s="10"/>
      <c r="G191" s="13"/>
      <c r="H191" s="13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18" t="s">
        <v>233</v>
      </c>
      <c r="B192" s="27"/>
      <c r="C192" s="27"/>
      <c r="D192" s="27"/>
      <c r="E192" s="20"/>
      <c r="F192" s="10"/>
      <c r="G192" s="13"/>
      <c r="H192" s="13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18" t="s">
        <v>234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18" t="s">
        <v>235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18" t="s">
        <v>236</v>
      </c>
      <c r="B195" s="27"/>
      <c r="C195" s="27"/>
      <c r="D195" s="27"/>
      <c r="E195" s="20"/>
      <c r="F195" s="10"/>
      <c r="G195" s="13"/>
      <c r="H195" s="24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18" t="s">
        <v>237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18" t="s">
        <v>238</v>
      </c>
      <c r="B197" s="27"/>
      <c r="C197" s="27"/>
      <c r="D197" s="27"/>
      <c r="E197" s="20"/>
      <c r="F197" s="10"/>
      <c r="G197" s="13"/>
      <c r="H197" s="13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18" t="s">
        <v>239</v>
      </c>
      <c r="B198" s="27"/>
      <c r="C198" s="27"/>
      <c r="D198" s="27"/>
      <c r="E198" s="20"/>
      <c r="F198" s="10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18" t="s">
        <v>240</v>
      </c>
      <c r="B199" s="27"/>
      <c r="C199" s="27"/>
      <c r="D199" s="27"/>
      <c r="E199" s="20"/>
      <c r="F199" s="23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18" t="s">
        <v>241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18" t="s">
        <v>242</v>
      </c>
      <c r="B201" s="27"/>
      <c r="C201" s="27"/>
      <c r="D201" s="27"/>
      <c r="E201" s="20"/>
      <c r="F201" s="10"/>
      <c r="G201" s="24"/>
      <c r="H201" s="24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18" t="s">
        <v>243</v>
      </c>
      <c r="B202" s="27"/>
      <c r="C202" s="27"/>
      <c r="D202" s="27"/>
      <c r="E202" s="20"/>
      <c r="F202" s="23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18" t="s">
        <v>244</v>
      </c>
      <c r="B203" s="27"/>
      <c r="C203" s="27"/>
      <c r="D203" s="27"/>
      <c r="E203" s="20"/>
      <c r="F203" s="10"/>
      <c r="G203" s="13"/>
      <c r="H203" s="13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18" t="s">
        <v>245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18" t="s">
        <v>246</v>
      </c>
      <c r="B205" s="27"/>
      <c r="C205" s="27"/>
      <c r="D205" s="27"/>
      <c r="E205" s="20"/>
      <c r="F205" s="10"/>
      <c r="G205" s="13"/>
      <c r="H205" s="13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18" t="s">
        <v>247</v>
      </c>
      <c r="B206" s="27"/>
      <c r="C206" s="27"/>
      <c r="D206" s="27"/>
      <c r="E206" s="20"/>
      <c r="F206" s="23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18" t="s">
        <v>248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18" t="s">
        <v>249</v>
      </c>
      <c r="B208" s="27"/>
      <c r="C208" s="27"/>
      <c r="D208" s="27"/>
      <c r="E208" s="20"/>
      <c r="F208" s="10"/>
      <c r="G208" s="13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253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254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255</v>
      </c>
      <c r="B211" s="27"/>
      <c r="C211" s="27"/>
      <c r="D211" s="27"/>
      <c r="E211" s="20"/>
      <c r="F211" s="10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256</v>
      </c>
      <c r="B212" s="27"/>
      <c r="C212" s="27"/>
      <c r="D212" s="27"/>
      <c r="E212" s="20"/>
      <c r="F212" s="10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257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258</v>
      </c>
      <c r="B214" s="27"/>
      <c r="C214" s="27"/>
      <c r="D214" s="27"/>
      <c r="E214" s="20"/>
      <c r="F214" s="10"/>
      <c r="G214" s="13"/>
      <c r="H214" s="13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259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260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261</v>
      </c>
      <c r="B217" s="27"/>
      <c r="C217" s="27"/>
      <c r="D217" s="27"/>
      <c r="E217" s="20"/>
      <c r="F217" s="23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262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263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264</v>
      </c>
      <c r="B220" s="27"/>
      <c r="C220" s="27"/>
      <c r="D220" s="27"/>
      <c r="E220" s="20"/>
      <c r="F220" s="10"/>
      <c r="G220" s="13"/>
      <c r="H220" s="13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265</v>
      </c>
      <c r="B221" s="27"/>
      <c r="C221" s="27"/>
      <c r="D221" s="27"/>
      <c r="E221" s="20"/>
      <c r="F221" s="23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266</v>
      </c>
      <c r="B222" s="27"/>
      <c r="C222" s="27"/>
      <c r="D222" s="27"/>
      <c r="E222" s="20"/>
      <c r="F222" s="10"/>
      <c r="G222" s="24"/>
      <c r="H222" s="24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267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268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269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270</v>
      </c>
      <c r="B226" s="27"/>
      <c r="C226" s="27"/>
      <c r="D226" s="27"/>
      <c r="E226" s="20"/>
      <c r="F226" s="23"/>
      <c r="G226" s="13"/>
      <c r="H226" s="13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271</v>
      </c>
      <c r="B227" s="27"/>
      <c r="C227" s="27"/>
      <c r="D227" s="27"/>
      <c r="E227" s="20"/>
      <c r="F227" s="10"/>
      <c r="G227" s="24"/>
      <c r="H227" s="24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272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273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274</v>
      </c>
      <c r="B230" s="27"/>
      <c r="C230" s="27"/>
      <c r="D230" s="27"/>
      <c r="E230" s="20"/>
      <c r="F230" s="10"/>
      <c r="G230" s="24"/>
      <c r="H230" s="24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275</v>
      </c>
      <c r="B231" s="27"/>
      <c r="C231" s="27"/>
      <c r="D231" s="27"/>
      <c r="E231" s="20"/>
      <c r="F231" s="10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276</v>
      </c>
      <c r="B232" s="27"/>
      <c r="C232" s="27"/>
      <c r="D232" s="27"/>
      <c r="E232" s="20"/>
      <c r="F232" s="10"/>
      <c r="G232" s="24"/>
      <c r="H232" s="24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277</v>
      </c>
      <c r="B233" s="27"/>
      <c r="C233" s="27"/>
      <c r="D233" s="27"/>
      <c r="E233" s="20"/>
      <c r="F233" s="10"/>
      <c r="G233" s="24"/>
      <c r="H233" s="24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278</v>
      </c>
      <c r="B234" s="27"/>
      <c r="C234" s="27"/>
      <c r="D234" s="27"/>
      <c r="E234" s="20"/>
      <c r="F234" s="10"/>
      <c r="G234" s="24"/>
      <c r="H234" s="24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279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280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281</v>
      </c>
      <c r="B237" s="27"/>
      <c r="C237" s="27"/>
      <c r="D237" s="27"/>
      <c r="E237" s="20"/>
      <c r="F237" s="23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282</v>
      </c>
      <c r="B238" s="27"/>
      <c r="C238" s="27"/>
      <c r="D238" s="24"/>
      <c r="E238" s="20"/>
      <c r="F238" s="10"/>
      <c r="G238" s="24"/>
      <c r="H238" s="24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283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284</v>
      </c>
      <c r="B240" s="27"/>
      <c r="C240" s="27"/>
      <c r="D240" s="27"/>
      <c r="E240" s="20"/>
      <c r="F240" s="23"/>
      <c r="G240" s="13"/>
      <c r="H240" s="24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285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286</v>
      </c>
      <c r="B242" s="27"/>
      <c r="C242" s="27"/>
      <c r="D242" s="27"/>
      <c r="E242" s="20"/>
      <c r="F242" s="10"/>
      <c r="G242" s="24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287</v>
      </c>
      <c r="B243" s="27"/>
      <c r="C243" s="27"/>
      <c r="D243" s="27"/>
      <c r="E243" s="20"/>
      <c r="F243" s="23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288</v>
      </c>
      <c r="B244" s="27"/>
      <c r="C244" s="27"/>
      <c r="D244" s="27"/>
      <c r="E244" s="20"/>
      <c r="F244" s="10"/>
      <c r="G244" s="13"/>
      <c r="H244" s="13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289</v>
      </c>
      <c r="B245" s="27"/>
      <c r="C245" s="27"/>
      <c r="D245" s="27"/>
      <c r="E245" s="20"/>
      <c r="F245" s="23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290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291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292</v>
      </c>
      <c r="B248" s="27"/>
      <c r="C248" s="27"/>
      <c r="D248" s="27"/>
      <c r="E248" s="20"/>
      <c r="F248" s="23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293</v>
      </c>
      <c r="B249" s="27"/>
      <c r="C249" s="27"/>
      <c r="D249" s="27"/>
      <c r="E249" s="20"/>
      <c r="F249" s="10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294</v>
      </c>
      <c r="B250" s="27"/>
      <c r="C250" s="27"/>
      <c r="D250" s="27"/>
      <c r="E250" s="20"/>
      <c r="F250" s="23"/>
      <c r="G250" s="13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295</v>
      </c>
      <c r="B251" s="27"/>
      <c r="C251" s="27"/>
      <c r="D251" s="27"/>
      <c r="E251" s="20"/>
      <c r="F251" s="10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296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297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298</v>
      </c>
      <c r="B254" s="27"/>
      <c r="C254" s="27"/>
      <c r="D254" s="27"/>
      <c r="E254" s="20"/>
      <c r="F254" s="10"/>
      <c r="G254" s="13"/>
      <c r="H254" s="24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299</v>
      </c>
      <c r="B255" s="27"/>
      <c r="C255" s="27"/>
      <c r="D255" s="27"/>
      <c r="E255" s="20"/>
      <c r="F255" s="23"/>
      <c r="G255" s="13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300</v>
      </c>
      <c r="B256" s="27"/>
      <c r="C256" s="27"/>
      <c r="D256" s="27"/>
      <c r="E256" s="20"/>
      <c r="F256" s="10"/>
      <c r="G256" s="24"/>
      <c r="H256" s="24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301</v>
      </c>
      <c r="B257" s="27"/>
      <c r="C257" s="27"/>
      <c r="D257" s="27"/>
      <c r="E257" s="20"/>
      <c r="F257" s="10"/>
      <c r="G257" s="13"/>
      <c r="H257" s="13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302</v>
      </c>
      <c r="B258" s="27"/>
      <c r="C258" s="27"/>
      <c r="D258" s="27"/>
      <c r="E258" s="20"/>
      <c r="F258" s="23"/>
      <c r="G258" s="13"/>
      <c r="H258" s="13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303</v>
      </c>
      <c r="B259" s="27"/>
      <c r="C259" s="27"/>
      <c r="D259" s="27"/>
      <c r="E259" s="20"/>
      <c r="F259" s="23"/>
      <c r="G259" s="13"/>
      <c r="H259" s="13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304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305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306</v>
      </c>
      <c r="B262" s="27"/>
      <c r="C262" s="27"/>
      <c r="D262" s="27"/>
      <c r="E262" s="20"/>
      <c r="F262" s="10"/>
      <c r="G262" s="24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307</v>
      </c>
      <c r="B263" s="27"/>
      <c r="C263" s="27"/>
      <c r="D263" s="27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308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309</v>
      </c>
      <c r="B265" s="27"/>
      <c r="C265" s="27"/>
      <c r="D265" s="27"/>
      <c r="E265" s="20"/>
      <c r="F265" s="10"/>
      <c r="G265" s="24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310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311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312</v>
      </c>
      <c r="B268" s="27"/>
      <c r="C268" s="27"/>
      <c r="D268" s="27"/>
      <c r="E268" s="20"/>
      <c r="F268" s="10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313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314</v>
      </c>
      <c r="B270" s="27"/>
      <c r="C270" s="27"/>
      <c r="D270" s="27"/>
      <c r="E270" s="20"/>
      <c r="F270" s="10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315</v>
      </c>
      <c r="B271" s="27"/>
      <c r="C271" s="27"/>
      <c r="D271" s="27"/>
      <c r="E271" s="20"/>
      <c r="F271" s="10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316</v>
      </c>
      <c r="B272" s="27"/>
      <c r="C272" s="27"/>
      <c r="D272" s="27"/>
      <c r="E272" s="20"/>
      <c r="F272" s="23"/>
      <c r="G272" s="13"/>
      <c r="H272" s="13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317</v>
      </c>
      <c r="B273" s="27"/>
      <c r="C273" s="27"/>
      <c r="D273" s="27"/>
      <c r="E273" s="20"/>
      <c r="F273" s="10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318</v>
      </c>
      <c r="B274" s="27"/>
      <c r="C274" s="27"/>
      <c r="D274" s="27"/>
      <c r="E274" s="20"/>
      <c r="F274" s="10"/>
      <c r="G274" s="24"/>
      <c r="H274" s="24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319</v>
      </c>
      <c r="B275" s="27"/>
      <c r="C275" s="27"/>
      <c r="D275" s="27"/>
      <c r="E275" s="20"/>
      <c r="F275" s="10"/>
      <c r="G275" s="13"/>
      <c r="H275" s="13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320</v>
      </c>
      <c r="B276" s="27"/>
      <c r="C276" s="10"/>
      <c r="D276" s="24"/>
      <c r="E276" s="20"/>
      <c r="F276" s="10"/>
      <c r="G276" s="24"/>
      <c r="H276" s="24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321</v>
      </c>
      <c r="B277" s="27"/>
      <c r="C277" s="10"/>
      <c r="D277" s="24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322</v>
      </c>
      <c r="B278" s="27"/>
      <c r="C278" s="27"/>
      <c r="D278" s="27"/>
      <c r="E278" s="20"/>
      <c r="F278" s="10"/>
      <c r="G278" s="24"/>
      <c r="H278" s="24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323</v>
      </c>
      <c r="B279" s="27"/>
      <c r="C279" s="10"/>
      <c r="D279" s="24"/>
      <c r="E279" s="20"/>
      <c r="F279" s="10"/>
      <c r="G279" s="24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324</v>
      </c>
      <c r="B280" s="27"/>
      <c r="C280" s="27"/>
      <c r="D280" s="27"/>
      <c r="E280" s="20"/>
      <c r="F280" s="10"/>
      <c r="G280" s="13"/>
      <c r="H280" s="13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325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326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327</v>
      </c>
      <c r="B283" s="27"/>
      <c r="C283" s="27"/>
      <c r="D283" s="27"/>
      <c r="E283" s="20"/>
      <c r="F283" s="10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328</v>
      </c>
      <c r="B284" s="27"/>
      <c r="C284" s="27"/>
      <c r="D284" s="27"/>
      <c r="E284" s="20"/>
      <c r="F284" s="10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329</v>
      </c>
      <c r="B285" s="27"/>
      <c r="C285" s="27"/>
      <c r="D285" s="27"/>
      <c r="E285" s="20"/>
      <c r="F285" s="10"/>
      <c r="G285" s="24"/>
      <c r="H285" s="24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330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331</v>
      </c>
      <c r="B287" s="27"/>
      <c r="C287" s="27"/>
      <c r="D287" s="27"/>
      <c r="E287" s="20"/>
      <c r="F287" s="10"/>
      <c r="G287" s="24"/>
      <c r="H287" s="24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332</v>
      </c>
      <c r="B288" s="27"/>
      <c r="C288" s="27"/>
      <c r="D288" s="27"/>
      <c r="E288" s="20"/>
      <c r="F288" s="10"/>
      <c r="G288" s="13"/>
      <c r="H288" s="13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333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334</v>
      </c>
      <c r="B290" s="27"/>
      <c r="C290" s="27"/>
      <c r="D290" s="27"/>
      <c r="E290" s="20"/>
      <c r="F290" s="10"/>
      <c r="G290" s="13"/>
      <c r="H290" s="13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335</v>
      </c>
      <c r="B291" s="27"/>
      <c r="C291" s="27"/>
      <c r="D291" s="27"/>
      <c r="E291" s="20"/>
      <c r="F291" s="10"/>
      <c r="G291" s="24"/>
      <c r="H291" s="24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336</v>
      </c>
      <c r="B292" s="27"/>
      <c r="C292" s="27"/>
      <c r="D292" s="27"/>
      <c r="E292" s="20"/>
      <c r="F292" s="10"/>
      <c r="G292" s="13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337</v>
      </c>
      <c r="B293" s="27"/>
      <c r="C293" s="27"/>
      <c r="D293" s="27"/>
      <c r="E293" s="20"/>
      <c r="F293" s="10"/>
      <c r="G293" s="24"/>
      <c r="H293" s="24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338</v>
      </c>
      <c r="B294" s="27"/>
      <c r="C294" s="27"/>
      <c r="D294" s="27"/>
      <c r="E294" s="20"/>
      <c r="F294" s="10"/>
      <c r="G294" s="24"/>
      <c r="H294" s="24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339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340</v>
      </c>
      <c r="B296" s="27"/>
      <c r="C296" s="27"/>
      <c r="D296" s="27"/>
      <c r="E296" s="20"/>
      <c r="F296" s="10"/>
      <c r="G296" s="13"/>
      <c r="H296" s="24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341</v>
      </c>
      <c r="B297" s="27"/>
      <c r="C297" s="27"/>
      <c r="D297" s="27"/>
      <c r="E297" s="20"/>
      <c r="F297" s="10"/>
      <c r="G297" s="24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342</v>
      </c>
      <c r="B298" s="27"/>
      <c r="C298" s="27"/>
      <c r="D298" s="27"/>
      <c r="E298" s="20"/>
      <c r="F298" s="10"/>
      <c r="G298" s="24"/>
      <c r="H298" s="24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343</v>
      </c>
      <c r="B299" s="27"/>
      <c r="C299" s="27"/>
      <c r="D299" s="27"/>
      <c r="E299" s="20"/>
      <c r="F299" s="23"/>
      <c r="G299" s="13"/>
      <c r="H299" s="13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344</v>
      </c>
      <c r="B300" s="27"/>
      <c r="C300" s="27"/>
      <c r="D300" s="27"/>
      <c r="E300" s="20"/>
      <c r="F300" s="23"/>
      <c r="G300" s="24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345</v>
      </c>
      <c r="B301" s="27"/>
      <c r="C301" s="27"/>
      <c r="D301" s="27"/>
      <c r="E301" s="20"/>
      <c r="F301" s="10"/>
      <c r="G301" s="13"/>
      <c r="H301" s="13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346</v>
      </c>
      <c r="B302" s="27"/>
      <c r="C302" s="27"/>
      <c r="D302" s="27"/>
      <c r="E302" s="20"/>
      <c r="F302" s="10"/>
      <c r="G302" s="13"/>
      <c r="H302" s="13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347</v>
      </c>
      <c r="B303" s="27"/>
      <c r="C303" s="27"/>
      <c r="D303" s="27"/>
      <c r="E303" s="20"/>
      <c r="F303" s="10"/>
      <c r="G303" s="13"/>
      <c r="H303" s="13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348</v>
      </c>
      <c r="B304" s="27"/>
      <c r="C304" s="27"/>
      <c r="D304" s="27"/>
      <c r="E304" s="20"/>
      <c r="F304" s="10"/>
      <c r="G304" s="13"/>
      <c r="H304" s="13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349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350</v>
      </c>
      <c r="B306" s="27"/>
      <c r="C306" s="27"/>
      <c r="D306" s="27"/>
      <c r="E306" s="20"/>
      <c r="F306" s="23"/>
      <c r="G306" s="13"/>
      <c r="H306" s="13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351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352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353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354</v>
      </c>
      <c r="B310" s="27"/>
      <c r="C310" s="27"/>
      <c r="D310" s="27"/>
      <c r="E310" s="20"/>
      <c r="F310" s="10"/>
      <c r="G310" s="13"/>
      <c r="H310" s="13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355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356</v>
      </c>
      <c r="B312" s="27"/>
      <c r="C312" s="27"/>
      <c r="D312" s="27"/>
      <c r="E312" s="20"/>
      <c r="F312" s="10"/>
      <c r="G312" s="13"/>
      <c r="H312" s="13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357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358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359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360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361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362</v>
      </c>
      <c r="B318" s="27"/>
      <c r="C318" s="27"/>
      <c r="D318" s="27"/>
      <c r="E318" s="20"/>
      <c r="F318" s="23"/>
      <c r="G318" s="13"/>
      <c r="H318" s="13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363</v>
      </c>
      <c r="B319" s="27"/>
      <c r="C319" s="27"/>
      <c r="D319" s="27"/>
      <c r="E319" s="20"/>
      <c r="F319" s="23"/>
      <c r="G319" s="13"/>
      <c r="H319" s="13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364</v>
      </c>
      <c r="B320" s="27"/>
      <c r="C320" s="27"/>
      <c r="D320" s="27"/>
      <c r="E320" s="20"/>
      <c r="F320" s="10"/>
      <c r="G320" s="13"/>
      <c r="H320" s="24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365</v>
      </c>
      <c r="B321" s="27"/>
      <c r="C321" s="27"/>
      <c r="D321" s="27"/>
      <c r="E321" s="20"/>
      <c r="F321" s="10"/>
      <c r="G321" s="13"/>
      <c r="H321" s="13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366</v>
      </c>
      <c r="B322" s="27"/>
      <c r="C322" s="27"/>
      <c r="D322" s="27"/>
      <c r="E322" s="20"/>
      <c r="F322" s="23"/>
      <c r="G322" s="13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367</v>
      </c>
      <c r="B323" s="27"/>
      <c r="C323" s="27"/>
      <c r="D323" s="27"/>
      <c r="E323" s="20"/>
      <c r="F323" s="10"/>
      <c r="G323" s="13"/>
      <c r="H323" s="13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368</v>
      </c>
      <c r="B324" s="27"/>
      <c r="C324" s="27"/>
      <c r="D324" s="27"/>
      <c r="E324" s="20"/>
      <c r="F324" s="10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369</v>
      </c>
      <c r="B325" s="27"/>
      <c r="C325" s="27"/>
      <c r="D325" s="27"/>
      <c r="E325" s="20"/>
      <c r="F325" s="23"/>
      <c r="G325" s="13"/>
      <c r="H325" s="24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370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371</v>
      </c>
      <c r="B327" s="27"/>
      <c r="C327" s="27"/>
      <c r="D327" s="24"/>
      <c r="E327" s="20"/>
      <c r="F327" s="10"/>
      <c r="G327" s="24"/>
      <c r="H327" s="24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372</v>
      </c>
      <c r="B328" s="27"/>
      <c r="C328" s="27"/>
      <c r="D328" s="27"/>
      <c r="E328" s="20"/>
      <c r="F328" s="23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373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374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375</v>
      </c>
      <c r="B331" s="27"/>
      <c r="C331" s="27"/>
      <c r="D331" s="27"/>
      <c r="E331" s="20"/>
      <c r="F331" s="10"/>
      <c r="G331" s="24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376</v>
      </c>
      <c r="B332" s="27"/>
      <c r="C332" s="27"/>
      <c r="D332" s="27"/>
      <c r="E332" s="20"/>
      <c r="F332" s="10"/>
      <c r="G332" s="24"/>
      <c r="H332" s="24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377</v>
      </c>
      <c r="B333" s="27"/>
      <c r="C333" s="27"/>
      <c r="D333" s="27"/>
      <c r="E333" s="20"/>
      <c r="F333" s="23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378</v>
      </c>
      <c r="B334" s="27"/>
      <c r="C334" s="27"/>
      <c r="D334" s="27"/>
      <c r="E334" s="20"/>
      <c r="F334" s="10"/>
      <c r="G334" s="13"/>
      <c r="H334" s="24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379</v>
      </c>
      <c r="B335" s="27"/>
      <c r="C335" s="27"/>
      <c r="D335" s="27"/>
      <c r="E335" s="20"/>
      <c r="F335" s="10"/>
      <c r="G335" s="13"/>
      <c r="H335" s="24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380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381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382</v>
      </c>
      <c r="B338" s="27"/>
      <c r="C338" s="27"/>
      <c r="D338" s="27"/>
      <c r="E338" s="20"/>
      <c r="F338" s="10"/>
      <c r="G338" s="24"/>
      <c r="H338" s="24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383</v>
      </c>
      <c r="B339" s="27"/>
      <c r="C339" s="27"/>
      <c r="D339" s="27"/>
      <c r="E339" s="20"/>
      <c r="F339" s="10"/>
      <c r="G339" s="24"/>
      <c r="H339" s="24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384</v>
      </c>
      <c r="B340" s="27"/>
      <c r="C340" s="27"/>
      <c r="D340" s="27"/>
      <c r="E340" s="20"/>
      <c r="F340" s="10"/>
      <c r="G340" s="24"/>
      <c r="H340" s="24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385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386</v>
      </c>
      <c r="B342" s="27"/>
      <c r="C342" s="27"/>
      <c r="D342" s="27"/>
      <c r="E342" s="20"/>
      <c r="F342" s="10"/>
      <c r="G342" s="24"/>
      <c r="H342" s="24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387</v>
      </c>
      <c r="B343" s="27"/>
      <c r="C343" s="27"/>
      <c r="D343" s="27"/>
      <c r="E343" s="20"/>
      <c r="F343" s="10"/>
      <c r="G343" s="24"/>
      <c r="H343" s="24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388</v>
      </c>
      <c r="B344" s="27"/>
      <c r="C344" s="27"/>
      <c r="D344" s="27"/>
      <c r="E344" s="20"/>
      <c r="F344" s="10"/>
      <c r="G344" s="24"/>
      <c r="H344" s="24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389</v>
      </c>
      <c r="B345" s="27"/>
      <c r="C345" s="27"/>
      <c r="D345" s="27"/>
      <c r="E345" s="20"/>
      <c r="F345" s="10"/>
      <c r="G345" s="24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390</v>
      </c>
      <c r="B346" s="27"/>
      <c r="C346" s="27"/>
      <c r="D346" s="27"/>
      <c r="E346" s="20"/>
      <c r="F346" s="10"/>
      <c r="G346" s="24"/>
      <c r="H346" s="24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391</v>
      </c>
      <c r="B347" s="27"/>
      <c r="C347" s="27"/>
      <c r="D347" s="27"/>
      <c r="E347" s="20"/>
      <c r="F347" s="10"/>
      <c r="G347" s="24"/>
      <c r="H347" s="24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392</v>
      </c>
      <c r="B348" s="27"/>
      <c r="C348" s="27"/>
      <c r="D348" s="27"/>
      <c r="E348" s="20"/>
      <c r="F348" s="10"/>
      <c r="G348" s="24"/>
      <c r="H348" s="24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393</v>
      </c>
      <c r="B349" s="27"/>
      <c r="C349" s="27"/>
      <c r="D349" s="27"/>
      <c r="E349" s="20"/>
      <c r="F349" s="10"/>
      <c r="G349" s="24"/>
      <c r="H349" s="24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394</v>
      </c>
      <c r="B350" s="27"/>
      <c r="C350" s="27"/>
      <c r="D350" s="27"/>
      <c r="E350" s="20"/>
      <c r="F350" s="10"/>
      <c r="G350" s="24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395</v>
      </c>
      <c r="B351" s="27"/>
      <c r="C351" s="27"/>
      <c r="D351" s="27"/>
      <c r="E351" s="20"/>
      <c r="F351" s="10"/>
      <c r="G351" s="24"/>
      <c r="H351" s="24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396</v>
      </c>
      <c r="B352" s="27"/>
      <c r="C352" s="27"/>
      <c r="D352" s="27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397</v>
      </c>
      <c r="B353" s="27"/>
      <c r="C353" s="27"/>
      <c r="D353" s="27"/>
      <c r="E353" s="20"/>
      <c r="F353" s="10"/>
      <c r="G353" s="24"/>
      <c r="H353" s="24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398</v>
      </c>
      <c r="B354" s="27"/>
      <c r="C354" s="27"/>
      <c r="D354" s="27"/>
      <c r="E354" s="20"/>
      <c r="F354" s="10"/>
      <c r="G354" s="24"/>
      <c r="H354" s="24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399</v>
      </c>
      <c r="B355" s="27"/>
      <c r="C355" s="27"/>
      <c r="D355" s="27"/>
      <c r="E355" s="20"/>
      <c r="F355" s="10"/>
      <c r="G355" s="24"/>
      <c r="H355" s="24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400</v>
      </c>
      <c r="B356" s="27"/>
      <c r="C356" s="27"/>
      <c r="D356" s="27"/>
      <c r="E356" s="20"/>
      <c r="F356" s="23"/>
      <c r="G356" s="13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401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402</v>
      </c>
      <c r="B358" s="27"/>
      <c r="C358" s="27"/>
      <c r="D358" s="27"/>
      <c r="E358" s="20"/>
      <c r="F358" s="10"/>
      <c r="G358" s="24"/>
      <c r="H358" s="24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403</v>
      </c>
      <c r="B359" s="27"/>
      <c r="C359" s="27"/>
      <c r="D359" s="27"/>
      <c r="E359" s="20"/>
      <c r="F359" s="10"/>
      <c r="G359" s="24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404</v>
      </c>
      <c r="B360" s="27"/>
      <c r="C360" s="27"/>
      <c r="D360" s="27"/>
      <c r="E360" s="20"/>
      <c r="F360" s="10"/>
      <c r="G360" s="24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405</v>
      </c>
      <c r="B361" s="27"/>
      <c r="C361" s="27"/>
      <c r="D361" s="27"/>
      <c r="E361" s="20"/>
      <c r="F361" s="10"/>
      <c r="G361" s="24"/>
      <c r="H361" s="24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406</v>
      </c>
      <c r="B362" s="47"/>
      <c r="C362" s="47"/>
      <c r="D362" s="48"/>
      <c r="E362" s="20"/>
      <c r="F362" s="49"/>
      <c r="G362" s="50"/>
      <c r="H362" s="50"/>
      <c r="I362" s="49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407</v>
      </c>
      <c r="B363" s="47"/>
      <c r="C363" s="47"/>
      <c r="D363" s="48"/>
      <c r="E363" s="20"/>
      <c r="F363" s="49"/>
      <c r="G363" s="50"/>
      <c r="H363" s="50"/>
      <c r="I363" s="49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408</v>
      </c>
      <c r="B364" s="47"/>
      <c r="C364" s="47"/>
      <c r="D364" s="48"/>
      <c r="E364" s="20"/>
      <c r="F364" s="49"/>
      <c r="G364" s="50"/>
      <c r="H364" s="50"/>
      <c r="I364" s="49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409</v>
      </c>
      <c r="B365" s="47"/>
      <c r="C365" s="47"/>
      <c r="D365" s="48"/>
      <c r="E365" s="20"/>
      <c r="F365" s="49"/>
      <c r="G365" s="50"/>
      <c r="H365" s="50"/>
      <c r="I365" s="49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410</v>
      </c>
      <c r="B366" s="47"/>
      <c r="C366" s="47"/>
      <c r="D366" s="48"/>
      <c r="E366" s="20"/>
      <c r="F366" s="49"/>
      <c r="G366" s="50"/>
      <c r="H366" s="50"/>
      <c r="I366" s="49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411</v>
      </c>
      <c r="B367" s="47"/>
      <c r="C367" s="47"/>
      <c r="D367" s="48"/>
      <c r="E367" s="20"/>
      <c r="F367" s="49"/>
      <c r="G367" s="50"/>
      <c r="H367" s="50"/>
      <c r="I367" s="49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412</v>
      </c>
      <c r="B368" s="47"/>
      <c r="C368" s="47"/>
      <c r="D368" s="48"/>
      <c r="E368" s="20"/>
      <c r="F368" s="49"/>
      <c r="G368" s="50"/>
      <c r="H368" s="50"/>
      <c r="I368" s="49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413</v>
      </c>
      <c r="B369" s="47"/>
      <c r="C369" s="47"/>
      <c r="D369" s="48"/>
      <c r="E369" s="20"/>
      <c r="F369" s="49"/>
      <c r="G369" s="50"/>
      <c r="H369" s="50"/>
      <c r="I369" s="49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414</v>
      </c>
      <c r="B370" s="47"/>
      <c r="C370" s="47"/>
      <c r="D370" s="48"/>
      <c r="E370" s="20"/>
      <c r="F370" s="49"/>
      <c r="G370" s="50"/>
      <c r="H370" s="50"/>
      <c r="I370" s="49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415</v>
      </c>
      <c r="B371" s="47"/>
      <c r="C371" s="47"/>
      <c r="D371" s="48"/>
      <c r="E371" s="20"/>
      <c r="F371" s="49"/>
      <c r="G371" s="50"/>
      <c r="H371" s="50"/>
      <c r="I371" s="49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416</v>
      </c>
      <c r="B372" s="47"/>
      <c r="C372" s="47"/>
      <c r="D372" s="48"/>
      <c r="E372" s="20"/>
      <c r="F372" s="49"/>
      <c r="G372" s="50"/>
      <c r="H372" s="50"/>
      <c r="I372" s="49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417</v>
      </c>
      <c r="B373" s="47"/>
      <c r="C373" s="47"/>
      <c r="D373" s="48"/>
      <c r="E373" s="20"/>
      <c r="F373" s="49"/>
      <c r="G373" s="50"/>
      <c r="H373" s="50"/>
      <c r="I373" s="49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418</v>
      </c>
      <c r="B374" s="47"/>
      <c r="C374" s="47"/>
      <c r="D374" s="48"/>
      <c r="E374" s="20"/>
      <c r="F374" s="49"/>
      <c r="G374" s="50"/>
      <c r="H374" s="50"/>
      <c r="I374" s="49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419</v>
      </c>
      <c r="B375" s="47"/>
      <c r="C375" s="47"/>
      <c r="D375" s="48"/>
      <c r="E375" s="20"/>
      <c r="F375" s="49"/>
      <c r="G375" s="50"/>
      <c r="H375" s="50"/>
      <c r="I375" s="49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420</v>
      </c>
      <c r="B376" s="47"/>
      <c r="C376" s="47"/>
      <c r="D376" s="48"/>
      <c r="E376" s="20"/>
      <c r="F376" s="49"/>
      <c r="G376" s="50"/>
      <c r="H376" s="50"/>
      <c r="I376" s="49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421</v>
      </c>
      <c r="B377" s="47"/>
      <c r="C377" s="47"/>
      <c r="D377" s="48"/>
      <c r="E377" s="20"/>
      <c r="F377" s="49"/>
      <c r="G377" s="50"/>
      <c r="H377" s="50"/>
      <c r="I377" s="49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422</v>
      </c>
      <c r="B378" s="47"/>
      <c r="C378" s="47"/>
      <c r="D378" s="48"/>
      <c r="E378" s="20"/>
      <c r="F378" s="49"/>
      <c r="G378" s="50"/>
      <c r="H378" s="50"/>
      <c r="I378" s="49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423</v>
      </c>
      <c r="B379" s="47"/>
      <c r="C379" s="47"/>
      <c r="D379" s="48"/>
      <c r="E379" s="20"/>
      <c r="F379" s="49"/>
      <c r="G379" s="50"/>
      <c r="H379" s="50"/>
      <c r="I379" s="49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424</v>
      </c>
      <c r="B380" s="47"/>
      <c r="C380" s="47"/>
      <c r="D380" s="48"/>
      <c r="E380" s="20"/>
      <c r="F380" s="49"/>
      <c r="G380" s="50"/>
      <c r="H380" s="50"/>
      <c r="I380" s="49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425</v>
      </c>
      <c r="B381" s="47"/>
      <c r="C381" s="47"/>
      <c r="D381" s="48"/>
      <c r="E381" s="20"/>
      <c r="F381" s="49"/>
      <c r="G381" s="50"/>
      <c r="H381" s="50"/>
      <c r="I381" s="49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51"/>
      <c r="B382" s="52"/>
      <c r="C382" s="52"/>
      <c r="D382" s="53"/>
      <c r="E382" s="20"/>
      <c r="F382" s="54"/>
      <c r="G382" s="55"/>
      <c r="H382" s="55"/>
      <c r="I382" s="54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51"/>
      <c r="B383" s="52"/>
      <c r="C383" s="52"/>
      <c r="D383" s="53"/>
      <c r="E383" s="20"/>
      <c r="F383" s="54"/>
      <c r="G383" s="55"/>
      <c r="H383" s="55"/>
      <c r="I383" s="54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51"/>
      <c r="B384" s="52"/>
      <c r="C384" s="52"/>
      <c r="D384" s="53"/>
      <c r="E384" s="20"/>
      <c r="F384" s="54"/>
      <c r="G384" s="55"/>
      <c r="H384" s="55"/>
      <c r="I384" s="54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51"/>
      <c r="B385" s="52"/>
      <c r="C385" s="52"/>
      <c r="D385" s="53"/>
      <c r="E385" s="20"/>
      <c r="F385" s="54"/>
      <c r="G385" s="55"/>
      <c r="H385" s="55"/>
      <c r="I385" s="54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51"/>
      <c r="B386" s="52"/>
      <c r="C386" s="52"/>
      <c r="D386" s="53"/>
      <c r="E386" s="20"/>
      <c r="F386" s="54"/>
      <c r="G386" s="55"/>
      <c r="H386" s="55"/>
      <c r="I386" s="54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51"/>
      <c r="B387" s="52"/>
      <c r="C387" s="52"/>
      <c r="D387" s="53"/>
      <c r="E387" s="20"/>
      <c r="F387" s="54"/>
      <c r="G387" s="55"/>
      <c r="H387" s="55"/>
      <c r="I387" s="54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51"/>
      <c r="B388" s="52"/>
      <c r="C388" s="52"/>
      <c r="D388" s="53"/>
      <c r="E388" s="20"/>
      <c r="F388" s="54"/>
      <c r="G388" s="55"/>
      <c r="H388" s="55"/>
      <c r="I388" s="54"/>
    </row>
    <row r="389" ht="22.5" customHeight="1">
      <c r="A389" s="51"/>
      <c r="B389" s="52"/>
      <c r="C389" s="52"/>
      <c r="D389" s="53"/>
      <c r="E389" s="20"/>
      <c r="F389" s="54"/>
      <c r="G389" s="55"/>
      <c r="H389" s="55"/>
      <c r="I389" s="54"/>
    </row>
    <row r="390" ht="22.5" customHeight="1">
      <c r="A390" s="51"/>
      <c r="B390" s="52"/>
      <c r="C390" s="52"/>
      <c r="D390" s="53"/>
      <c r="E390" s="20"/>
      <c r="F390" s="54"/>
      <c r="G390" s="55"/>
      <c r="H390" s="55"/>
      <c r="I390" s="54"/>
    </row>
    <row r="391" ht="22.5" customHeight="1">
      <c r="A391" s="51"/>
      <c r="B391" s="52"/>
      <c r="C391" s="52"/>
      <c r="D391" s="53"/>
      <c r="E391" s="20"/>
      <c r="F391" s="54"/>
      <c r="G391" s="55"/>
      <c r="H391" s="55"/>
      <c r="I391" s="54"/>
    </row>
    <row r="392" ht="22.5" customHeight="1">
      <c r="A392" s="51"/>
      <c r="B392" s="52"/>
      <c r="C392" s="52"/>
      <c r="D392" s="53"/>
      <c r="E392" s="20"/>
      <c r="F392" s="54"/>
      <c r="G392" s="55"/>
      <c r="H392" s="55"/>
      <c r="I392" s="54"/>
    </row>
    <row r="393" ht="22.5" customHeight="1">
      <c r="A393" s="51"/>
      <c r="B393" s="52"/>
      <c r="C393" s="52"/>
      <c r="D393" s="53"/>
      <c r="E393" s="20"/>
      <c r="F393" s="54"/>
      <c r="G393" s="55"/>
      <c r="H393" s="55"/>
      <c r="I393" s="54"/>
    </row>
    <row r="394" ht="22.5" customHeight="1">
      <c r="A394" s="51"/>
      <c r="B394" s="52"/>
      <c r="C394" s="52"/>
      <c r="D394" s="53"/>
      <c r="E394" s="20"/>
      <c r="F394" s="54"/>
      <c r="G394" s="55"/>
      <c r="H394" s="55"/>
      <c r="I394" s="54"/>
    </row>
    <row r="395" ht="22.5" customHeight="1">
      <c r="A395" s="51"/>
      <c r="B395" s="52"/>
      <c r="C395" s="52"/>
      <c r="D395" s="53"/>
      <c r="E395" s="20"/>
      <c r="F395" s="54"/>
      <c r="G395" s="55"/>
      <c r="H395" s="55"/>
      <c r="I395" s="54"/>
    </row>
    <row r="396" ht="22.5" customHeight="1">
      <c r="A396" s="51"/>
      <c r="B396" s="52"/>
      <c r="C396" s="52"/>
      <c r="D396" s="53"/>
      <c r="E396" s="20"/>
      <c r="F396" s="54"/>
      <c r="G396" s="55"/>
      <c r="H396" s="55"/>
      <c r="I396" s="54"/>
    </row>
    <row r="397" ht="22.5" customHeight="1">
      <c r="A397" s="51"/>
      <c r="B397" s="52"/>
      <c r="C397" s="52"/>
      <c r="D397" s="53"/>
      <c r="E397" s="20"/>
      <c r="F397" s="54"/>
      <c r="G397" s="55"/>
      <c r="H397" s="55"/>
      <c r="I397" s="54"/>
    </row>
    <row r="398" ht="22.5" customHeight="1">
      <c r="A398" s="51"/>
      <c r="B398" s="52"/>
      <c r="C398" s="52"/>
      <c r="D398" s="53"/>
      <c r="E398" s="20"/>
      <c r="F398" s="54"/>
      <c r="G398" s="55"/>
      <c r="H398" s="55"/>
      <c r="I398" s="54"/>
    </row>
    <row r="399" ht="22.5" customHeight="1">
      <c r="A399" s="51"/>
      <c r="B399" s="52"/>
      <c r="C399" s="52"/>
      <c r="D399" s="53"/>
      <c r="E399" s="20"/>
      <c r="F399" s="54"/>
      <c r="G399" s="55"/>
      <c r="H399" s="55"/>
      <c r="I399" s="54"/>
    </row>
    <row r="400" ht="22.5" customHeight="1">
      <c r="A400" s="51"/>
      <c r="B400" s="52"/>
      <c r="C400" s="52"/>
      <c r="D400" s="53"/>
      <c r="E400" s="20"/>
      <c r="F400" s="54"/>
      <c r="G400" s="55"/>
      <c r="H400" s="55"/>
      <c r="I400" s="54"/>
    </row>
    <row r="401" ht="22.5" customHeight="1">
      <c r="A401" s="51"/>
      <c r="B401" s="52"/>
      <c r="C401" s="52"/>
      <c r="D401" s="53"/>
      <c r="E401" s="20"/>
      <c r="F401" s="54"/>
      <c r="G401" s="55"/>
      <c r="H401" s="55"/>
      <c r="I401" s="54"/>
    </row>
    <row r="402" ht="22.5" customHeight="1">
      <c r="A402" s="51"/>
      <c r="B402" s="52"/>
      <c r="C402" s="52"/>
      <c r="D402" s="53"/>
      <c r="E402" s="20"/>
      <c r="F402" s="54"/>
      <c r="G402" s="55"/>
      <c r="H402" s="55"/>
      <c r="I402" s="54"/>
    </row>
    <row r="403" ht="22.5" customHeight="1">
      <c r="A403" s="51"/>
      <c r="B403" s="52"/>
      <c r="C403" s="52"/>
      <c r="D403" s="53"/>
      <c r="E403" s="20"/>
      <c r="F403" s="54"/>
      <c r="G403" s="55"/>
      <c r="H403" s="55"/>
      <c r="I403" s="54"/>
    </row>
    <row r="404" ht="22.5" customHeight="1">
      <c r="A404" s="51"/>
      <c r="B404" s="52"/>
      <c r="C404" s="52"/>
      <c r="D404" s="53"/>
      <c r="E404" s="20"/>
      <c r="F404" s="54"/>
      <c r="G404" s="55"/>
      <c r="H404" s="55"/>
      <c r="I404" s="54"/>
    </row>
    <row r="405" ht="22.5" customHeight="1">
      <c r="A405" s="51"/>
      <c r="B405" s="52"/>
      <c r="C405" s="52"/>
      <c r="D405" s="53"/>
      <c r="E405" s="20"/>
      <c r="F405" s="54"/>
      <c r="G405" s="55"/>
      <c r="H405" s="55"/>
      <c r="I405" s="54"/>
    </row>
    <row r="406" ht="22.5" customHeight="1">
      <c r="A406" s="51"/>
      <c r="B406" s="52"/>
      <c r="C406" s="52"/>
      <c r="D406" s="53"/>
      <c r="E406" s="20"/>
      <c r="F406" s="54"/>
      <c r="G406" s="55"/>
      <c r="H406" s="55"/>
      <c r="I406" s="54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</sheetData>
  <dataValidations>
    <dataValidation type="list" allowBlank="1" sqref="G2:G441">
      <formula1>"リード,失注,提案,獲得,進行中,課題確認,アクション待ち,協業先"</formula1>
    </dataValidation>
    <dataValidation type="list" allowBlank="1" sqref="H2:H441">
      <formula1>"底,高,中"</formula1>
    </dataValidation>
    <dataValidation allowBlank="1" showDropDown="1" sqref="A2:A441"/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2412</v>
      </c>
      <c r="C2" s="89" t="s">
        <v>2413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2414</v>
      </c>
      <c r="C3" s="27" t="s">
        <v>2413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2415</v>
      </c>
      <c r="C4" s="27" t="s">
        <v>928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2416</v>
      </c>
      <c r="C5" s="27" t="s">
        <v>448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2417</v>
      </c>
      <c r="C6" s="27" t="s">
        <v>1128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2418</v>
      </c>
      <c r="C7" s="27" t="s">
        <v>2419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2420</v>
      </c>
      <c r="C8" s="27" t="s">
        <v>1128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2421</v>
      </c>
      <c r="C9" s="27" t="s">
        <v>448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2422</v>
      </c>
      <c r="C10" s="27" t="s">
        <v>2423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2424</v>
      </c>
      <c r="C11" s="27" t="s">
        <v>1128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2425</v>
      </c>
      <c r="C12" s="27" t="s">
        <v>2426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2427</v>
      </c>
      <c r="C13" s="27" t="s">
        <v>448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2428</v>
      </c>
      <c r="C14" s="27" t="s">
        <v>1128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2429</v>
      </c>
      <c r="C15" s="27" t="s">
        <v>1128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2430</v>
      </c>
      <c r="C16" s="27" t="s">
        <v>2431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2421</v>
      </c>
      <c r="C17" s="27" t="s">
        <v>1532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2432</v>
      </c>
      <c r="C18" s="27" t="s">
        <v>2433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2434</v>
      </c>
      <c r="C19" s="27" t="s">
        <v>2435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2436</v>
      </c>
      <c r="C20" s="27" t="s">
        <v>1128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2437</v>
      </c>
      <c r="C21" s="27" t="s">
        <v>2413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2438</v>
      </c>
      <c r="C22" s="27" t="s">
        <v>2439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2440</v>
      </c>
      <c r="C23" s="27" t="s">
        <v>2413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2441</v>
      </c>
      <c r="C24" s="27" t="s">
        <v>2442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1087</v>
      </c>
      <c r="C25" s="27" t="s">
        <v>548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2443</v>
      </c>
      <c r="C26" s="27" t="s">
        <v>448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2444</v>
      </c>
      <c r="C27" s="27" t="s">
        <v>2445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1979</v>
      </c>
      <c r="C28" s="27" t="s">
        <v>2445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1511</v>
      </c>
      <c r="C29" s="27" t="s">
        <v>2446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2447</v>
      </c>
      <c r="C30" s="27" t="s">
        <v>1594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2448</v>
      </c>
      <c r="C31" s="27" t="s">
        <v>1128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681</v>
      </c>
      <c r="C32" s="27" t="s">
        <v>448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2449</v>
      </c>
      <c r="C33" s="27" t="s">
        <v>2450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2451</v>
      </c>
      <c r="C34" s="27" t="s">
        <v>2452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2453</v>
      </c>
      <c r="C35" s="27" t="s">
        <v>1128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2454</v>
      </c>
      <c r="C36" s="27" t="s">
        <v>1128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2455</v>
      </c>
      <c r="C37" s="27" t="s">
        <v>448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2427</v>
      </c>
      <c r="C38" s="27" t="s">
        <v>448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2456</v>
      </c>
      <c r="C39" s="27" t="s">
        <v>2457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2458</v>
      </c>
      <c r="C40" s="27" t="s">
        <v>1594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1969</v>
      </c>
      <c r="C41" s="30" t="s">
        <v>2459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/>
      <c r="C3" s="27"/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/>
      <c r="C4" s="2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/>
      <c r="C5" s="27"/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/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225" t="s">
        <v>2460</v>
      </c>
      <c r="C2" s="226" t="s">
        <v>2461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27" t="s">
        <v>2462</v>
      </c>
      <c r="C3" s="228" t="s">
        <v>2463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5" t="s">
        <v>2464</v>
      </c>
      <c r="C4" s="229" t="s">
        <v>2465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30" t="s">
        <v>2466</v>
      </c>
      <c r="C5" s="228" t="s">
        <v>649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5" t="s">
        <v>2467</v>
      </c>
      <c r="C6" s="229" t="s">
        <v>873</v>
      </c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30" t="s">
        <v>2468</v>
      </c>
      <c r="C7" s="228" t="s">
        <v>2469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5" t="s">
        <v>2470</v>
      </c>
      <c r="C8" s="226" t="s">
        <v>2471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30" t="s">
        <v>2472</v>
      </c>
      <c r="C9" s="228" t="s">
        <v>2473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25" t="s">
        <v>2474</v>
      </c>
      <c r="C10" s="226" t="s">
        <v>2475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30" t="s">
        <v>2476</v>
      </c>
      <c r="C11" s="228" t="s">
        <v>2477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25" t="s">
        <v>2478</v>
      </c>
      <c r="C12" s="226" t="s">
        <v>2479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30" t="s">
        <v>2480</v>
      </c>
      <c r="C13" s="228" t="s">
        <v>2481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25" t="s">
        <v>2482</v>
      </c>
      <c r="C14" s="226" t="s">
        <v>2483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30" t="s">
        <v>2484</v>
      </c>
      <c r="C15" s="228" t="s">
        <v>2485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26" t="s">
        <v>2486</v>
      </c>
      <c r="C16" s="226" t="s">
        <v>2487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30" t="s">
        <v>2488</v>
      </c>
      <c r="C17" s="228" t="s">
        <v>1128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25" t="s">
        <v>2489</v>
      </c>
      <c r="C18" s="226" t="s">
        <v>1412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30" t="s">
        <v>2490</v>
      </c>
      <c r="C19" s="228" t="s">
        <v>2491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26" t="s">
        <v>2492</v>
      </c>
      <c r="C20" s="226" t="s">
        <v>1525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28" t="s">
        <v>2493</v>
      </c>
      <c r="C21" s="228" t="s">
        <v>2494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26" t="s">
        <v>2495</v>
      </c>
      <c r="C22" s="226" t="s">
        <v>908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28" t="s">
        <v>2496</v>
      </c>
      <c r="C23" s="228" t="s">
        <v>2497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26" t="s">
        <v>2498</v>
      </c>
      <c r="C24" s="226" t="s">
        <v>1525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28" t="s">
        <v>2499</v>
      </c>
      <c r="C25" s="228" t="s">
        <v>2500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26" t="s">
        <v>2501</v>
      </c>
      <c r="C26" s="226" t="s">
        <v>908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28" t="s">
        <v>2502</v>
      </c>
      <c r="C27" s="228" t="s">
        <v>2503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26" t="s">
        <v>1504</v>
      </c>
      <c r="C28" s="226" t="s">
        <v>2504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28" t="s">
        <v>2505</v>
      </c>
      <c r="C29" s="228" t="s">
        <v>2506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26"/>
      <c r="C30" s="226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28"/>
      <c r="C31" s="228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26"/>
      <c r="C32" s="226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28"/>
      <c r="C33" s="228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26"/>
      <c r="C34" s="226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28"/>
      <c r="C35" s="228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26"/>
      <c r="C36" s="226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28"/>
      <c r="C37" s="228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26"/>
      <c r="C38" s="226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28"/>
      <c r="C39" s="228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31"/>
      <c r="C40" s="232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33"/>
      <c r="C41" s="234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231"/>
      <c r="C42" s="232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33"/>
      <c r="C43" s="234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31"/>
      <c r="C44" s="232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33"/>
      <c r="C45" s="234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31"/>
      <c r="C46" s="232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33"/>
      <c r="C47" s="234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31"/>
      <c r="C48" s="232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33"/>
      <c r="C49" s="234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31"/>
      <c r="C50" s="232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235" t="s">
        <v>2507</v>
      </c>
      <c r="C2" s="235" t="s">
        <v>2508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35" t="s">
        <v>2509</v>
      </c>
      <c r="C3" s="235" t="s">
        <v>2510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36" t="s">
        <v>2511</v>
      </c>
      <c r="C4" s="236" t="s">
        <v>2512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36" t="s">
        <v>2513</v>
      </c>
      <c r="C5" s="236" t="s">
        <v>2512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35" t="s">
        <v>2514</v>
      </c>
      <c r="C6" s="235" t="s">
        <v>2515</v>
      </c>
      <c r="D6" s="27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36" t="s">
        <v>1742</v>
      </c>
      <c r="C7" s="27" t="s">
        <v>474</v>
      </c>
      <c r="D7" s="10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36" t="s">
        <v>2516</v>
      </c>
      <c r="C8" s="27" t="s">
        <v>2517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36" t="s">
        <v>2518</v>
      </c>
      <c r="C9" s="27" t="s">
        <v>757</v>
      </c>
      <c r="D9" s="10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36" t="s">
        <v>2519</v>
      </c>
      <c r="C10" s="27" t="s">
        <v>1209</v>
      </c>
      <c r="D10" s="237"/>
      <c r="E10" s="13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36" t="s">
        <v>2520</v>
      </c>
      <c r="C11" s="27" t="s">
        <v>2521</v>
      </c>
      <c r="D11" s="238"/>
      <c r="E11" s="1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39" t="s">
        <v>2522</v>
      </c>
      <c r="C12" s="130" t="s">
        <v>2523</v>
      </c>
      <c r="D12" s="238"/>
      <c r="E12" s="13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39" t="s">
        <v>2524</v>
      </c>
      <c r="C13" s="239" t="s">
        <v>2525</v>
      </c>
      <c r="D13" s="240"/>
      <c r="E13" s="1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36" t="s">
        <v>1753</v>
      </c>
      <c r="C14" s="236" t="s">
        <v>2526</v>
      </c>
      <c r="D14" s="238"/>
      <c r="E14" s="1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36" t="s">
        <v>2527</v>
      </c>
      <c r="C15" s="236" t="s">
        <v>725</v>
      </c>
      <c r="D15" s="238"/>
      <c r="E15" s="1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36" t="s">
        <v>2528</v>
      </c>
      <c r="C16" s="236" t="s">
        <v>2529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36" t="s">
        <v>2530</v>
      </c>
      <c r="C17" s="236" t="s">
        <v>2531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36" t="s">
        <v>2532</v>
      </c>
      <c r="C18" s="236" t="s">
        <v>2533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36" t="s">
        <v>2534</v>
      </c>
      <c r="C19" s="236" t="s">
        <v>2535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39" t="s">
        <v>2536</v>
      </c>
      <c r="C20" s="239" t="s">
        <v>691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36" t="s">
        <v>2537</v>
      </c>
      <c r="C21" s="236" t="s">
        <v>2538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130" t="s">
        <v>2539</v>
      </c>
      <c r="C22" s="130" t="s">
        <v>2540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30" t="s">
        <v>2541</v>
      </c>
      <c r="C23" s="130" t="s">
        <v>2542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130" t="s">
        <v>2541</v>
      </c>
      <c r="C24" s="130" t="s">
        <v>1879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2543</v>
      </c>
      <c r="C25" s="27" t="s">
        <v>1283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2544</v>
      </c>
      <c r="C26" s="27" t="s">
        <v>711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2545</v>
      </c>
      <c r="C27" s="27" t="s">
        <v>2546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130" t="s">
        <v>2547</v>
      </c>
      <c r="C28" s="130" t="s">
        <v>2548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30" t="s">
        <v>2549</v>
      </c>
      <c r="C29" s="130" t="s">
        <v>2550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130" t="s">
        <v>2551</v>
      </c>
      <c r="C30" s="130" t="s">
        <v>2552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2553</v>
      </c>
      <c r="C31" s="27" t="s">
        <v>2554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2555</v>
      </c>
      <c r="C32" s="27" t="s">
        <v>1109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2556</v>
      </c>
      <c r="C33" s="27" t="s">
        <v>1287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2557</v>
      </c>
      <c r="C34" s="27" t="s">
        <v>2558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2559</v>
      </c>
      <c r="C35" s="27" t="s">
        <v>2560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130" t="s">
        <v>2561</v>
      </c>
      <c r="C36" s="130" t="s">
        <v>2562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2563</v>
      </c>
      <c r="C37" s="27" t="s">
        <v>2564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2565</v>
      </c>
      <c r="C38" s="27" t="s">
        <v>2566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30" t="s">
        <v>1721</v>
      </c>
      <c r="C39" s="130" t="s">
        <v>2567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130" t="s">
        <v>2568</v>
      </c>
      <c r="C40" s="130" t="s">
        <v>2569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2570</v>
      </c>
      <c r="C41" s="30" t="s">
        <v>2571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/>
      <c r="C2" s="89"/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/>
      <c r="C3" s="27"/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/>
      <c r="C4" s="2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/>
      <c r="C5" s="27"/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/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2572</v>
      </c>
      <c r="C2" s="89" t="s">
        <v>2573</v>
      </c>
      <c r="D2" s="89"/>
      <c r="E2" s="11"/>
      <c r="F2" s="89" t="s">
        <v>1092</v>
      </c>
      <c r="G2" s="14" t="s">
        <v>9</v>
      </c>
      <c r="H2" s="14" t="s">
        <v>576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2574</v>
      </c>
      <c r="C3" s="27" t="s">
        <v>2575</v>
      </c>
      <c r="D3" s="27"/>
      <c r="E3" s="20"/>
      <c r="F3" s="10"/>
      <c r="G3" s="13" t="s">
        <v>9</v>
      </c>
      <c r="H3" s="13" t="s">
        <v>576</v>
      </c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2576</v>
      </c>
      <c r="C4" s="27" t="s">
        <v>2577</v>
      </c>
      <c r="D4" s="27" t="s">
        <v>2578</v>
      </c>
      <c r="E4" s="20"/>
      <c r="F4" s="23"/>
      <c r="G4" s="13" t="s">
        <v>9</v>
      </c>
      <c r="H4" s="13" t="s">
        <v>576</v>
      </c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2579</v>
      </c>
      <c r="C5" s="27" t="s">
        <v>2580</v>
      </c>
      <c r="D5" s="27"/>
      <c r="E5" s="20"/>
      <c r="F5" s="23"/>
      <c r="G5" s="13" t="s">
        <v>9</v>
      </c>
      <c r="H5" s="13" t="s">
        <v>576</v>
      </c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2581</v>
      </c>
      <c r="C6" s="27" t="s">
        <v>2582</v>
      </c>
      <c r="D6" s="27"/>
      <c r="E6" s="20"/>
      <c r="F6" s="10"/>
      <c r="G6" s="13" t="s">
        <v>9</v>
      </c>
      <c r="H6" s="13" t="s">
        <v>576</v>
      </c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2583</v>
      </c>
      <c r="C7" s="27" t="s">
        <v>2584</v>
      </c>
      <c r="D7" s="27"/>
      <c r="E7" s="20"/>
      <c r="F7" s="23"/>
      <c r="G7" s="13" t="s">
        <v>9</v>
      </c>
      <c r="H7" s="13" t="s">
        <v>576</v>
      </c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2585</v>
      </c>
      <c r="C8" s="27" t="s">
        <v>2586</v>
      </c>
      <c r="D8" s="27"/>
      <c r="E8" s="20"/>
      <c r="F8" s="10"/>
      <c r="G8" s="13" t="s">
        <v>9</v>
      </c>
      <c r="H8" s="13" t="s">
        <v>576</v>
      </c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2587</v>
      </c>
      <c r="C9" s="27" t="s">
        <v>2588</v>
      </c>
      <c r="D9" s="27"/>
      <c r="E9" s="20"/>
      <c r="F9" s="23"/>
      <c r="G9" s="13" t="s">
        <v>9</v>
      </c>
      <c r="H9" s="13" t="s">
        <v>454</v>
      </c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2050</v>
      </c>
      <c r="C10" s="27" t="s">
        <v>2589</v>
      </c>
      <c r="D10" s="27"/>
      <c r="E10" s="20"/>
      <c r="F10" s="10"/>
      <c r="G10" s="13" t="s">
        <v>9</v>
      </c>
      <c r="H10" s="13" t="s">
        <v>576</v>
      </c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2180</v>
      </c>
      <c r="C11" s="27" t="s">
        <v>2590</v>
      </c>
      <c r="D11" s="27"/>
      <c r="E11" s="20"/>
      <c r="F11" s="10"/>
      <c r="G11" s="13" t="s">
        <v>9</v>
      </c>
      <c r="H11" s="13" t="s">
        <v>454</v>
      </c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2591</v>
      </c>
      <c r="C12" s="27" t="s">
        <v>2592</v>
      </c>
      <c r="D12" s="27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2593</v>
      </c>
      <c r="C13" s="27" t="s">
        <v>2594</v>
      </c>
      <c r="D13" s="27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2595</v>
      </c>
      <c r="C14" s="27" t="s">
        <v>1596</v>
      </c>
      <c r="D14" s="27"/>
      <c r="E14" s="20"/>
      <c r="F14" s="10"/>
      <c r="G14" s="13"/>
      <c r="H14" s="13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2596</v>
      </c>
      <c r="C15" s="27" t="s">
        <v>2597</v>
      </c>
      <c r="D15" s="27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1060</v>
      </c>
      <c r="C16" s="27" t="s">
        <v>711</v>
      </c>
      <c r="D16" s="27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2598</v>
      </c>
      <c r="C17" s="27" t="s">
        <v>2599</v>
      </c>
      <c r="D17" s="27"/>
      <c r="E17" s="20"/>
      <c r="F17" s="23"/>
      <c r="G17" s="13"/>
      <c r="H17" s="13"/>
      <c r="I17" s="63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657</v>
      </c>
      <c r="C18" s="27" t="s">
        <v>443</v>
      </c>
      <c r="D18" s="27"/>
      <c r="E18" s="20"/>
      <c r="F18" s="27"/>
      <c r="G18" s="13"/>
      <c r="H18" s="13"/>
      <c r="I18" s="63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2600</v>
      </c>
      <c r="C19" s="27" t="s">
        <v>711</v>
      </c>
      <c r="D19" s="10"/>
      <c r="E19" s="20"/>
      <c r="F19" s="10"/>
      <c r="G19" s="13"/>
      <c r="H19" s="13"/>
      <c r="I19" s="63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2601</v>
      </c>
      <c r="C20" s="27" t="s">
        <v>1604</v>
      </c>
      <c r="D20" s="27"/>
      <c r="E20" s="20"/>
      <c r="F20" s="23"/>
      <c r="G20" s="13"/>
      <c r="H20" s="13"/>
      <c r="I20" s="63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1058</v>
      </c>
      <c r="C21" s="27" t="s">
        <v>443</v>
      </c>
      <c r="D21" s="10"/>
      <c r="E21" s="20"/>
      <c r="F21" s="10"/>
      <c r="G21" s="13"/>
      <c r="H21" s="13"/>
      <c r="I21" s="63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2602</v>
      </c>
      <c r="C22" s="27" t="s">
        <v>448</v>
      </c>
      <c r="D22" s="10"/>
      <c r="E22" s="20"/>
      <c r="F22" s="27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2603</v>
      </c>
      <c r="C23" s="27" t="s">
        <v>2604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1969</v>
      </c>
      <c r="C24" s="27" t="s">
        <v>2604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2605</v>
      </c>
      <c r="C25" s="27" t="s">
        <v>2606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1858</v>
      </c>
      <c r="C26" s="27" t="s">
        <v>2607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2608</v>
      </c>
      <c r="C27" s="27" t="s">
        <v>2609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2610</v>
      </c>
      <c r="C28" s="27" t="s">
        <v>2611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2612</v>
      </c>
      <c r="C29" s="27" t="s">
        <v>2613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2614</v>
      </c>
      <c r="C30" s="27" t="s">
        <v>2615</v>
      </c>
      <c r="D30" s="27"/>
      <c r="E30" s="20"/>
      <c r="F30" s="241"/>
      <c r="G30" s="13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2616</v>
      </c>
      <c r="C31" s="27" t="s">
        <v>2617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2618</v>
      </c>
      <c r="C32" s="27" t="s">
        <v>2619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1102</v>
      </c>
      <c r="C33" s="27" t="s">
        <v>2607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2620</v>
      </c>
      <c r="C34" s="27" t="s">
        <v>2621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2622</v>
      </c>
      <c r="C35" s="27" t="s">
        <v>2617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695</v>
      </c>
      <c r="C36" s="27" t="s">
        <v>2623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2624</v>
      </c>
      <c r="C37" s="27" t="s">
        <v>2625</v>
      </c>
      <c r="D37" s="27"/>
      <c r="E37" s="27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2583</v>
      </c>
      <c r="C38" s="27" t="s">
        <v>2626</v>
      </c>
      <c r="D38" s="27"/>
      <c r="E38" s="27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2627</v>
      </c>
      <c r="C39" s="27" t="s">
        <v>2628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1104</v>
      </c>
      <c r="C40" s="27" t="s">
        <v>2629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2630</v>
      </c>
      <c r="C41" s="30" t="s">
        <v>711</v>
      </c>
      <c r="D41" s="30"/>
      <c r="E41" s="20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2631</v>
      </c>
      <c r="C42" s="38"/>
      <c r="D42" s="38"/>
      <c r="E42" s="20"/>
      <c r="F42" s="38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 t="s">
        <v>2632</v>
      </c>
      <c r="C43" s="27"/>
      <c r="D43" s="242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 t="s">
        <v>2633</v>
      </c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38"/>
      <c r="E54" s="20"/>
      <c r="F54" s="38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42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23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699</v>
      </c>
      <c r="C2" s="89" t="s">
        <v>2634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2635</v>
      </c>
      <c r="C3" s="27" t="s">
        <v>2636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2637</v>
      </c>
      <c r="C4" s="27" t="s">
        <v>2638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2639</v>
      </c>
      <c r="C5" s="27" t="s">
        <v>1132</v>
      </c>
      <c r="D5" s="27"/>
      <c r="E5" s="20"/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2123</v>
      </c>
      <c r="C6" s="27" t="s">
        <v>2638</v>
      </c>
      <c r="D6" s="27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699</v>
      </c>
      <c r="C7" s="27" t="s">
        <v>448</v>
      </c>
      <c r="D7" s="27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2640</v>
      </c>
      <c r="C8" s="27" t="s">
        <v>2641</v>
      </c>
      <c r="D8" s="27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2642</v>
      </c>
      <c r="C9" s="27" t="s">
        <v>1272</v>
      </c>
      <c r="D9" s="27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2643</v>
      </c>
      <c r="C10" s="27" t="s">
        <v>2644</v>
      </c>
      <c r="D10" s="27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2496</v>
      </c>
      <c r="C11" s="27" t="s">
        <v>1594</v>
      </c>
      <c r="D11" s="27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2645</v>
      </c>
      <c r="C12" s="27" t="s">
        <v>2646</v>
      </c>
      <c r="D12" s="27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2647</v>
      </c>
      <c r="C13" s="27" t="s">
        <v>1594</v>
      </c>
      <c r="D13" s="27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2648</v>
      </c>
      <c r="C14" s="27" t="s">
        <v>2649</v>
      </c>
      <c r="D14" s="27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1119</v>
      </c>
      <c r="C15" s="27" t="s">
        <v>1594</v>
      </c>
      <c r="D15" s="27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2639</v>
      </c>
      <c r="C16" s="27" t="s">
        <v>2650</v>
      </c>
      <c r="D16" s="27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2651</v>
      </c>
      <c r="C17" s="27" t="s">
        <v>448</v>
      </c>
      <c r="D17" s="27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2652</v>
      </c>
      <c r="C18" s="27" t="s">
        <v>738</v>
      </c>
      <c r="D18" s="27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2078</v>
      </c>
      <c r="C19" s="27" t="s">
        <v>2439</v>
      </c>
      <c r="D19" s="27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2123</v>
      </c>
      <c r="C20" s="27" t="s">
        <v>1532</v>
      </c>
      <c r="D20" s="27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669</v>
      </c>
      <c r="C21" s="27" t="s">
        <v>2653</v>
      </c>
      <c r="D21" s="27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27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912</v>
      </c>
      <c r="C2" s="89"/>
      <c r="D2" s="89"/>
      <c r="E2" s="11" t="s">
        <v>2009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2654</v>
      </c>
      <c r="C3" s="27"/>
      <c r="D3" s="27"/>
      <c r="E3" s="20" t="s">
        <v>2009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2655</v>
      </c>
      <c r="C4" s="27"/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2656</v>
      </c>
      <c r="C5" s="27"/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2657</v>
      </c>
      <c r="C6" s="27"/>
      <c r="D6" s="10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/>
      <c r="C7" s="27"/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/>
      <c r="C8" s="27"/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/>
      <c r="C9" s="27"/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/>
      <c r="C10" s="27"/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/>
      <c r="C11" s="27"/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/>
      <c r="C12" s="27"/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/>
      <c r="C13" s="27"/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/>
      <c r="C14" s="27"/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/>
      <c r="C15" s="27"/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/>
      <c r="C16" s="27"/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/>
      <c r="C17" s="27"/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/>
      <c r="C18" s="27"/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/>
      <c r="C19" s="27"/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/>
      <c r="C20" s="27"/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/>
      <c r="C21" s="27"/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/>
      <c r="C22" s="27"/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/>
      <c r="C23" s="27"/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/>
      <c r="C24" s="27"/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/>
      <c r="C25" s="27"/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/>
      <c r="C26" s="27"/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/>
      <c r="C27" s="27"/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2658</v>
      </c>
      <c r="C2" s="89" t="s">
        <v>2659</v>
      </c>
      <c r="D2" s="89"/>
      <c r="E2" s="11" t="s">
        <v>2009</v>
      </c>
      <c r="F2" s="89" t="s">
        <v>2660</v>
      </c>
      <c r="G2" s="14"/>
      <c r="H2" s="14" t="s">
        <v>576</v>
      </c>
      <c r="I2" s="62" t="s">
        <v>2661</v>
      </c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2662</v>
      </c>
      <c r="C3" s="27" t="s">
        <v>2663</v>
      </c>
      <c r="D3" s="27"/>
      <c r="E3" s="20" t="s">
        <v>2009</v>
      </c>
      <c r="F3" s="27" t="s">
        <v>2664</v>
      </c>
      <c r="G3" s="13"/>
      <c r="H3" s="13" t="s">
        <v>454</v>
      </c>
      <c r="I3" s="63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2665</v>
      </c>
      <c r="C4" s="27" t="s">
        <v>2666</v>
      </c>
      <c r="D4" s="27"/>
      <c r="E4" s="20" t="s">
        <v>2118</v>
      </c>
      <c r="F4" s="23" t="s">
        <v>2667</v>
      </c>
      <c r="G4" s="13"/>
      <c r="H4" s="13" t="s">
        <v>454</v>
      </c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2668</v>
      </c>
      <c r="C5" s="27" t="s">
        <v>2669</v>
      </c>
      <c r="D5" s="27"/>
      <c r="E5" s="20" t="s">
        <v>2009</v>
      </c>
      <c r="F5" s="23" t="s">
        <v>2670</v>
      </c>
      <c r="G5" s="24"/>
      <c r="H5" s="13" t="s">
        <v>454</v>
      </c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2671</v>
      </c>
      <c r="C6" s="27" t="s">
        <v>2672</v>
      </c>
      <c r="D6" s="27"/>
      <c r="E6" s="20" t="s">
        <v>2118</v>
      </c>
      <c r="F6" s="27" t="s">
        <v>2673</v>
      </c>
      <c r="G6" s="13"/>
      <c r="H6" s="13" t="s">
        <v>454</v>
      </c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2674</v>
      </c>
      <c r="C7" s="27" t="s">
        <v>2540</v>
      </c>
      <c r="D7" s="27"/>
      <c r="E7" s="20" t="s">
        <v>2118</v>
      </c>
      <c r="F7" s="23" t="s">
        <v>2675</v>
      </c>
      <c r="G7" s="13"/>
      <c r="H7" s="13" t="s">
        <v>454</v>
      </c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2676</v>
      </c>
      <c r="C8" s="27" t="s">
        <v>711</v>
      </c>
      <c r="D8" s="27"/>
      <c r="E8" s="20" t="s">
        <v>2118</v>
      </c>
      <c r="F8" s="27" t="s">
        <v>2677</v>
      </c>
      <c r="G8" s="13"/>
      <c r="H8" s="13" t="s">
        <v>457</v>
      </c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2678</v>
      </c>
      <c r="C9" s="27" t="s">
        <v>711</v>
      </c>
      <c r="D9" s="27"/>
      <c r="E9" s="20" t="s">
        <v>2009</v>
      </c>
      <c r="F9" s="27" t="s">
        <v>2677</v>
      </c>
      <c r="G9" s="13"/>
      <c r="H9" s="13" t="s">
        <v>457</v>
      </c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2679</v>
      </c>
      <c r="C10" s="27" t="s">
        <v>2680</v>
      </c>
      <c r="D10" s="27"/>
      <c r="E10" s="20" t="s">
        <v>2009</v>
      </c>
      <c r="F10" s="27" t="s">
        <v>2681</v>
      </c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2682</v>
      </c>
      <c r="C11" s="27" t="s">
        <v>2683</v>
      </c>
      <c r="D11" s="27"/>
      <c r="E11" s="20" t="s">
        <v>2009</v>
      </c>
      <c r="F11" s="27" t="s">
        <v>2684</v>
      </c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2685</v>
      </c>
      <c r="C12" s="27" t="s">
        <v>2686</v>
      </c>
      <c r="D12" s="27"/>
      <c r="E12" s="20" t="s">
        <v>2118</v>
      </c>
      <c r="F12" s="243" t="s">
        <v>2687</v>
      </c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2688</v>
      </c>
      <c r="C13" s="27" t="s">
        <v>2689</v>
      </c>
      <c r="D13" s="27"/>
      <c r="E13" s="20" t="s">
        <v>2118</v>
      </c>
      <c r="F13" s="23" t="s">
        <v>2690</v>
      </c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2691</v>
      </c>
      <c r="C14" s="27" t="s">
        <v>2692</v>
      </c>
      <c r="D14" s="27"/>
      <c r="E14" s="20" t="s">
        <v>2009</v>
      </c>
      <c r="F14" s="27" t="s">
        <v>2693</v>
      </c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2694</v>
      </c>
      <c r="C15" s="27" t="s">
        <v>694</v>
      </c>
      <c r="D15" s="10"/>
      <c r="E15" s="20" t="s">
        <v>2695</v>
      </c>
      <c r="F15" s="27" t="s">
        <v>2696</v>
      </c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2697</v>
      </c>
      <c r="C16" s="27" t="s">
        <v>2698</v>
      </c>
      <c r="D16" s="13"/>
      <c r="E16" s="20" t="s">
        <v>2009</v>
      </c>
      <c r="F16" s="23" t="s">
        <v>2699</v>
      </c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2700</v>
      </c>
      <c r="C17" s="27" t="s">
        <v>2701</v>
      </c>
      <c r="D17" s="10"/>
      <c r="E17" s="20" t="s">
        <v>2695</v>
      </c>
      <c r="F17" s="27" t="s">
        <v>2702</v>
      </c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2703</v>
      </c>
      <c r="C18" s="27" t="s">
        <v>2704</v>
      </c>
      <c r="D18" s="10"/>
      <c r="E18" s="20" t="s">
        <v>2695</v>
      </c>
      <c r="F18" s="27" t="s">
        <v>2705</v>
      </c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2706</v>
      </c>
      <c r="C19" s="27" t="s">
        <v>2707</v>
      </c>
      <c r="D19" s="10"/>
      <c r="E19" s="20" t="s">
        <v>2695</v>
      </c>
      <c r="F19" s="27" t="s">
        <v>2708</v>
      </c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2709</v>
      </c>
      <c r="C20" s="27" t="s">
        <v>2710</v>
      </c>
      <c r="D20" s="13"/>
      <c r="E20" s="20" t="s">
        <v>2009</v>
      </c>
      <c r="F20" s="23" t="s">
        <v>1525</v>
      </c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2711</v>
      </c>
      <c r="C21" s="27" t="s">
        <v>2712</v>
      </c>
      <c r="D21" s="10"/>
      <c r="E21" s="20" t="s">
        <v>2009</v>
      </c>
      <c r="F21" s="27" t="s">
        <v>2713</v>
      </c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2714</v>
      </c>
      <c r="C22" s="27" t="s">
        <v>2715</v>
      </c>
      <c r="D22" s="10"/>
      <c r="E22" s="20" t="s">
        <v>2716</v>
      </c>
      <c r="F22" s="27" t="s">
        <v>2717</v>
      </c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2718</v>
      </c>
      <c r="C23" s="27" t="s">
        <v>2719</v>
      </c>
      <c r="D23" s="10"/>
      <c r="E23" s="20" t="s">
        <v>2009</v>
      </c>
      <c r="F23" s="27" t="s">
        <v>2720</v>
      </c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2721</v>
      </c>
      <c r="C24" s="27" t="s">
        <v>2722</v>
      </c>
      <c r="D24" s="10"/>
      <c r="E24" s="20" t="s">
        <v>2009</v>
      </c>
      <c r="F24" s="27" t="s">
        <v>2723</v>
      </c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2724</v>
      </c>
      <c r="C25" s="27" t="s">
        <v>2725</v>
      </c>
      <c r="D25" s="10"/>
      <c r="E25" s="20" t="s">
        <v>2695</v>
      </c>
      <c r="F25" s="27" t="s">
        <v>2726</v>
      </c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2727</v>
      </c>
      <c r="C26" s="27" t="s">
        <v>2728</v>
      </c>
      <c r="D26" s="10"/>
      <c r="E26" s="20" t="s">
        <v>2009</v>
      </c>
      <c r="F26" s="27" t="s">
        <v>2729</v>
      </c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2730</v>
      </c>
      <c r="C27" s="27" t="s">
        <v>2731</v>
      </c>
      <c r="D27" s="10"/>
      <c r="E27" s="20" t="s">
        <v>2695</v>
      </c>
      <c r="F27" s="27" t="s">
        <v>2732</v>
      </c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/>
      <c r="C28" s="27"/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/>
      <c r="C29" s="27"/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/>
      <c r="C30" s="27"/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/>
      <c r="C31" s="27"/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2733</v>
      </c>
      <c r="C2" s="89" t="s">
        <v>2734</v>
      </c>
      <c r="D2" s="89" t="s">
        <v>2735</v>
      </c>
      <c r="E2" s="11" t="s">
        <v>1141</v>
      </c>
      <c r="F2" s="89" t="s">
        <v>1128</v>
      </c>
      <c r="G2" s="14"/>
      <c r="H2" s="14" t="s">
        <v>454</v>
      </c>
      <c r="I2" s="244">
        <v>45810.0</v>
      </c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2736</v>
      </c>
      <c r="C3" s="27" t="s">
        <v>2737</v>
      </c>
      <c r="D3" s="27" t="s">
        <v>2738</v>
      </c>
      <c r="E3" s="20" t="s">
        <v>1141</v>
      </c>
      <c r="F3" s="27"/>
      <c r="G3" s="13"/>
      <c r="H3" s="13" t="s">
        <v>454</v>
      </c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2739</v>
      </c>
      <c r="C4" s="27" t="s">
        <v>2740</v>
      </c>
      <c r="D4" s="27"/>
      <c r="E4" s="20" t="s">
        <v>2009</v>
      </c>
      <c r="F4" s="23"/>
      <c r="G4" s="13"/>
      <c r="H4" s="13" t="s">
        <v>576</v>
      </c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2176</v>
      </c>
      <c r="C5" s="27" t="s">
        <v>2741</v>
      </c>
      <c r="D5" s="27" t="s">
        <v>2742</v>
      </c>
      <c r="E5" s="20" t="s">
        <v>2009</v>
      </c>
      <c r="F5" s="23"/>
      <c r="G5" s="13"/>
      <c r="H5" s="13" t="s">
        <v>576</v>
      </c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1969</v>
      </c>
      <c r="C6" s="27" t="s">
        <v>2743</v>
      </c>
      <c r="D6" s="89"/>
      <c r="E6" s="20" t="s">
        <v>2009</v>
      </c>
      <c r="F6" s="10"/>
      <c r="G6" s="13"/>
      <c r="H6" s="13" t="s">
        <v>457</v>
      </c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2123</v>
      </c>
      <c r="C7" s="27" t="s">
        <v>2744</v>
      </c>
      <c r="D7" s="89"/>
      <c r="E7" s="20" t="s">
        <v>2009</v>
      </c>
      <c r="F7" s="23"/>
      <c r="G7" s="13"/>
      <c r="H7" s="13" t="s">
        <v>457</v>
      </c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1499</v>
      </c>
      <c r="C8" s="27" t="s">
        <v>2571</v>
      </c>
      <c r="D8" s="89"/>
      <c r="E8" s="20" t="s">
        <v>2009</v>
      </c>
      <c r="F8" s="10"/>
      <c r="G8" s="13"/>
      <c r="H8" s="13" t="s">
        <v>457</v>
      </c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2745</v>
      </c>
      <c r="C9" s="27" t="s">
        <v>2746</v>
      </c>
      <c r="D9" s="89" t="s">
        <v>2747</v>
      </c>
      <c r="E9" s="20" t="s">
        <v>2009</v>
      </c>
      <c r="F9" s="23"/>
      <c r="G9" s="13"/>
      <c r="H9" s="13" t="s">
        <v>457</v>
      </c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2748</v>
      </c>
      <c r="C10" s="27" t="s">
        <v>2740</v>
      </c>
      <c r="D10" s="89"/>
      <c r="E10" s="20" t="s">
        <v>2009</v>
      </c>
      <c r="F10" s="10"/>
      <c r="G10" s="13"/>
      <c r="H10" s="13" t="s">
        <v>454</v>
      </c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2749</v>
      </c>
      <c r="C11" s="27" t="s">
        <v>2750</v>
      </c>
      <c r="D11" s="89" t="s">
        <v>2751</v>
      </c>
      <c r="E11" s="20" t="s">
        <v>1141</v>
      </c>
      <c r="F11" s="10"/>
      <c r="G11" s="13"/>
      <c r="H11" s="13" t="s">
        <v>454</v>
      </c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2496</v>
      </c>
      <c r="C12" s="27" t="s">
        <v>2752</v>
      </c>
      <c r="D12" s="27" t="s">
        <v>2753</v>
      </c>
      <c r="E12" s="20" t="s">
        <v>1141</v>
      </c>
      <c r="F12" s="10"/>
      <c r="G12" s="13"/>
      <c r="H12" s="13" t="s">
        <v>454</v>
      </c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2754</v>
      </c>
      <c r="C13" s="27" t="s">
        <v>2755</v>
      </c>
      <c r="D13" s="27"/>
      <c r="E13" s="20" t="s">
        <v>2756</v>
      </c>
      <c r="F13" s="23"/>
      <c r="G13" s="13"/>
      <c r="H13" s="13" t="s">
        <v>454</v>
      </c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2757</v>
      </c>
      <c r="C14" s="27" t="s">
        <v>2266</v>
      </c>
      <c r="D14" s="27" t="s">
        <v>2758</v>
      </c>
      <c r="E14" s="20" t="s">
        <v>2009</v>
      </c>
      <c r="F14" s="10"/>
      <c r="G14" s="13"/>
      <c r="H14" s="13" t="s">
        <v>454</v>
      </c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2759</v>
      </c>
      <c r="C15" s="27" t="s">
        <v>2760</v>
      </c>
      <c r="D15" s="27" t="s">
        <v>2761</v>
      </c>
      <c r="E15" s="20" t="s">
        <v>2009</v>
      </c>
      <c r="F15" s="10"/>
      <c r="G15" s="13"/>
      <c r="H15" s="13" t="s">
        <v>457</v>
      </c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2762</v>
      </c>
      <c r="C16" s="27" t="s">
        <v>2763</v>
      </c>
      <c r="D16" s="27"/>
      <c r="E16" s="20" t="s">
        <v>1141</v>
      </c>
      <c r="F16" s="23"/>
      <c r="G16" s="13"/>
      <c r="H16" s="13" t="s">
        <v>457</v>
      </c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2764</v>
      </c>
      <c r="C17" s="27" t="s">
        <v>2765</v>
      </c>
      <c r="D17" s="27"/>
      <c r="E17" s="20" t="s">
        <v>1141</v>
      </c>
      <c r="F17" s="10"/>
      <c r="G17" s="13"/>
      <c r="H17" s="13" t="s">
        <v>457</v>
      </c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2766</v>
      </c>
      <c r="C18" s="27" t="s">
        <v>2767</v>
      </c>
      <c r="D18" s="89" t="s">
        <v>2768</v>
      </c>
      <c r="E18" s="20" t="s">
        <v>1141</v>
      </c>
      <c r="F18" s="10"/>
      <c r="G18" s="13"/>
      <c r="H18" s="13" t="s">
        <v>454</v>
      </c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2769</v>
      </c>
      <c r="C19" s="27" t="s">
        <v>2770</v>
      </c>
      <c r="D19" s="89"/>
      <c r="E19" s="20" t="s">
        <v>2009</v>
      </c>
      <c r="F19" s="10"/>
      <c r="G19" s="13"/>
      <c r="H19" s="13" t="s">
        <v>454</v>
      </c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2771</v>
      </c>
      <c r="C20" s="27" t="s">
        <v>2772</v>
      </c>
      <c r="D20" s="89"/>
      <c r="E20" s="20" t="s">
        <v>2009</v>
      </c>
      <c r="F20" s="23"/>
      <c r="G20" s="13"/>
      <c r="H20" s="13" t="s">
        <v>454</v>
      </c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2123</v>
      </c>
      <c r="C21" s="27" t="s">
        <v>647</v>
      </c>
      <c r="D21" s="27"/>
      <c r="E21" s="20" t="s">
        <v>2009</v>
      </c>
      <c r="F21" s="10"/>
      <c r="G21" s="13"/>
      <c r="H21" s="13" t="s">
        <v>454</v>
      </c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2605</v>
      </c>
      <c r="C22" s="27" t="s">
        <v>2773</v>
      </c>
      <c r="D22" s="89"/>
      <c r="E22" s="20" t="s">
        <v>2009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2774</v>
      </c>
      <c r="C23" s="27" t="s">
        <v>2775</v>
      </c>
      <c r="D23" s="27"/>
      <c r="E23" s="20" t="s">
        <v>2009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699</v>
      </c>
      <c r="C24" s="27" t="s">
        <v>2776</v>
      </c>
      <c r="D24" s="89"/>
      <c r="E24" s="20" t="s">
        <v>2009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709</v>
      </c>
      <c r="C25" s="27" t="s">
        <v>2777</v>
      </c>
      <c r="D25" s="89"/>
      <c r="E25" s="20" t="s">
        <v>2009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2778</v>
      </c>
      <c r="C26" s="27" t="s">
        <v>2779</v>
      </c>
      <c r="D26" s="89"/>
      <c r="E26" s="20" t="s">
        <v>2009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1048</v>
      </c>
      <c r="C27" s="27" t="s">
        <v>1128</v>
      </c>
      <c r="D27" s="10"/>
      <c r="E27" s="20" t="s">
        <v>2009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2780</v>
      </c>
      <c r="C28" s="27" t="s">
        <v>1128</v>
      </c>
      <c r="D28" s="10"/>
      <c r="E28" s="20" t="s">
        <v>2009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2781</v>
      </c>
      <c r="C29" s="27" t="s">
        <v>2445</v>
      </c>
      <c r="D29" s="13"/>
      <c r="E29" s="20" t="s">
        <v>2009</v>
      </c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2782</v>
      </c>
      <c r="C30" s="27" t="s">
        <v>627</v>
      </c>
      <c r="D30" s="13"/>
      <c r="E30" s="20" t="s">
        <v>2009</v>
      </c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2783</v>
      </c>
      <c r="C31" s="27" t="s">
        <v>1128</v>
      </c>
      <c r="D31" s="10"/>
      <c r="E31" s="20" t="s">
        <v>2009</v>
      </c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445</v>
      </c>
      <c r="C32" s="27" t="s">
        <v>2784</v>
      </c>
      <c r="D32" s="13"/>
      <c r="E32" s="20" t="s">
        <v>2009</v>
      </c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2785</v>
      </c>
      <c r="C33" s="27" t="s">
        <v>2786</v>
      </c>
      <c r="D33" s="27"/>
      <c r="E33" s="20" t="s">
        <v>2009</v>
      </c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2496</v>
      </c>
      <c r="C34" s="27" t="s">
        <v>2787</v>
      </c>
      <c r="D34" s="27"/>
      <c r="E34" s="20" t="s">
        <v>2009</v>
      </c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2788</v>
      </c>
      <c r="C35" s="27" t="s">
        <v>2789</v>
      </c>
      <c r="D35" s="27"/>
      <c r="E35" s="20" t="s">
        <v>2009</v>
      </c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2123</v>
      </c>
      <c r="C36" s="27" t="s">
        <v>2790</v>
      </c>
      <c r="D36" s="27"/>
      <c r="E36" s="20" t="s">
        <v>2009</v>
      </c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2791</v>
      </c>
      <c r="C2" s="89" t="s">
        <v>2792</v>
      </c>
      <c r="D2" s="89"/>
      <c r="E2" s="11" t="s">
        <v>2118</v>
      </c>
      <c r="F2" s="89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2793</v>
      </c>
      <c r="C3" s="27" t="s">
        <v>2794</v>
      </c>
      <c r="D3" s="27"/>
      <c r="E3" s="20" t="s">
        <v>2118</v>
      </c>
      <c r="F3" s="27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2795</v>
      </c>
      <c r="C4" s="27" t="s">
        <v>509</v>
      </c>
      <c r="D4" s="27"/>
      <c r="E4" s="20" t="s">
        <v>2118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2796</v>
      </c>
      <c r="C5" s="27" t="s">
        <v>2797</v>
      </c>
      <c r="D5" s="27"/>
      <c r="E5" s="20" t="s">
        <v>2118</v>
      </c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2798</v>
      </c>
      <c r="C6" s="27" t="s">
        <v>2799</v>
      </c>
      <c r="D6" s="10"/>
      <c r="E6" s="20" t="s">
        <v>2800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2801</v>
      </c>
      <c r="C7" s="27" t="s">
        <v>2802</v>
      </c>
      <c r="D7" s="13"/>
      <c r="E7" s="20" t="s">
        <v>2803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2804</v>
      </c>
      <c r="C8" s="27" t="s">
        <v>623</v>
      </c>
      <c r="D8" s="10"/>
      <c r="E8" s="20" t="s">
        <v>2118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2805</v>
      </c>
      <c r="C9" s="27" t="s">
        <v>670</v>
      </c>
      <c r="D9" s="13"/>
      <c r="E9" s="20" t="s">
        <v>2803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2806</v>
      </c>
      <c r="C10" s="27" t="s">
        <v>2807</v>
      </c>
      <c r="D10" s="10"/>
      <c r="E10" s="20" t="s">
        <v>2118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2808</v>
      </c>
      <c r="C11" s="27" t="s">
        <v>2423</v>
      </c>
      <c r="D11" s="10"/>
      <c r="E11" s="20" t="s">
        <v>2118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2809</v>
      </c>
      <c r="C12" s="27" t="s">
        <v>2799</v>
      </c>
      <c r="D12" s="10"/>
      <c r="E12" s="20" t="s">
        <v>2118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2810</v>
      </c>
      <c r="C13" s="27" t="s">
        <v>2811</v>
      </c>
      <c r="D13" s="13"/>
      <c r="E13" s="20" t="s">
        <v>2118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2812</v>
      </c>
      <c r="C14" s="27" t="s">
        <v>2811</v>
      </c>
      <c r="D14" s="10"/>
      <c r="E14" s="20" t="s">
        <v>2118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2813</v>
      </c>
      <c r="C15" s="27" t="s">
        <v>621</v>
      </c>
      <c r="D15" s="10"/>
      <c r="E15" s="20" t="s">
        <v>2118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2814</v>
      </c>
      <c r="C16" s="27" t="s">
        <v>1128</v>
      </c>
      <c r="D16" s="13"/>
      <c r="E16" s="20" t="s">
        <v>2118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2815</v>
      </c>
      <c r="C17" s="27" t="s">
        <v>2794</v>
      </c>
      <c r="D17" s="10"/>
      <c r="E17" s="20" t="s">
        <v>2118</v>
      </c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2816</v>
      </c>
      <c r="C18" s="27" t="s">
        <v>621</v>
      </c>
      <c r="D18" s="10"/>
      <c r="E18" s="20" t="s">
        <v>2118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2817</v>
      </c>
      <c r="C19" s="27" t="s">
        <v>2266</v>
      </c>
      <c r="D19" s="10"/>
      <c r="E19" s="20" t="s">
        <v>2118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2818</v>
      </c>
      <c r="C20" s="27" t="s">
        <v>2799</v>
      </c>
      <c r="D20" s="13"/>
      <c r="E20" s="20" t="s">
        <v>2118</v>
      </c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2819</v>
      </c>
      <c r="C21" s="27" t="s">
        <v>955</v>
      </c>
      <c r="D21" s="10"/>
      <c r="E21" s="20" t="s">
        <v>2118</v>
      </c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2820</v>
      </c>
      <c r="C22" s="27" t="s">
        <v>2821</v>
      </c>
      <c r="D22" s="10"/>
      <c r="E22" s="20" t="s">
        <v>2118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2822</v>
      </c>
      <c r="C23" s="27" t="s">
        <v>2794</v>
      </c>
      <c r="D23" s="10"/>
      <c r="E23" s="20" t="s">
        <v>2118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2823</v>
      </c>
      <c r="C24" s="27" t="s">
        <v>2824</v>
      </c>
      <c r="D24" s="10"/>
      <c r="E24" s="20" t="s">
        <v>2118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2825</v>
      </c>
      <c r="C25" s="27" t="s">
        <v>2826</v>
      </c>
      <c r="D25" s="10"/>
      <c r="E25" s="20" t="s">
        <v>2803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2827</v>
      </c>
      <c r="C26" s="27" t="s">
        <v>2828</v>
      </c>
      <c r="D26" s="10"/>
      <c r="E26" s="20" t="s">
        <v>2118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2829</v>
      </c>
      <c r="C27" s="27" t="s">
        <v>670</v>
      </c>
      <c r="D27" s="10"/>
      <c r="E27" s="20" t="s">
        <v>2118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2830</v>
      </c>
      <c r="C28" s="27" t="s">
        <v>2797</v>
      </c>
      <c r="D28" s="10"/>
      <c r="E28" s="20" t="s">
        <v>2118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2831</v>
      </c>
      <c r="C29" s="27" t="s">
        <v>2832</v>
      </c>
      <c r="D29" s="13"/>
      <c r="E29" s="20" t="s">
        <v>2118</v>
      </c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2833</v>
      </c>
      <c r="C30" s="27" t="s">
        <v>2423</v>
      </c>
      <c r="D30" s="13"/>
      <c r="E30" s="20" t="s">
        <v>2800</v>
      </c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2834</v>
      </c>
      <c r="C31" s="27" t="s">
        <v>2799</v>
      </c>
      <c r="D31" s="10"/>
      <c r="E31" s="20" t="s">
        <v>2800</v>
      </c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2835</v>
      </c>
      <c r="C32" s="27" t="s">
        <v>2423</v>
      </c>
      <c r="D32" s="13"/>
      <c r="E32" s="20" t="s">
        <v>2118</v>
      </c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2836</v>
      </c>
      <c r="C33" s="27" t="s">
        <v>2837</v>
      </c>
      <c r="D33" s="27"/>
      <c r="E33" s="20" t="s">
        <v>2118</v>
      </c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2838</v>
      </c>
      <c r="C34" s="27" t="s">
        <v>2839</v>
      </c>
      <c r="D34" s="27"/>
      <c r="E34" s="20" t="s">
        <v>2118</v>
      </c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2840</v>
      </c>
      <c r="C35" s="27" t="s">
        <v>2826</v>
      </c>
      <c r="D35" s="27"/>
      <c r="E35" s="20" t="s">
        <v>2118</v>
      </c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2841</v>
      </c>
      <c r="C36" s="27" t="s">
        <v>2842</v>
      </c>
      <c r="D36" s="27"/>
      <c r="E36" s="20" t="s">
        <v>2118</v>
      </c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2843</v>
      </c>
      <c r="C37" s="27" t="s">
        <v>1588</v>
      </c>
      <c r="D37" s="27"/>
      <c r="E37" s="20" t="s">
        <v>2118</v>
      </c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2844</v>
      </c>
      <c r="C38" s="27" t="s">
        <v>2826</v>
      </c>
      <c r="D38" s="27"/>
      <c r="E38" s="20" t="s">
        <v>2118</v>
      </c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2845</v>
      </c>
      <c r="C39" s="27" t="s">
        <v>658</v>
      </c>
      <c r="D39" s="27"/>
      <c r="E39" s="20" t="s">
        <v>2118</v>
      </c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2846</v>
      </c>
      <c r="C40" s="27" t="s">
        <v>2797</v>
      </c>
      <c r="D40" s="27"/>
      <c r="E40" s="20" t="s">
        <v>2118</v>
      </c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2847</v>
      </c>
      <c r="C41" s="30" t="s">
        <v>670</v>
      </c>
      <c r="D41" s="30"/>
      <c r="E41" s="20" t="s">
        <v>2118</v>
      </c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4" width="21.25"/>
    <col customWidth="1" min="5" max="5" width="26.5"/>
    <col customWidth="1" min="6" max="6" width="20.38"/>
    <col customWidth="1" min="7" max="7" width="25.25"/>
    <col customWidth="1" min="8" max="8" width="27.25"/>
    <col customWidth="1" min="9" max="9" width="22.38"/>
    <col customWidth="1" min="10" max="10" width="22.13"/>
  </cols>
  <sheetData>
    <row r="1" ht="22.5" customHeight="1">
      <c r="A1" s="4" t="s">
        <v>12</v>
      </c>
      <c r="B1" s="5" t="s">
        <v>13</v>
      </c>
      <c r="C1" s="5" t="s">
        <v>14</v>
      </c>
      <c r="D1" s="6" t="s">
        <v>939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</row>
    <row r="2" ht="22.5" customHeight="1">
      <c r="A2" s="7" t="s">
        <v>21</v>
      </c>
      <c r="B2" s="89" t="s">
        <v>2848</v>
      </c>
      <c r="C2" s="89" t="s">
        <v>2849</v>
      </c>
      <c r="D2" s="89"/>
      <c r="E2" s="89"/>
      <c r="F2" s="11"/>
      <c r="G2" s="89"/>
      <c r="H2" s="14"/>
      <c r="I2" s="14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22.5" customHeight="1">
      <c r="A3" s="18" t="s">
        <v>22</v>
      </c>
      <c r="B3" s="27" t="s">
        <v>2850</v>
      </c>
      <c r="C3" s="27" t="s">
        <v>1540</v>
      </c>
      <c r="D3" s="27"/>
      <c r="E3" s="27"/>
      <c r="F3" s="20"/>
      <c r="G3" s="10"/>
      <c r="H3" s="13"/>
      <c r="I3" s="13"/>
      <c r="J3" s="21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2.5" customHeight="1">
      <c r="A4" s="18" t="s">
        <v>23</v>
      </c>
      <c r="B4" s="27" t="s">
        <v>1674</v>
      </c>
      <c r="C4" s="27" t="s">
        <v>2851</v>
      </c>
      <c r="D4" s="27"/>
      <c r="E4" s="27"/>
      <c r="F4" s="20"/>
      <c r="G4" s="23"/>
      <c r="H4" s="13"/>
      <c r="I4" s="13"/>
      <c r="J4" s="21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8" t="s">
        <v>24</v>
      </c>
      <c r="B5" s="27" t="s">
        <v>1211</v>
      </c>
      <c r="C5" s="27" t="s">
        <v>2852</v>
      </c>
      <c r="D5" s="27"/>
      <c r="E5" s="27"/>
      <c r="F5" s="20"/>
      <c r="G5" s="23"/>
      <c r="H5" s="24"/>
      <c r="I5" s="13"/>
      <c r="J5" s="21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8" t="s">
        <v>25</v>
      </c>
      <c r="B6" s="27" t="s">
        <v>2853</v>
      </c>
      <c r="C6" s="27" t="s">
        <v>2854</v>
      </c>
      <c r="D6" s="27"/>
      <c r="E6" s="10"/>
      <c r="F6" s="20"/>
      <c r="G6" s="10"/>
      <c r="H6" s="13"/>
      <c r="I6" s="13"/>
      <c r="J6" s="21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8" t="s">
        <v>26</v>
      </c>
      <c r="B7" s="27" t="s">
        <v>2855</v>
      </c>
      <c r="C7" s="27" t="s">
        <v>1525</v>
      </c>
      <c r="D7" s="27"/>
      <c r="E7" s="13"/>
      <c r="F7" s="20"/>
      <c r="G7" s="23"/>
      <c r="H7" s="13"/>
      <c r="I7" s="24"/>
      <c r="J7" s="21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8" t="s">
        <v>27</v>
      </c>
      <c r="B8" s="27" t="s">
        <v>2856</v>
      </c>
      <c r="C8" s="27" t="s">
        <v>2857</v>
      </c>
      <c r="D8" s="27"/>
      <c r="E8" s="10"/>
      <c r="F8" s="20"/>
      <c r="G8" s="10"/>
      <c r="H8" s="13"/>
      <c r="I8" s="13"/>
      <c r="J8" s="21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8" t="s">
        <v>28</v>
      </c>
      <c r="B9" s="27" t="s">
        <v>2858</v>
      </c>
      <c r="C9" s="27" t="s">
        <v>2854</v>
      </c>
      <c r="D9" s="27"/>
      <c r="E9" s="13"/>
      <c r="F9" s="20"/>
      <c r="G9" s="23"/>
      <c r="H9" s="13"/>
      <c r="I9" s="13"/>
      <c r="J9" s="21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8" t="s">
        <v>29</v>
      </c>
      <c r="B10" s="27" t="s">
        <v>2859</v>
      </c>
      <c r="C10" s="27" t="s">
        <v>2860</v>
      </c>
      <c r="D10" s="27"/>
      <c r="E10" s="10"/>
      <c r="F10" s="20"/>
      <c r="G10" s="10"/>
      <c r="H10" s="13"/>
      <c r="I10" s="13"/>
      <c r="J10" s="21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8" t="s">
        <v>30</v>
      </c>
      <c r="B11" s="27" t="s">
        <v>2861</v>
      </c>
      <c r="C11" s="27" t="s">
        <v>2862</v>
      </c>
      <c r="D11" s="27"/>
      <c r="E11" s="10"/>
      <c r="F11" s="20"/>
      <c r="G11" s="10"/>
      <c r="H11" s="13"/>
      <c r="I11" s="13"/>
      <c r="J11" s="21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8" t="s">
        <v>31</v>
      </c>
      <c r="B12" s="27" t="s">
        <v>2863</v>
      </c>
      <c r="C12" s="27" t="s">
        <v>474</v>
      </c>
      <c r="D12" s="27"/>
      <c r="E12" s="10"/>
      <c r="F12" s="20"/>
      <c r="G12" s="10"/>
      <c r="H12" s="13"/>
      <c r="I12" s="13"/>
      <c r="J12" s="21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8" t="s">
        <v>32</v>
      </c>
      <c r="B13" s="27" t="s">
        <v>2864</v>
      </c>
      <c r="C13" s="27" t="s">
        <v>1097</v>
      </c>
      <c r="D13" s="27"/>
      <c r="E13" s="13"/>
      <c r="F13" s="20"/>
      <c r="G13" s="23"/>
      <c r="H13" s="13"/>
      <c r="I13" s="13"/>
      <c r="J13" s="21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8" t="s">
        <v>33</v>
      </c>
      <c r="B14" s="27" t="s">
        <v>2865</v>
      </c>
      <c r="C14" s="27" t="s">
        <v>1097</v>
      </c>
      <c r="D14" s="27"/>
      <c r="E14" s="10"/>
      <c r="F14" s="20"/>
      <c r="G14" s="10"/>
      <c r="H14" s="13"/>
      <c r="I14" s="24"/>
      <c r="J14" s="21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18" t="s">
        <v>34</v>
      </c>
      <c r="B15" s="27" t="s">
        <v>2866</v>
      </c>
      <c r="C15" s="27" t="s">
        <v>1540</v>
      </c>
      <c r="D15" s="27"/>
      <c r="E15" s="10"/>
      <c r="F15" s="20"/>
      <c r="G15" s="10"/>
      <c r="H15" s="13"/>
      <c r="I15" s="13"/>
      <c r="J15" s="21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18" t="s">
        <v>35</v>
      </c>
      <c r="B16" s="27" t="s">
        <v>2867</v>
      </c>
      <c r="C16" s="27" t="s">
        <v>1540</v>
      </c>
      <c r="D16" s="27"/>
      <c r="E16" s="13"/>
      <c r="F16" s="20"/>
      <c r="G16" s="23"/>
      <c r="H16" s="13"/>
      <c r="I16" s="13"/>
      <c r="J16" s="21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18" t="s">
        <v>36</v>
      </c>
      <c r="B17" s="27" t="s">
        <v>2868</v>
      </c>
      <c r="C17" s="27" t="s">
        <v>2854</v>
      </c>
      <c r="D17" s="27"/>
      <c r="E17" s="10"/>
      <c r="F17" s="20"/>
      <c r="G17" s="10"/>
      <c r="H17" s="13"/>
      <c r="I17" s="13"/>
      <c r="J17" s="21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18" t="s">
        <v>37</v>
      </c>
      <c r="B18" s="27" t="s">
        <v>2869</v>
      </c>
      <c r="C18" s="27" t="s">
        <v>2870</v>
      </c>
      <c r="D18" s="27"/>
      <c r="E18" s="10"/>
      <c r="F18" s="20"/>
      <c r="G18" s="10"/>
      <c r="H18" s="13"/>
      <c r="I18" s="13"/>
      <c r="J18" s="21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18" t="s">
        <v>38</v>
      </c>
      <c r="B19" s="27" t="s">
        <v>2871</v>
      </c>
      <c r="C19" s="27" t="s">
        <v>443</v>
      </c>
      <c r="D19" s="27"/>
      <c r="E19" s="10"/>
      <c r="F19" s="20"/>
      <c r="G19" s="10"/>
      <c r="H19" s="13"/>
      <c r="I19" s="13"/>
      <c r="J19" s="21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18" t="s">
        <v>39</v>
      </c>
      <c r="B20" s="27" t="s">
        <v>2872</v>
      </c>
      <c r="C20" s="27" t="s">
        <v>2873</v>
      </c>
      <c r="D20" s="27"/>
      <c r="E20" s="13"/>
      <c r="F20" s="20"/>
      <c r="G20" s="23"/>
      <c r="H20" s="13"/>
      <c r="I20" s="13"/>
      <c r="J20" s="21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18" t="s">
        <v>40</v>
      </c>
      <c r="B21" s="27" t="s">
        <v>2874</v>
      </c>
      <c r="C21" s="27" t="s">
        <v>1767</v>
      </c>
      <c r="D21" s="27"/>
      <c r="E21" s="10"/>
      <c r="F21" s="20"/>
      <c r="G21" s="10"/>
      <c r="H21" s="13"/>
      <c r="I21" s="13"/>
      <c r="J21" s="2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8" t="s">
        <v>41</v>
      </c>
      <c r="B22" s="27" t="s">
        <v>2875</v>
      </c>
      <c r="C22" s="27" t="s">
        <v>2876</v>
      </c>
      <c r="D22" s="27"/>
      <c r="E22" s="10"/>
      <c r="F22" s="20"/>
      <c r="G22" s="10"/>
      <c r="H22" s="13"/>
      <c r="I22" s="13"/>
      <c r="J22" s="21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8" t="s">
        <v>42</v>
      </c>
      <c r="B23" s="27" t="s">
        <v>2877</v>
      </c>
      <c r="C23" s="27" t="s">
        <v>2878</v>
      </c>
      <c r="D23" s="27"/>
      <c r="E23" s="10"/>
      <c r="F23" s="20"/>
      <c r="G23" s="10"/>
      <c r="H23" s="13"/>
      <c r="I23" s="13"/>
      <c r="J23" s="21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 t="s">
        <v>43</v>
      </c>
      <c r="B24" s="27" t="s">
        <v>2879</v>
      </c>
      <c r="C24" s="27" t="s">
        <v>2880</v>
      </c>
      <c r="D24" s="27"/>
      <c r="E24" s="10"/>
      <c r="F24" s="20"/>
      <c r="G24" s="10"/>
      <c r="H24" s="13"/>
      <c r="I24" s="13"/>
      <c r="J24" s="21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2.5" customHeight="1">
      <c r="A25" s="18" t="s">
        <v>44</v>
      </c>
      <c r="B25" s="27" t="s">
        <v>2547</v>
      </c>
      <c r="C25" s="27" t="s">
        <v>2881</v>
      </c>
      <c r="D25" s="27"/>
      <c r="E25" s="10"/>
      <c r="F25" s="20"/>
      <c r="G25" s="10"/>
      <c r="H25" s="13"/>
      <c r="I25" s="13"/>
      <c r="J25" s="21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 t="s">
        <v>45</v>
      </c>
      <c r="B26" s="27" t="s">
        <v>2867</v>
      </c>
      <c r="C26" s="105" t="s">
        <v>2882</v>
      </c>
      <c r="D26" s="105" t="s">
        <v>970</v>
      </c>
      <c r="E26" s="10"/>
      <c r="F26" s="20"/>
      <c r="G26" s="10"/>
      <c r="H26" s="13"/>
      <c r="I26" s="13"/>
      <c r="J26" s="2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2.5" customHeight="1">
      <c r="A27" s="18" t="s">
        <v>46</v>
      </c>
      <c r="B27" s="27" t="s">
        <v>2883</v>
      </c>
      <c r="C27" s="27" t="s">
        <v>2884</v>
      </c>
      <c r="D27" s="27"/>
      <c r="E27" s="10"/>
      <c r="F27" s="20"/>
      <c r="G27" s="10"/>
      <c r="H27" s="13"/>
      <c r="I27" s="13"/>
      <c r="J27" s="21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 t="s">
        <v>47</v>
      </c>
      <c r="B28" s="27" t="s">
        <v>2885</v>
      </c>
      <c r="C28" s="27" t="s">
        <v>2886</v>
      </c>
      <c r="D28" s="27"/>
      <c r="E28" s="10"/>
      <c r="F28" s="20"/>
      <c r="G28" s="10"/>
      <c r="H28" s="13"/>
      <c r="I28" s="13"/>
      <c r="J28" s="21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 t="s">
        <v>48</v>
      </c>
      <c r="B29" s="27" t="s">
        <v>1211</v>
      </c>
      <c r="C29" s="27" t="s">
        <v>2887</v>
      </c>
      <c r="D29" s="27"/>
      <c r="E29" s="13"/>
      <c r="F29" s="20"/>
      <c r="G29" s="23"/>
      <c r="H29" s="13"/>
      <c r="I29" s="13"/>
      <c r="J29" s="21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 t="s">
        <v>49</v>
      </c>
      <c r="B30" s="27" t="s">
        <v>2888</v>
      </c>
      <c r="C30" s="27" t="s">
        <v>2889</v>
      </c>
      <c r="D30" s="27"/>
      <c r="E30" s="13"/>
      <c r="F30" s="20"/>
      <c r="G30" s="23"/>
      <c r="H30" s="24"/>
      <c r="I30" s="13"/>
      <c r="J30" s="21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18" t="s">
        <v>50</v>
      </c>
      <c r="B31" s="27" t="s">
        <v>1742</v>
      </c>
      <c r="C31" s="27" t="s">
        <v>2890</v>
      </c>
      <c r="D31" s="27"/>
      <c r="E31" s="10"/>
      <c r="F31" s="20"/>
      <c r="G31" s="10"/>
      <c r="H31" s="13"/>
      <c r="I31" s="13"/>
      <c r="J31" s="21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18" t="s">
        <v>51</v>
      </c>
      <c r="B32" s="27" t="s">
        <v>2891</v>
      </c>
      <c r="C32" s="27" t="s">
        <v>2892</v>
      </c>
      <c r="D32" s="27"/>
      <c r="E32" s="13"/>
      <c r="F32" s="20"/>
      <c r="G32" s="23"/>
      <c r="H32" s="13"/>
      <c r="I32" s="13"/>
      <c r="J32" s="21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18" t="s">
        <v>52</v>
      </c>
      <c r="B33" s="27" t="s">
        <v>2893</v>
      </c>
      <c r="C33" s="27" t="s">
        <v>608</v>
      </c>
      <c r="D33" s="27"/>
      <c r="E33" s="27"/>
      <c r="F33" s="20"/>
      <c r="G33" s="10"/>
      <c r="H33" s="13"/>
      <c r="I33" s="13"/>
      <c r="J33" s="21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2.5" customHeight="1">
      <c r="A34" s="18" t="s">
        <v>53</v>
      </c>
      <c r="B34" s="27" t="s">
        <v>2894</v>
      </c>
      <c r="C34" s="27" t="s">
        <v>2177</v>
      </c>
      <c r="D34" s="27"/>
      <c r="E34" s="27"/>
      <c r="F34" s="20"/>
      <c r="G34" s="23"/>
      <c r="H34" s="13"/>
      <c r="I34" s="13"/>
      <c r="J34" s="21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18" t="s">
        <v>54</v>
      </c>
      <c r="B35" s="27" t="s">
        <v>2895</v>
      </c>
      <c r="C35" s="27" t="s">
        <v>2896</v>
      </c>
      <c r="D35" s="27"/>
      <c r="E35" s="27"/>
      <c r="F35" s="20"/>
      <c r="G35" s="10"/>
      <c r="H35" s="13"/>
      <c r="I35" s="13"/>
      <c r="J35" s="21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18" t="s">
        <v>55</v>
      </c>
      <c r="B36" s="27" t="s">
        <v>2897</v>
      </c>
      <c r="C36" s="105" t="s">
        <v>2898</v>
      </c>
      <c r="D36" s="105" t="s">
        <v>1009</v>
      </c>
      <c r="E36" s="27"/>
      <c r="F36" s="20"/>
      <c r="G36" s="23"/>
      <c r="H36" s="13"/>
      <c r="I36" s="13"/>
      <c r="J36" s="21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2.5" customHeight="1">
      <c r="A37" s="18" t="s">
        <v>56</v>
      </c>
      <c r="B37" s="27" t="s">
        <v>2899</v>
      </c>
      <c r="C37" s="105" t="s">
        <v>2898</v>
      </c>
      <c r="D37" s="105" t="s">
        <v>1009</v>
      </c>
      <c r="E37" s="27"/>
      <c r="F37" s="20"/>
      <c r="G37" s="10"/>
      <c r="H37" s="13"/>
      <c r="I37" s="13"/>
      <c r="J37" s="21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2.5" customHeight="1">
      <c r="A38" s="18" t="s">
        <v>57</v>
      </c>
      <c r="B38" s="27" t="s">
        <v>477</v>
      </c>
      <c r="C38" s="27" t="s">
        <v>2900</v>
      </c>
      <c r="D38" s="27"/>
      <c r="E38" s="27"/>
      <c r="F38" s="20"/>
      <c r="G38" s="23"/>
      <c r="H38" s="13"/>
      <c r="I38" s="13"/>
      <c r="J38" s="21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2.5" customHeight="1">
      <c r="A39" s="18" t="s">
        <v>58</v>
      </c>
      <c r="B39" s="27" t="s">
        <v>2850</v>
      </c>
      <c r="C39" s="27" t="s">
        <v>2901</v>
      </c>
      <c r="D39" s="27"/>
      <c r="E39" s="27"/>
      <c r="F39" s="20"/>
      <c r="G39" s="10"/>
      <c r="H39" s="13"/>
      <c r="I39" s="13"/>
      <c r="J39" s="21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2.5" customHeight="1">
      <c r="A40" s="18" t="s">
        <v>59</v>
      </c>
      <c r="B40" s="27" t="s">
        <v>2902</v>
      </c>
      <c r="C40" s="27" t="s">
        <v>2903</v>
      </c>
      <c r="D40" s="27"/>
      <c r="E40" s="27"/>
      <c r="F40" s="20"/>
      <c r="G40" s="10"/>
      <c r="H40" s="24"/>
      <c r="I40" s="24"/>
      <c r="J40" s="21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2.5" customHeight="1">
      <c r="A41" s="28" t="s">
        <v>60</v>
      </c>
      <c r="B41" s="30" t="s">
        <v>2904</v>
      </c>
      <c r="C41" s="245" t="s">
        <v>2905</v>
      </c>
      <c r="D41" s="245" t="s">
        <v>970</v>
      </c>
      <c r="E41" s="30"/>
      <c r="F41" s="31"/>
      <c r="G41" s="32"/>
      <c r="H41" s="33"/>
      <c r="I41" s="33"/>
      <c r="J41" s="34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2.5" customHeight="1">
      <c r="A42" s="35" t="s">
        <v>61</v>
      </c>
      <c r="B42" s="38" t="s">
        <v>2906</v>
      </c>
      <c r="C42" s="38" t="s">
        <v>2907</v>
      </c>
      <c r="D42" s="38" t="s">
        <v>970</v>
      </c>
      <c r="E42" s="38"/>
      <c r="F42" s="35"/>
      <c r="G42" s="39"/>
      <c r="H42" s="40"/>
      <c r="I42" s="40"/>
      <c r="J42" s="3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2.5" customHeight="1">
      <c r="A43" s="20" t="s">
        <v>62</v>
      </c>
      <c r="B43" s="27"/>
      <c r="C43" s="27"/>
      <c r="D43" s="27"/>
      <c r="E43" s="27"/>
      <c r="F43" s="20"/>
      <c r="G43" s="10"/>
      <c r="H43" s="13"/>
      <c r="I43" s="1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22.5" customHeight="1">
      <c r="A44" s="20" t="s">
        <v>63</v>
      </c>
      <c r="B44" s="27"/>
      <c r="C44" s="27"/>
      <c r="D44" s="27"/>
      <c r="E44" s="27"/>
      <c r="F44" s="20"/>
      <c r="G44" s="23"/>
      <c r="H44" s="13"/>
      <c r="I44" s="13"/>
      <c r="J44" s="1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2.5" customHeight="1">
      <c r="A45" s="20" t="s">
        <v>64</v>
      </c>
      <c r="B45" s="27"/>
      <c r="C45" s="27"/>
      <c r="D45" s="27"/>
      <c r="E45" s="27"/>
      <c r="F45" s="20"/>
      <c r="G45" s="23"/>
      <c r="H45" s="13"/>
      <c r="I45" s="13"/>
      <c r="J45" s="1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2.5" customHeight="1">
      <c r="A46" s="20" t="s">
        <v>65</v>
      </c>
      <c r="B46" s="27"/>
      <c r="C46" s="27"/>
      <c r="D46" s="27"/>
      <c r="E46" s="24"/>
      <c r="F46" s="20"/>
      <c r="G46" s="10"/>
      <c r="H46" s="24"/>
      <c r="I46" s="24"/>
      <c r="J46" s="1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2.5" customHeight="1">
      <c r="A47" s="20" t="s">
        <v>66</v>
      </c>
      <c r="B47" s="27"/>
      <c r="C47" s="27"/>
      <c r="D47" s="27"/>
      <c r="E47" s="27"/>
      <c r="F47" s="20"/>
      <c r="G47" s="10"/>
      <c r="H47" s="13"/>
      <c r="I47" s="13"/>
      <c r="J47" s="1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2.5" customHeight="1">
      <c r="A48" s="20" t="s">
        <v>67</v>
      </c>
      <c r="B48" s="27"/>
      <c r="C48" s="27"/>
      <c r="D48" s="27"/>
      <c r="E48" s="27"/>
      <c r="F48" s="20"/>
      <c r="G48" s="10"/>
      <c r="H48" s="13"/>
      <c r="I48" s="13"/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2.5" customHeight="1">
      <c r="A49" s="20" t="s">
        <v>68</v>
      </c>
      <c r="B49" s="27"/>
      <c r="C49" s="27"/>
      <c r="D49" s="27"/>
      <c r="E49" s="27"/>
      <c r="F49" s="20"/>
      <c r="G49" s="10"/>
      <c r="H49" s="24"/>
      <c r="I49" s="24"/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2.5" customHeight="1">
      <c r="A50" s="20" t="s">
        <v>69</v>
      </c>
      <c r="B50" s="27"/>
      <c r="C50" s="27"/>
      <c r="D50" s="27"/>
      <c r="E50" s="27"/>
      <c r="F50" s="20"/>
      <c r="G50" s="10"/>
      <c r="H50" s="24"/>
      <c r="I50" s="24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2.5" customHeight="1">
      <c r="A51" s="20" t="s">
        <v>70</v>
      </c>
      <c r="B51" s="27"/>
      <c r="C51" s="27"/>
      <c r="D51" s="27"/>
      <c r="E51" s="27"/>
      <c r="F51" s="20"/>
      <c r="G51" s="10"/>
      <c r="H51" s="13"/>
      <c r="I51" s="13"/>
      <c r="J51" s="1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2.5" customHeight="1">
      <c r="A52" s="20" t="s">
        <v>71</v>
      </c>
      <c r="B52" s="27"/>
      <c r="C52" s="27"/>
      <c r="D52" s="27"/>
      <c r="E52" s="27"/>
      <c r="F52" s="20"/>
      <c r="G52" s="23"/>
      <c r="H52" s="13"/>
      <c r="I52" s="13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2.5" customHeight="1">
      <c r="A53" s="20" t="s">
        <v>72</v>
      </c>
      <c r="B53" s="27"/>
      <c r="C53" s="27"/>
      <c r="D53" s="27"/>
      <c r="E53" s="27"/>
      <c r="F53" s="20"/>
      <c r="G53" s="10"/>
      <c r="H53" s="13"/>
      <c r="I53" s="13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2.5" customHeight="1">
      <c r="A54" s="20" t="s">
        <v>73</v>
      </c>
      <c r="B54" s="27"/>
      <c r="C54" s="27"/>
      <c r="D54" s="27"/>
      <c r="E54" s="27"/>
      <c r="F54" s="20"/>
      <c r="G54" s="10"/>
      <c r="H54" s="13"/>
      <c r="I54" s="13"/>
      <c r="J54" s="1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2.5" customHeight="1">
      <c r="A55" s="20" t="s">
        <v>74</v>
      </c>
      <c r="B55" s="27"/>
      <c r="C55" s="27"/>
      <c r="D55" s="27"/>
      <c r="E55" s="27"/>
      <c r="F55" s="20"/>
      <c r="G55" s="10"/>
      <c r="H55" s="13"/>
      <c r="I55" s="13"/>
      <c r="J55" s="1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2.5" customHeight="1">
      <c r="A56" s="20" t="s">
        <v>75</v>
      </c>
      <c r="B56" s="27"/>
      <c r="C56" s="27"/>
      <c r="D56" s="27"/>
      <c r="E56" s="27"/>
      <c r="F56" s="20"/>
      <c r="G56" s="10"/>
      <c r="H56" s="13"/>
      <c r="I56" s="13"/>
      <c r="J56" s="1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2.5" customHeight="1">
      <c r="A57" s="20" t="s">
        <v>76</v>
      </c>
      <c r="B57" s="27"/>
      <c r="C57" s="27"/>
      <c r="D57" s="27"/>
      <c r="E57" s="27"/>
      <c r="F57" s="20"/>
      <c r="G57" s="23"/>
      <c r="H57" s="13"/>
      <c r="I57" s="13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2.5" customHeight="1">
      <c r="A58" s="20" t="s">
        <v>77</v>
      </c>
      <c r="B58" s="27"/>
      <c r="C58" s="27"/>
      <c r="D58" s="27"/>
      <c r="E58" s="27"/>
      <c r="F58" s="20"/>
      <c r="G58" s="23"/>
      <c r="H58" s="13"/>
      <c r="I58" s="24"/>
      <c r="J58" s="1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2.5" customHeight="1">
      <c r="A59" s="20" t="s">
        <v>78</v>
      </c>
      <c r="B59" s="27"/>
      <c r="C59" s="27"/>
      <c r="D59" s="27"/>
      <c r="E59" s="27"/>
      <c r="F59" s="20"/>
      <c r="G59" s="10"/>
      <c r="H59" s="13"/>
      <c r="I59" s="13"/>
      <c r="J59" s="1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2.5" customHeight="1">
      <c r="A60" s="20" t="s">
        <v>79</v>
      </c>
      <c r="B60" s="27"/>
      <c r="C60" s="27"/>
      <c r="D60" s="27"/>
      <c r="E60" s="27"/>
      <c r="F60" s="20"/>
      <c r="G60" s="10"/>
      <c r="H60" s="13"/>
      <c r="I60" s="13"/>
      <c r="J60" s="1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2.5" customHeight="1">
      <c r="A61" s="20" t="s">
        <v>80</v>
      </c>
      <c r="B61" s="27"/>
      <c r="C61" s="27"/>
      <c r="D61" s="27"/>
      <c r="E61" s="27"/>
      <c r="F61" s="20"/>
      <c r="G61" s="10"/>
      <c r="H61" s="13"/>
      <c r="I61" s="13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2.5" customHeight="1">
      <c r="A62" s="20" t="s">
        <v>81</v>
      </c>
      <c r="B62" s="27"/>
      <c r="C62" s="27"/>
      <c r="D62" s="27"/>
      <c r="E62" s="27"/>
      <c r="F62" s="20"/>
      <c r="G62" s="10"/>
      <c r="H62" s="13"/>
      <c r="I62" s="13"/>
      <c r="J62" s="1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2.5" customHeight="1">
      <c r="A63" s="20" t="s">
        <v>82</v>
      </c>
      <c r="B63" s="27"/>
      <c r="C63" s="27"/>
      <c r="D63" s="27"/>
      <c r="E63" s="27"/>
      <c r="F63" s="20"/>
      <c r="G63" s="10"/>
      <c r="H63" s="24"/>
      <c r="I63" s="13"/>
      <c r="J63" s="1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2.5" customHeight="1">
      <c r="A64" s="20" t="s">
        <v>83</v>
      </c>
      <c r="B64" s="27"/>
      <c r="C64" s="27"/>
      <c r="D64" s="27"/>
      <c r="E64" s="27"/>
      <c r="F64" s="20"/>
      <c r="G64" s="10"/>
      <c r="H64" s="13"/>
      <c r="I64" s="13"/>
      <c r="J64" s="1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2.5" customHeight="1">
      <c r="A65" s="20" t="s">
        <v>84</v>
      </c>
      <c r="B65" s="27"/>
      <c r="C65" s="27"/>
      <c r="D65" s="27"/>
      <c r="E65" s="27"/>
      <c r="F65" s="20"/>
      <c r="G65" s="10"/>
      <c r="H65" s="24"/>
      <c r="I65" s="24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2.5" customHeight="1">
      <c r="A66" s="20" t="s">
        <v>85</v>
      </c>
      <c r="B66" s="27"/>
      <c r="C66" s="27"/>
      <c r="D66" s="27"/>
      <c r="E66" s="27"/>
      <c r="F66" s="20"/>
      <c r="G66" s="10"/>
      <c r="H66" s="13"/>
      <c r="I66" s="13"/>
      <c r="J66" s="1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2.5" customHeight="1">
      <c r="A67" s="20" t="s">
        <v>86</v>
      </c>
      <c r="B67" s="27"/>
      <c r="C67" s="27"/>
      <c r="D67" s="27"/>
      <c r="E67" s="27"/>
      <c r="F67" s="20"/>
      <c r="G67" s="23"/>
      <c r="H67" s="13"/>
      <c r="I67" s="13"/>
      <c r="J67" s="1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2.5" customHeight="1">
      <c r="A68" s="20" t="s">
        <v>87</v>
      </c>
      <c r="B68" s="27"/>
      <c r="C68" s="27"/>
      <c r="D68" s="27"/>
      <c r="E68" s="27"/>
      <c r="F68" s="20"/>
      <c r="G68" s="10"/>
      <c r="H68" s="24"/>
      <c r="I68" s="24"/>
      <c r="J68" s="1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2.5" customHeight="1">
      <c r="A69" s="20" t="s">
        <v>88</v>
      </c>
      <c r="B69" s="27"/>
      <c r="C69" s="27"/>
      <c r="D69" s="27"/>
      <c r="E69" s="27"/>
      <c r="F69" s="20"/>
      <c r="G69" s="10"/>
      <c r="H69" s="13"/>
      <c r="I69" s="24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2.5" customHeight="1">
      <c r="A70" s="20" t="s">
        <v>89</v>
      </c>
      <c r="B70" s="27"/>
      <c r="C70" s="27"/>
      <c r="D70" s="27"/>
      <c r="E70" s="27"/>
      <c r="F70" s="20"/>
      <c r="G70" s="23"/>
      <c r="H70" s="13"/>
      <c r="I70" s="13"/>
      <c r="J70" s="1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2.5" customHeight="1">
      <c r="A71" s="20" t="s">
        <v>90</v>
      </c>
      <c r="B71" s="27"/>
      <c r="C71" s="27"/>
      <c r="D71" s="27"/>
      <c r="E71" s="27"/>
      <c r="F71" s="20"/>
      <c r="G71" s="23"/>
      <c r="H71" s="24"/>
      <c r="I71" s="13"/>
      <c r="J71" s="1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2.5" customHeight="1">
      <c r="A72" s="20" t="s">
        <v>91</v>
      </c>
      <c r="B72" s="27"/>
      <c r="C72" s="27"/>
      <c r="D72" s="27"/>
      <c r="E72" s="27"/>
      <c r="F72" s="20"/>
      <c r="G72" s="10"/>
      <c r="H72" s="13"/>
      <c r="I72" s="13"/>
      <c r="J72" s="1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2.5" customHeight="1">
      <c r="A73" s="20" t="s">
        <v>92</v>
      </c>
      <c r="B73" s="27"/>
      <c r="C73" s="27"/>
      <c r="D73" s="27"/>
      <c r="E73" s="27"/>
      <c r="F73" s="20"/>
      <c r="G73" s="10"/>
      <c r="H73" s="13"/>
      <c r="I73" s="13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2.5" customHeight="1">
      <c r="A74" s="20" t="s">
        <v>93</v>
      </c>
      <c r="B74" s="27"/>
      <c r="C74" s="27"/>
      <c r="D74" s="27"/>
      <c r="E74" s="27"/>
      <c r="F74" s="20"/>
      <c r="G74" s="10"/>
      <c r="H74" s="13"/>
      <c r="I74" s="13"/>
      <c r="J74" s="1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2.5" customHeight="1">
      <c r="A75" s="20" t="s">
        <v>94</v>
      </c>
      <c r="B75" s="27"/>
      <c r="C75" s="27"/>
      <c r="D75" s="27"/>
      <c r="E75" s="27"/>
      <c r="F75" s="20"/>
      <c r="G75" s="10"/>
      <c r="H75" s="13"/>
      <c r="I75" s="13"/>
      <c r="J75" s="1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2.5" customHeight="1">
      <c r="A76" s="20" t="s">
        <v>95</v>
      </c>
      <c r="B76" s="27"/>
      <c r="C76" s="27"/>
      <c r="D76" s="27"/>
      <c r="E76" s="27"/>
      <c r="F76" s="20"/>
      <c r="G76" s="10"/>
      <c r="H76" s="24"/>
      <c r="I76" s="24"/>
      <c r="J76" s="1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2.5" customHeight="1">
      <c r="A77" s="20" t="s">
        <v>96</v>
      </c>
      <c r="B77" s="27"/>
      <c r="C77" s="27"/>
      <c r="D77" s="27"/>
      <c r="E77" s="27"/>
      <c r="F77" s="20"/>
      <c r="G77" s="23"/>
      <c r="H77" s="13"/>
      <c r="I77" s="13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2.5" customHeight="1">
      <c r="A78" s="20" t="s">
        <v>97</v>
      </c>
      <c r="B78" s="27"/>
      <c r="C78" s="27"/>
      <c r="D78" s="27"/>
      <c r="E78" s="27"/>
      <c r="F78" s="20"/>
      <c r="G78" s="10"/>
      <c r="H78" s="24"/>
      <c r="I78" s="24"/>
      <c r="J78" s="1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2.5" customHeight="1">
      <c r="A79" s="20" t="s">
        <v>98</v>
      </c>
      <c r="B79" s="27"/>
      <c r="C79" s="27"/>
      <c r="D79" s="27"/>
      <c r="E79" s="27"/>
      <c r="F79" s="20"/>
      <c r="G79" s="10"/>
      <c r="H79" s="24"/>
      <c r="I79" s="13"/>
      <c r="J79" s="1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2.5" customHeight="1">
      <c r="A80" s="20" t="s">
        <v>99</v>
      </c>
      <c r="B80" s="27"/>
      <c r="C80" s="27"/>
      <c r="D80" s="27"/>
      <c r="E80" s="27"/>
      <c r="F80" s="20"/>
      <c r="G80" s="10"/>
      <c r="H80" s="24"/>
      <c r="I80" s="13"/>
      <c r="J80" s="1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2.5" customHeight="1">
      <c r="A81" s="20" t="s">
        <v>100</v>
      </c>
      <c r="B81" s="27"/>
      <c r="C81" s="27"/>
      <c r="D81" s="27"/>
      <c r="E81" s="27"/>
      <c r="F81" s="20"/>
      <c r="G81" s="10"/>
      <c r="H81" s="13"/>
      <c r="I81" s="13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2.5" customHeight="1">
      <c r="A82" s="20" t="s">
        <v>101</v>
      </c>
      <c r="B82" s="27"/>
      <c r="C82" s="27"/>
      <c r="D82" s="27"/>
      <c r="E82" s="27"/>
      <c r="F82" s="20"/>
      <c r="G82" s="10"/>
      <c r="H82" s="13"/>
      <c r="I82" s="13"/>
      <c r="J82" s="1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2.5" customHeight="1">
      <c r="A83" s="20" t="s">
        <v>102</v>
      </c>
      <c r="B83" s="27"/>
      <c r="C83" s="27"/>
      <c r="D83" s="27"/>
      <c r="E83" s="27"/>
      <c r="F83" s="20"/>
      <c r="G83" s="10"/>
      <c r="H83" s="24"/>
      <c r="I83" s="24"/>
      <c r="J83" s="1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2.5" customHeight="1">
      <c r="A84" s="20" t="s">
        <v>103</v>
      </c>
      <c r="B84" s="27"/>
      <c r="C84" s="27"/>
      <c r="D84" s="27"/>
      <c r="E84" s="27"/>
      <c r="F84" s="20"/>
      <c r="G84" s="23"/>
      <c r="H84" s="24"/>
      <c r="I84" s="13"/>
      <c r="J84" s="1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2.5" customHeight="1">
      <c r="A85" s="20" t="s">
        <v>104</v>
      </c>
      <c r="B85" s="27"/>
      <c r="C85" s="27"/>
      <c r="D85" s="27"/>
      <c r="E85" s="27"/>
      <c r="F85" s="20"/>
      <c r="G85" s="23"/>
      <c r="H85" s="13"/>
      <c r="I85" s="13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2.5" customHeight="1">
      <c r="A86" s="20" t="s">
        <v>105</v>
      </c>
      <c r="B86" s="27"/>
      <c r="C86" s="27"/>
      <c r="D86" s="27"/>
      <c r="E86" s="27"/>
      <c r="F86" s="20"/>
      <c r="G86" s="23"/>
      <c r="H86" s="13"/>
      <c r="I86" s="13"/>
      <c r="J86" s="1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2.5" customHeight="1">
      <c r="A87" s="20" t="s">
        <v>106</v>
      </c>
      <c r="B87" s="27"/>
      <c r="C87" s="27"/>
      <c r="D87" s="27"/>
      <c r="E87" s="27"/>
      <c r="F87" s="20"/>
      <c r="G87" s="10"/>
      <c r="H87" s="24"/>
      <c r="I87" s="13"/>
      <c r="J87" s="1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2.5" customHeight="1">
      <c r="A88" s="20" t="s">
        <v>107</v>
      </c>
      <c r="B88" s="27"/>
      <c r="C88" s="27"/>
      <c r="D88" s="27"/>
      <c r="E88" s="27"/>
      <c r="F88" s="20"/>
      <c r="G88" s="10"/>
      <c r="H88" s="13"/>
      <c r="I88" s="13"/>
      <c r="J88" s="1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2.5" customHeight="1">
      <c r="A89" s="20" t="s">
        <v>108</v>
      </c>
      <c r="B89" s="27"/>
      <c r="C89" s="27"/>
      <c r="D89" s="27"/>
      <c r="E89" s="27"/>
      <c r="F89" s="20"/>
      <c r="G89" s="10"/>
      <c r="H89" s="13"/>
      <c r="I89" s="13"/>
      <c r="J89" s="1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2.5" customHeight="1">
      <c r="A90" s="20" t="s">
        <v>109</v>
      </c>
      <c r="B90" s="27"/>
      <c r="C90" s="27"/>
      <c r="D90" s="27"/>
      <c r="E90" s="27"/>
      <c r="F90" s="20"/>
      <c r="G90" s="10"/>
      <c r="H90" s="13"/>
      <c r="I90" s="13"/>
      <c r="J90" s="1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2.5" customHeight="1">
      <c r="A91" s="20" t="s">
        <v>110</v>
      </c>
      <c r="B91" s="27"/>
      <c r="C91" s="27"/>
      <c r="D91" s="27"/>
      <c r="E91" s="27"/>
      <c r="F91" s="20"/>
      <c r="G91" s="10"/>
      <c r="H91" s="13"/>
      <c r="I91" s="13"/>
      <c r="J91" s="1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2.5" customHeight="1">
      <c r="A92" s="20" t="s">
        <v>111</v>
      </c>
      <c r="B92" s="27"/>
      <c r="C92" s="27"/>
      <c r="D92" s="27"/>
      <c r="E92" s="27"/>
      <c r="F92" s="20"/>
      <c r="G92" s="10"/>
      <c r="H92" s="13"/>
      <c r="I92" s="13"/>
      <c r="J92" s="1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2.5" customHeight="1">
      <c r="A93" s="20" t="s">
        <v>112</v>
      </c>
      <c r="B93" s="27"/>
      <c r="C93" s="27"/>
      <c r="D93" s="27"/>
      <c r="E93" s="27"/>
      <c r="F93" s="20"/>
      <c r="G93" s="10"/>
      <c r="H93" s="13"/>
      <c r="I93" s="13"/>
      <c r="J93" s="1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2.5" customHeight="1">
      <c r="A94" s="20" t="s">
        <v>113</v>
      </c>
      <c r="B94" s="27"/>
      <c r="C94" s="27"/>
      <c r="D94" s="27"/>
      <c r="E94" s="27"/>
      <c r="F94" s="20"/>
      <c r="G94" s="10"/>
      <c r="H94" s="24"/>
      <c r="I94" s="24"/>
      <c r="J94" s="1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2.5" customHeight="1">
      <c r="A95" s="20" t="s">
        <v>114</v>
      </c>
      <c r="B95" s="27"/>
      <c r="C95" s="27"/>
      <c r="D95" s="27"/>
      <c r="E95" s="27"/>
      <c r="F95" s="20"/>
      <c r="G95" s="10"/>
      <c r="H95" s="24"/>
      <c r="I95" s="24"/>
      <c r="J95" s="1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2.5" customHeight="1">
      <c r="A96" s="20" t="s">
        <v>115</v>
      </c>
      <c r="B96" s="27"/>
      <c r="C96" s="27"/>
      <c r="D96" s="27"/>
      <c r="E96" s="27"/>
      <c r="F96" s="20"/>
      <c r="G96" s="23"/>
      <c r="H96" s="13"/>
      <c r="I96" s="13"/>
      <c r="J96" s="1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2.5" customHeight="1">
      <c r="A97" s="20" t="s">
        <v>116</v>
      </c>
      <c r="B97" s="27"/>
      <c r="C97" s="27"/>
      <c r="D97" s="27"/>
      <c r="E97" s="27"/>
      <c r="F97" s="20"/>
      <c r="G97" s="10"/>
      <c r="H97" s="24"/>
      <c r="I97" s="24"/>
      <c r="J97" s="1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2.5" customHeight="1">
      <c r="A98" s="20" t="s">
        <v>117</v>
      </c>
      <c r="B98" s="27"/>
      <c r="C98" s="27"/>
      <c r="D98" s="27"/>
      <c r="E98" s="27"/>
      <c r="F98" s="20"/>
      <c r="G98" s="10"/>
      <c r="H98" s="13"/>
      <c r="I98" s="13"/>
      <c r="J98" s="1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2.5" customHeight="1">
      <c r="A99" s="20" t="s">
        <v>118</v>
      </c>
      <c r="B99" s="27"/>
      <c r="C99" s="27"/>
      <c r="D99" s="27"/>
      <c r="E99" s="27"/>
      <c r="F99" s="20"/>
      <c r="G99" s="10"/>
      <c r="H99" s="24"/>
      <c r="I99" s="24"/>
      <c r="J99" s="1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2.5" customHeight="1">
      <c r="A100" s="20" t="s">
        <v>119</v>
      </c>
      <c r="B100" s="27"/>
      <c r="C100" s="27"/>
      <c r="D100" s="27"/>
      <c r="E100" s="27"/>
      <c r="F100" s="20"/>
      <c r="G100" s="10"/>
      <c r="H100" s="13"/>
      <c r="I100" s="13"/>
      <c r="J100" s="1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2.5" customHeight="1">
      <c r="A101" s="20" t="s">
        <v>120</v>
      </c>
      <c r="B101" s="27"/>
      <c r="C101" s="10"/>
      <c r="D101" s="10"/>
      <c r="E101" s="27"/>
      <c r="F101" s="20"/>
      <c r="G101" s="10"/>
      <c r="H101" s="24"/>
      <c r="I101" s="24"/>
      <c r="J101" s="1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2.5" customHeight="1">
      <c r="A102" s="20" t="s">
        <v>121</v>
      </c>
      <c r="B102" s="27"/>
      <c r="C102" s="27"/>
      <c r="D102" s="27"/>
      <c r="E102" s="27"/>
      <c r="F102" s="20"/>
      <c r="G102" s="23"/>
      <c r="H102" s="24"/>
      <c r="I102" s="13"/>
      <c r="J102" s="1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2.5" customHeight="1">
      <c r="A103" s="20" t="s">
        <v>122</v>
      </c>
      <c r="B103" s="27"/>
      <c r="C103" s="27"/>
      <c r="D103" s="27"/>
      <c r="E103" s="27"/>
      <c r="F103" s="20"/>
      <c r="G103" s="10"/>
      <c r="H103" s="24"/>
      <c r="I103" s="24"/>
      <c r="J103" s="1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2.5" customHeight="1">
      <c r="A104" s="20" t="s">
        <v>123</v>
      </c>
      <c r="B104" s="27"/>
      <c r="C104" s="27"/>
      <c r="D104" s="27"/>
      <c r="E104" s="27"/>
      <c r="F104" s="20"/>
      <c r="G104" s="23"/>
      <c r="H104" s="13"/>
      <c r="I104" s="13"/>
      <c r="J104" s="1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2.5" customHeight="1">
      <c r="A105" s="20" t="s">
        <v>124</v>
      </c>
      <c r="B105" s="27"/>
      <c r="C105" s="27"/>
      <c r="D105" s="27"/>
      <c r="E105" s="27"/>
      <c r="F105" s="20"/>
      <c r="G105" s="23"/>
      <c r="H105" s="13"/>
      <c r="I105" s="13"/>
      <c r="J105" s="1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2.5" customHeight="1">
      <c r="A106" s="20" t="s">
        <v>125</v>
      </c>
      <c r="B106" s="27"/>
      <c r="C106" s="27"/>
      <c r="D106" s="27"/>
      <c r="E106" s="27"/>
      <c r="F106" s="20"/>
      <c r="G106" s="23"/>
      <c r="H106" s="13"/>
      <c r="I106" s="13"/>
      <c r="J106" s="1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2.5" customHeight="1">
      <c r="A107" s="20" t="s">
        <v>126</v>
      </c>
      <c r="B107" s="27"/>
      <c r="C107" s="27"/>
      <c r="D107" s="27"/>
      <c r="E107" s="27"/>
      <c r="F107" s="20"/>
      <c r="G107" s="10"/>
      <c r="H107" s="24"/>
      <c r="I107" s="13"/>
      <c r="J107" s="1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2.5" customHeight="1">
      <c r="A108" s="20" t="s">
        <v>127</v>
      </c>
      <c r="B108" s="27"/>
      <c r="C108" s="27"/>
      <c r="D108" s="27"/>
      <c r="E108" s="24"/>
      <c r="F108" s="20"/>
      <c r="G108" s="10"/>
      <c r="H108" s="13"/>
      <c r="I108" s="24"/>
      <c r="J108" s="1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2.5" customHeight="1">
      <c r="A109" s="20" t="s">
        <v>128</v>
      </c>
      <c r="B109" s="27"/>
      <c r="C109" s="27"/>
      <c r="D109" s="27"/>
      <c r="E109" s="27"/>
      <c r="F109" s="20"/>
      <c r="G109" s="23"/>
      <c r="H109" s="13"/>
      <c r="I109" s="13"/>
      <c r="J109" s="1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2.5" customHeight="1">
      <c r="A110" s="20" t="s">
        <v>129</v>
      </c>
      <c r="B110" s="27"/>
      <c r="C110" s="27"/>
      <c r="D110" s="27"/>
      <c r="E110" s="27"/>
      <c r="F110" s="20"/>
      <c r="G110" s="10"/>
      <c r="H110" s="13"/>
      <c r="I110" s="13"/>
      <c r="J110" s="1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2.5" customHeight="1">
      <c r="A111" s="20" t="s">
        <v>130</v>
      </c>
      <c r="B111" s="27"/>
      <c r="C111" s="27"/>
      <c r="D111" s="27"/>
      <c r="E111" s="27"/>
      <c r="F111" s="20"/>
      <c r="G111" s="10"/>
      <c r="H111" s="24"/>
      <c r="I111" s="24"/>
      <c r="J111" s="1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2.5" customHeight="1">
      <c r="A112" s="20" t="s">
        <v>131</v>
      </c>
      <c r="B112" s="27"/>
      <c r="C112" s="27"/>
      <c r="D112" s="27"/>
      <c r="E112" s="27"/>
      <c r="F112" s="20"/>
      <c r="G112" s="10"/>
      <c r="H112" s="13"/>
      <c r="I112" s="13"/>
      <c r="J112" s="1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2.5" customHeight="1">
      <c r="A113" s="20" t="s">
        <v>132</v>
      </c>
      <c r="B113" s="27"/>
      <c r="C113" s="27"/>
      <c r="D113" s="27"/>
      <c r="E113" s="27"/>
      <c r="F113" s="20"/>
      <c r="G113" s="10"/>
      <c r="H113" s="13"/>
      <c r="I113" s="13"/>
      <c r="J113" s="1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2.5" customHeight="1">
      <c r="A114" s="20" t="s">
        <v>133</v>
      </c>
      <c r="B114" s="27"/>
      <c r="C114" s="27"/>
      <c r="D114" s="27"/>
      <c r="E114" s="27"/>
      <c r="F114" s="20"/>
      <c r="G114" s="10"/>
      <c r="H114" s="24"/>
      <c r="I114" s="24"/>
      <c r="J114" s="1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2.5" customHeight="1">
      <c r="A115" s="20" t="s">
        <v>134</v>
      </c>
      <c r="B115" s="27"/>
      <c r="C115" s="27"/>
      <c r="D115" s="27"/>
      <c r="E115" s="27"/>
      <c r="F115" s="20"/>
      <c r="G115" s="10"/>
      <c r="H115" s="24"/>
      <c r="I115" s="13"/>
      <c r="J115" s="1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2.5" customHeight="1">
      <c r="A116" s="20" t="s">
        <v>135</v>
      </c>
      <c r="B116" s="27"/>
      <c r="C116" s="27"/>
      <c r="D116" s="27"/>
      <c r="E116" s="27"/>
      <c r="F116" s="20"/>
      <c r="G116" s="10"/>
      <c r="H116" s="13"/>
      <c r="I116" s="13"/>
      <c r="J116" s="1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2.5" customHeight="1">
      <c r="A117" s="20" t="s">
        <v>136</v>
      </c>
      <c r="B117" s="27"/>
      <c r="C117" s="27"/>
      <c r="D117" s="27"/>
      <c r="E117" s="27"/>
      <c r="F117" s="20"/>
      <c r="G117" s="10"/>
      <c r="H117" s="24"/>
      <c r="I117" s="24"/>
      <c r="J117" s="1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2.5" customHeight="1">
      <c r="A118" s="20" t="s">
        <v>137</v>
      </c>
      <c r="B118" s="27"/>
      <c r="C118" s="27"/>
      <c r="D118" s="27"/>
      <c r="E118" s="27"/>
      <c r="F118" s="20"/>
      <c r="G118" s="10"/>
      <c r="H118" s="24"/>
      <c r="I118" s="24"/>
      <c r="J118" s="1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2.5" customHeight="1">
      <c r="A119" s="20" t="s">
        <v>138</v>
      </c>
      <c r="B119" s="27"/>
      <c r="C119" s="27"/>
      <c r="D119" s="27"/>
      <c r="E119" s="27"/>
      <c r="F119" s="20"/>
      <c r="G119" s="23"/>
      <c r="H119" s="13"/>
      <c r="I119" s="13"/>
      <c r="J119" s="1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2.5" customHeight="1">
      <c r="A120" s="20" t="s">
        <v>139</v>
      </c>
      <c r="B120" s="27"/>
      <c r="C120" s="27"/>
      <c r="D120" s="27"/>
      <c r="E120" s="27"/>
      <c r="F120" s="20"/>
      <c r="G120" s="10"/>
      <c r="H120" s="13"/>
      <c r="I120" s="13"/>
      <c r="J120" s="1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2.5" customHeight="1">
      <c r="A121" s="20" t="s">
        <v>140</v>
      </c>
      <c r="B121" s="27"/>
      <c r="C121" s="27"/>
      <c r="D121" s="27"/>
      <c r="E121" s="27"/>
      <c r="F121" s="20"/>
      <c r="G121" s="23"/>
      <c r="H121" s="13"/>
      <c r="I121" s="13"/>
      <c r="J121" s="1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2.5" customHeight="1">
      <c r="A122" s="20" t="s">
        <v>141</v>
      </c>
      <c r="B122" s="27"/>
      <c r="C122" s="27"/>
      <c r="D122" s="27"/>
      <c r="E122" s="27"/>
      <c r="F122" s="20"/>
      <c r="G122" s="10"/>
      <c r="H122" s="24"/>
      <c r="I122" s="24"/>
      <c r="J122" s="1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2.5" customHeight="1">
      <c r="A123" s="20" t="s">
        <v>142</v>
      </c>
      <c r="B123" s="27"/>
      <c r="C123" s="27"/>
      <c r="D123" s="27"/>
      <c r="E123" s="27"/>
      <c r="F123" s="20"/>
      <c r="G123" s="10"/>
      <c r="H123" s="13"/>
      <c r="I123" s="13"/>
      <c r="J123" s="1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2.5" customHeight="1">
      <c r="A124" s="20" t="s">
        <v>143</v>
      </c>
      <c r="B124" s="27"/>
      <c r="C124" s="27"/>
      <c r="D124" s="27"/>
      <c r="E124" s="27"/>
      <c r="F124" s="20"/>
      <c r="G124" s="10"/>
      <c r="H124" s="13"/>
      <c r="I124" s="13"/>
      <c r="J124" s="1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2.5" customHeight="1">
      <c r="A125" s="20" t="s">
        <v>144</v>
      </c>
      <c r="B125" s="27"/>
      <c r="C125" s="27"/>
      <c r="D125" s="27"/>
      <c r="E125" s="27"/>
      <c r="F125" s="20"/>
      <c r="G125" s="10"/>
      <c r="H125" s="13"/>
      <c r="I125" s="13"/>
      <c r="J125" s="1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2.5" customHeight="1">
      <c r="A126" s="20" t="s">
        <v>145</v>
      </c>
      <c r="B126" s="27"/>
      <c r="C126" s="27"/>
      <c r="D126" s="27"/>
      <c r="E126" s="27"/>
      <c r="F126" s="20"/>
      <c r="G126" s="10"/>
      <c r="H126" s="13"/>
      <c r="I126" s="13"/>
      <c r="J126" s="1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2.5" customHeight="1">
      <c r="A127" s="20" t="s">
        <v>146</v>
      </c>
      <c r="B127" s="27"/>
      <c r="C127" s="27"/>
      <c r="D127" s="27"/>
      <c r="E127" s="27"/>
      <c r="F127" s="20"/>
      <c r="G127" s="10"/>
      <c r="H127" s="13"/>
      <c r="I127" s="13"/>
      <c r="J127" s="1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2.5" customHeight="1">
      <c r="A128" s="20" t="s">
        <v>147</v>
      </c>
      <c r="B128" s="27"/>
      <c r="C128" s="27"/>
      <c r="D128" s="27"/>
      <c r="E128" s="27"/>
      <c r="F128" s="20"/>
      <c r="G128" s="23"/>
      <c r="H128" s="13"/>
      <c r="I128" s="13"/>
      <c r="J128" s="1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2.5" customHeight="1">
      <c r="A129" s="20" t="s">
        <v>148</v>
      </c>
      <c r="B129" s="27"/>
      <c r="C129" s="27"/>
      <c r="D129" s="27"/>
      <c r="E129" s="27"/>
      <c r="F129" s="20"/>
      <c r="G129" s="10"/>
      <c r="H129" s="13"/>
      <c r="I129" s="13"/>
      <c r="J129" s="1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2.5" customHeight="1">
      <c r="A130" s="20" t="s">
        <v>149</v>
      </c>
      <c r="B130" s="27"/>
      <c r="C130" s="27"/>
      <c r="D130" s="27"/>
      <c r="E130" s="27"/>
      <c r="F130" s="20"/>
      <c r="G130" s="10"/>
      <c r="H130" s="13"/>
      <c r="I130" s="13"/>
      <c r="J130" s="1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2.5" customHeight="1">
      <c r="A131" s="20" t="s">
        <v>150</v>
      </c>
      <c r="B131" s="27"/>
      <c r="C131" s="27"/>
      <c r="D131" s="27"/>
      <c r="E131" s="27"/>
      <c r="F131" s="20"/>
      <c r="G131" s="10"/>
      <c r="H131" s="24"/>
      <c r="I131" s="24"/>
      <c r="J131" s="1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2.5" customHeight="1">
      <c r="A132" s="20" t="s">
        <v>151</v>
      </c>
      <c r="B132" s="27"/>
      <c r="C132" s="27"/>
      <c r="D132" s="27"/>
      <c r="E132" s="27"/>
      <c r="F132" s="20"/>
      <c r="G132" s="23"/>
      <c r="H132" s="13"/>
      <c r="I132" s="13"/>
      <c r="J132" s="1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2.5" customHeight="1">
      <c r="A133" s="20" t="s">
        <v>152</v>
      </c>
      <c r="B133" s="27"/>
      <c r="C133" s="27"/>
      <c r="D133" s="27"/>
      <c r="E133" s="27"/>
      <c r="F133" s="20"/>
      <c r="G133" s="23"/>
      <c r="H133" s="13"/>
      <c r="I133" s="13"/>
      <c r="J133" s="1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2.5" customHeight="1">
      <c r="A134" s="20" t="s">
        <v>153</v>
      </c>
      <c r="B134" s="27"/>
      <c r="C134" s="27"/>
      <c r="D134" s="27"/>
      <c r="E134" s="27"/>
      <c r="F134" s="20"/>
      <c r="G134" s="23"/>
      <c r="H134" s="13"/>
      <c r="I134" s="13"/>
      <c r="J134" s="1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2.5" customHeight="1">
      <c r="A135" s="20" t="s">
        <v>154</v>
      </c>
      <c r="B135" s="27"/>
      <c r="C135" s="27"/>
      <c r="D135" s="27"/>
      <c r="E135" s="27"/>
      <c r="F135" s="20"/>
      <c r="G135" s="23"/>
      <c r="H135" s="13"/>
      <c r="I135" s="13"/>
      <c r="J135" s="1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2.5" customHeight="1">
      <c r="A136" s="20" t="s">
        <v>155</v>
      </c>
      <c r="B136" s="27"/>
      <c r="C136" s="27"/>
      <c r="D136" s="27"/>
      <c r="E136" s="27"/>
      <c r="F136" s="20"/>
      <c r="G136" s="10"/>
      <c r="H136" s="13"/>
      <c r="I136" s="13"/>
      <c r="J136" s="1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2.5" customHeight="1">
      <c r="A137" s="20" t="s">
        <v>156</v>
      </c>
      <c r="B137" s="27"/>
      <c r="C137" s="27"/>
      <c r="D137" s="27"/>
      <c r="E137" s="27"/>
      <c r="F137" s="20"/>
      <c r="G137" s="10"/>
      <c r="H137" s="13"/>
      <c r="I137" s="13"/>
      <c r="J137" s="1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2.5" customHeight="1">
      <c r="A138" s="20" t="s">
        <v>157</v>
      </c>
      <c r="B138" s="27"/>
      <c r="C138" s="10"/>
      <c r="D138" s="10"/>
      <c r="E138" s="27"/>
      <c r="F138" s="20"/>
      <c r="G138" s="10"/>
      <c r="H138" s="13"/>
      <c r="I138" s="13"/>
      <c r="J138" s="1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2.5" customHeight="1">
      <c r="A139" s="20" t="s">
        <v>158</v>
      </c>
      <c r="B139" s="27"/>
      <c r="C139" s="27"/>
      <c r="D139" s="27"/>
      <c r="E139" s="27"/>
      <c r="F139" s="20"/>
      <c r="G139" s="10"/>
      <c r="H139" s="13"/>
      <c r="I139" s="13"/>
      <c r="J139" s="1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2.5" customHeight="1">
      <c r="A140" s="20" t="s">
        <v>159</v>
      </c>
      <c r="B140" s="27"/>
      <c r="C140" s="27"/>
      <c r="D140" s="27"/>
      <c r="E140" s="27"/>
      <c r="F140" s="20"/>
      <c r="G140" s="23"/>
      <c r="H140" s="13"/>
      <c r="I140" s="13"/>
      <c r="J140" s="1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2.5" customHeight="1">
      <c r="A141" s="20" t="s">
        <v>160</v>
      </c>
      <c r="B141" s="27"/>
      <c r="C141" s="27"/>
      <c r="D141" s="27"/>
      <c r="E141" s="27"/>
      <c r="F141" s="20"/>
      <c r="G141" s="10"/>
      <c r="H141" s="24"/>
      <c r="I141" s="13"/>
      <c r="J141" s="1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2.5" customHeight="1">
      <c r="A142" s="20" t="s">
        <v>161</v>
      </c>
      <c r="B142" s="27"/>
      <c r="C142" s="27"/>
      <c r="D142" s="27"/>
      <c r="E142" s="27"/>
      <c r="F142" s="20"/>
      <c r="G142" s="10"/>
      <c r="H142" s="13"/>
      <c r="I142" s="13"/>
      <c r="J142" s="1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2.5" customHeight="1">
      <c r="A143" s="20" t="s">
        <v>162</v>
      </c>
      <c r="B143" s="27"/>
      <c r="C143" s="27"/>
      <c r="D143" s="27"/>
      <c r="E143" s="27"/>
      <c r="F143" s="20"/>
      <c r="G143" s="10"/>
      <c r="H143" s="13"/>
      <c r="I143" s="13"/>
      <c r="J143" s="1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2.5" customHeight="1">
      <c r="A144" s="20" t="s">
        <v>163</v>
      </c>
      <c r="B144" s="27"/>
      <c r="C144" s="27"/>
      <c r="D144" s="27"/>
      <c r="E144" s="27"/>
      <c r="F144" s="20"/>
      <c r="G144" s="10"/>
      <c r="H144" s="13"/>
      <c r="I144" s="13"/>
      <c r="J144" s="1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2.5" customHeight="1">
      <c r="A145" s="20" t="s">
        <v>164</v>
      </c>
      <c r="B145" s="27"/>
      <c r="C145" s="27"/>
      <c r="D145" s="27"/>
      <c r="E145" s="27"/>
      <c r="F145" s="20"/>
      <c r="G145" s="10"/>
      <c r="H145" s="13"/>
      <c r="I145" s="24"/>
      <c r="J145" s="1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2.5" customHeight="1">
      <c r="A146" s="20" t="s">
        <v>165</v>
      </c>
      <c r="B146" s="27"/>
      <c r="C146" s="27"/>
      <c r="D146" s="27"/>
      <c r="E146" s="27"/>
      <c r="F146" s="20"/>
      <c r="G146" s="10"/>
      <c r="H146" s="13"/>
      <c r="I146" s="13"/>
      <c r="J146" s="1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2.5" customHeight="1">
      <c r="A147" s="20" t="s">
        <v>166</v>
      </c>
      <c r="B147" s="27"/>
      <c r="C147" s="27"/>
      <c r="D147" s="27"/>
      <c r="E147" s="27"/>
      <c r="F147" s="20"/>
      <c r="G147" s="10"/>
      <c r="H147" s="13"/>
      <c r="I147" s="13"/>
      <c r="J147" s="1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2.5" customHeight="1">
      <c r="A148" s="20" t="s">
        <v>167</v>
      </c>
      <c r="B148" s="27"/>
      <c r="C148" s="27"/>
      <c r="D148" s="27"/>
      <c r="E148" s="27"/>
      <c r="F148" s="20"/>
      <c r="G148" s="23"/>
      <c r="H148" s="13"/>
      <c r="I148" s="24"/>
      <c r="J148" s="1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2.5" customHeight="1">
      <c r="A149" s="20" t="s">
        <v>168</v>
      </c>
      <c r="B149" s="27"/>
      <c r="C149" s="27"/>
      <c r="D149" s="27"/>
      <c r="E149" s="27"/>
      <c r="F149" s="20"/>
      <c r="G149" s="10"/>
      <c r="H149" s="13"/>
      <c r="I149" s="13"/>
      <c r="J149" s="1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2.5" customHeight="1">
      <c r="A150" s="20" t="s">
        <v>169</v>
      </c>
      <c r="B150" s="27"/>
      <c r="C150" s="27"/>
      <c r="D150" s="27"/>
      <c r="E150" s="27"/>
      <c r="F150" s="20"/>
      <c r="G150" s="10"/>
      <c r="H150" s="24"/>
      <c r="I150" s="24"/>
      <c r="J150" s="1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2.5" customHeight="1">
      <c r="A151" s="20" t="s">
        <v>170</v>
      </c>
      <c r="B151" s="27"/>
      <c r="C151" s="27"/>
      <c r="D151" s="27"/>
      <c r="E151" s="27"/>
      <c r="F151" s="20"/>
      <c r="G151" s="23"/>
      <c r="H151" s="13"/>
      <c r="I151" s="13"/>
      <c r="J151" s="1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2.5" customHeight="1">
      <c r="A152" s="20" t="s">
        <v>171</v>
      </c>
      <c r="B152" s="27"/>
      <c r="C152" s="27"/>
      <c r="D152" s="27"/>
      <c r="E152" s="27"/>
      <c r="F152" s="20"/>
      <c r="G152" s="10"/>
      <c r="H152" s="13"/>
      <c r="I152" s="13"/>
      <c r="J152" s="1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2.5" customHeight="1">
      <c r="A153" s="20" t="s">
        <v>172</v>
      </c>
      <c r="B153" s="27"/>
      <c r="C153" s="27"/>
      <c r="D153" s="27"/>
      <c r="E153" s="27"/>
      <c r="F153" s="20"/>
      <c r="G153" s="23"/>
      <c r="H153" s="13"/>
      <c r="I153" s="13"/>
      <c r="J153" s="1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2.5" customHeight="1">
      <c r="A154" s="20" t="s">
        <v>173</v>
      </c>
      <c r="B154" s="27"/>
      <c r="C154" s="27"/>
      <c r="D154" s="27"/>
      <c r="E154" s="27"/>
      <c r="F154" s="20"/>
      <c r="G154" s="10"/>
      <c r="H154" s="13"/>
      <c r="I154" s="13"/>
      <c r="J154" s="1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2.5" customHeight="1">
      <c r="A155" s="20" t="s">
        <v>174</v>
      </c>
      <c r="B155" s="27"/>
      <c r="C155" s="27"/>
      <c r="D155" s="27"/>
      <c r="E155" s="27"/>
      <c r="F155" s="20"/>
      <c r="G155" s="23"/>
      <c r="H155" s="13"/>
      <c r="I155" s="13"/>
      <c r="J155" s="1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2.5" customHeight="1">
      <c r="A156" s="20" t="s">
        <v>175</v>
      </c>
      <c r="B156" s="27"/>
      <c r="C156" s="27"/>
      <c r="D156" s="27"/>
      <c r="E156" s="27"/>
      <c r="F156" s="20"/>
      <c r="G156" s="10"/>
      <c r="H156" s="13"/>
      <c r="I156" s="13"/>
      <c r="J156" s="1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2.5" customHeight="1">
      <c r="A157" s="20" t="s">
        <v>176</v>
      </c>
      <c r="B157" s="27"/>
      <c r="C157" s="27"/>
      <c r="D157" s="27"/>
      <c r="E157" s="27"/>
      <c r="F157" s="20"/>
      <c r="G157" s="10"/>
      <c r="H157" s="13"/>
      <c r="I157" s="13"/>
      <c r="J157" s="1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22.5" customHeight="1">
      <c r="A158" s="20" t="s">
        <v>177</v>
      </c>
      <c r="B158" s="27"/>
      <c r="C158" s="27"/>
      <c r="D158" s="27"/>
      <c r="E158" s="27"/>
      <c r="F158" s="20"/>
      <c r="G158" s="10"/>
      <c r="H158" s="24"/>
      <c r="I158" s="24"/>
      <c r="J158" s="1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22.5" customHeight="1">
      <c r="A159" s="20" t="s">
        <v>178</v>
      </c>
      <c r="B159" s="27"/>
      <c r="C159" s="27"/>
      <c r="D159" s="27"/>
      <c r="E159" s="27"/>
      <c r="F159" s="20"/>
      <c r="G159" s="10"/>
      <c r="H159" s="13"/>
      <c r="I159" s="13"/>
      <c r="J159" s="1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22.5" customHeight="1">
      <c r="A160" s="20" t="s">
        <v>179</v>
      </c>
      <c r="B160" s="27"/>
      <c r="C160" s="27"/>
      <c r="D160" s="27"/>
      <c r="E160" s="27"/>
      <c r="F160" s="20"/>
      <c r="G160" s="10"/>
      <c r="H160" s="13"/>
      <c r="I160" s="13"/>
      <c r="J160" s="1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22.5" customHeight="1">
      <c r="A161" s="20" t="s">
        <v>180</v>
      </c>
      <c r="B161" s="27"/>
      <c r="C161" s="27"/>
      <c r="D161" s="27"/>
      <c r="E161" s="27"/>
      <c r="F161" s="20"/>
      <c r="G161" s="23"/>
      <c r="H161" s="13"/>
      <c r="I161" s="13"/>
      <c r="J161" s="1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22.5" customHeight="1">
      <c r="A162" s="20" t="s">
        <v>181</v>
      </c>
      <c r="B162" s="27"/>
      <c r="C162" s="27"/>
      <c r="D162" s="27"/>
      <c r="E162" s="27"/>
      <c r="F162" s="20"/>
      <c r="G162" s="10"/>
      <c r="H162" s="13"/>
      <c r="I162" s="13"/>
      <c r="J162" s="1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22.5" customHeight="1">
      <c r="A163" s="20" t="s">
        <v>182</v>
      </c>
      <c r="B163" s="27"/>
      <c r="C163" s="27"/>
      <c r="D163" s="27"/>
      <c r="E163" s="27"/>
      <c r="F163" s="20"/>
      <c r="G163" s="10"/>
      <c r="H163" s="13"/>
      <c r="I163" s="13"/>
      <c r="J163" s="1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22.5" customHeight="1">
      <c r="A164" s="20" t="s">
        <v>183</v>
      </c>
      <c r="B164" s="27"/>
      <c r="C164" s="27"/>
      <c r="D164" s="27"/>
      <c r="E164" s="27"/>
      <c r="F164" s="20"/>
      <c r="G164" s="10"/>
      <c r="H164" s="13"/>
      <c r="I164" s="13"/>
      <c r="J164" s="1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22.5" customHeight="1">
      <c r="A165" s="20" t="s">
        <v>184</v>
      </c>
      <c r="B165" s="27"/>
      <c r="C165" s="27"/>
      <c r="D165" s="27"/>
      <c r="E165" s="27"/>
      <c r="F165" s="20"/>
      <c r="G165" s="10"/>
      <c r="H165" s="13"/>
      <c r="I165" s="13"/>
      <c r="J165" s="1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22.5" customHeight="1">
      <c r="A166" s="20" t="s">
        <v>185</v>
      </c>
      <c r="B166" s="27"/>
      <c r="C166" s="27"/>
      <c r="D166" s="27"/>
      <c r="E166" s="27"/>
      <c r="F166" s="20"/>
      <c r="G166" s="10"/>
      <c r="H166" s="24"/>
      <c r="I166" s="13"/>
      <c r="J166" s="1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22.5" customHeight="1">
      <c r="A167" s="20" t="s">
        <v>186</v>
      </c>
      <c r="B167" s="27"/>
      <c r="C167" s="27"/>
      <c r="D167" s="27"/>
      <c r="E167" s="27"/>
      <c r="F167" s="20"/>
      <c r="G167" s="10"/>
      <c r="H167" s="24"/>
      <c r="I167" s="24"/>
      <c r="J167" s="1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22.5" customHeight="1">
      <c r="A168" s="20" t="s">
        <v>187</v>
      </c>
      <c r="B168" s="27"/>
      <c r="C168" s="27"/>
      <c r="D168" s="27"/>
      <c r="E168" s="27"/>
      <c r="F168" s="20"/>
      <c r="G168" s="10"/>
      <c r="H168" s="13"/>
      <c r="I168" s="13"/>
      <c r="J168" s="1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22.5" customHeight="1">
      <c r="A169" s="20" t="s">
        <v>188</v>
      </c>
      <c r="B169" s="27"/>
      <c r="C169" s="27"/>
      <c r="D169" s="27"/>
      <c r="E169" s="27"/>
      <c r="F169" s="20"/>
      <c r="G169" s="10"/>
      <c r="H169" s="13"/>
      <c r="I169" s="13"/>
      <c r="J169" s="1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22.5" customHeight="1">
      <c r="A170" s="20" t="s">
        <v>189</v>
      </c>
      <c r="B170" s="27"/>
      <c r="C170" s="27"/>
      <c r="D170" s="27"/>
      <c r="E170" s="27"/>
      <c r="F170" s="20"/>
      <c r="G170" s="10"/>
      <c r="H170" s="13"/>
      <c r="I170" s="13"/>
      <c r="J170" s="1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22.5" customHeight="1">
      <c r="A171" s="20" t="s">
        <v>190</v>
      </c>
      <c r="B171" s="27"/>
      <c r="C171" s="27"/>
      <c r="D171" s="27"/>
      <c r="E171" s="27"/>
      <c r="F171" s="20"/>
      <c r="G171" s="10"/>
      <c r="H171" s="13"/>
      <c r="I171" s="24"/>
      <c r="J171" s="1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22.5" customHeight="1">
      <c r="A172" s="20" t="s">
        <v>191</v>
      </c>
      <c r="B172" s="27"/>
      <c r="C172" s="27"/>
      <c r="D172" s="27"/>
      <c r="E172" s="27"/>
      <c r="F172" s="20"/>
      <c r="G172" s="10"/>
      <c r="H172" s="13"/>
      <c r="I172" s="13"/>
      <c r="J172" s="1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22.5" customHeight="1">
      <c r="A173" s="20" t="s">
        <v>192</v>
      </c>
      <c r="B173" s="27"/>
      <c r="C173" s="27"/>
      <c r="D173" s="27"/>
      <c r="E173" s="27"/>
      <c r="F173" s="20"/>
      <c r="G173" s="10"/>
      <c r="H173" s="24"/>
      <c r="I173" s="24"/>
      <c r="J173" s="1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22.5" customHeight="1">
      <c r="A174" s="20" t="s">
        <v>193</v>
      </c>
      <c r="B174" s="27"/>
      <c r="C174" s="27"/>
      <c r="D174" s="27"/>
      <c r="E174" s="27"/>
      <c r="F174" s="20"/>
      <c r="G174" s="10"/>
      <c r="H174" s="13"/>
      <c r="I174" s="13"/>
      <c r="J174" s="1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22.5" customHeight="1">
      <c r="A175" s="20" t="s">
        <v>194</v>
      </c>
      <c r="B175" s="27"/>
      <c r="C175" s="27"/>
      <c r="D175" s="27"/>
      <c r="E175" s="27"/>
      <c r="F175" s="20"/>
      <c r="G175" s="10"/>
      <c r="H175" s="13"/>
      <c r="I175" s="13"/>
      <c r="J175" s="1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22.5" customHeight="1">
      <c r="A176" s="20" t="s">
        <v>195</v>
      </c>
      <c r="B176" s="27"/>
      <c r="C176" s="10"/>
      <c r="D176" s="10"/>
      <c r="E176" s="27"/>
      <c r="F176" s="20"/>
      <c r="G176" s="10"/>
      <c r="H176" s="13"/>
      <c r="I176" s="13"/>
      <c r="J176" s="1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22.5" customHeight="1">
      <c r="A177" s="20" t="s">
        <v>196</v>
      </c>
      <c r="B177" s="27"/>
      <c r="C177" s="27"/>
      <c r="D177" s="27"/>
      <c r="E177" s="27"/>
      <c r="F177" s="20"/>
      <c r="G177" s="10"/>
      <c r="H177" s="13"/>
      <c r="I177" s="13"/>
      <c r="J177" s="1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22.5" customHeight="1">
      <c r="A178" s="20" t="s">
        <v>197</v>
      </c>
      <c r="B178" s="27"/>
      <c r="C178" s="27"/>
      <c r="D178" s="27"/>
      <c r="E178" s="27"/>
      <c r="F178" s="20"/>
      <c r="G178" s="23"/>
      <c r="H178" s="13"/>
      <c r="I178" s="13"/>
      <c r="J178" s="1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22.5" customHeight="1">
      <c r="A179" s="20" t="s">
        <v>198</v>
      </c>
      <c r="B179" s="27"/>
      <c r="C179" s="27"/>
      <c r="D179" s="27"/>
      <c r="E179" s="27"/>
      <c r="F179" s="20"/>
      <c r="G179" s="10"/>
      <c r="H179" s="24"/>
      <c r="I179" s="13"/>
      <c r="J179" s="1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22.5" customHeight="1">
      <c r="A180" s="20" t="s">
        <v>199</v>
      </c>
      <c r="B180" s="27"/>
      <c r="C180" s="27"/>
      <c r="D180" s="27"/>
      <c r="E180" s="27"/>
      <c r="F180" s="20"/>
      <c r="G180" s="23"/>
      <c r="H180" s="13"/>
      <c r="I180" s="24"/>
      <c r="J180" s="1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22.5" customHeight="1">
      <c r="A181" s="20" t="s">
        <v>200</v>
      </c>
      <c r="B181" s="27"/>
      <c r="C181" s="27"/>
      <c r="D181" s="27"/>
      <c r="E181" s="27"/>
      <c r="F181" s="20"/>
      <c r="G181" s="23"/>
      <c r="H181" s="13"/>
      <c r="I181" s="13"/>
      <c r="J181" s="1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22.5" customHeight="1">
      <c r="A182" s="20" t="s">
        <v>201</v>
      </c>
      <c r="B182" s="27"/>
      <c r="C182" s="27"/>
      <c r="D182" s="27"/>
      <c r="E182" s="27"/>
      <c r="F182" s="20"/>
      <c r="G182" s="10"/>
      <c r="H182" s="13"/>
      <c r="I182" s="13"/>
      <c r="J182" s="1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22.5" customHeight="1">
      <c r="A183" s="20" t="s">
        <v>202</v>
      </c>
      <c r="B183" s="27"/>
      <c r="C183" s="27"/>
      <c r="D183" s="27"/>
      <c r="E183" s="27"/>
      <c r="F183" s="20"/>
      <c r="G183" s="10"/>
      <c r="H183" s="13"/>
      <c r="I183" s="13"/>
      <c r="J183" s="1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22.5" customHeight="1">
      <c r="A184" s="20" t="s">
        <v>203</v>
      </c>
      <c r="B184" s="27"/>
      <c r="C184" s="27"/>
      <c r="D184" s="27"/>
      <c r="E184" s="27"/>
      <c r="F184" s="20"/>
      <c r="G184" s="10"/>
      <c r="H184" s="13"/>
      <c r="I184" s="13"/>
      <c r="J184" s="1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22.5" customHeight="1">
      <c r="A185" s="20" t="s">
        <v>204</v>
      </c>
      <c r="B185" s="27"/>
      <c r="C185" s="27"/>
      <c r="D185" s="27"/>
      <c r="E185" s="27"/>
      <c r="F185" s="20"/>
      <c r="G185" s="10"/>
      <c r="H185" s="13"/>
      <c r="I185" s="13"/>
      <c r="J185" s="1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22.5" customHeight="1">
      <c r="A186" s="20" t="s">
        <v>205</v>
      </c>
      <c r="B186" s="27"/>
      <c r="C186" s="27"/>
      <c r="D186" s="27"/>
      <c r="E186" s="27"/>
      <c r="F186" s="20"/>
      <c r="G186" s="10"/>
      <c r="H186" s="13"/>
      <c r="I186" s="24"/>
      <c r="J186" s="1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22.5" customHeight="1">
      <c r="A187" s="20" t="s">
        <v>206</v>
      </c>
      <c r="B187" s="27"/>
      <c r="C187" s="27"/>
      <c r="D187" s="27"/>
      <c r="E187" s="27"/>
      <c r="F187" s="20"/>
      <c r="G187" s="10"/>
      <c r="H187" s="24"/>
      <c r="I187" s="24"/>
      <c r="J187" s="1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22.5" customHeight="1">
      <c r="A188" s="20" t="s">
        <v>207</v>
      </c>
      <c r="B188" s="27"/>
      <c r="C188" s="27"/>
      <c r="D188" s="27"/>
      <c r="E188" s="27"/>
      <c r="F188" s="20"/>
      <c r="G188" s="10"/>
      <c r="H188" s="13"/>
      <c r="I188" s="13"/>
      <c r="J188" s="1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22.5" customHeight="1">
      <c r="A189" s="20" t="s">
        <v>208</v>
      </c>
      <c r="B189" s="27"/>
      <c r="C189" s="27"/>
      <c r="D189" s="27"/>
      <c r="E189" s="27"/>
      <c r="F189" s="20"/>
      <c r="G189" s="10"/>
      <c r="H189" s="13"/>
      <c r="I189" s="13"/>
      <c r="J189" s="1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22.5" customHeight="1">
      <c r="A190" s="20" t="s">
        <v>209</v>
      </c>
      <c r="B190" s="27"/>
      <c r="C190" s="27"/>
      <c r="D190" s="27"/>
      <c r="E190" s="27"/>
      <c r="F190" s="20"/>
      <c r="G190" s="23"/>
      <c r="H190" s="13"/>
      <c r="I190" s="13"/>
      <c r="J190" s="1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22.5" customHeight="1">
      <c r="A191" s="20" t="s">
        <v>210</v>
      </c>
      <c r="B191" s="27"/>
      <c r="C191" s="27"/>
      <c r="D191" s="27"/>
      <c r="E191" s="27"/>
      <c r="F191" s="20"/>
      <c r="G191" s="23"/>
      <c r="H191" s="13"/>
      <c r="I191" s="24"/>
      <c r="J191" s="1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22.5" customHeight="1">
      <c r="A192" s="20" t="s">
        <v>211</v>
      </c>
      <c r="B192" s="27"/>
      <c r="C192" s="27"/>
      <c r="D192" s="27"/>
      <c r="E192" s="27"/>
      <c r="F192" s="20"/>
      <c r="G192" s="10"/>
      <c r="H192" s="24"/>
      <c r="I192" s="24"/>
      <c r="J192" s="1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22.5" customHeight="1">
      <c r="A193" s="20" t="s">
        <v>212</v>
      </c>
      <c r="B193" s="27"/>
      <c r="C193" s="27"/>
      <c r="D193" s="27"/>
      <c r="E193" s="27"/>
      <c r="F193" s="20"/>
      <c r="G193" s="10"/>
      <c r="H193" s="13"/>
      <c r="I193" s="13"/>
      <c r="J193" s="1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22.5" customHeight="1">
      <c r="A194" s="20" t="s">
        <v>213</v>
      </c>
      <c r="B194" s="27"/>
      <c r="C194" s="27"/>
      <c r="D194" s="27"/>
      <c r="E194" s="27"/>
      <c r="F194" s="20"/>
      <c r="G194" s="10"/>
      <c r="H194" s="24"/>
      <c r="I194" s="24"/>
      <c r="J194" s="1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22.5" customHeight="1">
      <c r="A195" s="20" t="s">
        <v>214</v>
      </c>
      <c r="B195" s="27"/>
      <c r="C195" s="27"/>
      <c r="D195" s="27"/>
      <c r="E195" s="27"/>
      <c r="F195" s="20"/>
      <c r="G195" s="10"/>
      <c r="H195" s="13"/>
      <c r="I195" s="13"/>
      <c r="J195" s="1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22.5" customHeight="1">
      <c r="A196" s="20" t="s">
        <v>215</v>
      </c>
      <c r="B196" s="27"/>
      <c r="C196" s="27"/>
      <c r="D196" s="27"/>
      <c r="E196" s="27"/>
      <c r="F196" s="20"/>
      <c r="G196" s="10"/>
      <c r="H196" s="13"/>
      <c r="I196" s="13"/>
      <c r="J196" s="1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22.5" customHeight="1">
      <c r="A197" s="20" t="s">
        <v>216</v>
      </c>
      <c r="B197" s="27"/>
      <c r="C197" s="27"/>
      <c r="D197" s="27"/>
      <c r="E197" s="24"/>
      <c r="F197" s="20"/>
      <c r="G197" s="10"/>
      <c r="H197" s="13"/>
      <c r="I197" s="24"/>
      <c r="J197" s="1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22.5" customHeight="1">
      <c r="A198" s="20" t="s">
        <v>217</v>
      </c>
      <c r="B198" s="27"/>
      <c r="C198" s="27"/>
      <c r="D198" s="27"/>
      <c r="E198" s="27"/>
      <c r="F198" s="20"/>
      <c r="G198" s="23"/>
      <c r="H198" s="13"/>
      <c r="I198" s="13"/>
      <c r="J198" s="1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22.5" customHeight="1">
      <c r="A199" s="20" t="s">
        <v>218</v>
      </c>
      <c r="B199" s="27"/>
      <c r="C199" s="27"/>
      <c r="D199" s="27"/>
      <c r="E199" s="27"/>
      <c r="F199" s="20"/>
      <c r="G199" s="10"/>
      <c r="H199" s="13"/>
      <c r="I199" s="13"/>
      <c r="J199" s="1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22.5" customHeight="1">
      <c r="A200" s="20" t="s">
        <v>219</v>
      </c>
      <c r="B200" s="27"/>
      <c r="C200" s="27"/>
      <c r="D200" s="27"/>
      <c r="E200" s="27"/>
      <c r="F200" s="20"/>
      <c r="G200" s="10"/>
      <c r="H200" s="24"/>
      <c r="I200" s="24"/>
      <c r="J200" s="1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22.5" customHeight="1">
      <c r="A201" s="20" t="s">
        <v>220</v>
      </c>
      <c r="B201" s="27"/>
      <c r="C201" s="27"/>
      <c r="D201" s="27"/>
      <c r="E201" s="27"/>
      <c r="F201" s="20"/>
      <c r="G201" s="10"/>
      <c r="H201" s="13"/>
      <c r="I201" s="13"/>
      <c r="J201" s="1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22.5" customHeight="1">
      <c r="A202" s="20" t="s">
        <v>221</v>
      </c>
      <c r="B202" s="27"/>
      <c r="C202" s="27"/>
      <c r="D202" s="27"/>
      <c r="E202" s="27"/>
      <c r="F202" s="20"/>
      <c r="G202" s="10"/>
      <c r="H202" s="13"/>
      <c r="I202" s="13"/>
      <c r="J202" s="1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22.5" customHeight="1">
      <c r="A203" s="20" t="s">
        <v>222</v>
      </c>
      <c r="B203" s="27"/>
      <c r="C203" s="27"/>
      <c r="D203" s="27"/>
      <c r="E203" s="27"/>
      <c r="F203" s="20"/>
      <c r="G203" s="10"/>
      <c r="H203" s="24"/>
      <c r="I203" s="24"/>
      <c r="J203" s="1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22.5" customHeight="1">
      <c r="A204" s="20" t="s">
        <v>223</v>
      </c>
      <c r="B204" s="27"/>
      <c r="C204" s="27"/>
      <c r="D204" s="27"/>
      <c r="E204" s="27"/>
      <c r="F204" s="20"/>
      <c r="G204" s="10"/>
      <c r="H204" s="13"/>
      <c r="I204" s="13"/>
      <c r="J204" s="1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22.5" customHeight="1">
      <c r="A205" s="20" t="s">
        <v>224</v>
      </c>
      <c r="B205" s="27"/>
      <c r="C205" s="27"/>
      <c r="D205" s="27"/>
      <c r="E205" s="27"/>
      <c r="F205" s="20"/>
      <c r="G205" s="10"/>
      <c r="H205" s="24"/>
      <c r="I205" s="24"/>
      <c r="J205" s="1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22.5" customHeight="1">
      <c r="A206" s="20" t="s">
        <v>225</v>
      </c>
      <c r="B206" s="27"/>
      <c r="C206" s="27"/>
      <c r="D206" s="27"/>
      <c r="E206" s="27"/>
      <c r="F206" s="20"/>
      <c r="G206" s="10"/>
      <c r="H206" s="13"/>
      <c r="I206" s="13"/>
      <c r="J206" s="1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22.5" customHeight="1">
      <c r="A207" s="20" t="s">
        <v>226</v>
      </c>
      <c r="B207" s="27"/>
      <c r="C207" s="27"/>
      <c r="D207" s="27"/>
      <c r="E207" s="27"/>
      <c r="F207" s="20"/>
      <c r="G207" s="23"/>
      <c r="H207" s="13"/>
      <c r="I207" s="13"/>
      <c r="J207" s="1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22.5" customHeight="1">
      <c r="A208" s="20" t="s">
        <v>227</v>
      </c>
      <c r="B208" s="27"/>
      <c r="C208" s="27"/>
      <c r="D208" s="27"/>
      <c r="E208" s="27"/>
      <c r="F208" s="20"/>
      <c r="G208" s="10"/>
      <c r="H208" s="24"/>
      <c r="I208" s="13"/>
      <c r="J208" s="1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22.5" customHeight="1">
      <c r="A209" s="20" t="s">
        <v>228</v>
      </c>
      <c r="B209" s="27"/>
      <c r="C209" s="27"/>
      <c r="D209" s="27"/>
      <c r="E209" s="27"/>
      <c r="F209" s="20"/>
      <c r="G209" s="10"/>
      <c r="H209" s="13"/>
      <c r="I209" s="13"/>
      <c r="J209" s="1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22.5" customHeight="1">
      <c r="A210" s="20" t="s">
        <v>229</v>
      </c>
      <c r="B210" s="27"/>
      <c r="C210" s="27"/>
      <c r="D210" s="27"/>
      <c r="E210" s="27"/>
      <c r="F210" s="20"/>
      <c r="G210" s="10"/>
      <c r="H210" s="13"/>
      <c r="I210" s="13"/>
      <c r="J210" s="1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22.5" customHeight="1">
      <c r="A211" s="20" t="s">
        <v>230</v>
      </c>
      <c r="B211" s="27"/>
      <c r="C211" s="27"/>
      <c r="D211" s="27"/>
      <c r="E211" s="27"/>
      <c r="F211" s="20"/>
      <c r="G211" s="23"/>
      <c r="H211" s="13"/>
      <c r="I211" s="13"/>
      <c r="J211" s="1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22.5" customHeight="1">
      <c r="A212" s="20" t="s">
        <v>231</v>
      </c>
      <c r="B212" s="27"/>
      <c r="C212" s="27"/>
      <c r="D212" s="27"/>
      <c r="E212" s="27"/>
      <c r="F212" s="20"/>
      <c r="G212" s="23"/>
      <c r="H212" s="13"/>
      <c r="I212" s="13"/>
      <c r="J212" s="1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22.5" customHeight="1">
      <c r="A213" s="20" t="s">
        <v>232</v>
      </c>
      <c r="B213" s="27"/>
      <c r="C213" s="27"/>
      <c r="D213" s="27"/>
      <c r="E213" s="27"/>
      <c r="F213" s="20"/>
      <c r="G213" s="10"/>
      <c r="H213" s="13"/>
      <c r="I213" s="13"/>
      <c r="J213" s="1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22.5" customHeight="1">
      <c r="A214" s="20" t="s">
        <v>233</v>
      </c>
      <c r="B214" s="27"/>
      <c r="C214" s="27"/>
      <c r="D214" s="27"/>
      <c r="E214" s="27"/>
      <c r="F214" s="20"/>
      <c r="G214" s="10"/>
      <c r="H214" s="24"/>
      <c r="I214" s="24"/>
      <c r="J214" s="1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22.5" customHeight="1">
      <c r="A215" s="20" t="s">
        <v>234</v>
      </c>
      <c r="B215" s="27"/>
      <c r="C215" s="27"/>
      <c r="D215" s="27"/>
      <c r="E215" s="27"/>
      <c r="F215" s="20"/>
      <c r="G215" s="23"/>
      <c r="H215" s="13"/>
      <c r="I215" s="13"/>
      <c r="J215" s="1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22.5" customHeight="1">
      <c r="A216" s="20" t="s">
        <v>235</v>
      </c>
      <c r="B216" s="27"/>
      <c r="C216" s="27"/>
      <c r="D216" s="27"/>
      <c r="E216" s="27"/>
      <c r="F216" s="20"/>
      <c r="G216" s="10"/>
      <c r="H216" s="13"/>
      <c r="I216" s="13"/>
      <c r="J216" s="1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22.5" customHeight="1">
      <c r="A217" s="20" t="s">
        <v>236</v>
      </c>
      <c r="B217" s="27"/>
      <c r="C217" s="27"/>
      <c r="D217" s="27"/>
      <c r="E217" s="27"/>
      <c r="F217" s="20"/>
      <c r="G217" s="10"/>
      <c r="H217" s="13"/>
      <c r="I217" s="13"/>
      <c r="J217" s="1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22.5" customHeight="1">
      <c r="A218" s="20" t="s">
        <v>237</v>
      </c>
      <c r="B218" s="27"/>
      <c r="C218" s="27"/>
      <c r="D218" s="27"/>
      <c r="E218" s="27"/>
      <c r="F218" s="20"/>
      <c r="G218" s="10"/>
      <c r="H218" s="13"/>
      <c r="I218" s="13"/>
      <c r="J218" s="1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22.5" customHeight="1">
      <c r="A219" s="20" t="s">
        <v>238</v>
      </c>
      <c r="B219" s="27"/>
      <c r="C219" s="27"/>
      <c r="D219" s="27"/>
      <c r="E219" s="27"/>
      <c r="F219" s="20"/>
      <c r="G219" s="10"/>
      <c r="H219" s="24"/>
      <c r="I219" s="24"/>
      <c r="J219" s="1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22.5" customHeight="1">
      <c r="A220" s="20" t="s">
        <v>239</v>
      </c>
      <c r="B220" s="27"/>
      <c r="C220" s="27"/>
      <c r="D220" s="27"/>
      <c r="E220" s="27"/>
      <c r="F220" s="20"/>
      <c r="G220" s="10"/>
      <c r="H220" s="13"/>
      <c r="I220" s="24"/>
      <c r="J220" s="1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22.5" customHeight="1">
      <c r="A221" s="20" t="s">
        <v>240</v>
      </c>
      <c r="B221" s="27"/>
      <c r="C221" s="27"/>
      <c r="D221" s="27"/>
      <c r="E221" s="27"/>
      <c r="F221" s="20"/>
      <c r="G221" s="10"/>
      <c r="H221" s="13"/>
      <c r="I221" s="13"/>
      <c r="J221" s="1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22.5" customHeight="1">
      <c r="A222" s="20" t="s">
        <v>241</v>
      </c>
      <c r="B222" s="27"/>
      <c r="C222" s="27"/>
      <c r="D222" s="27"/>
      <c r="E222" s="27"/>
      <c r="F222" s="20"/>
      <c r="G222" s="10"/>
      <c r="H222" s="13"/>
      <c r="I222" s="13"/>
      <c r="J222" s="1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22.5" customHeight="1">
      <c r="A223" s="20" t="s">
        <v>242</v>
      </c>
      <c r="B223" s="27"/>
      <c r="C223" s="27"/>
      <c r="D223" s="27"/>
      <c r="E223" s="27"/>
      <c r="F223" s="20"/>
      <c r="G223" s="10"/>
      <c r="H223" s="13"/>
      <c r="I223" s="13"/>
      <c r="J223" s="1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22.5" customHeight="1">
      <c r="A224" s="20" t="s">
        <v>243</v>
      </c>
      <c r="B224" s="27"/>
      <c r="C224" s="27"/>
      <c r="D224" s="27"/>
      <c r="E224" s="27"/>
      <c r="F224" s="20"/>
      <c r="G224" s="23"/>
      <c r="H224" s="13"/>
      <c r="I224" s="13"/>
      <c r="J224" s="1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22.5" customHeight="1">
      <c r="A225" s="20" t="s">
        <v>244</v>
      </c>
      <c r="B225" s="27"/>
      <c r="C225" s="27"/>
      <c r="D225" s="27"/>
      <c r="E225" s="27"/>
      <c r="F225" s="20"/>
      <c r="G225" s="10"/>
      <c r="H225" s="24"/>
      <c r="I225" s="24"/>
      <c r="J225" s="1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22.5" customHeight="1">
      <c r="A226" s="20" t="s">
        <v>245</v>
      </c>
      <c r="B226" s="27"/>
      <c r="C226" s="27"/>
      <c r="D226" s="27"/>
      <c r="E226" s="27"/>
      <c r="F226" s="20"/>
      <c r="G226" s="10"/>
      <c r="H226" s="24"/>
      <c r="I226" s="24"/>
      <c r="J226" s="1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22.5" customHeight="1">
      <c r="A227" s="20" t="s">
        <v>246</v>
      </c>
      <c r="B227" s="27"/>
      <c r="C227" s="27"/>
      <c r="D227" s="27"/>
      <c r="E227" s="27"/>
      <c r="F227" s="20"/>
      <c r="G227" s="23"/>
      <c r="H227" s="13"/>
      <c r="I227" s="13"/>
      <c r="J227" s="1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22.5" customHeight="1">
      <c r="A228" s="20" t="s">
        <v>247</v>
      </c>
      <c r="B228" s="27"/>
      <c r="C228" s="27"/>
      <c r="D228" s="27"/>
      <c r="E228" s="27"/>
      <c r="F228" s="20"/>
      <c r="G228" s="10"/>
      <c r="H228" s="13"/>
      <c r="I228" s="13"/>
      <c r="J228" s="1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22.5" customHeight="1">
      <c r="A229" s="20" t="s">
        <v>248</v>
      </c>
      <c r="B229" s="27"/>
      <c r="C229" s="27"/>
      <c r="D229" s="27"/>
      <c r="E229" s="27"/>
      <c r="F229" s="20"/>
      <c r="G229" s="10"/>
      <c r="H229" s="13"/>
      <c r="I229" s="13"/>
      <c r="J229" s="1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22.5" customHeight="1">
      <c r="A230" s="20" t="s">
        <v>249</v>
      </c>
      <c r="B230" s="27"/>
      <c r="C230" s="27"/>
      <c r="D230" s="27"/>
      <c r="E230" s="27"/>
      <c r="F230" s="20"/>
      <c r="G230" s="10"/>
      <c r="H230" s="13"/>
      <c r="I230" s="13"/>
      <c r="J230" s="1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22.5" customHeight="1">
      <c r="A231" s="20" t="s">
        <v>250</v>
      </c>
      <c r="B231" s="27"/>
      <c r="C231" s="27"/>
      <c r="D231" s="27"/>
      <c r="E231" s="27"/>
      <c r="F231" s="20"/>
      <c r="G231" s="23"/>
      <c r="H231" s="13"/>
      <c r="I231" s="13"/>
      <c r="J231" s="1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22.5" customHeight="1">
      <c r="A232" s="20" t="s">
        <v>251</v>
      </c>
      <c r="B232" s="27"/>
      <c r="C232" s="27"/>
      <c r="D232" s="27"/>
      <c r="E232" s="27"/>
      <c r="F232" s="20"/>
      <c r="G232" s="23"/>
      <c r="H232" s="13"/>
      <c r="I232" s="13"/>
      <c r="J232" s="1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22.5" customHeight="1">
      <c r="A233" s="20" t="s">
        <v>252</v>
      </c>
      <c r="B233" s="27"/>
      <c r="C233" s="27"/>
      <c r="D233" s="27"/>
      <c r="E233" s="27"/>
      <c r="F233" s="20"/>
      <c r="G233" s="10"/>
      <c r="H233" s="13"/>
      <c r="I233" s="13"/>
      <c r="J233" s="1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22.5" customHeight="1">
      <c r="A234" s="20" t="s">
        <v>253</v>
      </c>
      <c r="B234" s="27"/>
      <c r="C234" s="27"/>
      <c r="D234" s="27"/>
      <c r="E234" s="27"/>
      <c r="F234" s="20"/>
      <c r="G234" s="10"/>
      <c r="H234" s="13"/>
      <c r="I234" s="13"/>
      <c r="J234" s="1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22.5" customHeight="1">
      <c r="A235" s="20" t="s">
        <v>254</v>
      </c>
      <c r="B235" s="27"/>
      <c r="C235" s="27"/>
      <c r="D235" s="27"/>
      <c r="E235" s="27"/>
      <c r="F235" s="20"/>
      <c r="G235" s="10"/>
      <c r="H235" s="13"/>
      <c r="I235" s="13"/>
      <c r="J235" s="1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22.5" customHeight="1">
      <c r="A236" s="20" t="s">
        <v>255</v>
      </c>
      <c r="B236" s="27"/>
      <c r="C236" s="27"/>
      <c r="D236" s="27"/>
      <c r="E236" s="27"/>
      <c r="F236" s="20"/>
      <c r="G236" s="10"/>
      <c r="H236" s="13"/>
      <c r="I236" s="13"/>
      <c r="J236" s="1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22.5" customHeight="1">
      <c r="A237" s="20" t="s">
        <v>256</v>
      </c>
      <c r="B237" s="27"/>
      <c r="C237" s="27"/>
      <c r="D237" s="27"/>
      <c r="E237" s="27"/>
      <c r="F237" s="20"/>
      <c r="G237" s="10"/>
      <c r="H237" s="13"/>
      <c r="I237" s="13"/>
      <c r="J237" s="1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22.5" customHeight="1">
      <c r="A238" s="20" t="s">
        <v>257</v>
      </c>
      <c r="B238" s="27"/>
      <c r="C238" s="27"/>
      <c r="D238" s="27"/>
      <c r="E238" s="27"/>
      <c r="F238" s="20"/>
      <c r="G238" s="10"/>
      <c r="H238" s="13"/>
      <c r="I238" s="13"/>
      <c r="J238" s="1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22.5" customHeight="1">
      <c r="A239" s="20" t="s">
        <v>258</v>
      </c>
      <c r="B239" s="27"/>
      <c r="C239" s="27"/>
      <c r="D239" s="27"/>
      <c r="E239" s="27"/>
      <c r="F239" s="20"/>
      <c r="G239" s="10"/>
      <c r="H239" s="13"/>
      <c r="I239" s="13"/>
      <c r="J239" s="1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22.5" customHeight="1">
      <c r="A240" s="20" t="s">
        <v>259</v>
      </c>
      <c r="B240" s="27"/>
      <c r="C240" s="27"/>
      <c r="D240" s="27"/>
      <c r="E240" s="27"/>
      <c r="F240" s="20"/>
      <c r="G240" s="23"/>
      <c r="H240" s="13"/>
      <c r="I240" s="13"/>
      <c r="J240" s="1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22.5" customHeight="1">
      <c r="A241" s="20" t="s">
        <v>260</v>
      </c>
      <c r="B241" s="27"/>
      <c r="C241" s="27"/>
      <c r="D241" s="27"/>
      <c r="E241" s="27"/>
      <c r="F241" s="20"/>
      <c r="G241" s="10"/>
      <c r="H241" s="13"/>
      <c r="I241" s="13"/>
      <c r="J241" s="1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22.5" customHeight="1">
      <c r="A242" s="20" t="s">
        <v>261</v>
      </c>
      <c r="B242" s="27"/>
      <c r="C242" s="27"/>
      <c r="D242" s="27"/>
      <c r="E242" s="27"/>
      <c r="F242" s="20"/>
      <c r="G242" s="23"/>
      <c r="H242" s="13"/>
      <c r="I242" s="13"/>
      <c r="J242" s="1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22.5" customHeight="1">
      <c r="A243" s="20" t="s">
        <v>262</v>
      </c>
      <c r="B243" s="27"/>
      <c r="C243" s="27"/>
      <c r="D243" s="27"/>
      <c r="E243" s="27"/>
      <c r="F243" s="20"/>
      <c r="G243" s="10"/>
      <c r="H243" s="13"/>
      <c r="I243" s="13"/>
      <c r="J243" s="1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22.5" customHeight="1">
      <c r="A244" s="20" t="s">
        <v>263</v>
      </c>
      <c r="B244" s="27"/>
      <c r="C244" s="27"/>
      <c r="D244" s="27"/>
      <c r="E244" s="27"/>
      <c r="F244" s="20"/>
      <c r="G244" s="10"/>
      <c r="H244" s="24"/>
      <c r="I244" s="24"/>
      <c r="J244" s="1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22.5" customHeight="1">
      <c r="A245" s="20" t="s">
        <v>264</v>
      </c>
      <c r="B245" s="27"/>
      <c r="C245" s="27"/>
      <c r="D245" s="27"/>
      <c r="E245" s="27"/>
      <c r="F245" s="20"/>
      <c r="G245" s="10"/>
      <c r="H245" s="13"/>
      <c r="I245" s="13"/>
      <c r="J245" s="1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22.5" customHeight="1">
      <c r="A246" s="20" t="s">
        <v>265</v>
      </c>
      <c r="B246" s="27"/>
      <c r="C246" s="27"/>
      <c r="D246" s="27"/>
      <c r="E246" s="27"/>
      <c r="F246" s="20"/>
      <c r="G246" s="23"/>
      <c r="H246" s="13"/>
      <c r="I246" s="13"/>
      <c r="J246" s="1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22.5" customHeight="1">
      <c r="A247" s="20" t="s">
        <v>266</v>
      </c>
      <c r="B247" s="27"/>
      <c r="C247" s="27"/>
      <c r="D247" s="27"/>
      <c r="E247" s="27"/>
      <c r="F247" s="20"/>
      <c r="G247" s="10"/>
      <c r="H247" s="24"/>
      <c r="I247" s="24"/>
      <c r="J247" s="1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22.5" customHeight="1">
      <c r="A248" s="20" t="s">
        <v>267</v>
      </c>
      <c r="B248" s="27"/>
      <c r="C248" s="27"/>
      <c r="D248" s="27"/>
      <c r="E248" s="27"/>
      <c r="F248" s="20"/>
      <c r="G248" s="10"/>
      <c r="H248" s="13"/>
      <c r="I248" s="13"/>
      <c r="J248" s="1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22.5" customHeight="1">
      <c r="A249" s="20" t="s">
        <v>268</v>
      </c>
      <c r="B249" s="27"/>
      <c r="C249" s="27"/>
      <c r="D249" s="27"/>
      <c r="E249" s="27"/>
      <c r="F249" s="20"/>
      <c r="G249" s="23"/>
      <c r="H249" s="13"/>
      <c r="I249" s="13"/>
      <c r="J249" s="1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22.5" customHeight="1">
      <c r="A250" s="20" t="s">
        <v>269</v>
      </c>
      <c r="B250" s="27"/>
      <c r="C250" s="27"/>
      <c r="D250" s="27"/>
      <c r="E250" s="27"/>
      <c r="F250" s="20"/>
      <c r="G250" s="10"/>
      <c r="H250" s="24"/>
      <c r="I250" s="24"/>
      <c r="J250" s="1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22.5" customHeight="1">
      <c r="A251" s="20" t="s">
        <v>270</v>
      </c>
      <c r="B251" s="27"/>
      <c r="C251" s="27"/>
      <c r="D251" s="27"/>
      <c r="E251" s="27"/>
      <c r="F251" s="20"/>
      <c r="G251" s="23"/>
      <c r="H251" s="13"/>
      <c r="I251" s="13"/>
      <c r="J251" s="1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22.5" customHeight="1">
      <c r="A252" s="20" t="s">
        <v>271</v>
      </c>
      <c r="B252" s="27"/>
      <c r="C252" s="27"/>
      <c r="D252" s="27"/>
      <c r="E252" s="27"/>
      <c r="F252" s="20"/>
      <c r="G252" s="10"/>
      <c r="H252" s="24"/>
      <c r="I252" s="24"/>
      <c r="J252" s="1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22.5" customHeight="1">
      <c r="A253" s="20" t="s">
        <v>272</v>
      </c>
      <c r="B253" s="27"/>
      <c r="C253" s="27"/>
      <c r="D253" s="27"/>
      <c r="E253" s="27"/>
      <c r="F253" s="20"/>
      <c r="G253" s="10"/>
      <c r="H253" s="13"/>
      <c r="I253" s="13"/>
      <c r="J253" s="1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22.5" customHeight="1">
      <c r="A254" s="20" t="s">
        <v>273</v>
      </c>
      <c r="B254" s="27"/>
      <c r="C254" s="27"/>
      <c r="D254" s="27"/>
      <c r="E254" s="27"/>
      <c r="F254" s="20"/>
      <c r="G254" s="10"/>
      <c r="H254" s="13"/>
      <c r="I254" s="13"/>
      <c r="J254" s="1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22.5" customHeight="1">
      <c r="A255" s="20" t="s">
        <v>274</v>
      </c>
      <c r="B255" s="27"/>
      <c r="C255" s="27"/>
      <c r="D255" s="27"/>
      <c r="E255" s="27"/>
      <c r="F255" s="20"/>
      <c r="G255" s="10"/>
      <c r="H255" s="24"/>
      <c r="I255" s="24"/>
      <c r="J255" s="1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22.5" customHeight="1">
      <c r="A256" s="20" t="s">
        <v>275</v>
      </c>
      <c r="B256" s="27"/>
      <c r="C256" s="27"/>
      <c r="D256" s="27"/>
      <c r="E256" s="27"/>
      <c r="F256" s="20"/>
      <c r="G256" s="10"/>
      <c r="H256" s="13"/>
      <c r="I256" s="13"/>
      <c r="J256" s="1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22.5" customHeight="1">
      <c r="A257" s="20" t="s">
        <v>276</v>
      </c>
      <c r="B257" s="27"/>
      <c r="C257" s="27"/>
      <c r="D257" s="27"/>
      <c r="E257" s="27"/>
      <c r="F257" s="20"/>
      <c r="G257" s="10"/>
      <c r="H257" s="24"/>
      <c r="I257" s="24"/>
      <c r="J257" s="1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22.5" customHeight="1">
      <c r="A258" s="20" t="s">
        <v>277</v>
      </c>
      <c r="B258" s="27"/>
      <c r="C258" s="27"/>
      <c r="D258" s="27"/>
      <c r="E258" s="27"/>
      <c r="F258" s="20"/>
      <c r="G258" s="10"/>
      <c r="H258" s="24"/>
      <c r="I258" s="24"/>
      <c r="J258" s="1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22.5" customHeight="1">
      <c r="A259" s="20" t="s">
        <v>278</v>
      </c>
      <c r="B259" s="27"/>
      <c r="C259" s="27"/>
      <c r="D259" s="27"/>
      <c r="E259" s="27"/>
      <c r="F259" s="20"/>
      <c r="G259" s="10"/>
      <c r="H259" s="24"/>
      <c r="I259" s="24"/>
      <c r="J259" s="1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22.5" customHeight="1">
      <c r="A260" s="20" t="s">
        <v>279</v>
      </c>
      <c r="B260" s="27"/>
      <c r="C260" s="27"/>
      <c r="D260" s="27"/>
      <c r="E260" s="27"/>
      <c r="F260" s="20"/>
      <c r="G260" s="10"/>
      <c r="H260" s="13"/>
      <c r="I260" s="13"/>
      <c r="J260" s="1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22.5" customHeight="1">
      <c r="A261" s="20" t="s">
        <v>280</v>
      </c>
      <c r="B261" s="27"/>
      <c r="C261" s="27"/>
      <c r="D261" s="27"/>
      <c r="E261" s="27"/>
      <c r="F261" s="20"/>
      <c r="G261" s="10"/>
      <c r="H261" s="13"/>
      <c r="I261" s="13"/>
      <c r="J261" s="1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22.5" customHeight="1">
      <c r="A262" s="20" t="s">
        <v>281</v>
      </c>
      <c r="B262" s="27"/>
      <c r="C262" s="27"/>
      <c r="D262" s="27"/>
      <c r="E262" s="27"/>
      <c r="F262" s="20"/>
      <c r="G262" s="23"/>
      <c r="H262" s="13"/>
      <c r="I262" s="13"/>
      <c r="J262" s="1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22.5" customHeight="1">
      <c r="A263" s="20" t="s">
        <v>282</v>
      </c>
      <c r="B263" s="27"/>
      <c r="C263" s="27"/>
      <c r="D263" s="27"/>
      <c r="E263" s="24"/>
      <c r="F263" s="20"/>
      <c r="G263" s="10"/>
      <c r="H263" s="24"/>
      <c r="I263" s="24"/>
      <c r="J263" s="1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22.5" customHeight="1">
      <c r="A264" s="20" t="s">
        <v>283</v>
      </c>
      <c r="B264" s="27"/>
      <c r="C264" s="27"/>
      <c r="D264" s="27"/>
      <c r="E264" s="27"/>
      <c r="F264" s="20"/>
      <c r="G264" s="10"/>
      <c r="H264" s="13"/>
      <c r="I264" s="13"/>
      <c r="J264" s="1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22.5" customHeight="1">
      <c r="A265" s="20" t="s">
        <v>284</v>
      </c>
      <c r="B265" s="27"/>
      <c r="C265" s="27"/>
      <c r="D265" s="27"/>
      <c r="E265" s="27"/>
      <c r="F265" s="20"/>
      <c r="G265" s="23"/>
      <c r="H265" s="13"/>
      <c r="I265" s="24"/>
      <c r="J265" s="1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22.5" customHeight="1">
      <c r="A266" s="20" t="s">
        <v>285</v>
      </c>
      <c r="B266" s="27"/>
      <c r="C266" s="27"/>
      <c r="D266" s="27"/>
      <c r="E266" s="27"/>
      <c r="F266" s="20"/>
      <c r="G266" s="10"/>
      <c r="H266" s="13"/>
      <c r="I266" s="13"/>
      <c r="J266" s="1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22.5" customHeight="1">
      <c r="A267" s="20" t="s">
        <v>286</v>
      </c>
      <c r="B267" s="27"/>
      <c r="C267" s="27"/>
      <c r="D267" s="27"/>
      <c r="E267" s="27"/>
      <c r="F267" s="20"/>
      <c r="G267" s="10"/>
      <c r="H267" s="24"/>
      <c r="I267" s="13"/>
      <c r="J267" s="1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22.5" customHeight="1">
      <c r="A268" s="20" t="s">
        <v>287</v>
      </c>
      <c r="B268" s="27"/>
      <c r="C268" s="27"/>
      <c r="D268" s="27"/>
      <c r="E268" s="27"/>
      <c r="F268" s="20"/>
      <c r="G268" s="23"/>
      <c r="H268" s="13"/>
      <c r="I268" s="13"/>
      <c r="J268" s="1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22.5" customHeight="1">
      <c r="A269" s="20" t="s">
        <v>288</v>
      </c>
      <c r="B269" s="27"/>
      <c r="C269" s="27"/>
      <c r="D269" s="27"/>
      <c r="E269" s="27"/>
      <c r="F269" s="20"/>
      <c r="G269" s="10"/>
      <c r="H269" s="13"/>
      <c r="I269" s="13"/>
      <c r="J269" s="1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22.5" customHeight="1">
      <c r="A270" s="20" t="s">
        <v>289</v>
      </c>
      <c r="B270" s="27"/>
      <c r="C270" s="27"/>
      <c r="D270" s="27"/>
      <c r="E270" s="27"/>
      <c r="F270" s="20"/>
      <c r="G270" s="23"/>
      <c r="H270" s="13"/>
      <c r="I270" s="13"/>
      <c r="J270" s="1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22.5" customHeight="1">
      <c r="A271" s="20" t="s">
        <v>290</v>
      </c>
      <c r="B271" s="27"/>
      <c r="C271" s="27"/>
      <c r="D271" s="27"/>
      <c r="E271" s="27"/>
      <c r="F271" s="20"/>
      <c r="G271" s="23"/>
      <c r="H271" s="13"/>
      <c r="I271" s="13"/>
      <c r="J271" s="1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22.5" customHeight="1">
      <c r="A272" s="20" t="s">
        <v>291</v>
      </c>
      <c r="B272" s="27"/>
      <c r="C272" s="27"/>
      <c r="D272" s="27"/>
      <c r="E272" s="27"/>
      <c r="F272" s="20"/>
      <c r="G272" s="10"/>
      <c r="H272" s="24"/>
      <c r="I272" s="24"/>
      <c r="J272" s="1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22.5" customHeight="1">
      <c r="A273" s="20" t="s">
        <v>292</v>
      </c>
      <c r="B273" s="27"/>
      <c r="C273" s="27"/>
      <c r="D273" s="27"/>
      <c r="E273" s="27"/>
      <c r="F273" s="20"/>
      <c r="G273" s="23"/>
      <c r="H273" s="13"/>
      <c r="I273" s="13"/>
      <c r="J273" s="1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22.5" customHeight="1">
      <c r="A274" s="20" t="s">
        <v>293</v>
      </c>
      <c r="B274" s="27"/>
      <c r="C274" s="27"/>
      <c r="D274" s="27"/>
      <c r="E274" s="27"/>
      <c r="F274" s="20"/>
      <c r="G274" s="10"/>
      <c r="H274" s="13"/>
      <c r="I274" s="13"/>
      <c r="J274" s="1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22.5" customHeight="1">
      <c r="A275" s="20" t="s">
        <v>294</v>
      </c>
      <c r="B275" s="27"/>
      <c r="C275" s="27"/>
      <c r="D275" s="27"/>
      <c r="E275" s="27"/>
      <c r="F275" s="20"/>
      <c r="G275" s="23"/>
      <c r="H275" s="13"/>
      <c r="I275" s="24"/>
      <c r="J275" s="1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22.5" customHeight="1">
      <c r="A276" s="20" t="s">
        <v>295</v>
      </c>
      <c r="B276" s="27"/>
      <c r="C276" s="27"/>
      <c r="D276" s="27"/>
      <c r="E276" s="27"/>
      <c r="F276" s="20"/>
      <c r="G276" s="10"/>
      <c r="H276" s="13"/>
      <c r="I276" s="13"/>
      <c r="J276" s="1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22.5" customHeight="1">
      <c r="A277" s="20" t="s">
        <v>296</v>
      </c>
      <c r="B277" s="27"/>
      <c r="C277" s="27"/>
      <c r="D277" s="27"/>
      <c r="E277" s="27"/>
      <c r="F277" s="20"/>
      <c r="G277" s="10"/>
      <c r="H277" s="24"/>
      <c r="I277" s="24"/>
      <c r="J277" s="1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22.5" customHeight="1">
      <c r="A278" s="20" t="s">
        <v>297</v>
      </c>
      <c r="B278" s="27"/>
      <c r="C278" s="27"/>
      <c r="D278" s="27"/>
      <c r="E278" s="27"/>
      <c r="F278" s="20"/>
      <c r="G278" s="10"/>
      <c r="H278" s="13"/>
      <c r="I278" s="13"/>
      <c r="J278" s="1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22.5" customHeight="1">
      <c r="A279" s="20" t="s">
        <v>298</v>
      </c>
      <c r="B279" s="27"/>
      <c r="C279" s="27"/>
      <c r="D279" s="27"/>
      <c r="E279" s="27"/>
      <c r="F279" s="20"/>
      <c r="G279" s="10"/>
      <c r="H279" s="13"/>
      <c r="I279" s="24"/>
      <c r="J279" s="1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22.5" customHeight="1">
      <c r="A280" s="20" t="s">
        <v>299</v>
      </c>
      <c r="B280" s="27"/>
      <c r="C280" s="27"/>
      <c r="D280" s="27"/>
      <c r="E280" s="27"/>
      <c r="F280" s="20"/>
      <c r="G280" s="23"/>
      <c r="H280" s="13"/>
      <c r="I280" s="24"/>
      <c r="J280" s="1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22.5" customHeight="1">
      <c r="A281" s="20" t="s">
        <v>300</v>
      </c>
      <c r="B281" s="27"/>
      <c r="C281" s="27"/>
      <c r="D281" s="27"/>
      <c r="E281" s="27"/>
      <c r="F281" s="20"/>
      <c r="G281" s="10"/>
      <c r="H281" s="24"/>
      <c r="I281" s="24"/>
      <c r="J281" s="1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22.5" customHeight="1">
      <c r="A282" s="20" t="s">
        <v>301</v>
      </c>
      <c r="B282" s="27"/>
      <c r="C282" s="27"/>
      <c r="D282" s="27"/>
      <c r="E282" s="27"/>
      <c r="F282" s="20"/>
      <c r="G282" s="10"/>
      <c r="H282" s="13"/>
      <c r="I282" s="13"/>
      <c r="J282" s="1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22.5" customHeight="1">
      <c r="A283" s="20" t="s">
        <v>302</v>
      </c>
      <c r="B283" s="27"/>
      <c r="C283" s="27"/>
      <c r="D283" s="27"/>
      <c r="E283" s="27"/>
      <c r="F283" s="20"/>
      <c r="G283" s="23"/>
      <c r="H283" s="13"/>
      <c r="I283" s="13"/>
      <c r="J283" s="1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22.5" customHeight="1">
      <c r="A284" s="20" t="s">
        <v>303</v>
      </c>
      <c r="B284" s="27"/>
      <c r="C284" s="27"/>
      <c r="D284" s="27"/>
      <c r="E284" s="27"/>
      <c r="F284" s="20"/>
      <c r="G284" s="23"/>
      <c r="H284" s="13"/>
      <c r="I284" s="13"/>
      <c r="J284" s="1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22.5" customHeight="1">
      <c r="A285" s="20" t="s">
        <v>304</v>
      </c>
      <c r="B285" s="27"/>
      <c r="C285" s="27"/>
      <c r="D285" s="27"/>
      <c r="E285" s="27"/>
      <c r="F285" s="20"/>
      <c r="G285" s="10"/>
      <c r="H285" s="13"/>
      <c r="I285" s="13"/>
      <c r="J285" s="1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22.5" customHeight="1">
      <c r="A286" s="20" t="s">
        <v>305</v>
      </c>
      <c r="B286" s="27"/>
      <c r="C286" s="27"/>
      <c r="D286" s="27"/>
      <c r="E286" s="27"/>
      <c r="F286" s="20"/>
      <c r="G286" s="10"/>
      <c r="H286" s="13"/>
      <c r="I286" s="13"/>
      <c r="J286" s="1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22.5" customHeight="1">
      <c r="A287" s="20" t="s">
        <v>306</v>
      </c>
      <c r="B287" s="27"/>
      <c r="C287" s="27"/>
      <c r="D287" s="27"/>
      <c r="E287" s="27"/>
      <c r="F287" s="20"/>
      <c r="G287" s="10"/>
      <c r="H287" s="24"/>
      <c r="I287" s="13"/>
      <c r="J287" s="1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22.5" customHeight="1">
      <c r="A288" s="20" t="s">
        <v>307</v>
      </c>
      <c r="B288" s="27"/>
      <c r="C288" s="27"/>
      <c r="D288" s="27"/>
      <c r="E288" s="27"/>
      <c r="F288" s="20"/>
      <c r="G288" s="10"/>
      <c r="H288" s="24"/>
      <c r="I288" s="24"/>
      <c r="J288" s="1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22.5" customHeight="1">
      <c r="A289" s="20" t="s">
        <v>308</v>
      </c>
      <c r="B289" s="27"/>
      <c r="C289" s="27"/>
      <c r="D289" s="27"/>
      <c r="E289" s="27"/>
      <c r="F289" s="20"/>
      <c r="G289" s="10"/>
      <c r="H289" s="13"/>
      <c r="I289" s="13"/>
      <c r="J289" s="1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22.5" customHeight="1">
      <c r="A290" s="20" t="s">
        <v>309</v>
      </c>
      <c r="B290" s="27"/>
      <c r="C290" s="27"/>
      <c r="D290" s="27"/>
      <c r="E290" s="27"/>
      <c r="F290" s="20"/>
      <c r="G290" s="10"/>
      <c r="H290" s="24"/>
      <c r="I290" s="24"/>
      <c r="J290" s="1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22.5" customHeight="1">
      <c r="A291" s="20" t="s">
        <v>310</v>
      </c>
      <c r="B291" s="27"/>
      <c r="C291" s="27"/>
      <c r="D291" s="27"/>
      <c r="E291" s="27"/>
      <c r="F291" s="20"/>
      <c r="G291" s="10"/>
      <c r="H291" s="13"/>
      <c r="I291" s="13"/>
      <c r="J291" s="1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22.5" customHeight="1">
      <c r="A292" s="20" t="s">
        <v>311</v>
      </c>
      <c r="B292" s="27"/>
      <c r="C292" s="27"/>
      <c r="D292" s="27"/>
      <c r="E292" s="27"/>
      <c r="F292" s="20"/>
      <c r="G292" s="10"/>
      <c r="H292" s="24"/>
      <c r="I292" s="13"/>
      <c r="J292" s="1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22.5" customHeight="1">
      <c r="A293" s="20" t="s">
        <v>312</v>
      </c>
      <c r="B293" s="27"/>
      <c r="C293" s="27"/>
      <c r="D293" s="27"/>
      <c r="E293" s="27"/>
      <c r="F293" s="20"/>
      <c r="G293" s="10"/>
      <c r="H293" s="13"/>
      <c r="I293" s="13"/>
      <c r="J293" s="1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22.5" customHeight="1">
      <c r="A294" s="20" t="s">
        <v>313</v>
      </c>
      <c r="B294" s="27"/>
      <c r="C294" s="27"/>
      <c r="D294" s="27"/>
      <c r="E294" s="27"/>
      <c r="F294" s="20"/>
      <c r="G294" s="10"/>
      <c r="H294" s="13"/>
      <c r="I294" s="13"/>
      <c r="J294" s="1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22.5" customHeight="1">
      <c r="A295" s="20" t="s">
        <v>314</v>
      </c>
      <c r="B295" s="27"/>
      <c r="C295" s="27"/>
      <c r="D295" s="27"/>
      <c r="E295" s="27"/>
      <c r="F295" s="20"/>
      <c r="G295" s="10"/>
      <c r="H295" s="13"/>
      <c r="I295" s="13"/>
      <c r="J295" s="1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22.5" customHeight="1">
      <c r="A296" s="20" t="s">
        <v>315</v>
      </c>
      <c r="B296" s="27"/>
      <c r="C296" s="27"/>
      <c r="D296" s="27"/>
      <c r="E296" s="27"/>
      <c r="F296" s="20"/>
      <c r="G296" s="10"/>
      <c r="H296" s="13"/>
      <c r="I296" s="13"/>
      <c r="J296" s="1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22.5" customHeight="1">
      <c r="A297" s="20" t="s">
        <v>316</v>
      </c>
      <c r="B297" s="27"/>
      <c r="C297" s="27"/>
      <c r="D297" s="27"/>
      <c r="E297" s="27"/>
      <c r="F297" s="20"/>
      <c r="G297" s="23"/>
      <c r="H297" s="13"/>
      <c r="I297" s="13"/>
      <c r="J297" s="1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22.5" customHeight="1">
      <c r="A298" s="20" t="s">
        <v>317</v>
      </c>
      <c r="B298" s="27"/>
      <c r="C298" s="27"/>
      <c r="D298" s="27"/>
      <c r="E298" s="27"/>
      <c r="F298" s="20"/>
      <c r="G298" s="10"/>
      <c r="H298" s="13"/>
      <c r="I298" s="13"/>
      <c r="J298" s="1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22.5" customHeight="1">
      <c r="A299" s="20" t="s">
        <v>318</v>
      </c>
      <c r="B299" s="27"/>
      <c r="C299" s="27"/>
      <c r="D299" s="27"/>
      <c r="E299" s="27"/>
      <c r="F299" s="20"/>
      <c r="G299" s="10"/>
      <c r="H299" s="24"/>
      <c r="I299" s="24"/>
      <c r="J299" s="1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22.5" customHeight="1">
      <c r="A300" s="20" t="s">
        <v>319</v>
      </c>
      <c r="B300" s="27"/>
      <c r="C300" s="27"/>
      <c r="D300" s="27"/>
      <c r="E300" s="27"/>
      <c r="F300" s="20"/>
      <c r="G300" s="10"/>
      <c r="H300" s="13"/>
      <c r="I300" s="13"/>
      <c r="J300" s="1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22.5" customHeight="1">
      <c r="A301" s="20" t="s">
        <v>320</v>
      </c>
      <c r="B301" s="27"/>
      <c r="C301" s="10"/>
      <c r="D301" s="10"/>
      <c r="E301" s="24"/>
      <c r="F301" s="20"/>
      <c r="G301" s="10"/>
      <c r="H301" s="24"/>
      <c r="I301" s="24"/>
      <c r="J301" s="1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22.5" customHeight="1">
      <c r="A302" s="20" t="s">
        <v>321</v>
      </c>
      <c r="B302" s="27"/>
      <c r="C302" s="10"/>
      <c r="D302" s="10"/>
      <c r="E302" s="24"/>
      <c r="F302" s="20"/>
      <c r="G302" s="10"/>
      <c r="H302" s="24"/>
      <c r="I302" s="24"/>
      <c r="J302" s="1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22.5" customHeight="1">
      <c r="A303" s="20" t="s">
        <v>322</v>
      </c>
      <c r="B303" s="27"/>
      <c r="C303" s="27"/>
      <c r="D303" s="27"/>
      <c r="E303" s="27"/>
      <c r="F303" s="20"/>
      <c r="G303" s="10"/>
      <c r="H303" s="24"/>
      <c r="I303" s="24"/>
      <c r="J303" s="1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22.5" customHeight="1">
      <c r="A304" s="20" t="s">
        <v>323</v>
      </c>
      <c r="B304" s="27"/>
      <c r="C304" s="10"/>
      <c r="D304" s="10"/>
      <c r="E304" s="24"/>
      <c r="F304" s="20"/>
      <c r="G304" s="10"/>
      <c r="H304" s="24"/>
      <c r="I304" s="24"/>
      <c r="J304" s="1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22.5" customHeight="1">
      <c r="A305" s="20" t="s">
        <v>324</v>
      </c>
      <c r="B305" s="27"/>
      <c r="C305" s="27"/>
      <c r="D305" s="27"/>
      <c r="E305" s="27"/>
      <c r="F305" s="20"/>
      <c r="G305" s="10"/>
      <c r="H305" s="13"/>
      <c r="I305" s="13"/>
      <c r="J305" s="1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22.5" customHeight="1">
      <c r="A306" s="20" t="s">
        <v>325</v>
      </c>
      <c r="B306" s="27"/>
      <c r="C306" s="27"/>
      <c r="D306" s="27"/>
      <c r="E306" s="27"/>
      <c r="F306" s="20"/>
      <c r="G306" s="10"/>
      <c r="H306" s="24"/>
      <c r="I306" s="24"/>
      <c r="J306" s="1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22.5" customHeight="1">
      <c r="A307" s="20" t="s">
        <v>326</v>
      </c>
      <c r="B307" s="27"/>
      <c r="C307" s="27"/>
      <c r="D307" s="27"/>
      <c r="E307" s="27"/>
      <c r="F307" s="20"/>
      <c r="G307" s="10"/>
      <c r="H307" s="13"/>
      <c r="I307" s="13"/>
      <c r="J307" s="1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22.5" customHeight="1">
      <c r="A308" s="20" t="s">
        <v>327</v>
      </c>
      <c r="B308" s="27"/>
      <c r="C308" s="27"/>
      <c r="D308" s="27"/>
      <c r="E308" s="27"/>
      <c r="F308" s="20"/>
      <c r="G308" s="10"/>
      <c r="H308" s="13"/>
      <c r="I308" s="13"/>
      <c r="J308" s="1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22.5" customHeight="1">
      <c r="A309" s="20" t="s">
        <v>328</v>
      </c>
      <c r="B309" s="27"/>
      <c r="C309" s="27"/>
      <c r="D309" s="27"/>
      <c r="E309" s="27"/>
      <c r="F309" s="20"/>
      <c r="G309" s="10"/>
      <c r="H309" s="13"/>
      <c r="I309" s="13"/>
      <c r="J309" s="1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22.5" customHeight="1">
      <c r="A310" s="20" t="s">
        <v>329</v>
      </c>
      <c r="B310" s="27"/>
      <c r="C310" s="27"/>
      <c r="D310" s="27"/>
      <c r="E310" s="27"/>
      <c r="F310" s="20"/>
      <c r="G310" s="10"/>
      <c r="H310" s="24"/>
      <c r="I310" s="24"/>
      <c r="J310" s="1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22.5" customHeight="1">
      <c r="A311" s="20" t="s">
        <v>330</v>
      </c>
      <c r="B311" s="27"/>
      <c r="C311" s="27"/>
      <c r="D311" s="27"/>
      <c r="E311" s="27"/>
      <c r="F311" s="20"/>
      <c r="G311" s="10"/>
      <c r="H311" s="13"/>
      <c r="I311" s="13"/>
      <c r="J311" s="1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22.5" customHeight="1">
      <c r="A312" s="20" t="s">
        <v>331</v>
      </c>
      <c r="B312" s="27"/>
      <c r="C312" s="27"/>
      <c r="D312" s="27"/>
      <c r="E312" s="27"/>
      <c r="F312" s="20"/>
      <c r="G312" s="10"/>
      <c r="H312" s="24"/>
      <c r="I312" s="24"/>
      <c r="J312" s="1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22.5" customHeight="1">
      <c r="A313" s="20" t="s">
        <v>332</v>
      </c>
      <c r="B313" s="27"/>
      <c r="C313" s="27"/>
      <c r="D313" s="27"/>
      <c r="E313" s="27"/>
      <c r="F313" s="20"/>
      <c r="G313" s="10"/>
      <c r="H313" s="13"/>
      <c r="I313" s="13"/>
      <c r="J313" s="1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22.5" customHeight="1">
      <c r="A314" s="20" t="s">
        <v>333</v>
      </c>
      <c r="B314" s="27"/>
      <c r="C314" s="27"/>
      <c r="D314" s="27"/>
      <c r="E314" s="27"/>
      <c r="F314" s="20"/>
      <c r="G314" s="10"/>
      <c r="H314" s="13"/>
      <c r="I314" s="13"/>
      <c r="J314" s="1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22.5" customHeight="1">
      <c r="A315" s="20" t="s">
        <v>334</v>
      </c>
      <c r="B315" s="27"/>
      <c r="C315" s="27"/>
      <c r="D315" s="27"/>
      <c r="E315" s="27"/>
      <c r="F315" s="20"/>
      <c r="G315" s="10"/>
      <c r="H315" s="13"/>
      <c r="I315" s="13"/>
      <c r="J315" s="1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22.5" customHeight="1">
      <c r="A316" s="20" t="s">
        <v>335</v>
      </c>
      <c r="B316" s="27"/>
      <c r="C316" s="27"/>
      <c r="D316" s="27"/>
      <c r="E316" s="27"/>
      <c r="F316" s="20"/>
      <c r="G316" s="10"/>
      <c r="H316" s="24"/>
      <c r="I316" s="24"/>
      <c r="J316" s="1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22.5" customHeight="1">
      <c r="A317" s="20" t="s">
        <v>336</v>
      </c>
      <c r="B317" s="27"/>
      <c r="C317" s="27"/>
      <c r="D317" s="27"/>
      <c r="E317" s="27"/>
      <c r="F317" s="20"/>
      <c r="G317" s="10"/>
      <c r="H317" s="13"/>
      <c r="I317" s="13"/>
      <c r="J317" s="1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22.5" customHeight="1">
      <c r="A318" s="20" t="s">
        <v>337</v>
      </c>
      <c r="B318" s="27"/>
      <c r="C318" s="27"/>
      <c r="D318" s="27"/>
      <c r="E318" s="27"/>
      <c r="F318" s="20"/>
      <c r="G318" s="10"/>
      <c r="H318" s="24"/>
      <c r="I318" s="24"/>
      <c r="J318" s="1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22.5" customHeight="1">
      <c r="A319" s="20" t="s">
        <v>338</v>
      </c>
      <c r="B319" s="27"/>
      <c r="C319" s="27"/>
      <c r="D319" s="27"/>
      <c r="E319" s="27"/>
      <c r="F319" s="20"/>
      <c r="G319" s="10"/>
      <c r="H319" s="24"/>
      <c r="I319" s="24"/>
      <c r="J319" s="1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22.5" customHeight="1">
      <c r="A320" s="20" t="s">
        <v>339</v>
      </c>
      <c r="B320" s="27"/>
      <c r="C320" s="27"/>
      <c r="D320" s="27"/>
      <c r="E320" s="27"/>
      <c r="F320" s="20"/>
      <c r="G320" s="10"/>
      <c r="H320" s="13"/>
      <c r="I320" s="13"/>
      <c r="J320" s="1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22.5" customHeight="1">
      <c r="A321" s="20" t="s">
        <v>340</v>
      </c>
      <c r="B321" s="27"/>
      <c r="C321" s="27"/>
      <c r="D321" s="27"/>
      <c r="E321" s="27"/>
      <c r="F321" s="20"/>
      <c r="G321" s="10"/>
      <c r="H321" s="13"/>
      <c r="I321" s="24"/>
      <c r="J321" s="1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22.5" customHeight="1">
      <c r="A322" s="20" t="s">
        <v>341</v>
      </c>
      <c r="B322" s="27"/>
      <c r="C322" s="27"/>
      <c r="D322" s="27"/>
      <c r="E322" s="27"/>
      <c r="F322" s="20"/>
      <c r="G322" s="10"/>
      <c r="H322" s="24"/>
      <c r="I322" s="13"/>
      <c r="J322" s="1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22.5" customHeight="1">
      <c r="A323" s="20" t="s">
        <v>342</v>
      </c>
      <c r="B323" s="27"/>
      <c r="C323" s="27"/>
      <c r="D323" s="27"/>
      <c r="E323" s="27"/>
      <c r="F323" s="20"/>
      <c r="G323" s="10"/>
      <c r="H323" s="24"/>
      <c r="I323" s="24"/>
      <c r="J323" s="1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22.5" customHeight="1">
      <c r="A324" s="20" t="s">
        <v>343</v>
      </c>
      <c r="B324" s="27"/>
      <c r="C324" s="27"/>
      <c r="D324" s="27"/>
      <c r="E324" s="27"/>
      <c r="F324" s="20"/>
      <c r="G324" s="23"/>
      <c r="H324" s="13"/>
      <c r="I324" s="13"/>
      <c r="J324" s="1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22.5" customHeight="1">
      <c r="A325" s="20" t="s">
        <v>344</v>
      </c>
      <c r="B325" s="27"/>
      <c r="C325" s="27"/>
      <c r="D325" s="27"/>
      <c r="E325" s="27"/>
      <c r="F325" s="20"/>
      <c r="G325" s="23"/>
      <c r="H325" s="24"/>
      <c r="I325" s="13"/>
      <c r="J325" s="1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22.5" customHeight="1">
      <c r="A326" s="20" t="s">
        <v>345</v>
      </c>
      <c r="B326" s="27"/>
      <c r="C326" s="27"/>
      <c r="D326" s="27"/>
      <c r="E326" s="27"/>
      <c r="F326" s="20"/>
      <c r="G326" s="10"/>
      <c r="H326" s="13"/>
      <c r="I326" s="13"/>
      <c r="J326" s="1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22.5" customHeight="1">
      <c r="A327" s="20" t="s">
        <v>346</v>
      </c>
      <c r="B327" s="27"/>
      <c r="C327" s="27"/>
      <c r="D327" s="27"/>
      <c r="E327" s="27"/>
      <c r="F327" s="20"/>
      <c r="G327" s="10"/>
      <c r="H327" s="13"/>
      <c r="I327" s="13"/>
      <c r="J327" s="1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22.5" customHeight="1">
      <c r="A328" s="20" t="s">
        <v>347</v>
      </c>
      <c r="B328" s="27"/>
      <c r="C328" s="27"/>
      <c r="D328" s="27"/>
      <c r="E328" s="27"/>
      <c r="F328" s="20"/>
      <c r="G328" s="10"/>
      <c r="H328" s="13"/>
      <c r="I328" s="13"/>
      <c r="J328" s="1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22.5" customHeight="1">
      <c r="A329" s="20" t="s">
        <v>348</v>
      </c>
      <c r="B329" s="27"/>
      <c r="C329" s="27"/>
      <c r="D329" s="27"/>
      <c r="E329" s="27"/>
      <c r="F329" s="20"/>
      <c r="G329" s="10"/>
      <c r="H329" s="13"/>
      <c r="I329" s="13"/>
      <c r="J329" s="1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22.5" customHeight="1">
      <c r="A330" s="20" t="s">
        <v>349</v>
      </c>
      <c r="B330" s="27"/>
      <c r="C330" s="27"/>
      <c r="D330" s="27"/>
      <c r="E330" s="27"/>
      <c r="F330" s="20"/>
      <c r="G330" s="10"/>
      <c r="H330" s="13"/>
      <c r="I330" s="13"/>
      <c r="J330" s="1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22.5" customHeight="1">
      <c r="A331" s="20" t="s">
        <v>350</v>
      </c>
      <c r="B331" s="27"/>
      <c r="C331" s="27"/>
      <c r="D331" s="27"/>
      <c r="E331" s="27"/>
      <c r="F331" s="20"/>
      <c r="G331" s="23"/>
      <c r="H331" s="13"/>
      <c r="I331" s="13"/>
      <c r="J331" s="1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22.5" customHeight="1">
      <c r="A332" s="20" t="s">
        <v>351</v>
      </c>
      <c r="B332" s="27"/>
      <c r="C332" s="27"/>
      <c r="D332" s="27"/>
      <c r="E332" s="27"/>
      <c r="F332" s="20"/>
      <c r="G332" s="10"/>
      <c r="H332" s="13"/>
      <c r="I332" s="13"/>
      <c r="J332" s="1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22.5" customHeight="1">
      <c r="A333" s="20" t="s">
        <v>352</v>
      </c>
      <c r="B333" s="27"/>
      <c r="C333" s="27"/>
      <c r="D333" s="27"/>
      <c r="E333" s="27"/>
      <c r="F333" s="20"/>
      <c r="G333" s="10"/>
      <c r="H333" s="13"/>
      <c r="I333" s="13"/>
      <c r="J333" s="1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22.5" customHeight="1">
      <c r="A334" s="20" t="s">
        <v>353</v>
      </c>
      <c r="B334" s="27"/>
      <c r="C334" s="27"/>
      <c r="D334" s="27"/>
      <c r="E334" s="27"/>
      <c r="F334" s="20"/>
      <c r="G334" s="10"/>
      <c r="H334" s="13"/>
      <c r="I334" s="13"/>
      <c r="J334" s="1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22.5" customHeight="1">
      <c r="A335" s="20" t="s">
        <v>354</v>
      </c>
      <c r="B335" s="27"/>
      <c r="C335" s="27"/>
      <c r="D335" s="27"/>
      <c r="E335" s="27"/>
      <c r="F335" s="20"/>
      <c r="G335" s="10"/>
      <c r="H335" s="13"/>
      <c r="I335" s="13"/>
      <c r="J335" s="1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22.5" customHeight="1">
      <c r="A336" s="20" t="s">
        <v>355</v>
      </c>
      <c r="B336" s="27"/>
      <c r="C336" s="27"/>
      <c r="D336" s="27"/>
      <c r="E336" s="27"/>
      <c r="F336" s="20"/>
      <c r="G336" s="10"/>
      <c r="H336" s="13"/>
      <c r="I336" s="13"/>
      <c r="J336" s="1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22.5" customHeight="1">
      <c r="A337" s="20" t="s">
        <v>356</v>
      </c>
      <c r="B337" s="27"/>
      <c r="C337" s="27"/>
      <c r="D337" s="27"/>
      <c r="E337" s="27"/>
      <c r="F337" s="20"/>
      <c r="G337" s="10"/>
      <c r="H337" s="13"/>
      <c r="I337" s="13"/>
      <c r="J337" s="1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22.5" customHeight="1">
      <c r="A338" s="20" t="s">
        <v>357</v>
      </c>
      <c r="B338" s="27"/>
      <c r="C338" s="27"/>
      <c r="D338" s="27"/>
      <c r="E338" s="27"/>
      <c r="F338" s="20"/>
      <c r="G338" s="10"/>
      <c r="H338" s="13"/>
      <c r="I338" s="13"/>
      <c r="J338" s="1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22.5" customHeight="1">
      <c r="A339" s="20" t="s">
        <v>358</v>
      </c>
      <c r="B339" s="27"/>
      <c r="C339" s="27"/>
      <c r="D339" s="27"/>
      <c r="E339" s="27"/>
      <c r="F339" s="20"/>
      <c r="G339" s="10"/>
      <c r="H339" s="13"/>
      <c r="I339" s="13"/>
      <c r="J339" s="1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22.5" customHeight="1">
      <c r="A340" s="20" t="s">
        <v>359</v>
      </c>
      <c r="B340" s="27"/>
      <c r="C340" s="27"/>
      <c r="D340" s="27"/>
      <c r="E340" s="27"/>
      <c r="F340" s="20"/>
      <c r="G340" s="10"/>
      <c r="H340" s="13"/>
      <c r="I340" s="13"/>
      <c r="J340" s="1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22.5" customHeight="1">
      <c r="A341" s="20" t="s">
        <v>360</v>
      </c>
      <c r="B341" s="27"/>
      <c r="C341" s="27"/>
      <c r="D341" s="27"/>
      <c r="E341" s="27"/>
      <c r="F341" s="20"/>
      <c r="G341" s="10"/>
      <c r="H341" s="24"/>
      <c r="I341" s="24"/>
      <c r="J341" s="1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22.5" customHeight="1">
      <c r="A342" s="20" t="s">
        <v>361</v>
      </c>
      <c r="B342" s="27"/>
      <c r="C342" s="27"/>
      <c r="D342" s="27"/>
      <c r="E342" s="27"/>
      <c r="F342" s="20"/>
      <c r="G342" s="10"/>
      <c r="H342" s="13"/>
      <c r="I342" s="13"/>
      <c r="J342" s="1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22.5" customHeight="1">
      <c r="A343" s="20" t="s">
        <v>362</v>
      </c>
      <c r="B343" s="27"/>
      <c r="C343" s="27"/>
      <c r="D343" s="27"/>
      <c r="E343" s="27"/>
      <c r="F343" s="20"/>
      <c r="G343" s="23"/>
      <c r="H343" s="13"/>
      <c r="I343" s="13"/>
      <c r="J343" s="1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22.5" customHeight="1">
      <c r="A344" s="20" t="s">
        <v>363</v>
      </c>
      <c r="B344" s="27"/>
      <c r="C344" s="27"/>
      <c r="D344" s="27"/>
      <c r="E344" s="27"/>
      <c r="F344" s="20"/>
      <c r="G344" s="23"/>
      <c r="H344" s="13"/>
      <c r="I344" s="13"/>
      <c r="J344" s="1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22.5" customHeight="1">
      <c r="A345" s="20" t="s">
        <v>364</v>
      </c>
      <c r="B345" s="27"/>
      <c r="C345" s="27"/>
      <c r="D345" s="27"/>
      <c r="E345" s="27"/>
      <c r="F345" s="20"/>
      <c r="G345" s="10"/>
      <c r="H345" s="13"/>
      <c r="I345" s="24"/>
      <c r="J345" s="1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22.5" customHeight="1">
      <c r="A346" s="20" t="s">
        <v>365</v>
      </c>
      <c r="B346" s="27"/>
      <c r="C346" s="27"/>
      <c r="D346" s="27"/>
      <c r="E346" s="27"/>
      <c r="F346" s="20"/>
      <c r="G346" s="10"/>
      <c r="H346" s="13"/>
      <c r="I346" s="13"/>
      <c r="J346" s="1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22.5" customHeight="1">
      <c r="A347" s="20" t="s">
        <v>366</v>
      </c>
      <c r="B347" s="27"/>
      <c r="C347" s="27"/>
      <c r="D347" s="27"/>
      <c r="E347" s="27"/>
      <c r="F347" s="20"/>
      <c r="G347" s="23"/>
      <c r="H347" s="13"/>
      <c r="I347" s="13"/>
      <c r="J347" s="1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22.5" customHeight="1">
      <c r="A348" s="20" t="s">
        <v>367</v>
      </c>
      <c r="B348" s="27"/>
      <c r="C348" s="27"/>
      <c r="D348" s="27"/>
      <c r="E348" s="27"/>
      <c r="F348" s="20"/>
      <c r="G348" s="10"/>
      <c r="H348" s="13"/>
      <c r="I348" s="13"/>
      <c r="J348" s="1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22.5" customHeight="1">
      <c r="A349" s="20" t="s">
        <v>368</v>
      </c>
      <c r="B349" s="27"/>
      <c r="C349" s="27"/>
      <c r="D349" s="27"/>
      <c r="E349" s="27"/>
      <c r="F349" s="20"/>
      <c r="G349" s="10"/>
      <c r="H349" s="13"/>
      <c r="I349" s="13"/>
      <c r="J349" s="1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22.5" customHeight="1">
      <c r="A350" s="20" t="s">
        <v>369</v>
      </c>
      <c r="B350" s="27"/>
      <c r="C350" s="27"/>
      <c r="D350" s="27"/>
      <c r="E350" s="27"/>
      <c r="F350" s="20"/>
      <c r="G350" s="23"/>
      <c r="H350" s="13"/>
      <c r="I350" s="24"/>
      <c r="J350" s="1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22.5" customHeight="1">
      <c r="A351" s="20" t="s">
        <v>370</v>
      </c>
      <c r="B351" s="27"/>
      <c r="C351" s="27"/>
      <c r="D351" s="27"/>
      <c r="E351" s="27"/>
      <c r="F351" s="20"/>
      <c r="G351" s="10"/>
      <c r="H351" s="13"/>
      <c r="I351" s="13"/>
      <c r="J351" s="1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22.5" customHeight="1">
      <c r="A352" s="20" t="s">
        <v>371</v>
      </c>
      <c r="B352" s="27"/>
      <c r="C352" s="27"/>
      <c r="D352" s="27"/>
      <c r="E352" s="24"/>
      <c r="F352" s="20"/>
      <c r="G352" s="10"/>
      <c r="H352" s="24"/>
      <c r="I352" s="24"/>
      <c r="J352" s="1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22.5" customHeight="1">
      <c r="A353" s="20" t="s">
        <v>372</v>
      </c>
      <c r="B353" s="27"/>
      <c r="C353" s="27"/>
      <c r="D353" s="27"/>
      <c r="E353" s="27"/>
      <c r="F353" s="20"/>
      <c r="G353" s="23"/>
      <c r="H353" s="13"/>
      <c r="I353" s="13"/>
      <c r="J353" s="1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22.5" customHeight="1">
      <c r="A354" s="20" t="s">
        <v>373</v>
      </c>
      <c r="B354" s="27"/>
      <c r="C354" s="27"/>
      <c r="D354" s="27"/>
      <c r="E354" s="27"/>
      <c r="F354" s="20"/>
      <c r="G354" s="10"/>
      <c r="H354" s="13"/>
      <c r="I354" s="13"/>
      <c r="J354" s="1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22.5" customHeight="1">
      <c r="A355" s="20" t="s">
        <v>374</v>
      </c>
      <c r="B355" s="27"/>
      <c r="C355" s="27"/>
      <c r="D355" s="27"/>
      <c r="E355" s="27"/>
      <c r="F355" s="20"/>
      <c r="G355" s="10"/>
      <c r="H355" s="13"/>
      <c r="I355" s="13"/>
      <c r="J355" s="1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22.5" customHeight="1">
      <c r="A356" s="20" t="s">
        <v>375</v>
      </c>
      <c r="B356" s="27"/>
      <c r="C356" s="27"/>
      <c r="D356" s="27"/>
      <c r="E356" s="27"/>
      <c r="F356" s="20"/>
      <c r="G356" s="10"/>
      <c r="H356" s="24"/>
      <c r="I356" s="13"/>
      <c r="J356" s="1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22.5" customHeight="1">
      <c r="A357" s="20" t="s">
        <v>376</v>
      </c>
      <c r="B357" s="27"/>
      <c r="C357" s="27"/>
      <c r="D357" s="27"/>
      <c r="E357" s="27"/>
      <c r="F357" s="20"/>
      <c r="G357" s="10"/>
      <c r="H357" s="24"/>
      <c r="I357" s="24"/>
      <c r="J357" s="1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22.5" customHeight="1">
      <c r="A358" s="20" t="s">
        <v>377</v>
      </c>
      <c r="B358" s="27"/>
      <c r="C358" s="27"/>
      <c r="D358" s="27"/>
      <c r="E358" s="27"/>
      <c r="F358" s="20"/>
      <c r="G358" s="23"/>
      <c r="H358" s="13"/>
      <c r="I358" s="13"/>
      <c r="J358" s="1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22.5" customHeight="1">
      <c r="A359" s="20" t="s">
        <v>378</v>
      </c>
      <c r="B359" s="27"/>
      <c r="C359" s="27"/>
      <c r="D359" s="27"/>
      <c r="E359" s="27"/>
      <c r="F359" s="20"/>
      <c r="G359" s="10"/>
      <c r="H359" s="13"/>
      <c r="I359" s="24"/>
      <c r="J359" s="1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22.5" customHeight="1">
      <c r="A360" s="20" t="s">
        <v>379</v>
      </c>
      <c r="B360" s="27"/>
      <c r="C360" s="27"/>
      <c r="D360" s="27"/>
      <c r="E360" s="27"/>
      <c r="F360" s="20"/>
      <c r="G360" s="10"/>
      <c r="H360" s="13"/>
      <c r="I360" s="24"/>
      <c r="J360" s="1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22.5" customHeight="1">
      <c r="A361" s="20" t="s">
        <v>380</v>
      </c>
      <c r="B361" s="27"/>
      <c r="C361" s="27"/>
      <c r="D361" s="27"/>
      <c r="E361" s="27"/>
      <c r="F361" s="20"/>
      <c r="G361" s="10"/>
      <c r="H361" s="13"/>
      <c r="I361" s="13"/>
      <c r="J361" s="1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22.5" customHeight="1">
      <c r="A362" s="20" t="s">
        <v>381</v>
      </c>
      <c r="B362" s="27"/>
      <c r="C362" s="27"/>
      <c r="D362" s="27"/>
      <c r="E362" s="27"/>
      <c r="F362" s="20"/>
      <c r="G362" s="10"/>
      <c r="H362" s="13"/>
      <c r="I362" s="13"/>
      <c r="J362" s="1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22.5" customHeight="1">
      <c r="A363" s="20" t="s">
        <v>382</v>
      </c>
      <c r="B363" s="27"/>
      <c r="C363" s="27"/>
      <c r="D363" s="27"/>
      <c r="E363" s="27"/>
      <c r="F363" s="20"/>
      <c r="G363" s="10"/>
      <c r="H363" s="24"/>
      <c r="I363" s="24"/>
      <c r="J363" s="1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22.5" customHeight="1">
      <c r="A364" s="20" t="s">
        <v>383</v>
      </c>
      <c r="B364" s="27"/>
      <c r="C364" s="27"/>
      <c r="D364" s="27"/>
      <c r="E364" s="27"/>
      <c r="F364" s="20"/>
      <c r="G364" s="10"/>
      <c r="H364" s="24"/>
      <c r="I364" s="24"/>
      <c r="J364" s="1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22.5" customHeight="1">
      <c r="A365" s="20" t="s">
        <v>384</v>
      </c>
      <c r="B365" s="27"/>
      <c r="C365" s="27"/>
      <c r="D365" s="27"/>
      <c r="E365" s="27"/>
      <c r="F365" s="20"/>
      <c r="G365" s="10"/>
      <c r="H365" s="24"/>
      <c r="I365" s="24"/>
      <c r="J365" s="1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22.5" customHeight="1">
      <c r="A366" s="20" t="s">
        <v>385</v>
      </c>
      <c r="B366" s="27"/>
      <c r="C366" s="27"/>
      <c r="D366" s="27"/>
      <c r="E366" s="27"/>
      <c r="F366" s="20"/>
      <c r="G366" s="10"/>
      <c r="H366" s="24"/>
      <c r="I366" s="24"/>
      <c r="J366" s="1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22.5" customHeight="1">
      <c r="A367" s="20" t="s">
        <v>386</v>
      </c>
      <c r="B367" s="27"/>
      <c r="C367" s="27"/>
      <c r="D367" s="27"/>
      <c r="E367" s="27"/>
      <c r="F367" s="20"/>
      <c r="G367" s="10"/>
      <c r="H367" s="24"/>
      <c r="I367" s="24"/>
      <c r="J367" s="1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22.5" customHeight="1">
      <c r="A368" s="20" t="s">
        <v>387</v>
      </c>
      <c r="B368" s="27"/>
      <c r="C368" s="27"/>
      <c r="D368" s="27"/>
      <c r="E368" s="27"/>
      <c r="F368" s="20"/>
      <c r="G368" s="10"/>
      <c r="H368" s="24"/>
      <c r="I368" s="24"/>
      <c r="J368" s="1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22.5" customHeight="1">
      <c r="A369" s="20" t="s">
        <v>388</v>
      </c>
      <c r="B369" s="27"/>
      <c r="C369" s="27"/>
      <c r="D369" s="27"/>
      <c r="E369" s="27"/>
      <c r="F369" s="20"/>
      <c r="G369" s="10"/>
      <c r="H369" s="24"/>
      <c r="I369" s="24"/>
      <c r="J369" s="1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22.5" customHeight="1">
      <c r="A370" s="20" t="s">
        <v>389</v>
      </c>
      <c r="B370" s="27"/>
      <c r="C370" s="27"/>
      <c r="D370" s="27"/>
      <c r="E370" s="27"/>
      <c r="F370" s="20"/>
      <c r="G370" s="10"/>
      <c r="H370" s="24"/>
      <c r="I370" s="24"/>
      <c r="J370" s="1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22.5" customHeight="1">
      <c r="A371" s="20" t="s">
        <v>390</v>
      </c>
      <c r="B371" s="27"/>
      <c r="C371" s="27"/>
      <c r="D371" s="27"/>
      <c r="E371" s="27"/>
      <c r="F371" s="20"/>
      <c r="G371" s="10"/>
      <c r="H371" s="24"/>
      <c r="I371" s="24"/>
      <c r="J371" s="1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22.5" customHeight="1">
      <c r="A372" s="20" t="s">
        <v>391</v>
      </c>
      <c r="B372" s="27"/>
      <c r="C372" s="27"/>
      <c r="D372" s="27"/>
      <c r="E372" s="27"/>
      <c r="F372" s="20"/>
      <c r="G372" s="10"/>
      <c r="H372" s="24"/>
      <c r="I372" s="24"/>
      <c r="J372" s="1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22.5" customHeight="1">
      <c r="A373" s="20" t="s">
        <v>392</v>
      </c>
      <c r="B373" s="27"/>
      <c r="C373" s="27"/>
      <c r="D373" s="27"/>
      <c r="E373" s="27"/>
      <c r="F373" s="20"/>
      <c r="G373" s="10"/>
      <c r="H373" s="24"/>
      <c r="I373" s="24"/>
      <c r="J373" s="1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22.5" customHeight="1">
      <c r="A374" s="20" t="s">
        <v>393</v>
      </c>
      <c r="B374" s="27"/>
      <c r="C374" s="27"/>
      <c r="D374" s="27"/>
      <c r="E374" s="27"/>
      <c r="F374" s="20"/>
      <c r="G374" s="10"/>
      <c r="H374" s="24"/>
      <c r="I374" s="24"/>
      <c r="J374" s="1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22.5" customHeight="1">
      <c r="A375" s="20" t="s">
        <v>394</v>
      </c>
      <c r="B375" s="27"/>
      <c r="C375" s="27"/>
      <c r="D375" s="27"/>
      <c r="E375" s="27"/>
      <c r="F375" s="20"/>
      <c r="G375" s="10"/>
      <c r="H375" s="24"/>
      <c r="I375" s="24"/>
      <c r="J375" s="1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22.5" customHeight="1">
      <c r="A376" s="20" t="s">
        <v>395</v>
      </c>
      <c r="B376" s="27"/>
      <c r="C376" s="27"/>
      <c r="D376" s="27"/>
      <c r="E376" s="27"/>
      <c r="F376" s="20"/>
      <c r="G376" s="10"/>
      <c r="H376" s="24"/>
      <c r="I376" s="24"/>
      <c r="J376" s="1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22.5" customHeight="1">
      <c r="A377" s="20" t="s">
        <v>396</v>
      </c>
      <c r="B377" s="27"/>
      <c r="C377" s="27"/>
      <c r="D377" s="27"/>
      <c r="E377" s="27"/>
      <c r="F377" s="20"/>
      <c r="G377" s="10"/>
      <c r="H377" s="24"/>
      <c r="I377" s="24"/>
      <c r="J377" s="1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22.5" customHeight="1">
      <c r="A378" s="20" t="s">
        <v>397</v>
      </c>
      <c r="B378" s="27"/>
      <c r="C378" s="27"/>
      <c r="D378" s="27"/>
      <c r="E378" s="27"/>
      <c r="F378" s="20"/>
      <c r="G378" s="10"/>
      <c r="H378" s="24"/>
      <c r="I378" s="24"/>
      <c r="J378" s="1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22.5" customHeight="1">
      <c r="A379" s="20" t="s">
        <v>398</v>
      </c>
      <c r="B379" s="27"/>
      <c r="C379" s="27"/>
      <c r="D379" s="27"/>
      <c r="E379" s="27"/>
      <c r="F379" s="20"/>
      <c r="G379" s="10"/>
      <c r="H379" s="24"/>
      <c r="I379" s="24"/>
      <c r="J379" s="1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22.5" customHeight="1">
      <c r="A380" s="20" t="s">
        <v>399</v>
      </c>
      <c r="B380" s="27"/>
      <c r="C380" s="27"/>
      <c r="D380" s="27"/>
      <c r="E380" s="27"/>
      <c r="F380" s="20"/>
      <c r="G380" s="10"/>
      <c r="H380" s="24"/>
      <c r="I380" s="24"/>
      <c r="J380" s="1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22.5" customHeight="1">
      <c r="A381" s="20" t="s">
        <v>400</v>
      </c>
      <c r="B381" s="27"/>
      <c r="C381" s="27"/>
      <c r="D381" s="27"/>
      <c r="E381" s="27"/>
      <c r="F381" s="20"/>
      <c r="G381" s="23"/>
      <c r="H381" s="13"/>
      <c r="I381" s="13"/>
      <c r="J381" s="1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22.5" customHeight="1">
      <c r="A382" s="20" t="s">
        <v>401</v>
      </c>
      <c r="B382" s="27"/>
      <c r="C382" s="27"/>
      <c r="D382" s="27"/>
      <c r="E382" s="27"/>
      <c r="F382" s="20"/>
      <c r="G382" s="10"/>
      <c r="H382" s="24"/>
      <c r="I382" s="24"/>
      <c r="J382" s="1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22.5" customHeight="1">
      <c r="A383" s="20" t="s">
        <v>402</v>
      </c>
      <c r="B383" s="27"/>
      <c r="C383" s="27"/>
      <c r="D383" s="27"/>
      <c r="E383" s="27"/>
      <c r="F383" s="20"/>
      <c r="G383" s="10"/>
      <c r="H383" s="24"/>
      <c r="I383" s="24"/>
      <c r="J383" s="1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22.5" customHeight="1">
      <c r="A384" s="20" t="s">
        <v>403</v>
      </c>
      <c r="B384" s="27"/>
      <c r="C384" s="27"/>
      <c r="D384" s="27"/>
      <c r="E384" s="27"/>
      <c r="F384" s="20"/>
      <c r="G384" s="10"/>
      <c r="H384" s="24"/>
      <c r="I384" s="24"/>
      <c r="J384" s="1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22.5" customHeight="1">
      <c r="A385" s="20" t="s">
        <v>404</v>
      </c>
      <c r="B385" s="27"/>
      <c r="C385" s="27"/>
      <c r="D385" s="27"/>
      <c r="E385" s="27"/>
      <c r="F385" s="20"/>
      <c r="G385" s="10"/>
      <c r="H385" s="24"/>
      <c r="I385" s="24"/>
      <c r="J385" s="1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22.5" customHeight="1">
      <c r="A386" s="20" t="s">
        <v>405</v>
      </c>
      <c r="B386" s="27"/>
      <c r="C386" s="27"/>
      <c r="D386" s="27"/>
      <c r="E386" s="27"/>
      <c r="F386" s="20"/>
      <c r="G386" s="10"/>
      <c r="H386" s="24"/>
      <c r="I386" s="24"/>
      <c r="J386" s="1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22.5" customHeight="1">
      <c r="A387" s="20" t="s">
        <v>406</v>
      </c>
      <c r="B387" s="47"/>
      <c r="C387" s="47"/>
      <c r="D387" s="47"/>
      <c r="E387" s="48"/>
      <c r="F387" s="20"/>
      <c r="G387" s="49"/>
      <c r="H387" s="50"/>
      <c r="I387" s="50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22.5" customHeight="1">
      <c r="A388" s="20" t="s">
        <v>407</v>
      </c>
      <c r="B388" s="47"/>
      <c r="C388" s="47"/>
      <c r="D388" s="47"/>
      <c r="E388" s="48"/>
      <c r="F388" s="20"/>
      <c r="G388" s="49"/>
      <c r="H388" s="50"/>
      <c r="I388" s="50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22.5" customHeight="1">
      <c r="A389" s="20" t="s">
        <v>408</v>
      </c>
      <c r="B389" s="47"/>
      <c r="C389" s="47"/>
      <c r="D389" s="47"/>
      <c r="E389" s="48"/>
      <c r="F389" s="20"/>
      <c r="G389" s="49"/>
      <c r="H389" s="50"/>
      <c r="I389" s="50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22.5" customHeight="1">
      <c r="A390" s="20" t="s">
        <v>409</v>
      </c>
      <c r="B390" s="47"/>
      <c r="C390" s="47"/>
      <c r="D390" s="47"/>
      <c r="E390" s="48"/>
      <c r="F390" s="20"/>
      <c r="G390" s="49"/>
      <c r="H390" s="50"/>
      <c r="I390" s="50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22.5" customHeight="1">
      <c r="A391" s="20" t="s">
        <v>410</v>
      </c>
      <c r="B391" s="47"/>
      <c r="C391" s="47"/>
      <c r="D391" s="47"/>
      <c r="E391" s="48"/>
      <c r="F391" s="20"/>
      <c r="G391" s="49"/>
      <c r="H391" s="50"/>
      <c r="I391" s="50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22.5" customHeight="1">
      <c r="A392" s="20" t="s">
        <v>411</v>
      </c>
      <c r="B392" s="47"/>
      <c r="C392" s="47"/>
      <c r="D392" s="47"/>
      <c r="E392" s="48"/>
      <c r="F392" s="20"/>
      <c r="G392" s="49"/>
      <c r="H392" s="50"/>
      <c r="I392" s="50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22.5" customHeight="1">
      <c r="A393" s="20" t="s">
        <v>412</v>
      </c>
      <c r="B393" s="47"/>
      <c r="C393" s="47"/>
      <c r="D393" s="47"/>
      <c r="E393" s="48"/>
      <c r="F393" s="20"/>
      <c r="G393" s="49"/>
      <c r="H393" s="50"/>
      <c r="I393" s="50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22.5" customHeight="1">
      <c r="A394" s="20" t="s">
        <v>413</v>
      </c>
      <c r="B394" s="47"/>
      <c r="C394" s="47"/>
      <c r="D394" s="47"/>
      <c r="E394" s="48"/>
      <c r="F394" s="20"/>
      <c r="G394" s="49"/>
      <c r="H394" s="50"/>
      <c r="I394" s="50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22.5" customHeight="1">
      <c r="A395" s="20" t="s">
        <v>414</v>
      </c>
      <c r="B395" s="47"/>
      <c r="C395" s="47"/>
      <c r="D395" s="47"/>
      <c r="E395" s="48"/>
      <c r="F395" s="20"/>
      <c r="G395" s="49"/>
      <c r="H395" s="50"/>
      <c r="I395" s="50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22.5" customHeight="1">
      <c r="A396" s="20" t="s">
        <v>415</v>
      </c>
      <c r="B396" s="47"/>
      <c r="C396" s="47"/>
      <c r="D396" s="47"/>
      <c r="E396" s="48"/>
      <c r="F396" s="20"/>
      <c r="G396" s="49"/>
      <c r="H396" s="50"/>
      <c r="I396" s="50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22.5" customHeight="1">
      <c r="A397" s="20" t="s">
        <v>416</v>
      </c>
      <c r="B397" s="47"/>
      <c r="C397" s="47"/>
      <c r="D397" s="47"/>
      <c r="E397" s="48"/>
      <c r="F397" s="20"/>
      <c r="G397" s="49"/>
      <c r="H397" s="50"/>
      <c r="I397" s="50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22.5" customHeight="1">
      <c r="A398" s="20" t="s">
        <v>417</v>
      </c>
      <c r="B398" s="47"/>
      <c r="C398" s="47"/>
      <c r="D398" s="47"/>
      <c r="E398" s="48"/>
      <c r="F398" s="20"/>
      <c r="G398" s="49"/>
      <c r="H398" s="50"/>
      <c r="I398" s="50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22.5" customHeight="1">
      <c r="A399" s="20" t="s">
        <v>418</v>
      </c>
      <c r="B399" s="47"/>
      <c r="C399" s="47"/>
      <c r="D399" s="47"/>
      <c r="E399" s="48"/>
      <c r="F399" s="20"/>
      <c r="G399" s="49"/>
      <c r="H399" s="50"/>
      <c r="I399" s="50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22.5" customHeight="1">
      <c r="A400" s="20" t="s">
        <v>419</v>
      </c>
      <c r="B400" s="47"/>
      <c r="C400" s="47"/>
      <c r="D400" s="47"/>
      <c r="E400" s="48"/>
      <c r="F400" s="20"/>
      <c r="G400" s="49"/>
      <c r="H400" s="50"/>
      <c r="I400" s="50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22.5" customHeight="1">
      <c r="A401" s="20" t="s">
        <v>420</v>
      </c>
      <c r="B401" s="47"/>
      <c r="C401" s="47"/>
      <c r="D401" s="47"/>
      <c r="E401" s="48"/>
      <c r="F401" s="20"/>
      <c r="G401" s="49"/>
      <c r="H401" s="50"/>
      <c r="I401" s="50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22.5" customHeight="1">
      <c r="A402" s="20" t="s">
        <v>421</v>
      </c>
      <c r="B402" s="47"/>
      <c r="C402" s="47"/>
      <c r="D402" s="47"/>
      <c r="E402" s="48"/>
      <c r="F402" s="20"/>
      <c r="G402" s="49"/>
      <c r="H402" s="50"/>
      <c r="I402" s="50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22.5" customHeight="1">
      <c r="A403" s="20" t="s">
        <v>422</v>
      </c>
      <c r="B403" s="47"/>
      <c r="C403" s="47"/>
      <c r="D403" s="47"/>
      <c r="E403" s="48"/>
      <c r="F403" s="20"/>
      <c r="G403" s="49"/>
      <c r="H403" s="50"/>
      <c r="I403" s="50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22.5" customHeight="1">
      <c r="A404" s="20" t="s">
        <v>423</v>
      </c>
      <c r="B404" s="47"/>
      <c r="C404" s="47"/>
      <c r="D404" s="47"/>
      <c r="E404" s="48"/>
      <c r="F404" s="20"/>
      <c r="G404" s="49"/>
      <c r="H404" s="50"/>
      <c r="I404" s="50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22.5" customHeight="1">
      <c r="A405" s="20" t="s">
        <v>424</v>
      </c>
      <c r="B405" s="47"/>
      <c r="C405" s="47"/>
      <c r="D405" s="47"/>
      <c r="E405" s="48"/>
      <c r="F405" s="20"/>
      <c r="G405" s="49"/>
      <c r="H405" s="50"/>
      <c r="I405" s="50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22.5" customHeight="1">
      <c r="A406" s="20" t="s">
        <v>425</v>
      </c>
      <c r="B406" s="47"/>
      <c r="C406" s="47"/>
      <c r="D406" s="47"/>
      <c r="E406" s="48"/>
      <c r="F406" s="20"/>
      <c r="G406" s="49"/>
      <c r="H406" s="50"/>
      <c r="I406" s="50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22.5" customHeight="1">
      <c r="A407" s="51"/>
      <c r="B407" s="52"/>
      <c r="C407" s="52"/>
      <c r="D407" s="52"/>
      <c r="E407" s="53"/>
      <c r="F407" s="20"/>
      <c r="G407" s="54"/>
      <c r="H407" s="55"/>
      <c r="I407" s="55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22.5" customHeight="1">
      <c r="A408" s="51"/>
      <c r="B408" s="52"/>
      <c r="C408" s="52"/>
      <c r="D408" s="52"/>
      <c r="E408" s="53"/>
      <c r="F408" s="20"/>
      <c r="G408" s="54"/>
      <c r="H408" s="55"/>
      <c r="I408" s="55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22.5" customHeight="1">
      <c r="A409" s="51"/>
      <c r="B409" s="52"/>
      <c r="C409" s="52"/>
      <c r="D409" s="52"/>
      <c r="E409" s="53"/>
      <c r="F409" s="20"/>
      <c r="G409" s="54"/>
      <c r="H409" s="55"/>
      <c r="I409" s="55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22.5" customHeight="1">
      <c r="A410" s="51"/>
      <c r="B410" s="52"/>
      <c r="C410" s="52"/>
      <c r="D410" s="52"/>
      <c r="E410" s="53"/>
      <c r="F410" s="20"/>
      <c r="G410" s="54"/>
      <c r="H410" s="55"/>
      <c r="I410" s="55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22.5" customHeight="1">
      <c r="A411" s="51"/>
      <c r="B411" s="52"/>
      <c r="C411" s="52"/>
      <c r="D411" s="52"/>
      <c r="E411" s="53"/>
      <c r="F411" s="20"/>
      <c r="G411" s="54"/>
      <c r="H411" s="55"/>
      <c r="I411" s="55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22.5" customHeight="1">
      <c r="A412" s="51"/>
      <c r="B412" s="52"/>
      <c r="C412" s="52"/>
      <c r="D412" s="52"/>
      <c r="E412" s="53"/>
      <c r="F412" s="20"/>
      <c r="G412" s="54"/>
      <c r="H412" s="55"/>
      <c r="I412" s="55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22.5" customHeight="1">
      <c r="A413" s="51"/>
      <c r="B413" s="52"/>
      <c r="C413" s="52"/>
      <c r="D413" s="52"/>
      <c r="E413" s="53"/>
      <c r="F413" s="20"/>
      <c r="G413" s="54"/>
      <c r="H413" s="55"/>
      <c r="I413" s="55"/>
      <c r="J413" s="54"/>
    </row>
    <row r="414" ht="22.5" customHeight="1">
      <c r="A414" s="51"/>
      <c r="B414" s="52"/>
      <c r="C414" s="52"/>
      <c r="D414" s="52"/>
      <c r="E414" s="53"/>
      <c r="F414" s="20"/>
      <c r="G414" s="54"/>
      <c r="H414" s="55"/>
      <c r="I414" s="55"/>
      <c r="J414" s="54"/>
    </row>
    <row r="415" ht="22.5" customHeight="1">
      <c r="A415" s="51"/>
      <c r="B415" s="52"/>
      <c r="C415" s="52"/>
      <c r="D415" s="52"/>
      <c r="E415" s="53"/>
      <c r="F415" s="20"/>
      <c r="G415" s="54"/>
      <c r="H415" s="55"/>
      <c r="I415" s="55"/>
      <c r="J415" s="54"/>
    </row>
    <row r="416" ht="22.5" customHeight="1">
      <c r="A416" s="51"/>
      <c r="B416" s="52"/>
      <c r="C416" s="52"/>
      <c r="D416" s="52"/>
      <c r="E416" s="53"/>
      <c r="F416" s="20"/>
      <c r="G416" s="54"/>
      <c r="H416" s="55"/>
      <c r="I416" s="55"/>
      <c r="J416" s="54"/>
    </row>
    <row r="417" ht="22.5" customHeight="1">
      <c r="A417" s="51"/>
      <c r="B417" s="52"/>
      <c r="C417" s="52"/>
      <c r="D417" s="52"/>
      <c r="E417" s="53"/>
      <c r="F417" s="20"/>
      <c r="G417" s="54"/>
      <c r="H417" s="55"/>
      <c r="I417" s="55"/>
      <c r="J417" s="54"/>
    </row>
    <row r="418" ht="22.5" customHeight="1">
      <c r="A418" s="51"/>
      <c r="B418" s="52"/>
      <c r="C418" s="52"/>
      <c r="D418" s="52"/>
      <c r="E418" s="53"/>
      <c r="F418" s="20"/>
      <c r="G418" s="54"/>
      <c r="H418" s="55"/>
      <c r="I418" s="55"/>
      <c r="J418" s="54"/>
    </row>
    <row r="419" ht="22.5" customHeight="1">
      <c r="A419" s="51"/>
      <c r="B419" s="52"/>
      <c r="C419" s="52"/>
      <c r="D419" s="52"/>
      <c r="E419" s="53"/>
      <c r="F419" s="20"/>
      <c r="G419" s="54"/>
      <c r="H419" s="55"/>
      <c r="I419" s="55"/>
      <c r="J419" s="54"/>
    </row>
    <row r="420" ht="22.5" customHeight="1">
      <c r="A420" s="51"/>
      <c r="B420" s="52"/>
      <c r="C420" s="52"/>
      <c r="D420" s="52"/>
      <c r="E420" s="53"/>
      <c r="F420" s="20"/>
      <c r="G420" s="54"/>
      <c r="H420" s="55"/>
      <c r="I420" s="55"/>
      <c r="J420" s="54"/>
    </row>
    <row r="421" ht="22.5" customHeight="1">
      <c r="A421" s="51"/>
      <c r="B421" s="52"/>
      <c r="C421" s="52"/>
      <c r="D421" s="52"/>
      <c r="E421" s="53"/>
      <c r="F421" s="20"/>
      <c r="G421" s="54"/>
      <c r="H421" s="55"/>
      <c r="I421" s="55"/>
      <c r="J421" s="54"/>
    </row>
    <row r="422" ht="22.5" customHeight="1">
      <c r="A422" s="51"/>
      <c r="B422" s="52"/>
      <c r="C422" s="52"/>
      <c r="D422" s="52"/>
      <c r="E422" s="53"/>
      <c r="F422" s="20"/>
      <c r="G422" s="54"/>
      <c r="H422" s="55"/>
      <c r="I422" s="55"/>
      <c r="J422" s="54"/>
    </row>
    <row r="423" ht="22.5" customHeight="1">
      <c r="A423" s="51"/>
      <c r="B423" s="52"/>
      <c r="C423" s="52"/>
      <c r="D423" s="52"/>
      <c r="E423" s="53"/>
      <c r="F423" s="20"/>
      <c r="G423" s="54"/>
      <c r="H423" s="55"/>
      <c r="I423" s="55"/>
      <c r="J423" s="54"/>
    </row>
    <row r="424" ht="22.5" customHeight="1">
      <c r="A424" s="51"/>
      <c r="B424" s="52"/>
      <c r="C424" s="52"/>
      <c r="D424" s="52"/>
      <c r="E424" s="53"/>
      <c r="F424" s="20"/>
      <c r="G424" s="54"/>
      <c r="H424" s="55"/>
      <c r="I424" s="55"/>
      <c r="J424" s="54"/>
    </row>
    <row r="425" ht="22.5" customHeight="1">
      <c r="A425" s="51"/>
      <c r="B425" s="52"/>
      <c r="C425" s="52"/>
      <c r="D425" s="52"/>
      <c r="E425" s="53"/>
      <c r="F425" s="20"/>
      <c r="G425" s="54"/>
      <c r="H425" s="55"/>
      <c r="I425" s="55"/>
      <c r="J425" s="54"/>
    </row>
    <row r="426" ht="22.5" customHeight="1">
      <c r="A426" s="51"/>
      <c r="B426" s="52"/>
      <c r="C426" s="52"/>
      <c r="D426" s="52"/>
      <c r="E426" s="53"/>
      <c r="F426" s="20"/>
      <c r="G426" s="54"/>
      <c r="H426" s="55"/>
      <c r="I426" s="55"/>
      <c r="J426" s="54"/>
    </row>
    <row r="427" ht="22.5" customHeight="1">
      <c r="A427" s="51"/>
      <c r="B427" s="52"/>
      <c r="C427" s="52"/>
      <c r="D427" s="52"/>
      <c r="E427" s="53"/>
      <c r="F427" s="20"/>
      <c r="G427" s="54"/>
      <c r="H427" s="55"/>
      <c r="I427" s="55"/>
      <c r="J427" s="54"/>
    </row>
    <row r="428" ht="22.5" customHeight="1">
      <c r="A428" s="51"/>
      <c r="B428" s="52"/>
      <c r="C428" s="52"/>
      <c r="D428" s="52"/>
      <c r="E428" s="53"/>
      <c r="F428" s="20"/>
      <c r="G428" s="54"/>
      <c r="H428" s="55"/>
      <c r="I428" s="55"/>
      <c r="J428" s="54"/>
    </row>
    <row r="429" ht="22.5" customHeight="1">
      <c r="A429" s="51"/>
      <c r="B429" s="52"/>
      <c r="C429" s="52"/>
      <c r="D429" s="52"/>
      <c r="E429" s="53"/>
      <c r="F429" s="20"/>
      <c r="G429" s="54"/>
      <c r="H429" s="55"/>
      <c r="I429" s="55"/>
      <c r="J429" s="54"/>
    </row>
    <row r="430" ht="22.5" customHeight="1">
      <c r="A430" s="51"/>
      <c r="B430" s="52"/>
      <c r="C430" s="52"/>
      <c r="D430" s="52"/>
      <c r="E430" s="53"/>
      <c r="F430" s="20"/>
      <c r="G430" s="54"/>
      <c r="H430" s="55"/>
      <c r="I430" s="55"/>
      <c r="J430" s="54"/>
    </row>
    <row r="431" ht="22.5" customHeight="1">
      <c r="A431" s="51"/>
      <c r="B431" s="52"/>
      <c r="C431" s="52"/>
      <c r="D431" s="52"/>
      <c r="E431" s="53"/>
      <c r="F431" s="20"/>
      <c r="G431" s="54"/>
      <c r="H431" s="55"/>
      <c r="I431" s="55"/>
      <c r="J431" s="54"/>
    </row>
    <row r="432" ht="22.5" customHeight="1">
      <c r="A432" s="51"/>
      <c r="B432" s="52"/>
      <c r="C432" s="52"/>
      <c r="D432" s="52"/>
      <c r="E432" s="53"/>
      <c r="F432" s="20"/>
      <c r="G432" s="54"/>
      <c r="H432" s="55"/>
      <c r="I432" s="55"/>
      <c r="J432" s="54"/>
    </row>
    <row r="433" ht="22.5" customHeight="1">
      <c r="A433" s="51"/>
      <c r="B433" s="52"/>
      <c r="C433" s="52"/>
      <c r="D433" s="52"/>
      <c r="E433" s="53"/>
      <c r="F433" s="20"/>
      <c r="G433" s="54"/>
      <c r="H433" s="55"/>
      <c r="I433" s="55"/>
      <c r="J433" s="54"/>
    </row>
    <row r="434" ht="22.5" customHeight="1">
      <c r="A434" s="51"/>
      <c r="B434" s="52"/>
      <c r="C434" s="52"/>
      <c r="D434" s="52"/>
      <c r="E434" s="53"/>
      <c r="F434" s="20"/>
      <c r="G434" s="54"/>
      <c r="H434" s="55"/>
      <c r="I434" s="55"/>
      <c r="J434" s="54"/>
    </row>
    <row r="435" ht="22.5" customHeight="1">
      <c r="A435" s="51"/>
      <c r="B435" s="52"/>
      <c r="C435" s="52"/>
      <c r="D435" s="52"/>
      <c r="E435" s="53"/>
      <c r="F435" s="20"/>
      <c r="G435" s="54"/>
      <c r="H435" s="55"/>
      <c r="I435" s="55"/>
      <c r="J435" s="54"/>
    </row>
    <row r="436" ht="22.5" customHeight="1">
      <c r="A436" s="51"/>
      <c r="B436" s="52"/>
      <c r="C436" s="52"/>
      <c r="D436" s="52"/>
      <c r="E436" s="53"/>
      <c r="F436" s="20"/>
      <c r="G436" s="54"/>
      <c r="H436" s="55"/>
      <c r="I436" s="55"/>
      <c r="J436" s="54"/>
    </row>
    <row r="437" ht="22.5" customHeight="1">
      <c r="A437" s="51"/>
      <c r="B437" s="52"/>
      <c r="C437" s="52"/>
      <c r="D437" s="52"/>
      <c r="E437" s="53"/>
      <c r="F437" s="20"/>
      <c r="G437" s="54"/>
      <c r="H437" s="55"/>
      <c r="I437" s="55"/>
      <c r="J437" s="54"/>
    </row>
    <row r="438" ht="22.5" customHeight="1">
      <c r="A438" s="51"/>
      <c r="B438" s="52"/>
      <c r="C438" s="52"/>
      <c r="D438" s="52"/>
      <c r="E438" s="53"/>
      <c r="F438" s="20"/>
      <c r="G438" s="54"/>
      <c r="H438" s="55"/>
      <c r="I438" s="55"/>
      <c r="J438" s="54"/>
    </row>
    <row r="439" ht="22.5" customHeight="1">
      <c r="A439" s="51"/>
      <c r="B439" s="52"/>
      <c r="C439" s="52"/>
      <c r="D439" s="52"/>
      <c r="E439" s="53"/>
      <c r="F439" s="20"/>
      <c r="G439" s="54"/>
      <c r="H439" s="55"/>
      <c r="I439" s="55"/>
      <c r="J439" s="54"/>
    </row>
    <row r="440" ht="22.5" customHeight="1">
      <c r="A440" s="51"/>
      <c r="B440" s="52"/>
      <c r="C440" s="52"/>
      <c r="D440" s="52"/>
      <c r="E440" s="53"/>
      <c r="F440" s="20"/>
      <c r="G440" s="54"/>
      <c r="H440" s="55"/>
      <c r="I440" s="55"/>
      <c r="J440" s="54"/>
    </row>
    <row r="441" ht="22.5" customHeight="1">
      <c r="A441" s="51"/>
      <c r="B441" s="52"/>
      <c r="C441" s="52"/>
      <c r="D441" s="52"/>
      <c r="E441" s="53"/>
      <c r="F441" s="20"/>
      <c r="G441" s="54"/>
      <c r="H441" s="55"/>
      <c r="I441" s="55"/>
      <c r="J441" s="54"/>
    </row>
    <row r="442" ht="22.5" customHeight="1">
      <c r="A442" s="51"/>
      <c r="B442" s="52"/>
      <c r="C442" s="52"/>
      <c r="D442" s="52"/>
      <c r="E442" s="53"/>
      <c r="F442" s="20"/>
      <c r="G442" s="54"/>
      <c r="H442" s="55"/>
      <c r="I442" s="55"/>
      <c r="J442" s="54"/>
    </row>
    <row r="443" ht="22.5" customHeight="1">
      <c r="A443" s="51"/>
      <c r="B443" s="52"/>
      <c r="C443" s="52"/>
      <c r="D443" s="52"/>
      <c r="E443" s="53"/>
      <c r="F443" s="20"/>
      <c r="G443" s="54"/>
      <c r="H443" s="55"/>
      <c r="I443" s="55"/>
      <c r="J443" s="54"/>
    </row>
    <row r="444" ht="22.5" customHeight="1">
      <c r="A444" s="51"/>
      <c r="B444" s="52"/>
      <c r="C444" s="52"/>
      <c r="D444" s="52"/>
      <c r="E444" s="53"/>
      <c r="F444" s="20"/>
      <c r="G444" s="54"/>
      <c r="H444" s="55"/>
      <c r="I444" s="55"/>
      <c r="J444" s="54"/>
    </row>
    <row r="445" ht="22.5" customHeight="1">
      <c r="A445" s="51"/>
      <c r="B445" s="52"/>
      <c r="C445" s="52"/>
      <c r="D445" s="52"/>
      <c r="E445" s="53"/>
      <c r="F445" s="20"/>
      <c r="G445" s="54"/>
      <c r="H445" s="55"/>
      <c r="I445" s="55"/>
      <c r="J445" s="54"/>
    </row>
    <row r="446" ht="22.5" customHeight="1">
      <c r="A446" s="51"/>
      <c r="B446" s="52"/>
      <c r="C446" s="52"/>
      <c r="D446" s="52"/>
      <c r="E446" s="53"/>
      <c r="F446" s="20"/>
      <c r="G446" s="54"/>
      <c r="H446" s="55"/>
      <c r="I446" s="55"/>
      <c r="J446" s="54"/>
    </row>
    <row r="447" ht="22.5" customHeight="1">
      <c r="A447" s="51"/>
      <c r="B447" s="52"/>
      <c r="C447" s="52"/>
      <c r="D447" s="52"/>
      <c r="E447" s="53"/>
      <c r="F447" s="20"/>
      <c r="G447" s="54"/>
      <c r="H447" s="55"/>
      <c r="I447" s="55"/>
      <c r="J447" s="54"/>
    </row>
    <row r="448" ht="22.5" customHeight="1">
      <c r="A448" s="51"/>
      <c r="B448" s="52"/>
      <c r="C448" s="52"/>
      <c r="D448" s="52"/>
      <c r="E448" s="53"/>
      <c r="F448" s="20"/>
      <c r="G448" s="54"/>
      <c r="H448" s="55"/>
      <c r="I448" s="55"/>
      <c r="J448" s="54"/>
    </row>
    <row r="449" ht="22.5" customHeight="1">
      <c r="A449" s="51"/>
      <c r="B449" s="52"/>
      <c r="C449" s="52"/>
      <c r="D449" s="52"/>
      <c r="E449" s="53"/>
      <c r="F449" s="20"/>
      <c r="G449" s="54"/>
      <c r="H449" s="55"/>
      <c r="I449" s="55"/>
      <c r="J449" s="54"/>
    </row>
    <row r="450" ht="22.5" customHeight="1">
      <c r="A450" s="51"/>
      <c r="B450" s="52"/>
      <c r="C450" s="52"/>
      <c r="D450" s="52"/>
      <c r="E450" s="53"/>
      <c r="F450" s="20"/>
      <c r="G450" s="54"/>
      <c r="H450" s="55"/>
      <c r="I450" s="55"/>
      <c r="J450" s="54"/>
    </row>
    <row r="451" ht="22.5" customHeight="1">
      <c r="A451" s="51"/>
      <c r="B451" s="52"/>
      <c r="C451" s="52"/>
      <c r="D451" s="52"/>
      <c r="E451" s="53"/>
      <c r="F451" s="20"/>
      <c r="G451" s="54"/>
      <c r="H451" s="55"/>
      <c r="I451" s="55"/>
      <c r="J451" s="54"/>
    </row>
    <row r="452" ht="22.5" customHeight="1">
      <c r="A452" s="51"/>
      <c r="B452" s="52"/>
      <c r="C452" s="52"/>
      <c r="D452" s="52"/>
      <c r="E452" s="53"/>
      <c r="F452" s="20"/>
      <c r="G452" s="54"/>
      <c r="H452" s="55"/>
      <c r="I452" s="55"/>
      <c r="J452" s="54"/>
    </row>
    <row r="453" ht="22.5" customHeight="1">
      <c r="A453" s="51"/>
      <c r="B453" s="52"/>
      <c r="C453" s="52"/>
      <c r="D453" s="52"/>
      <c r="E453" s="53"/>
      <c r="F453" s="20"/>
      <c r="G453" s="54"/>
      <c r="H453" s="55"/>
      <c r="I453" s="55"/>
      <c r="J453" s="54"/>
    </row>
    <row r="454" ht="22.5" customHeight="1">
      <c r="A454" s="51"/>
      <c r="B454" s="52"/>
      <c r="C454" s="52"/>
      <c r="D454" s="52"/>
      <c r="E454" s="53"/>
      <c r="F454" s="20"/>
      <c r="G454" s="54"/>
      <c r="H454" s="55"/>
      <c r="I454" s="55"/>
      <c r="J454" s="54"/>
    </row>
    <row r="455" ht="22.5" customHeight="1">
      <c r="A455" s="51"/>
      <c r="B455" s="52"/>
      <c r="C455" s="52"/>
      <c r="D455" s="52"/>
      <c r="E455" s="53"/>
      <c r="F455" s="20"/>
      <c r="G455" s="54"/>
      <c r="H455" s="55"/>
      <c r="I455" s="55"/>
      <c r="J455" s="54"/>
    </row>
    <row r="456" ht="22.5" customHeight="1">
      <c r="A456" s="51"/>
      <c r="B456" s="52"/>
      <c r="C456" s="52"/>
      <c r="D456" s="52"/>
      <c r="E456" s="53"/>
      <c r="F456" s="20"/>
      <c r="G456" s="54"/>
      <c r="H456" s="55"/>
      <c r="I456" s="55"/>
      <c r="J456" s="54"/>
    </row>
    <row r="457" ht="22.5" customHeight="1">
      <c r="A457" s="51"/>
      <c r="B457" s="52"/>
      <c r="C457" s="52"/>
      <c r="D457" s="52"/>
      <c r="E457" s="53"/>
      <c r="F457" s="20"/>
      <c r="G457" s="54"/>
      <c r="H457" s="55"/>
      <c r="I457" s="55"/>
      <c r="J457" s="54"/>
    </row>
    <row r="458" ht="22.5" customHeight="1">
      <c r="A458" s="51"/>
      <c r="B458" s="52"/>
      <c r="C458" s="52"/>
      <c r="D458" s="52"/>
      <c r="E458" s="53"/>
      <c r="F458" s="20"/>
      <c r="G458" s="54"/>
      <c r="H458" s="55"/>
      <c r="I458" s="55"/>
      <c r="J458" s="54"/>
    </row>
    <row r="459" ht="22.5" customHeight="1">
      <c r="A459" s="51"/>
      <c r="B459" s="52"/>
      <c r="C459" s="52"/>
      <c r="D459" s="52"/>
      <c r="E459" s="53"/>
      <c r="F459" s="20"/>
      <c r="G459" s="54"/>
      <c r="H459" s="55"/>
      <c r="I459" s="55"/>
      <c r="J459" s="54"/>
    </row>
    <row r="460" ht="22.5" customHeight="1">
      <c r="A460" s="51"/>
      <c r="B460" s="52"/>
      <c r="C460" s="52"/>
      <c r="D460" s="52"/>
      <c r="E460" s="53"/>
      <c r="F460" s="20"/>
      <c r="G460" s="54"/>
      <c r="H460" s="55"/>
      <c r="I460" s="55"/>
      <c r="J460" s="54"/>
    </row>
    <row r="461" ht="22.5" customHeight="1">
      <c r="A461" s="51"/>
      <c r="B461" s="52"/>
      <c r="C461" s="52"/>
      <c r="D461" s="52"/>
      <c r="E461" s="53"/>
      <c r="F461" s="20"/>
      <c r="G461" s="54"/>
      <c r="H461" s="55"/>
      <c r="I461" s="55"/>
      <c r="J461" s="54"/>
    </row>
    <row r="462" ht="22.5" customHeight="1">
      <c r="A462" s="51"/>
      <c r="B462" s="52"/>
      <c r="C462" s="52"/>
      <c r="D462" s="52"/>
      <c r="E462" s="53"/>
      <c r="F462" s="20"/>
      <c r="G462" s="54"/>
      <c r="H462" s="55"/>
      <c r="I462" s="55"/>
      <c r="J462" s="54"/>
    </row>
    <row r="463" ht="22.5" customHeight="1">
      <c r="A463" s="51"/>
      <c r="B463" s="52"/>
      <c r="C463" s="52"/>
      <c r="D463" s="52"/>
      <c r="E463" s="53"/>
      <c r="F463" s="20"/>
      <c r="G463" s="54"/>
      <c r="H463" s="55"/>
      <c r="I463" s="55"/>
      <c r="J463" s="54"/>
    </row>
    <row r="464" ht="22.5" customHeight="1">
      <c r="A464" s="51"/>
      <c r="B464" s="52"/>
      <c r="C464" s="52"/>
      <c r="D464" s="52"/>
      <c r="E464" s="53"/>
      <c r="F464" s="20"/>
      <c r="G464" s="54"/>
      <c r="H464" s="55"/>
      <c r="I464" s="55"/>
      <c r="J464" s="54"/>
    </row>
    <row r="465" ht="22.5" customHeight="1">
      <c r="A465" s="51"/>
      <c r="B465" s="52"/>
      <c r="C465" s="52"/>
      <c r="D465" s="52"/>
      <c r="E465" s="53"/>
      <c r="F465" s="20"/>
      <c r="G465" s="54"/>
      <c r="H465" s="55"/>
      <c r="I465" s="55"/>
      <c r="J465" s="54"/>
    </row>
    <row r="466" ht="22.5" customHeight="1">
      <c r="A466" s="51"/>
      <c r="B466" s="52"/>
      <c r="C466" s="52"/>
      <c r="D466" s="52"/>
      <c r="E466" s="53"/>
      <c r="F466" s="20"/>
      <c r="G466" s="54"/>
      <c r="H466" s="55"/>
      <c r="I466" s="55"/>
      <c r="J466" s="54"/>
    </row>
  </sheetData>
  <dataValidations>
    <dataValidation type="list" allowBlank="1" sqref="H2:H466">
      <formula1>"リード,失注,提案,獲得,進行中,課題確認,アクション待ち,協業先"</formula1>
    </dataValidation>
    <dataValidation type="list" allowBlank="1" sqref="I2:I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2908</v>
      </c>
      <c r="C2" s="89" t="s">
        <v>2909</v>
      </c>
      <c r="D2" s="89"/>
      <c r="E2" s="11"/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89" t="s">
        <v>2910</v>
      </c>
      <c r="C3" s="27" t="s">
        <v>2911</v>
      </c>
      <c r="D3" s="27"/>
      <c r="E3" s="20"/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89" t="s">
        <v>2912</v>
      </c>
      <c r="C4" s="27" t="s">
        <v>2913</v>
      </c>
      <c r="D4" s="27"/>
      <c r="E4" s="20"/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89" t="s">
        <v>2914</v>
      </c>
      <c r="C5" s="27" t="s">
        <v>2915</v>
      </c>
      <c r="D5" s="27"/>
      <c r="E5" s="20"/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89" t="s">
        <v>2916</v>
      </c>
      <c r="C6" s="27" t="s">
        <v>2917</v>
      </c>
      <c r="D6" s="27"/>
      <c r="E6" s="20"/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89" t="s">
        <v>2918</v>
      </c>
      <c r="C7" s="27" t="s">
        <v>2919</v>
      </c>
      <c r="D7" s="13"/>
      <c r="E7" s="20"/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89" t="s">
        <v>2920</v>
      </c>
      <c r="C8" s="27" t="s">
        <v>2921</v>
      </c>
      <c r="D8" s="10"/>
      <c r="E8" s="20"/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2922</v>
      </c>
      <c r="C9" s="27" t="s">
        <v>2921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2923</v>
      </c>
      <c r="C10" s="27" t="s">
        <v>2924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2925</v>
      </c>
      <c r="C11" s="27" t="s">
        <v>627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2926</v>
      </c>
      <c r="C12" s="27" t="s">
        <v>2927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2928</v>
      </c>
      <c r="C13" s="27" t="s">
        <v>2112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2929</v>
      </c>
      <c r="C14" s="27" t="s">
        <v>2930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2931</v>
      </c>
      <c r="C15" s="27" t="s">
        <v>2932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430</v>
      </c>
      <c r="C16" s="27" t="s">
        <v>711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2933</v>
      </c>
      <c r="C17" s="27" t="s">
        <v>2934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2935</v>
      </c>
      <c r="C18" s="27" t="s">
        <v>627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2936</v>
      </c>
      <c r="C19" s="27" t="s">
        <v>2937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2938</v>
      </c>
      <c r="C20" s="27" t="s">
        <v>2939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2940</v>
      </c>
      <c r="C21" s="27" t="s">
        <v>2941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2942</v>
      </c>
      <c r="C22" s="27" t="s">
        <v>1266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2943</v>
      </c>
      <c r="C23" s="27" t="s">
        <v>2944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2945</v>
      </c>
      <c r="C24" s="27" t="s">
        <v>2946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438</v>
      </c>
      <c r="C25" s="27" t="s">
        <v>2947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2948</v>
      </c>
      <c r="C26" s="27" t="s">
        <v>2949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2950</v>
      </c>
      <c r="C27" s="27" t="s">
        <v>2951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2952</v>
      </c>
      <c r="C28" s="27" t="s">
        <v>2953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676</v>
      </c>
      <c r="C29" s="27" t="s">
        <v>684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2954</v>
      </c>
      <c r="C30" s="27" t="s">
        <v>2955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2956</v>
      </c>
      <c r="C31" s="27" t="s">
        <v>2957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2048</v>
      </c>
      <c r="C32" s="27" t="s">
        <v>711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699</v>
      </c>
      <c r="C33" s="27" t="s">
        <v>2325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2958</v>
      </c>
      <c r="C34" s="27" t="s">
        <v>2959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2960</v>
      </c>
      <c r="C35" s="27" t="s">
        <v>2921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2961</v>
      </c>
      <c r="C36" s="27" t="s">
        <v>627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971</v>
      </c>
      <c r="C37" s="27" t="s">
        <v>443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444</v>
      </c>
      <c r="C38" s="27" t="s">
        <v>474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2962</v>
      </c>
      <c r="C39" s="27" t="s">
        <v>474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2963</v>
      </c>
      <c r="C40" s="27" t="s">
        <v>474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2964</v>
      </c>
      <c r="C41" s="30" t="s">
        <v>2965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  <c r="J1" s="246" t="s">
        <v>860</v>
      </c>
    </row>
    <row r="2" ht="22.5" customHeight="1">
      <c r="A2" s="7" t="s">
        <v>21</v>
      </c>
      <c r="B2" s="89" t="s">
        <v>2966</v>
      </c>
      <c r="C2" s="89" t="s">
        <v>2967</v>
      </c>
      <c r="D2" s="89"/>
      <c r="E2" s="11" t="s">
        <v>2968</v>
      </c>
      <c r="F2" s="12"/>
      <c r="G2" s="14" t="s">
        <v>9</v>
      </c>
      <c r="H2" s="14"/>
      <c r="I2" s="62"/>
      <c r="J2" s="24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2969</v>
      </c>
      <c r="C3" s="27" t="s">
        <v>2970</v>
      </c>
      <c r="D3" s="27"/>
      <c r="E3" s="20" t="s">
        <v>2971</v>
      </c>
      <c r="F3" s="10"/>
      <c r="G3" s="13"/>
      <c r="H3" s="13"/>
      <c r="I3" s="21"/>
      <c r="J3" s="248" t="s">
        <v>2972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2973</v>
      </c>
      <c r="C4" s="27" t="s">
        <v>2974</v>
      </c>
      <c r="D4" s="27"/>
      <c r="E4" s="20"/>
      <c r="F4" s="23"/>
      <c r="G4" s="13"/>
      <c r="H4" s="13"/>
      <c r="I4" s="21"/>
      <c r="J4" s="249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2975</v>
      </c>
      <c r="C5" s="27" t="s">
        <v>2976</v>
      </c>
      <c r="D5" s="27"/>
      <c r="E5" s="20" t="s">
        <v>2695</v>
      </c>
      <c r="F5" s="23"/>
      <c r="G5" s="13"/>
      <c r="H5" s="13"/>
      <c r="I5" s="21"/>
      <c r="J5" s="249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2977</v>
      </c>
      <c r="C6" s="27" t="s">
        <v>2978</v>
      </c>
      <c r="D6" s="10"/>
      <c r="E6" s="20"/>
      <c r="F6" s="10"/>
      <c r="G6" s="13"/>
      <c r="H6" s="13"/>
      <c r="I6" s="21"/>
      <c r="J6" s="249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2979</v>
      </c>
      <c r="C7" s="27" t="s">
        <v>2980</v>
      </c>
      <c r="D7" s="13"/>
      <c r="E7" s="20" t="s">
        <v>2971</v>
      </c>
      <c r="F7" s="23"/>
      <c r="G7" s="13"/>
      <c r="H7" s="24"/>
      <c r="I7" s="21"/>
      <c r="J7" s="249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2981</v>
      </c>
      <c r="C8" s="27" t="s">
        <v>2982</v>
      </c>
      <c r="D8" s="27"/>
      <c r="E8" s="20"/>
      <c r="F8" s="27"/>
      <c r="G8" s="13"/>
      <c r="H8" s="13"/>
      <c r="I8" s="21"/>
      <c r="J8" s="249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2983</v>
      </c>
      <c r="C9" s="27" t="s">
        <v>1272</v>
      </c>
      <c r="D9" s="27"/>
      <c r="E9" s="20"/>
      <c r="F9" s="23"/>
      <c r="G9" s="13"/>
      <c r="H9" s="13"/>
      <c r="I9" s="63"/>
      <c r="J9" s="249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2984</v>
      </c>
      <c r="C10" s="27" t="s">
        <v>2985</v>
      </c>
      <c r="D10" s="10"/>
      <c r="E10" s="20"/>
      <c r="F10" s="27"/>
      <c r="G10" s="13"/>
      <c r="H10" s="13"/>
      <c r="I10" s="63"/>
      <c r="J10" s="249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2986</v>
      </c>
      <c r="C11" s="27" t="s">
        <v>2987</v>
      </c>
      <c r="D11" s="10"/>
      <c r="E11" s="20"/>
      <c r="F11" s="10"/>
      <c r="G11" s="13"/>
      <c r="H11" s="13"/>
      <c r="I11" s="21"/>
      <c r="J11" s="249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2983</v>
      </c>
      <c r="C12" s="27" t="s">
        <v>1308</v>
      </c>
      <c r="D12" s="10"/>
      <c r="E12" s="20"/>
      <c r="F12" s="10"/>
      <c r="G12" s="13"/>
      <c r="H12" s="13"/>
      <c r="I12" s="21"/>
      <c r="J12" s="249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2988</v>
      </c>
      <c r="C13" s="27" t="s">
        <v>2989</v>
      </c>
      <c r="D13" s="13"/>
      <c r="E13" s="20"/>
      <c r="F13" s="23"/>
      <c r="G13" s="13"/>
      <c r="H13" s="13"/>
      <c r="I13" s="21"/>
      <c r="J13" s="24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2990</v>
      </c>
      <c r="C14" s="27" t="s">
        <v>2271</v>
      </c>
      <c r="D14" s="10"/>
      <c r="E14" s="20"/>
      <c r="F14" s="10"/>
      <c r="G14" s="13"/>
      <c r="H14" s="24"/>
      <c r="I14" s="21"/>
      <c r="J14" s="24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2973</v>
      </c>
      <c r="C15" s="27" t="s">
        <v>2991</v>
      </c>
      <c r="D15" s="10"/>
      <c r="E15" s="20"/>
      <c r="F15" s="10"/>
      <c r="G15" s="13"/>
      <c r="H15" s="13"/>
      <c r="I15" s="21"/>
      <c r="J15" s="249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2992</v>
      </c>
      <c r="C16" s="27" t="s">
        <v>2993</v>
      </c>
      <c r="D16" s="13"/>
      <c r="E16" s="20"/>
      <c r="F16" s="23"/>
      <c r="G16" s="13"/>
      <c r="H16" s="13"/>
      <c r="I16" s="21"/>
      <c r="J16" s="249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2994</v>
      </c>
      <c r="C17" s="27" t="s">
        <v>2995</v>
      </c>
      <c r="D17" s="10"/>
      <c r="E17" s="20"/>
      <c r="F17" s="10"/>
      <c r="G17" s="13"/>
      <c r="H17" s="13"/>
      <c r="I17" s="21"/>
      <c r="J17" s="249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2996</v>
      </c>
      <c r="C18" s="27" t="s">
        <v>2997</v>
      </c>
      <c r="D18" s="10"/>
      <c r="E18" s="20"/>
      <c r="F18" s="10"/>
      <c r="G18" s="13"/>
      <c r="H18" s="13"/>
      <c r="I18" s="21"/>
      <c r="J18" s="24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2998</v>
      </c>
      <c r="C19" s="27" t="s">
        <v>2999</v>
      </c>
      <c r="D19" s="10"/>
      <c r="E19" s="20"/>
      <c r="F19" s="10"/>
      <c r="G19" s="13"/>
      <c r="H19" s="13"/>
      <c r="I19" s="21"/>
      <c r="J19" s="249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3000</v>
      </c>
      <c r="C20" s="27" t="s">
        <v>3001</v>
      </c>
      <c r="D20" s="13"/>
      <c r="E20" s="20"/>
      <c r="F20" s="23"/>
      <c r="G20" s="13"/>
      <c r="H20" s="13"/>
      <c r="I20" s="21"/>
      <c r="J20" s="249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3002</v>
      </c>
      <c r="C21" s="27" t="s">
        <v>3003</v>
      </c>
      <c r="D21" s="10"/>
      <c r="E21" s="20"/>
      <c r="F21" s="10"/>
      <c r="G21" s="13"/>
      <c r="H21" s="13"/>
      <c r="I21" s="21"/>
      <c r="J21" s="249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1060</v>
      </c>
      <c r="C22" s="27" t="s">
        <v>3004</v>
      </c>
      <c r="D22" s="10"/>
      <c r="E22" s="20"/>
      <c r="F22" s="10"/>
      <c r="G22" s="13"/>
      <c r="H22" s="13"/>
      <c r="I22" s="21"/>
      <c r="J22" s="249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3005</v>
      </c>
      <c r="C23" s="27" t="s">
        <v>474</v>
      </c>
      <c r="D23" s="10"/>
      <c r="E23" s="20"/>
      <c r="F23" s="10"/>
      <c r="G23" s="13"/>
      <c r="H23" s="13"/>
      <c r="I23" s="21"/>
      <c r="J23" s="249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3006</v>
      </c>
      <c r="C24" s="27" t="s">
        <v>3007</v>
      </c>
      <c r="D24" s="10"/>
      <c r="E24" s="20"/>
      <c r="F24" s="10"/>
      <c r="G24" s="13"/>
      <c r="H24" s="13"/>
      <c r="I24" s="21"/>
      <c r="J24" s="249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3008</v>
      </c>
      <c r="C25" s="27" t="s">
        <v>3009</v>
      </c>
      <c r="D25" s="10"/>
      <c r="E25" s="20"/>
      <c r="F25" s="10"/>
      <c r="G25" s="13"/>
      <c r="H25" s="13"/>
      <c r="I25" s="21"/>
      <c r="J25" s="249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3010</v>
      </c>
      <c r="C26" s="27" t="s">
        <v>3011</v>
      </c>
      <c r="D26" s="10"/>
      <c r="E26" s="20"/>
      <c r="F26" s="10"/>
      <c r="G26" s="13"/>
      <c r="H26" s="13"/>
      <c r="I26" s="21"/>
      <c r="J26" s="24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3012</v>
      </c>
      <c r="C27" s="27" t="s">
        <v>3013</v>
      </c>
      <c r="D27" s="10"/>
      <c r="E27" s="20"/>
      <c r="F27" s="10"/>
      <c r="G27" s="13"/>
      <c r="H27" s="13"/>
      <c r="I27" s="21"/>
      <c r="J27" s="249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3014</v>
      </c>
      <c r="C28" s="27" t="s">
        <v>936</v>
      </c>
      <c r="D28" s="10"/>
      <c r="E28" s="20"/>
      <c r="F28" s="10"/>
      <c r="G28" s="13"/>
      <c r="H28" s="13"/>
      <c r="I28" s="21"/>
      <c r="J28" s="249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3015</v>
      </c>
      <c r="C29" s="27" t="s">
        <v>3016</v>
      </c>
      <c r="D29" s="13"/>
      <c r="E29" s="20"/>
      <c r="F29" s="23"/>
      <c r="G29" s="13"/>
      <c r="H29" s="13"/>
      <c r="I29" s="21"/>
      <c r="J29" s="249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3017</v>
      </c>
      <c r="C30" s="27" t="s">
        <v>3018</v>
      </c>
      <c r="D30" s="13"/>
      <c r="E30" s="20"/>
      <c r="F30" s="23"/>
      <c r="G30" s="24"/>
      <c r="H30" s="13"/>
      <c r="I30" s="21"/>
      <c r="J30" s="249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3019</v>
      </c>
      <c r="C31" s="27" t="s">
        <v>2982</v>
      </c>
      <c r="D31" s="10"/>
      <c r="E31" s="20"/>
      <c r="F31" s="10"/>
      <c r="G31" s="13"/>
      <c r="H31" s="13"/>
      <c r="I31" s="21"/>
      <c r="J31" s="249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/>
      <c r="C32" s="27"/>
      <c r="D32" s="13"/>
      <c r="E32" s="20"/>
      <c r="F32" s="23"/>
      <c r="G32" s="13"/>
      <c r="H32" s="13"/>
      <c r="I32" s="21"/>
      <c r="J32" s="249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/>
      <c r="C33" s="27"/>
      <c r="D33" s="27"/>
      <c r="E33" s="20"/>
      <c r="F33" s="10"/>
      <c r="G33" s="13"/>
      <c r="H33" s="13"/>
      <c r="I33" s="21"/>
      <c r="J33" s="249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/>
      <c r="C34" s="27"/>
      <c r="D34" s="27"/>
      <c r="E34" s="20"/>
      <c r="F34" s="23"/>
      <c r="G34" s="13"/>
      <c r="H34" s="13"/>
      <c r="I34" s="21"/>
      <c r="J34" s="249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/>
      <c r="C35" s="27"/>
      <c r="D35" s="27"/>
      <c r="E35" s="20"/>
      <c r="F35" s="10"/>
      <c r="G35" s="13"/>
      <c r="H35" s="13"/>
      <c r="I35" s="21"/>
      <c r="J35" s="249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/>
      <c r="C36" s="27"/>
      <c r="D36" s="27"/>
      <c r="E36" s="20"/>
      <c r="F36" s="23"/>
      <c r="G36" s="13"/>
      <c r="H36" s="13"/>
      <c r="I36" s="21"/>
      <c r="J36" s="249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/>
      <c r="C37" s="27"/>
      <c r="D37" s="27"/>
      <c r="E37" s="20"/>
      <c r="F37" s="10"/>
      <c r="G37" s="13"/>
      <c r="H37" s="13"/>
      <c r="I37" s="21"/>
      <c r="J37" s="249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/>
      <c r="C38" s="27"/>
      <c r="D38" s="27"/>
      <c r="E38" s="20"/>
      <c r="F38" s="23"/>
      <c r="G38" s="13"/>
      <c r="H38" s="13"/>
      <c r="I38" s="21"/>
      <c r="J38" s="249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/>
      <c r="C39" s="27"/>
      <c r="D39" s="27"/>
      <c r="E39" s="20"/>
      <c r="F39" s="10"/>
      <c r="G39" s="13"/>
      <c r="H39" s="13"/>
      <c r="I39" s="21"/>
      <c r="J39" s="249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/>
      <c r="C40" s="27"/>
      <c r="D40" s="27"/>
      <c r="E40" s="20"/>
      <c r="F40" s="10"/>
      <c r="G40" s="24"/>
      <c r="H40" s="24"/>
      <c r="I40" s="21"/>
      <c r="J40" s="249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/>
      <c r="C41" s="30"/>
      <c r="D41" s="30"/>
      <c r="E41" s="31"/>
      <c r="F41" s="32"/>
      <c r="G41" s="33"/>
      <c r="H41" s="33"/>
      <c r="I41" s="34"/>
      <c r="J41" s="250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/>
      <c r="C42" s="38"/>
      <c r="D42" s="38"/>
      <c r="E42" s="35"/>
      <c r="F42" s="39"/>
      <c r="G42" s="40"/>
      <c r="H42" s="40"/>
      <c r="I42" s="39"/>
      <c r="J42" s="251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4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49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49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49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49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49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49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49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49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49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49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49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49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49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49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49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49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49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49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49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49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49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49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49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49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49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49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49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49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49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49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49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49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49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49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49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49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49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49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49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49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49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49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49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49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49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49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49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49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49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49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49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49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49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49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49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49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49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49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49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4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49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49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49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49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49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49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49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49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49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49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49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49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49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49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49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49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49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49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49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49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49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49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49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49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49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49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49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49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49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49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49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49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49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49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49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49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49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49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49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49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49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49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49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49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49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49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49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49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49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49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49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49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49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49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49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49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49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49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49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49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49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49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49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49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49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49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49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49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49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49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49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49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49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49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49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49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49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49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49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49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49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49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49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49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49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49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49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49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49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49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49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49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49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49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49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49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49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49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49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49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49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49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49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49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49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49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49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49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49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49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49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49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49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49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49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49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49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49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49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49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49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49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49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49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49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49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49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49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49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49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49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49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49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49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49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49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49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49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49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49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49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49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49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49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49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49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49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49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49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49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49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49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49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49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49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49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49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49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49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49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49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49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49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49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49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49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49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49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49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49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49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49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49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49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49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49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49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49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49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49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49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49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49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49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49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49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49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49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49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49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49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49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49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49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49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49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49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49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49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49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49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49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49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49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49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49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49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49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49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49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49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49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49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49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49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49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49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49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49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49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49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49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49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49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49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49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49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49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49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49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49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49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49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49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49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49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49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49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49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49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49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49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49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49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49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49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49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49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49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49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49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49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49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49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49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49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49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49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49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49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49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49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49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49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49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49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49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49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49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49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49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49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49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49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49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49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49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49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49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49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49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49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49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49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49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49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49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49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49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49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49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49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49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49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49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49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49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49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49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49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49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49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49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5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5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5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5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5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5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  <c r="J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  <c r="J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  <c r="J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  <c r="J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  <c r="J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  <c r="J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  <c r="J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  <c r="J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  <c r="J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  <c r="J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  <c r="J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  <c r="J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  <c r="J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  <c r="J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  <c r="J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  <c r="J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  <c r="J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  <c r="J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  <c r="J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  <c r="J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  <c r="J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  <c r="J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  <c r="J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  <c r="J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  <c r="J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  <c r="J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  <c r="J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  <c r="J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  <c r="J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  <c r="J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  <c r="J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  <c r="J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  <c r="J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  <c r="J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  <c r="J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  <c r="J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  <c r="J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  <c r="J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  <c r="J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  <c r="J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  <c r="J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  <c r="J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  <c r="J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  <c r="J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  <c r="J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  <c r="J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  <c r="J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  <c r="J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  <c r="J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  <c r="J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  <c r="J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  <c r="J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  <c r="J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  <c r="J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51.88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252" t="s">
        <v>3020</v>
      </c>
      <c r="C2" s="253" t="s">
        <v>3021</v>
      </c>
      <c r="D2" s="89"/>
      <c r="E2" s="254" t="s">
        <v>3022</v>
      </c>
      <c r="F2" s="12"/>
      <c r="G2" s="14"/>
      <c r="H2" s="14" t="s">
        <v>576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255" t="s">
        <v>22</v>
      </c>
      <c r="B3" s="252" t="s">
        <v>3023</v>
      </c>
      <c r="C3" s="256" t="s">
        <v>3024</v>
      </c>
      <c r="D3" s="38"/>
      <c r="E3" s="257" t="s">
        <v>3022</v>
      </c>
      <c r="F3" s="39"/>
      <c r="G3" s="40" t="s">
        <v>5</v>
      </c>
      <c r="H3" s="40" t="s">
        <v>576</v>
      </c>
      <c r="I3" s="258">
        <v>46160.0</v>
      </c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255" t="s">
        <v>23</v>
      </c>
      <c r="B4" s="259" t="s">
        <v>2501</v>
      </c>
      <c r="C4" s="260" t="s">
        <v>3025</v>
      </c>
      <c r="D4" s="27"/>
      <c r="E4" s="257" t="s">
        <v>3026</v>
      </c>
      <c r="F4" s="10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255" t="s">
        <v>24</v>
      </c>
      <c r="B5" s="261" t="s">
        <v>3027</v>
      </c>
      <c r="C5" s="260" t="s">
        <v>3028</v>
      </c>
      <c r="D5" s="27"/>
      <c r="E5" s="262" t="s">
        <v>2219</v>
      </c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255" t="s">
        <v>25</v>
      </c>
      <c r="B6" s="259" t="s">
        <v>3029</v>
      </c>
      <c r="C6" s="260" t="s">
        <v>3030</v>
      </c>
      <c r="D6" s="27"/>
      <c r="E6" s="262" t="s">
        <v>2219</v>
      </c>
      <c r="F6" s="23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255" t="s">
        <v>26</v>
      </c>
      <c r="B7" s="259" t="s">
        <v>3031</v>
      </c>
      <c r="C7" s="260" t="s">
        <v>3032</v>
      </c>
      <c r="D7" s="27"/>
      <c r="E7" s="262" t="s">
        <v>2219</v>
      </c>
      <c r="F7" s="10"/>
      <c r="G7" s="13"/>
      <c r="H7" s="13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255" t="s">
        <v>27</v>
      </c>
      <c r="B8" s="259" t="s">
        <v>3033</v>
      </c>
      <c r="C8" s="260" t="s">
        <v>3034</v>
      </c>
      <c r="D8" s="27"/>
      <c r="E8" s="262" t="s">
        <v>2219</v>
      </c>
      <c r="F8" s="23"/>
      <c r="G8" s="13"/>
      <c r="H8" s="24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255" t="s">
        <v>28</v>
      </c>
      <c r="B9" s="259" t="s">
        <v>3035</v>
      </c>
      <c r="C9" s="260" t="s">
        <v>1128</v>
      </c>
      <c r="D9" s="27"/>
      <c r="E9" s="262" t="s">
        <v>2219</v>
      </c>
      <c r="F9" s="10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255" t="s">
        <v>29</v>
      </c>
      <c r="B10" s="259" t="s">
        <v>3036</v>
      </c>
      <c r="C10" s="260" t="s">
        <v>2439</v>
      </c>
      <c r="D10" s="27"/>
      <c r="E10" s="262" t="s">
        <v>2219</v>
      </c>
      <c r="F10" s="23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255" t="s">
        <v>30</v>
      </c>
      <c r="B11" s="259" t="s">
        <v>3037</v>
      </c>
      <c r="C11" s="260" t="s">
        <v>1606</v>
      </c>
      <c r="D11" s="27"/>
      <c r="E11" s="262" t="s">
        <v>3038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255" t="s">
        <v>31</v>
      </c>
      <c r="B12" s="259" t="s">
        <v>2123</v>
      </c>
      <c r="C12" s="260" t="s">
        <v>3039</v>
      </c>
      <c r="D12" s="27"/>
      <c r="E12" s="262" t="s">
        <v>3022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255" t="s">
        <v>32</v>
      </c>
      <c r="B13" s="259" t="s">
        <v>3040</v>
      </c>
      <c r="C13" s="260" t="s">
        <v>3041</v>
      </c>
      <c r="D13" s="27"/>
      <c r="E13" s="262" t="s">
        <v>3022</v>
      </c>
      <c r="F13" s="10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255" t="s">
        <v>33</v>
      </c>
      <c r="B14" s="259" t="s">
        <v>3042</v>
      </c>
      <c r="C14" s="260" t="s">
        <v>3043</v>
      </c>
      <c r="D14" s="27"/>
      <c r="E14" s="262" t="s">
        <v>3022</v>
      </c>
      <c r="F14" s="23"/>
      <c r="G14" s="13"/>
      <c r="H14" s="13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255" t="s">
        <v>34</v>
      </c>
      <c r="B15" s="259" t="s">
        <v>3044</v>
      </c>
      <c r="C15" s="260" t="s">
        <v>3045</v>
      </c>
      <c r="D15" s="27"/>
      <c r="E15" s="262" t="s">
        <v>3038</v>
      </c>
      <c r="F15" s="10"/>
      <c r="G15" s="13"/>
      <c r="H15" s="24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255" t="s">
        <v>35</v>
      </c>
      <c r="B16" s="259" t="s">
        <v>1282</v>
      </c>
      <c r="C16" s="260" t="s">
        <v>3046</v>
      </c>
      <c r="D16" s="27"/>
      <c r="E16" s="262" t="s">
        <v>3022</v>
      </c>
      <c r="F16" s="10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255" t="s">
        <v>36</v>
      </c>
      <c r="B17" s="259" t="s">
        <v>3047</v>
      </c>
      <c r="C17" s="260" t="s">
        <v>3048</v>
      </c>
      <c r="D17" s="27"/>
      <c r="E17" s="262" t="s">
        <v>3022</v>
      </c>
      <c r="F17" s="23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255" t="s">
        <v>37</v>
      </c>
      <c r="B18" s="261" t="s">
        <v>3047</v>
      </c>
      <c r="C18" s="260" t="s">
        <v>3049</v>
      </c>
      <c r="D18" s="27"/>
      <c r="E18" s="262" t="s">
        <v>3026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255" t="s">
        <v>38</v>
      </c>
      <c r="B19" s="259" t="s">
        <v>2501</v>
      </c>
      <c r="C19" s="263" t="s">
        <v>1245</v>
      </c>
      <c r="D19" s="27"/>
      <c r="E19" s="262" t="s">
        <v>3038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255" t="s">
        <v>39</v>
      </c>
      <c r="B20" s="259" t="s">
        <v>3050</v>
      </c>
      <c r="C20" s="260" t="s">
        <v>3051</v>
      </c>
      <c r="D20" s="27"/>
      <c r="E20" s="262" t="s">
        <v>3038</v>
      </c>
      <c r="F20" s="10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255" t="s">
        <v>40</v>
      </c>
      <c r="B21" s="259" t="s">
        <v>3052</v>
      </c>
      <c r="C21" s="260" t="s">
        <v>3053</v>
      </c>
      <c r="D21" s="27"/>
      <c r="E21" s="262" t="s">
        <v>3038</v>
      </c>
      <c r="F21" s="23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255" t="s">
        <v>41</v>
      </c>
      <c r="B22" s="264" t="s">
        <v>3054</v>
      </c>
      <c r="C22" s="260" t="s">
        <v>1412</v>
      </c>
      <c r="D22" s="27"/>
      <c r="E22" s="262" t="s">
        <v>3038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255" t="s">
        <v>42</v>
      </c>
      <c r="B23" s="264" t="s">
        <v>669</v>
      </c>
      <c r="C23" s="260" t="s">
        <v>3055</v>
      </c>
      <c r="D23" s="27"/>
      <c r="E23" s="262" t="s">
        <v>3026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255" t="s">
        <v>43</v>
      </c>
      <c r="B24" s="264" t="s">
        <v>3056</v>
      </c>
      <c r="C24" s="260" t="s">
        <v>1606</v>
      </c>
      <c r="D24" s="27"/>
      <c r="E24" s="262" t="s">
        <v>3026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255" t="s">
        <v>44</v>
      </c>
      <c r="B25" s="264" t="s">
        <v>3057</v>
      </c>
      <c r="C25" s="260" t="s">
        <v>725</v>
      </c>
      <c r="D25" s="27"/>
      <c r="E25" s="262" t="s">
        <v>3022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255" t="s">
        <v>45</v>
      </c>
      <c r="B26" s="264" t="s">
        <v>3058</v>
      </c>
      <c r="C26" s="260" t="s">
        <v>3059</v>
      </c>
      <c r="D26" s="27"/>
      <c r="E26" s="262" t="s">
        <v>3022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255" t="s">
        <v>46</v>
      </c>
      <c r="B27" s="264" t="s">
        <v>1048</v>
      </c>
      <c r="C27" s="260" t="s">
        <v>725</v>
      </c>
      <c r="D27" s="27"/>
      <c r="E27" s="262" t="s">
        <v>3022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255" t="s">
        <v>47</v>
      </c>
      <c r="B28" s="264" t="s">
        <v>3060</v>
      </c>
      <c r="C28" s="260" t="s">
        <v>725</v>
      </c>
      <c r="D28" s="27"/>
      <c r="E28" s="262" t="s">
        <v>3022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255" t="s">
        <v>48</v>
      </c>
      <c r="B29" s="264" t="s">
        <v>664</v>
      </c>
      <c r="C29" s="260" t="s">
        <v>2439</v>
      </c>
      <c r="D29" s="27"/>
      <c r="E29" s="262" t="s">
        <v>3038</v>
      </c>
      <c r="F29" s="10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255" t="s">
        <v>49</v>
      </c>
      <c r="B30" s="264" t="s">
        <v>449</v>
      </c>
      <c r="C30" s="260" t="s">
        <v>3061</v>
      </c>
      <c r="D30" s="27"/>
      <c r="E30" s="262" t="s">
        <v>3038</v>
      </c>
      <c r="F30" s="23"/>
      <c r="G30" s="13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255" t="s">
        <v>50</v>
      </c>
      <c r="B31" s="264" t="s">
        <v>676</v>
      </c>
      <c r="C31" s="260" t="s">
        <v>3062</v>
      </c>
      <c r="D31" s="27"/>
      <c r="E31" s="262" t="s">
        <v>3038</v>
      </c>
      <c r="F31" s="23"/>
      <c r="G31" s="24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255" t="s">
        <v>51</v>
      </c>
      <c r="B32" s="264" t="s">
        <v>3063</v>
      </c>
      <c r="C32" s="260" t="s">
        <v>3064</v>
      </c>
      <c r="D32" s="27"/>
      <c r="E32" s="262" t="s">
        <v>3038</v>
      </c>
      <c r="F32" s="10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255" t="s">
        <v>52</v>
      </c>
      <c r="B33" s="264" t="s">
        <v>669</v>
      </c>
      <c r="C33" s="260" t="s">
        <v>3065</v>
      </c>
      <c r="D33" s="27"/>
      <c r="E33" s="262" t="s">
        <v>3038</v>
      </c>
      <c r="F33" s="23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255" t="s">
        <v>53</v>
      </c>
      <c r="B34" s="264" t="s">
        <v>3066</v>
      </c>
      <c r="C34" s="260" t="s">
        <v>3067</v>
      </c>
      <c r="D34" s="27"/>
      <c r="E34" s="262" t="s">
        <v>3038</v>
      </c>
      <c r="F34" s="10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255" t="s">
        <v>54</v>
      </c>
      <c r="B35" s="264" t="s">
        <v>3056</v>
      </c>
      <c r="C35" s="260" t="s">
        <v>725</v>
      </c>
      <c r="D35" s="27"/>
      <c r="E35" s="262" t="s">
        <v>3022</v>
      </c>
      <c r="F35" s="23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255" t="s">
        <v>55</v>
      </c>
      <c r="B36" s="264" t="s">
        <v>3068</v>
      </c>
      <c r="C36" s="260" t="s">
        <v>1260</v>
      </c>
      <c r="D36" s="27"/>
      <c r="E36" s="262" t="s">
        <v>3022</v>
      </c>
      <c r="F36" s="10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255" t="s">
        <v>56</v>
      </c>
      <c r="B37" s="264" t="s">
        <v>657</v>
      </c>
      <c r="C37" s="260" t="s">
        <v>3069</v>
      </c>
      <c r="D37" s="27"/>
      <c r="E37" s="262" t="s">
        <v>3022</v>
      </c>
      <c r="F37" s="23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255" t="s">
        <v>57</v>
      </c>
      <c r="B38" s="264" t="s">
        <v>3070</v>
      </c>
      <c r="C38" s="260" t="s">
        <v>3071</v>
      </c>
      <c r="D38" s="27"/>
      <c r="E38" s="262" t="s">
        <v>3038</v>
      </c>
      <c r="F38" s="10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255" t="s">
        <v>58</v>
      </c>
      <c r="B39" s="264" t="s">
        <v>657</v>
      </c>
      <c r="C39" s="260" t="s">
        <v>2423</v>
      </c>
      <c r="D39" s="27"/>
      <c r="E39" s="262" t="s">
        <v>3022</v>
      </c>
      <c r="F39" s="23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255" t="s">
        <v>59</v>
      </c>
      <c r="B40" s="264" t="s">
        <v>3033</v>
      </c>
      <c r="C40" s="260" t="s">
        <v>593</v>
      </c>
      <c r="D40" s="27"/>
      <c r="E40" s="262" t="s">
        <v>3022</v>
      </c>
      <c r="F40" s="10"/>
      <c r="G40" s="13"/>
      <c r="H40" s="13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55" t="s">
        <v>60</v>
      </c>
      <c r="B41" s="264" t="s">
        <v>3072</v>
      </c>
      <c r="C41" s="260" t="s">
        <v>3073</v>
      </c>
      <c r="D41" s="27"/>
      <c r="E41" s="262" t="s">
        <v>3022</v>
      </c>
      <c r="F41" s="10"/>
      <c r="G41" s="24"/>
      <c r="H41" s="24"/>
      <c r="I41" s="21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255" t="s">
        <v>61</v>
      </c>
      <c r="B42" s="264" t="s">
        <v>1504</v>
      </c>
      <c r="C42" s="256" t="s">
        <v>1092</v>
      </c>
      <c r="D42" s="30"/>
      <c r="E42" s="262" t="s">
        <v>3026</v>
      </c>
      <c r="F42" s="32"/>
      <c r="G42" s="33"/>
      <c r="H42" s="33"/>
      <c r="I42" s="34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35" t="s">
        <v>61</v>
      </c>
      <c r="B43" s="38"/>
      <c r="C43" s="38"/>
      <c r="D43" s="38"/>
      <c r="E43" s="35"/>
      <c r="F43" s="39"/>
      <c r="G43" s="40"/>
      <c r="H43" s="40"/>
      <c r="I43" s="39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62</v>
      </c>
      <c r="B44" s="27"/>
      <c r="C44" s="27"/>
      <c r="D44" s="27"/>
      <c r="E44" s="20"/>
      <c r="F44" s="10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63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64</v>
      </c>
      <c r="B46" s="27"/>
      <c r="C46" s="27"/>
      <c r="D46" s="27"/>
      <c r="E46" s="20"/>
      <c r="F46" s="23"/>
      <c r="G46" s="13"/>
      <c r="H46" s="13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65</v>
      </c>
      <c r="B47" s="27"/>
      <c r="C47" s="27"/>
      <c r="D47" s="24"/>
      <c r="E47" s="20"/>
      <c r="F47" s="10"/>
      <c r="G47" s="24"/>
      <c r="H47" s="24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66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67</v>
      </c>
      <c r="B49" s="27"/>
      <c r="C49" s="27"/>
      <c r="D49" s="27"/>
      <c r="E49" s="20"/>
      <c r="F49" s="10"/>
      <c r="G49" s="13"/>
      <c r="H49" s="13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68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69</v>
      </c>
      <c r="B51" s="27"/>
      <c r="C51" s="27"/>
      <c r="D51" s="27"/>
      <c r="E51" s="20"/>
      <c r="F51" s="10"/>
      <c r="G51" s="24"/>
      <c r="H51" s="24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70</v>
      </c>
      <c r="B52" s="27"/>
      <c r="C52" s="27"/>
      <c r="D52" s="27"/>
      <c r="E52" s="20"/>
      <c r="F52" s="10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71</v>
      </c>
      <c r="B53" s="27"/>
      <c r="C53" s="27"/>
      <c r="D53" s="27"/>
      <c r="E53" s="20"/>
      <c r="F53" s="23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72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73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74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75</v>
      </c>
      <c r="B57" s="27"/>
      <c r="C57" s="27"/>
      <c r="D57" s="27"/>
      <c r="E57" s="20"/>
      <c r="F57" s="10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76</v>
      </c>
      <c r="B58" s="27"/>
      <c r="C58" s="27"/>
      <c r="D58" s="27"/>
      <c r="E58" s="20"/>
      <c r="F58" s="23"/>
      <c r="G58" s="13"/>
      <c r="H58" s="13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77</v>
      </c>
      <c r="B59" s="27"/>
      <c r="C59" s="27"/>
      <c r="D59" s="27"/>
      <c r="E59" s="20"/>
      <c r="F59" s="23"/>
      <c r="G59" s="13"/>
      <c r="H59" s="24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78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79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80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81</v>
      </c>
      <c r="B63" s="27"/>
      <c r="C63" s="27"/>
      <c r="D63" s="27"/>
      <c r="E63" s="20"/>
      <c r="F63" s="10"/>
      <c r="G63" s="13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82</v>
      </c>
      <c r="B64" s="27"/>
      <c r="C64" s="27"/>
      <c r="D64" s="27"/>
      <c r="E64" s="20"/>
      <c r="F64" s="10"/>
      <c r="G64" s="24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83</v>
      </c>
      <c r="B65" s="27"/>
      <c r="C65" s="27"/>
      <c r="D65" s="27"/>
      <c r="E65" s="20"/>
      <c r="F65" s="10"/>
      <c r="G65" s="13"/>
      <c r="H65" s="13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84</v>
      </c>
      <c r="B66" s="27"/>
      <c r="C66" s="27"/>
      <c r="D66" s="27"/>
      <c r="E66" s="20"/>
      <c r="F66" s="10"/>
      <c r="G66" s="24"/>
      <c r="H66" s="24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85</v>
      </c>
      <c r="B67" s="27"/>
      <c r="C67" s="27"/>
      <c r="D67" s="27"/>
      <c r="E67" s="20"/>
      <c r="F67" s="10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86</v>
      </c>
      <c r="B68" s="27"/>
      <c r="C68" s="27"/>
      <c r="D68" s="27"/>
      <c r="E68" s="20"/>
      <c r="F68" s="23"/>
      <c r="G68" s="13"/>
      <c r="H68" s="13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87</v>
      </c>
      <c r="B69" s="27"/>
      <c r="C69" s="27"/>
      <c r="D69" s="27"/>
      <c r="E69" s="20"/>
      <c r="F69" s="10"/>
      <c r="G69" s="24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88</v>
      </c>
      <c r="B70" s="27"/>
      <c r="C70" s="27"/>
      <c r="D70" s="27"/>
      <c r="E70" s="20"/>
      <c r="F70" s="10"/>
      <c r="G70" s="13"/>
      <c r="H70" s="24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89</v>
      </c>
      <c r="B71" s="27"/>
      <c r="C71" s="27"/>
      <c r="D71" s="27"/>
      <c r="E71" s="20"/>
      <c r="F71" s="23"/>
      <c r="G71" s="13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90</v>
      </c>
      <c r="B72" s="27"/>
      <c r="C72" s="27"/>
      <c r="D72" s="27"/>
      <c r="E72" s="20"/>
      <c r="F72" s="23"/>
      <c r="G72" s="24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91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92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93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94</v>
      </c>
      <c r="B76" s="27"/>
      <c r="C76" s="27"/>
      <c r="D76" s="27"/>
      <c r="E76" s="20"/>
      <c r="F76" s="10"/>
      <c r="G76" s="13"/>
      <c r="H76" s="13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95</v>
      </c>
      <c r="B77" s="27"/>
      <c r="C77" s="27"/>
      <c r="D77" s="27"/>
      <c r="E77" s="20"/>
      <c r="F77" s="10"/>
      <c r="G77" s="24"/>
      <c r="H77" s="24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96</v>
      </c>
      <c r="B78" s="27"/>
      <c r="C78" s="27"/>
      <c r="D78" s="27"/>
      <c r="E78" s="20"/>
      <c r="F78" s="23"/>
      <c r="G78" s="13"/>
      <c r="H78" s="13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97</v>
      </c>
      <c r="B79" s="27"/>
      <c r="C79" s="27"/>
      <c r="D79" s="27"/>
      <c r="E79" s="20"/>
      <c r="F79" s="10"/>
      <c r="G79" s="24"/>
      <c r="H79" s="24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98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99</v>
      </c>
      <c r="B81" s="27"/>
      <c r="C81" s="27"/>
      <c r="D81" s="27"/>
      <c r="E81" s="20"/>
      <c r="F81" s="10"/>
      <c r="G81" s="24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100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101</v>
      </c>
      <c r="B83" s="27"/>
      <c r="C83" s="27"/>
      <c r="D83" s="27"/>
      <c r="E83" s="20"/>
      <c r="F83" s="10"/>
      <c r="G83" s="13"/>
      <c r="H83" s="13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102</v>
      </c>
      <c r="B84" s="27"/>
      <c r="C84" s="27"/>
      <c r="D84" s="27"/>
      <c r="E84" s="20"/>
      <c r="F84" s="10"/>
      <c r="G84" s="24"/>
      <c r="H84" s="24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103</v>
      </c>
      <c r="B85" s="27"/>
      <c r="C85" s="27"/>
      <c r="D85" s="27"/>
      <c r="E85" s="20"/>
      <c r="F85" s="23"/>
      <c r="G85" s="24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104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105</v>
      </c>
      <c r="B87" s="27"/>
      <c r="C87" s="27"/>
      <c r="D87" s="27"/>
      <c r="E87" s="20"/>
      <c r="F87" s="23"/>
      <c r="G87" s="13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106</v>
      </c>
      <c r="B88" s="27"/>
      <c r="C88" s="27"/>
      <c r="D88" s="27"/>
      <c r="E88" s="20"/>
      <c r="F88" s="10"/>
      <c r="G88" s="24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107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108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109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110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111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112</v>
      </c>
      <c r="B94" s="27"/>
      <c r="C94" s="27"/>
      <c r="D94" s="27"/>
      <c r="E94" s="20"/>
      <c r="F94" s="10"/>
      <c r="G94" s="13"/>
      <c r="H94" s="13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113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114</v>
      </c>
      <c r="B96" s="27"/>
      <c r="C96" s="27"/>
      <c r="D96" s="27"/>
      <c r="E96" s="20"/>
      <c r="F96" s="10"/>
      <c r="G96" s="24"/>
      <c r="H96" s="24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115</v>
      </c>
      <c r="B97" s="27"/>
      <c r="C97" s="27"/>
      <c r="D97" s="27"/>
      <c r="E97" s="20"/>
      <c r="F97" s="23"/>
      <c r="G97" s="13"/>
      <c r="H97" s="13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116</v>
      </c>
      <c r="B98" s="27"/>
      <c r="C98" s="27"/>
      <c r="D98" s="27"/>
      <c r="E98" s="20"/>
      <c r="F98" s="10"/>
      <c r="G98" s="24"/>
      <c r="H98" s="24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117</v>
      </c>
      <c r="B99" s="27"/>
      <c r="C99" s="27"/>
      <c r="D99" s="27"/>
      <c r="E99" s="20"/>
      <c r="F99" s="10"/>
      <c r="G99" s="13"/>
      <c r="H99" s="13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118</v>
      </c>
      <c r="B100" s="27"/>
      <c r="C100" s="27"/>
      <c r="D100" s="27"/>
      <c r="E100" s="20"/>
      <c r="F100" s="10"/>
      <c r="G100" s="24"/>
      <c r="H100" s="24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119</v>
      </c>
      <c r="B101" s="27"/>
      <c r="C101" s="27"/>
      <c r="D101" s="27"/>
      <c r="E101" s="20"/>
      <c r="F101" s="10"/>
      <c r="G101" s="13"/>
      <c r="H101" s="13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120</v>
      </c>
      <c r="B102" s="27"/>
      <c r="C102" s="10"/>
      <c r="D102" s="27"/>
      <c r="E102" s="20"/>
      <c r="F102" s="10"/>
      <c r="G102" s="24"/>
      <c r="H102" s="24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121</v>
      </c>
      <c r="B103" s="27"/>
      <c r="C103" s="27"/>
      <c r="D103" s="27"/>
      <c r="E103" s="20"/>
      <c r="F103" s="23"/>
      <c r="G103" s="24"/>
      <c r="H103" s="13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122</v>
      </c>
      <c r="B104" s="27"/>
      <c r="C104" s="27"/>
      <c r="D104" s="27"/>
      <c r="E104" s="20"/>
      <c r="F104" s="10"/>
      <c r="G104" s="24"/>
      <c r="H104" s="24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123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124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125</v>
      </c>
      <c r="B107" s="27"/>
      <c r="C107" s="27"/>
      <c r="D107" s="27"/>
      <c r="E107" s="20"/>
      <c r="F107" s="23"/>
      <c r="G107" s="13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126</v>
      </c>
      <c r="B108" s="27"/>
      <c r="C108" s="27"/>
      <c r="D108" s="27"/>
      <c r="E108" s="20"/>
      <c r="F108" s="10"/>
      <c r="G108" s="24"/>
      <c r="H108" s="13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127</v>
      </c>
      <c r="B109" s="27"/>
      <c r="C109" s="27"/>
      <c r="D109" s="24"/>
      <c r="E109" s="20"/>
      <c r="F109" s="10"/>
      <c r="G109" s="13"/>
      <c r="H109" s="24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128</v>
      </c>
      <c r="B110" s="27"/>
      <c r="C110" s="27"/>
      <c r="D110" s="27"/>
      <c r="E110" s="20"/>
      <c r="F110" s="23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129</v>
      </c>
      <c r="B111" s="27"/>
      <c r="C111" s="27"/>
      <c r="D111" s="27"/>
      <c r="E111" s="20"/>
      <c r="F111" s="10"/>
      <c r="G111" s="13"/>
      <c r="H111" s="13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130</v>
      </c>
      <c r="B112" s="27"/>
      <c r="C112" s="27"/>
      <c r="D112" s="27"/>
      <c r="E112" s="20"/>
      <c r="F112" s="10"/>
      <c r="G112" s="24"/>
      <c r="H112" s="24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131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132</v>
      </c>
      <c r="B114" s="27"/>
      <c r="C114" s="27"/>
      <c r="D114" s="27"/>
      <c r="E114" s="20"/>
      <c r="F114" s="10"/>
      <c r="G114" s="13"/>
      <c r="H114" s="13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133</v>
      </c>
      <c r="B115" s="27"/>
      <c r="C115" s="27"/>
      <c r="D115" s="27"/>
      <c r="E115" s="20"/>
      <c r="F115" s="10"/>
      <c r="G115" s="24"/>
      <c r="H115" s="24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134</v>
      </c>
      <c r="B116" s="27"/>
      <c r="C116" s="27"/>
      <c r="D116" s="27"/>
      <c r="E116" s="20"/>
      <c r="F116" s="10"/>
      <c r="G116" s="24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135</v>
      </c>
      <c r="B117" s="27"/>
      <c r="C117" s="27"/>
      <c r="D117" s="27"/>
      <c r="E117" s="20"/>
      <c r="F117" s="10"/>
      <c r="G117" s="13"/>
      <c r="H117" s="13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136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137</v>
      </c>
      <c r="B119" s="27"/>
      <c r="C119" s="27"/>
      <c r="D119" s="27"/>
      <c r="E119" s="20"/>
      <c r="F119" s="10"/>
      <c r="G119" s="24"/>
      <c r="H119" s="24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138</v>
      </c>
      <c r="B120" s="27"/>
      <c r="C120" s="27"/>
      <c r="D120" s="27"/>
      <c r="E120" s="20"/>
      <c r="F120" s="23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139</v>
      </c>
      <c r="B121" s="27"/>
      <c r="C121" s="27"/>
      <c r="D121" s="27"/>
      <c r="E121" s="20"/>
      <c r="F121" s="10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140</v>
      </c>
      <c r="B122" s="27"/>
      <c r="C122" s="27"/>
      <c r="D122" s="27"/>
      <c r="E122" s="20"/>
      <c r="F122" s="23"/>
      <c r="G122" s="13"/>
      <c r="H122" s="13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141</v>
      </c>
      <c r="B123" s="27"/>
      <c r="C123" s="27"/>
      <c r="D123" s="27"/>
      <c r="E123" s="20"/>
      <c r="F123" s="10"/>
      <c r="G123" s="24"/>
      <c r="H123" s="24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142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143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144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145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146</v>
      </c>
      <c r="B128" s="27"/>
      <c r="C128" s="27"/>
      <c r="D128" s="27"/>
      <c r="E128" s="20"/>
      <c r="F128" s="10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147</v>
      </c>
      <c r="B129" s="27"/>
      <c r="C129" s="27"/>
      <c r="D129" s="27"/>
      <c r="E129" s="20"/>
      <c r="F129" s="23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148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149</v>
      </c>
      <c r="B131" s="27"/>
      <c r="C131" s="27"/>
      <c r="D131" s="27"/>
      <c r="E131" s="20"/>
      <c r="F131" s="10"/>
      <c r="G131" s="13"/>
      <c r="H131" s="13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150</v>
      </c>
      <c r="B132" s="27"/>
      <c r="C132" s="27"/>
      <c r="D132" s="27"/>
      <c r="E132" s="20"/>
      <c r="F132" s="10"/>
      <c r="G132" s="24"/>
      <c r="H132" s="24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151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152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153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154</v>
      </c>
      <c r="B136" s="27"/>
      <c r="C136" s="27"/>
      <c r="D136" s="27"/>
      <c r="E136" s="20"/>
      <c r="F136" s="23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155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156</v>
      </c>
      <c r="B138" s="27"/>
      <c r="C138" s="27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157</v>
      </c>
      <c r="B139" s="27"/>
      <c r="C139" s="10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158</v>
      </c>
      <c r="B140" s="27"/>
      <c r="C140" s="27"/>
      <c r="D140" s="27"/>
      <c r="E140" s="20"/>
      <c r="F140" s="10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159</v>
      </c>
      <c r="B141" s="27"/>
      <c r="C141" s="27"/>
      <c r="D141" s="27"/>
      <c r="E141" s="20"/>
      <c r="F141" s="23"/>
      <c r="G141" s="13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160</v>
      </c>
      <c r="B142" s="27"/>
      <c r="C142" s="27"/>
      <c r="D142" s="27"/>
      <c r="E142" s="20"/>
      <c r="F142" s="10"/>
      <c r="G142" s="24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161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162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163</v>
      </c>
      <c r="B145" s="27"/>
      <c r="C145" s="27"/>
      <c r="D145" s="27"/>
      <c r="E145" s="20"/>
      <c r="F145" s="10"/>
      <c r="G145" s="13"/>
      <c r="H145" s="13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164</v>
      </c>
      <c r="B146" s="27"/>
      <c r="C146" s="27"/>
      <c r="D146" s="27"/>
      <c r="E146" s="20"/>
      <c r="F146" s="10"/>
      <c r="G146" s="13"/>
      <c r="H146" s="24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165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166</v>
      </c>
      <c r="B148" s="27"/>
      <c r="C148" s="27"/>
      <c r="D148" s="27"/>
      <c r="E148" s="20"/>
      <c r="F148" s="10"/>
      <c r="G148" s="13"/>
      <c r="H148" s="13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167</v>
      </c>
      <c r="B149" s="27"/>
      <c r="C149" s="27"/>
      <c r="D149" s="27"/>
      <c r="E149" s="20"/>
      <c r="F149" s="23"/>
      <c r="G149" s="13"/>
      <c r="H149" s="24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168</v>
      </c>
      <c r="B150" s="27"/>
      <c r="C150" s="27"/>
      <c r="D150" s="27"/>
      <c r="E150" s="20"/>
      <c r="F150" s="10"/>
      <c r="G150" s="13"/>
      <c r="H150" s="13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169</v>
      </c>
      <c r="B151" s="27"/>
      <c r="C151" s="27"/>
      <c r="D151" s="27"/>
      <c r="E151" s="20"/>
      <c r="F151" s="10"/>
      <c r="G151" s="24"/>
      <c r="H151" s="24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170</v>
      </c>
      <c r="B152" s="27"/>
      <c r="C152" s="27"/>
      <c r="D152" s="27"/>
      <c r="E152" s="20"/>
      <c r="F152" s="23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171</v>
      </c>
      <c r="B153" s="27"/>
      <c r="C153" s="27"/>
      <c r="D153" s="27"/>
      <c r="E153" s="20"/>
      <c r="F153" s="10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172</v>
      </c>
      <c r="B154" s="27"/>
      <c r="C154" s="27"/>
      <c r="D154" s="27"/>
      <c r="E154" s="20"/>
      <c r="F154" s="23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173</v>
      </c>
      <c r="B155" s="27"/>
      <c r="C155" s="27"/>
      <c r="D155" s="27"/>
      <c r="E155" s="20"/>
      <c r="F155" s="10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174</v>
      </c>
      <c r="B156" s="27"/>
      <c r="C156" s="27"/>
      <c r="D156" s="27"/>
      <c r="E156" s="20"/>
      <c r="F156" s="23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175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176</v>
      </c>
      <c r="B158" s="27"/>
      <c r="C158" s="27"/>
      <c r="D158" s="27"/>
      <c r="E158" s="20"/>
      <c r="F158" s="10"/>
      <c r="G158" s="13"/>
      <c r="H158" s="13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177</v>
      </c>
      <c r="B159" s="27"/>
      <c r="C159" s="27"/>
      <c r="D159" s="27"/>
      <c r="E159" s="20"/>
      <c r="F159" s="10"/>
      <c r="G159" s="24"/>
      <c r="H159" s="24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178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179</v>
      </c>
      <c r="B161" s="27"/>
      <c r="C161" s="27"/>
      <c r="D161" s="27"/>
      <c r="E161" s="20"/>
      <c r="F161" s="10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180</v>
      </c>
      <c r="B162" s="27"/>
      <c r="C162" s="27"/>
      <c r="D162" s="27"/>
      <c r="E162" s="20"/>
      <c r="F162" s="23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181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182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183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184</v>
      </c>
      <c r="B166" s="27"/>
      <c r="C166" s="27"/>
      <c r="D166" s="27"/>
      <c r="E166" s="20"/>
      <c r="F166" s="10"/>
      <c r="G166" s="13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185</v>
      </c>
      <c r="B167" s="27"/>
      <c r="C167" s="27"/>
      <c r="D167" s="27"/>
      <c r="E167" s="20"/>
      <c r="F167" s="10"/>
      <c r="G167" s="24"/>
      <c r="H167" s="13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186</v>
      </c>
      <c r="B168" s="27"/>
      <c r="C168" s="27"/>
      <c r="D168" s="27"/>
      <c r="E168" s="20"/>
      <c r="F168" s="10"/>
      <c r="G168" s="24"/>
      <c r="H168" s="24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187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188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189</v>
      </c>
      <c r="B171" s="27"/>
      <c r="C171" s="27"/>
      <c r="D171" s="27"/>
      <c r="E171" s="20"/>
      <c r="F171" s="10"/>
      <c r="G171" s="13"/>
      <c r="H171" s="13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190</v>
      </c>
      <c r="B172" s="27"/>
      <c r="C172" s="27"/>
      <c r="D172" s="27"/>
      <c r="E172" s="20"/>
      <c r="F172" s="10"/>
      <c r="G172" s="13"/>
      <c r="H172" s="24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191</v>
      </c>
      <c r="B173" s="27"/>
      <c r="C173" s="27"/>
      <c r="D173" s="27"/>
      <c r="E173" s="20"/>
      <c r="F173" s="10"/>
      <c r="G173" s="13"/>
      <c r="H173" s="13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192</v>
      </c>
      <c r="B174" s="27"/>
      <c r="C174" s="27"/>
      <c r="D174" s="27"/>
      <c r="E174" s="20"/>
      <c r="F174" s="10"/>
      <c r="G174" s="24"/>
      <c r="H174" s="24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193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194</v>
      </c>
      <c r="B176" s="27"/>
      <c r="C176" s="27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195</v>
      </c>
      <c r="B177" s="27"/>
      <c r="C177" s="10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196</v>
      </c>
      <c r="B178" s="27"/>
      <c r="C178" s="27"/>
      <c r="D178" s="27"/>
      <c r="E178" s="20"/>
      <c r="F178" s="10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197</v>
      </c>
      <c r="B179" s="27"/>
      <c r="C179" s="27"/>
      <c r="D179" s="27"/>
      <c r="E179" s="20"/>
      <c r="F179" s="23"/>
      <c r="G179" s="13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198</v>
      </c>
      <c r="B180" s="27"/>
      <c r="C180" s="27"/>
      <c r="D180" s="27"/>
      <c r="E180" s="20"/>
      <c r="F180" s="10"/>
      <c r="G180" s="24"/>
      <c r="H180" s="13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199</v>
      </c>
      <c r="B181" s="27"/>
      <c r="C181" s="27"/>
      <c r="D181" s="27"/>
      <c r="E181" s="20"/>
      <c r="F181" s="23"/>
      <c r="G181" s="13"/>
      <c r="H181" s="24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200</v>
      </c>
      <c r="B182" s="27"/>
      <c r="C182" s="27"/>
      <c r="D182" s="27"/>
      <c r="E182" s="20"/>
      <c r="F182" s="23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201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202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203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204</v>
      </c>
      <c r="B186" s="27"/>
      <c r="C186" s="27"/>
      <c r="D186" s="27"/>
      <c r="E186" s="20"/>
      <c r="F186" s="10"/>
      <c r="G186" s="13"/>
      <c r="H186" s="13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205</v>
      </c>
      <c r="B187" s="27"/>
      <c r="C187" s="27"/>
      <c r="D187" s="27"/>
      <c r="E187" s="20"/>
      <c r="F187" s="10"/>
      <c r="G187" s="13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206</v>
      </c>
      <c r="B188" s="27"/>
      <c r="C188" s="27"/>
      <c r="D188" s="27"/>
      <c r="E188" s="20"/>
      <c r="F188" s="10"/>
      <c r="G188" s="24"/>
      <c r="H188" s="24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207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208</v>
      </c>
      <c r="B190" s="27"/>
      <c r="C190" s="27"/>
      <c r="D190" s="27"/>
      <c r="E190" s="20"/>
      <c r="F190" s="10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209</v>
      </c>
      <c r="B191" s="27"/>
      <c r="C191" s="27"/>
      <c r="D191" s="27"/>
      <c r="E191" s="20"/>
      <c r="F191" s="23"/>
      <c r="G191" s="13"/>
      <c r="H191" s="13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210</v>
      </c>
      <c r="B192" s="27"/>
      <c r="C192" s="27"/>
      <c r="D192" s="27"/>
      <c r="E192" s="20"/>
      <c r="F192" s="23"/>
      <c r="G192" s="13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211</v>
      </c>
      <c r="B193" s="27"/>
      <c r="C193" s="27"/>
      <c r="D193" s="27"/>
      <c r="E193" s="20"/>
      <c r="F193" s="10"/>
      <c r="G193" s="24"/>
      <c r="H193" s="24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212</v>
      </c>
      <c r="B194" s="27"/>
      <c r="C194" s="27"/>
      <c r="D194" s="27"/>
      <c r="E194" s="20"/>
      <c r="F194" s="10"/>
      <c r="G194" s="13"/>
      <c r="H194" s="13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213</v>
      </c>
      <c r="B195" s="27"/>
      <c r="C195" s="27"/>
      <c r="D195" s="27"/>
      <c r="E195" s="20"/>
      <c r="F195" s="10"/>
      <c r="G195" s="24"/>
      <c r="H195" s="24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214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215</v>
      </c>
      <c r="B197" s="27"/>
      <c r="C197" s="27"/>
      <c r="D197" s="27"/>
      <c r="E197" s="20"/>
      <c r="F197" s="10"/>
      <c r="G197" s="13"/>
      <c r="H197" s="13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216</v>
      </c>
      <c r="B198" s="27"/>
      <c r="C198" s="27"/>
      <c r="D198" s="24"/>
      <c r="E198" s="20"/>
      <c r="F198" s="10"/>
      <c r="G198" s="13"/>
      <c r="H198" s="24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217</v>
      </c>
      <c r="B199" s="27"/>
      <c r="C199" s="27"/>
      <c r="D199" s="27"/>
      <c r="E199" s="20"/>
      <c r="F199" s="23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218</v>
      </c>
      <c r="B200" s="27"/>
      <c r="C200" s="27"/>
      <c r="D200" s="27"/>
      <c r="E200" s="20"/>
      <c r="F200" s="10"/>
      <c r="G200" s="13"/>
      <c r="H200" s="13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219</v>
      </c>
      <c r="B201" s="27"/>
      <c r="C201" s="27"/>
      <c r="D201" s="27"/>
      <c r="E201" s="20"/>
      <c r="F201" s="10"/>
      <c r="G201" s="24"/>
      <c r="H201" s="24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220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221</v>
      </c>
      <c r="B203" s="27"/>
      <c r="C203" s="27"/>
      <c r="D203" s="27"/>
      <c r="E203" s="20"/>
      <c r="F203" s="10"/>
      <c r="G203" s="13"/>
      <c r="H203" s="13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222</v>
      </c>
      <c r="B204" s="27"/>
      <c r="C204" s="27"/>
      <c r="D204" s="27"/>
      <c r="E204" s="20"/>
      <c r="F204" s="10"/>
      <c r="G204" s="24"/>
      <c r="H204" s="24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223</v>
      </c>
      <c r="B205" s="27"/>
      <c r="C205" s="27"/>
      <c r="D205" s="27"/>
      <c r="E205" s="20"/>
      <c r="F205" s="10"/>
      <c r="G205" s="13"/>
      <c r="H205" s="13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224</v>
      </c>
      <c r="B206" s="27"/>
      <c r="C206" s="27"/>
      <c r="D206" s="27"/>
      <c r="E206" s="20"/>
      <c r="F206" s="10"/>
      <c r="G206" s="24"/>
      <c r="H206" s="24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225</v>
      </c>
      <c r="B207" s="27"/>
      <c r="C207" s="27"/>
      <c r="D207" s="27"/>
      <c r="E207" s="20"/>
      <c r="F207" s="10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226</v>
      </c>
      <c r="B208" s="27"/>
      <c r="C208" s="27"/>
      <c r="D208" s="27"/>
      <c r="E208" s="20"/>
      <c r="F208" s="23"/>
      <c r="G208" s="13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227</v>
      </c>
      <c r="B209" s="27"/>
      <c r="C209" s="27"/>
      <c r="D209" s="27"/>
      <c r="E209" s="20"/>
      <c r="F209" s="10"/>
      <c r="G209" s="24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228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229</v>
      </c>
      <c r="B211" s="27"/>
      <c r="C211" s="27"/>
      <c r="D211" s="27"/>
      <c r="E211" s="20"/>
      <c r="F211" s="10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230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231</v>
      </c>
      <c r="B213" s="27"/>
      <c r="C213" s="27"/>
      <c r="D213" s="27"/>
      <c r="E213" s="20"/>
      <c r="F213" s="23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232</v>
      </c>
      <c r="B214" s="27"/>
      <c r="C214" s="27"/>
      <c r="D214" s="27"/>
      <c r="E214" s="20"/>
      <c r="F214" s="10"/>
      <c r="G214" s="13"/>
      <c r="H214" s="13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233</v>
      </c>
      <c r="B215" s="27"/>
      <c r="C215" s="27"/>
      <c r="D215" s="27"/>
      <c r="E215" s="20"/>
      <c r="F215" s="10"/>
      <c r="G215" s="24"/>
      <c r="H215" s="24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234</v>
      </c>
      <c r="B216" s="27"/>
      <c r="C216" s="27"/>
      <c r="D216" s="27"/>
      <c r="E216" s="20"/>
      <c r="F216" s="23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235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236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237</v>
      </c>
      <c r="B219" s="27"/>
      <c r="C219" s="27"/>
      <c r="D219" s="27"/>
      <c r="E219" s="20"/>
      <c r="F219" s="10"/>
      <c r="G219" s="13"/>
      <c r="H219" s="13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238</v>
      </c>
      <c r="B220" s="27"/>
      <c r="C220" s="27"/>
      <c r="D220" s="27"/>
      <c r="E220" s="20"/>
      <c r="F220" s="10"/>
      <c r="G220" s="24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239</v>
      </c>
      <c r="B221" s="27"/>
      <c r="C221" s="27"/>
      <c r="D221" s="27"/>
      <c r="E221" s="20"/>
      <c r="F221" s="10"/>
      <c r="G221" s="13"/>
      <c r="H221" s="24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240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241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242</v>
      </c>
      <c r="B224" s="27"/>
      <c r="C224" s="27"/>
      <c r="D224" s="27"/>
      <c r="E224" s="20"/>
      <c r="F224" s="10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243</v>
      </c>
      <c r="B225" s="27"/>
      <c r="C225" s="27"/>
      <c r="D225" s="27"/>
      <c r="E225" s="20"/>
      <c r="F225" s="23"/>
      <c r="G225" s="13"/>
      <c r="H225" s="13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244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245</v>
      </c>
      <c r="B227" s="27"/>
      <c r="C227" s="27"/>
      <c r="D227" s="27"/>
      <c r="E227" s="20"/>
      <c r="F227" s="10"/>
      <c r="G227" s="24"/>
      <c r="H227" s="24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246</v>
      </c>
      <c r="B228" s="27"/>
      <c r="C228" s="27"/>
      <c r="D228" s="27"/>
      <c r="E228" s="20"/>
      <c r="F228" s="23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247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248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249</v>
      </c>
      <c r="B231" s="27"/>
      <c r="C231" s="27"/>
      <c r="D231" s="27"/>
      <c r="E231" s="20"/>
      <c r="F231" s="10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250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251</v>
      </c>
      <c r="B233" s="27"/>
      <c r="C233" s="27"/>
      <c r="D233" s="27"/>
      <c r="E233" s="20"/>
      <c r="F233" s="23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252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253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254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255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256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257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258</v>
      </c>
      <c r="B240" s="27"/>
      <c r="C240" s="27"/>
      <c r="D240" s="27"/>
      <c r="E240" s="20"/>
      <c r="F240" s="10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259</v>
      </c>
      <c r="B241" s="27"/>
      <c r="C241" s="27"/>
      <c r="D241" s="27"/>
      <c r="E241" s="20"/>
      <c r="F241" s="23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260</v>
      </c>
      <c r="B242" s="27"/>
      <c r="C242" s="27"/>
      <c r="D242" s="27"/>
      <c r="E242" s="20"/>
      <c r="F242" s="10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261</v>
      </c>
      <c r="B243" s="27"/>
      <c r="C243" s="27"/>
      <c r="D243" s="27"/>
      <c r="E243" s="20"/>
      <c r="F243" s="23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262</v>
      </c>
      <c r="B244" s="27"/>
      <c r="C244" s="27"/>
      <c r="D244" s="27"/>
      <c r="E244" s="20"/>
      <c r="F244" s="10"/>
      <c r="G244" s="13"/>
      <c r="H244" s="13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263</v>
      </c>
      <c r="B245" s="27"/>
      <c r="C245" s="27"/>
      <c r="D245" s="27"/>
      <c r="E245" s="20"/>
      <c r="F245" s="10"/>
      <c r="G245" s="24"/>
      <c r="H245" s="24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264</v>
      </c>
      <c r="B246" s="27"/>
      <c r="C246" s="27"/>
      <c r="D246" s="27"/>
      <c r="E246" s="20"/>
      <c r="F246" s="10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265</v>
      </c>
      <c r="B247" s="27"/>
      <c r="C247" s="27"/>
      <c r="D247" s="27"/>
      <c r="E247" s="20"/>
      <c r="F247" s="23"/>
      <c r="G247" s="13"/>
      <c r="H247" s="13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266</v>
      </c>
      <c r="B248" s="27"/>
      <c r="C248" s="27"/>
      <c r="D248" s="27"/>
      <c r="E248" s="20"/>
      <c r="F248" s="10"/>
      <c r="G248" s="24"/>
      <c r="H248" s="24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267</v>
      </c>
      <c r="B249" s="27"/>
      <c r="C249" s="27"/>
      <c r="D249" s="27"/>
      <c r="E249" s="20"/>
      <c r="F249" s="10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268</v>
      </c>
      <c r="B250" s="27"/>
      <c r="C250" s="27"/>
      <c r="D250" s="27"/>
      <c r="E250" s="20"/>
      <c r="F250" s="23"/>
      <c r="G250" s="13"/>
      <c r="H250" s="13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269</v>
      </c>
      <c r="B251" s="27"/>
      <c r="C251" s="27"/>
      <c r="D251" s="27"/>
      <c r="E251" s="20"/>
      <c r="F251" s="10"/>
      <c r="G251" s="24"/>
      <c r="H251" s="24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270</v>
      </c>
      <c r="B252" s="27"/>
      <c r="C252" s="27"/>
      <c r="D252" s="27"/>
      <c r="E252" s="20"/>
      <c r="F252" s="23"/>
      <c r="G252" s="13"/>
      <c r="H252" s="13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271</v>
      </c>
      <c r="B253" s="27"/>
      <c r="C253" s="27"/>
      <c r="D253" s="27"/>
      <c r="E253" s="20"/>
      <c r="F253" s="10"/>
      <c r="G253" s="24"/>
      <c r="H253" s="24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272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273</v>
      </c>
      <c r="B255" s="27"/>
      <c r="C255" s="27"/>
      <c r="D255" s="27"/>
      <c r="E255" s="20"/>
      <c r="F255" s="10"/>
      <c r="G255" s="13"/>
      <c r="H255" s="13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274</v>
      </c>
      <c r="B256" s="27"/>
      <c r="C256" s="27"/>
      <c r="D256" s="27"/>
      <c r="E256" s="20"/>
      <c r="F256" s="10"/>
      <c r="G256" s="24"/>
      <c r="H256" s="24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275</v>
      </c>
      <c r="B257" s="27"/>
      <c r="C257" s="27"/>
      <c r="D257" s="27"/>
      <c r="E257" s="20"/>
      <c r="F257" s="10"/>
      <c r="G257" s="13"/>
      <c r="H257" s="13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276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277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278</v>
      </c>
      <c r="B260" s="27"/>
      <c r="C260" s="27"/>
      <c r="D260" s="27"/>
      <c r="E260" s="20"/>
      <c r="F260" s="10"/>
      <c r="G260" s="24"/>
      <c r="H260" s="24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279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280</v>
      </c>
      <c r="B262" s="27"/>
      <c r="C262" s="27"/>
      <c r="D262" s="27"/>
      <c r="E262" s="20"/>
      <c r="F262" s="10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281</v>
      </c>
      <c r="B263" s="27"/>
      <c r="C263" s="27"/>
      <c r="D263" s="27"/>
      <c r="E263" s="20"/>
      <c r="F263" s="23"/>
      <c r="G263" s="13"/>
      <c r="H263" s="13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282</v>
      </c>
      <c r="B264" s="27"/>
      <c r="C264" s="27"/>
      <c r="D264" s="24"/>
      <c r="E264" s="20"/>
      <c r="F264" s="10"/>
      <c r="G264" s="24"/>
      <c r="H264" s="24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283</v>
      </c>
      <c r="B265" s="27"/>
      <c r="C265" s="27"/>
      <c r="D265" s="27"/>
      <c r="E265" s="20"/>
      <c r="F265" s="10"/>
      <c r="G265" s="13"/>
      <c r="H265" s="13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284</v>
      </c>
      <c r="B266" s="27"/>
      <c r="C266" s="27"/>
      <c r="D266" s="27"/>
      <c r="E266" s="20"/>
      <c r="F266" s="23"/>
      <c r="G266" s="13"/>
      <c r="H266" s="24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285</v>
      </c>
      <c r="B267" s="27"/>
      <c r="C267" s="27"/>
      <c r="D267" s="27"/>
      <c r="E267" s="20"/>
      <c r="F267" s="10"/>
      <c r="G267" s="13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286</v>
      </c>
      <c r="B268" s="27"/>
      <c r="C268" s="27"/>
      <c r="D268" s="27"/>
      <c r="E268" s="20"/>
      <c r="F268" s="10"/>
      <c r="G268" s="24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287</v>
      </c>
      <c r="B269" s="27"/>
      <c r="C269" s="27"/>
      <c r="D269" s="27"/>
      <c r="E269" s="20"/>
      <c r="F269" s="23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288</v>
      </c>
      <c r="B270" s="27"/>
      <c r="C270" s="27"/>
      <c r="D270" s="27"/>
      <c r="E270" s="20"/>
      <c r="F270" s="10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289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290</v>
      </c>
      <c r="B272" s="27"/>
      <c r="C272" s="27"/>
      <c r="D272" s="27"/>
      <c r="E272" s="20"/>
      <c r="F272" s="23"/>
      <c r="G272" s="13"/>
      <c r="H272" s="13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291</v>
      </c>
      <c r="B273" s="27"/>
      <c r="C273" s="27"/>
      <c r="D273" s="27"/>
      <c r="E273" s="20"/>
      <c r="F273" s="10"/>
      <c r="G273" s="24"/>
      <c r="H273" s="24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292</v>
      </c>
      <c r="B274" s="27"/>
      <c r="C274" s="27"/>
      <c r="D274" s="27"/>
      <c r="E274" s="20"/>
      <c r="F274" s="23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293</v>
      </c>
      <c r="B275" s="27"/>
      <c r="C275" s="27"/>
      <c r="D275" s="27"/>
      <c r="E275" s="20"/>
      <c r="F275" s="10"/>
      <c r="G275" s="13"/>
      <c r="H275" s="13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294</v>
      </c>
      <c r="B276" s="27"/>
      <c r="C276" s="27"/>
      <c r="D276" s="27"/>
      <c r="E276" s="20"/>
      <c r="F276" s="23"/>
      <c r="G276" s="13"/>
      <c r="H276" s="24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295</v>
      </c>
      <c r="B277" s="27"/>
      <c r="C277" s="27"/>
      <c r="D277" s="27"/>
      <c r="E277" s="20"/>
      <c r="F277" s="10"/>
      <c r="G277" s="13"/>
      <c r="H277" s="13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296</v>
      </c>
      <c r="B278" s="27"/>
      <c r="C278" s="27"/>
      <c r="D278" s="27"/>
      <c r="E278" s="20"/>
      <c r="F278" s="10"/>
      <c r="G278" s="24"/>
      <c r="H278" s="24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297</v>
      </c>
      <c r="B279" s="27"/>
      <c r="C279" s="27"/>
      <c r="D279" s="27"/>
      <c r="E279" s="20"/>
      <c r="F279" s="10"/>
      <c r="G279" s="13"/>
      <c r="H279" s="13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298</v>
      </c>
      <c r="B280" s="27"/>
      <c r="C280" s="27"/>
      <c r="D280" s="27"/>
      <c r="E280" s="20"/>
      <c r="F280" s="10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299</v>
      </c>
      <c r="B281" s="27"/>
      <c r="C281" s="27"/>
      <c r="D281" s="27"/>
      <c r="E281" s="20"/>
      <c r="F281" s="23"/>
      <c r="G281" s="13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300</v>
      </c>
      <c r="B282" s="27"/>
      <c r="C282" s="27"/>
      <c r="D282" s="27"/>
      <c r="E282" s="20"/>
      <c r="F282" s="10"/>
      <c r="G282" s="24"/>
      <c r="H282" s="24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301</v>
      </c>
      <c r="B283" s="27"/>
      <c r="C283" s="27"/>
      <c r="D283" s="27"/>
      <c r="E283" s="20"/>
      <c r="F283" s="10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302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303</v>
      </c>
      <c r="B285" s="27"/>
      <c r="C285" s="27"/>
      <c r="D285" s="27"/>
      <c r="E285" s="20"/>
      <c r="F285" s="23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304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305</v>
      </c>
      <c r="B287" s="27"/>
      <c r="C287" s="27"/>
      <c r="D287" s="27"/>
      <c r="E287" s="20"/>
      <c r="F287" s="10"/>
      <c r="G287" s="13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306</v>
      </c>
      <c r="B288" s="27"/>
      <c r="C288" s="27"/>
      <c r="D288" s="27"/>
      <c r="E288" s="20"/>
      <c r="F288" s="10"/>
      <c r="G288" s="24"/>
      <c r="H288" s="13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307</v>
      </c>
      <c r="B289" s="27"/>
      <c r="C289" s="27"/>
      <c r="D289" s="27"/>
      <c r="E289" s="20"/>
      <c r="F289" s="10"/>
      <c r="G289" s="24"/>
      <c r="H289" s="24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308</v>
      </c>
      <c r="B290" s="27"/>
      <c r="C290" s="27"/>
      <c r="D290" s="27"/>
      <c r="E290" s="20"/>
      <c r="F290" s="10"/>
      <c r="G290" s="13"/>
      <c r="H290" s="13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309</v>
      </c>
      <c r="B291" s="27"/>
      <c r="C291" s="27"/>
      <c r="D291" s="27"/>
      <c r="E291" s="20"/>
      <c r="F291" s="10"/>
      <c r="G291" s="24"/>
      <c r="H291" s="24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310</v>
      </c>
      <c r="B292" s="27"/>
      <c r="C292" s="27"/>
      <c r="D292" s="27"/>
      <c r="E292" s="20"/>
      <c r="F292" s="10"/>
      <c r="G292" s="13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311</v>
      </c>
      <c r="B293" s="27"/>
      <c r="C293" s="27"/>
      <c r="D293" s="27"/>
      <c r="E293" s="20"/>
      <c r="F293" s="10"/>
      <c r="G293" s="24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312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313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314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315</v>
      </c>
      <c r="B297" s="27"/>
      <c r="C297" s="27"/>
      <c r="D297" s="27"/>
      <c r="E297" s="20"/>
      <c r="F297" s="10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316</v>
      </c>
      <c r="B298" s="27"/>
      <c r="C298" s="27"/>
      <c r="D298" s="27"/>
      <c r="E298" s="20"/>
      <c r="F298" s="23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317</v>
      </c>
      <c r="B299" s="27"/>
      <c r="C299" s="27"/>
      <c r="D299" s="27"/>
      <c r="E299" s="20"/>
      <c r="F299" s="10"/>
      <c r="G299" s="13"/>
      <c r="H299" s="13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318</v>
      </c>
      <c r="B300" s="27"/>
      <c r="C300" s="27"/>
      <c r="D300" s="27"/>
      <c r="E300" s="20"/>
      <c r="F300" s="10"/>
      <c r="G300" s="24"/>
      <c r="H300" s="24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319</v>
      </c>
      <c r="B301" s="27"/>
      <c r="C301" s="27"/>
      <c r="D301" s="27"/>
      <c r="E301" s="20"/>
      <c r="F301" s="10"/>
      <c r="G301" s="13"/>
      <c r="H301" s="13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320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321</v>
      </c>
      <c r="B303" s="27"/>
      <c r="C303" s="10"/>
      <c r="D303" s="24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322</v>
      </c>
      <c r="B304" s="27"/>
      <c r="C304" s="27"/>
      <c r="D304" s="27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323</v>
      </c>
      <c r="B305" s="27"/>
      <c r="C305" s="10"/>
      <c r="D305" s="24"/>
      <c r="E305" s="20"/>
      <c r="F305" s="10"/>
      <c r="G305" s="24"/>
      <c r="H305" s="24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324</v>
      </c>
      <c r="B306" s="27"/>
      <c r="C306" s="27"/>
      <c r="D306" s="27"/>
      <c r="E306" s="20"/>
      <c r="F306" s="10"/>
      <c r="G306" s="13"/>
      <c r="H306" s="13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325</v>
      </c>
      <c r="B307" s="27"/>
      <c r="C307" s="27"/>
      <c r="D307" s="27"/>
      <c r="E307" s="20"/>
      <c r="F307" s="10"/>
      <c r="G307" s="24"/>
      <c r="H307" s="24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326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327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328</v>
      </c>
      <c r="B310" s="27"/>
      <c r="C310" s="27"/>
      <c r="D310" s="27"/>
      <c r="E310" s="20"/>
      <c r="F310" s="10"/>
      <c r="G310" s="13"/>
      <c r="H310" s="13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329</v>
      </c>
      <c r="B311" s="27"/>
      <c r="C311" s="27"/>
      <c r="D311" s="27"/>
      <c r="E311" s="20"/>
      <c r="F311" s="10"/>
      <c r="G311" s="24"/>
      <c r="H311" s="24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330</v>
      </c>
      <c r="B312" s="27"/>
      <c r="C312" s="27"/>
      <c r="D312" s="27"/>
      <c r="E312" s="20"/>
      <c r="F312" s="10"/>
      <c r="G312" s="13"/>
      <c r="H312" s="13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331</v>
      </c>
      <c r="B313" s="27"/>
      <c r="C313" s="27"/>
      <c r="D313" s="27"/>
      <c r="E313" s="20"/>
      <c r="F313" s="10"/>
      <c r="G313" s="24"/>
      <c r="H313" s="24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332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333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334</v>
      </c>
      <c r="B316" s="27"/>
      <c r="C316" s="27"/>
      <c r="D316" s="27"/>
      <c r="E316" s="20"/>
      <c r="F316" s="10"/>
      <c r="G316" s="13"/>
      <c r="H316" s="13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335</v>
      </c>
      <c r="B317" s="27"/>
      <c r="C317" s="27"/>
      <c r="D317" s="27"/>
      <c r="E317" s="20"/>
      <c r="F317" s="10"/>
      <c r="G317" s="24"/>
      <c r="H317" s="24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336</v>
      </c>
      <c r="B318" s="27"/>
      <c r="C318" s="27"/>
      <c r="D318" s="27"/>
      <c r="E318" s="20"/>
      <c r="F318" s="10"/>
      <c r="G318" s="13"/>
      <c r="H318" s="13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337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338</v>
      </c>
      <c r="B320" s="27"/>
      <c r="C320" s="27"/>
      <c r="D320" s="27"/>
      <c r="E320" s="20"/>
      <c r="F320" s="10"/>
      <c r="G320" s="24"/>
      <c r="H320" s="24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339</v>
      </c>
      <c r="B321" s="27"/>
      <c r="C321" s="27"/>
      <c r="D321" s="27"/>
      <c r="E321" s="20"/>
      <c r="F321" s="10"/>
      <c r="G321" s="13"/>
      <c r="H321" s="13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340</v>
      </c>
      <c r="B322" s="27"/>
      <c r="C322" s="27"/>
      <c r="D322" s="27"/>
      <c r="E322" s="20"/>
      <c r="F322" s="10"/>
      <c r="G322" s="13"/>
      <c r="H322" s="24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341</v>
      </c>
      <c r="B323" s="27"/>
      <c r="C323" s="27"/>
      <c r="D323" s="27"/>
      <c r="E323" s="20"/>
      <c r="F323" s="10"/>
      <c r="G323" s="24"/>
      <c r="H323" s="13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342</v>
      </c>
      <c r="B324" s="27"/>
      <c r="C324" s="27"/>
      <c r="D324" s="27"/>
      <c r="E324" s="20"/>
      <c r="F324" s="10"/>
      <c r="G324" s="24"/>
      <c r="H324" s="24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343</v>
      </c>
      <c r="B325" s="27"/>
      <c r="C325" s="27"/>
      <c r="D325" s="27"/>
      <c r="E325" s="20"/>
      <c r="F325" s="23"/>
      <c r="G325" s="13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344</v>
      </c>
      <c r="B326" s="27"/>
      <c r="C326" s="27"/>
      <c r="D326" s="27"/>
      <c r="E326" s="20"/>
      <c r="F326" s="23"/>
      <c r="G326" s="24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345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346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347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348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349</v>
      </c>
      <c r="B331" s="27"/>
      <c r="C331" s="27"/>
      <c r="D331" s="27"/>
      <c r="E331" s="20"/>
      <c r="F331" s="10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350</v>
      </c>
      <c r="B332" s="27"/>
      <c r="C332" s="27"/>
      <c r="D332" s="27"/>
      <c r="E332" s="20"/>
      <c r="F332" s="23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351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352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353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354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355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356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357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358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359</v>
      </c>
      <c r="B341" s="27"/>
      <c r="C341" s="27"/>
      <c r="D341" s="27"/>
      <c r="E341" s="20"/>
      <c r="F341" s="10"/>
      <c r="G341" s="13"/>
      <c r="H341" s="13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360</v>
      </c>
      <c r="B342" s="27"/>
      <c r="C342" s="27"/>
      <c r="D342" s="27"/>
      <c r="E342" s="20"/>
      <c r="F342" s="10"/>
      <c r="G342" s="24"/>
      <c r="H342" s="24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361</v>
      </c>
      <c r="B343" s="27"/>
      <c r="C343" s="27"/>
      <c r="D343" s="27"/>
      <c r="E343" s="20"/>
      <c r="F343" s="10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362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363</v>
      </c>
      <c r="B345" s="27"/>
      <c r="C345" s="27"/>
      <c r="D345" s="27"/>
      <c r="E345" s="20"/>
      <c r="F345" s="23"/>
      <c r="G345" s="13"/>
      <c r="H345" s="13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364</v>
      </c>
      <c r="B346" s="27"/>
      <c r="C346" s="27"/>
      <c r="D346" s="27"/>
      <c r="E346" s="20"/>
      <c r="F346" s="10"/>
      <c r="G346" s="13"/>
      <c r="H346" s="24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365</v>
      </c>
      <c r="B347" s="27"/>
      <c r="C347" s="27"/>
      <c r="D347" s="27"/>
      <c r="E347" s="20"/>
      <c r="F347" s="10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366</v>
      </c>
      <c r="B348" s="27"/>
      <c r="C348" s="27"/>
      <c r="D348" s="27"/>
      <c r="E348" s="20"/>
      <c r="F348" s="23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367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368</v>
      </c>
      <c r="B350" s="27"/>
      <c r="C350" s="27"/>
      <c r="D350" s="27"/>
      <c r="E350" s="20"/>
      <c r="F350" s="10"/>
      <c r="G350" s="13"/>
      <c r="H350" s="13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369</v>
      </c>
      <c r="B351" s="27"/>
      <c r="C351" s="27"/>
      <c r="D351" s="27"/>
      <c r="E351" s="20"/>
      <c r="F351" s="23"/>
      <c r="G351" s="13"/>
      <c r="H351" s="24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370</v>
      </c>
      <c r="B352" s="27"/>
      <c r="C352" s="27"/>
      <c r="D352" s="27"/>
      <c r="E352" s="20"/>
      <c r="F352" s="10"/>
      <c r="G352" s="13"/>
      <c r="H352" s="13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371</v>
      </c>
      <c r="B353" s="27"/>
      <c r="C353" s="27"/>
      <c r="D353" s="24"/>
      <c r="E353" s="20"/>
      <c r="F353" s="10"/>
      <c r="G353" s="24"/>
      <c r="H353" s="24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372</v>
      </c>
      <c r="B354" s="27"/>
      <c r="C354" s="27"/>
      <c r="D354" s="27"/>
      <c r="E354" s="20"/>
      <c r="F354" s="23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373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374</v>
      </c>
      <c r="B356" s="27"/>
      <c r="C356" s="27"/>
      <c r="D356" s="27"/>
      <c r="E356" s="20"/>
      <c r="F356" s="10"/>
      <c r="G356" s="13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375</v>
      </c>
      <c r="B357" s="27"/>
      <c r="C357" s="27"/>
      <c r="D357" s="27"/>
      <c r="E357" s="20"/>
      <c r="F357" s="10"/>
      <c r="G357" s="24"/>
      <c r="H357" s="13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376</v>
      </c>
      <c r="B358" s="27"/>
      <c r="C358" s="27"/>
      <c r="D358" s="27"/>
      <c r="E358" s="20"/>
      <c r="F358" s="10"/>
      <c r="G358" s="24"/>
      <c r="H358" s="24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377</v>
      </c>
      <c r="B359" s="27"/>
      <c r="C359" s="27"/>
      <c r="D359" s="27"/>
      <c r="E359" s="20"/>
      <c r="F359" s="23"/>
      <c r="G359" s="13"/>
      <c r="H359" s="13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378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379</v>
      </c>
      <c r="B361" s="27"/>
      <c r="C361" s="27"/>
      <c r="D361" s="27"/>
      <c r="E361" s="20"/>
      <c r="F361" s="10"/>
      <c r="G361" s="13"/>
      <c r="H361" s="24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380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381</v>
      </c>
      <c r="B363" s="27"/>
      <c r="C363" s="27"/>
      <c r="D363" s="27"/>
      <c r="E363" s="20"/>
      <c r="F363" s="10"/>
      <c r="G363" s="13"/>
      <c r="H363" s="13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382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383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384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385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386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387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388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389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390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391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392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393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394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395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396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397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398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399</v>
      </c>
      <c r="B381" s="27"/>
      <c r="C381" s="27"/>
      <c r="D381" s="27"/>
      <c r="E381" s="20"/>
      <c r="F381" s="10"/>
      <c r="G381" s="24"/>
      <c r="H381" s="24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400</v>
      </c>
      <c r="B382" s="27"/>
      <c r="C382" s="27"/>
      <c r="D382" s="27"/>
      <c r="E382" s="20"/>
      <c r="F382" s="23"/>
      <c r="G382" s="13"/>
      <c r="H382" s="13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401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402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403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404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405</v>
      </c>
      <c r="B387" s="27"/>
      <c r="C387" s="27"/>
      <c r="D387" s="27"/>
      <c r="E387" s="20"/>
      <c r="F387" s="10"/>
      <c r="G387" s="24"/>
      <c r="H387" s="24"/>
      <c r="I387" s="10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406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407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408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409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410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411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412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413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414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415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416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417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418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419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420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421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422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423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424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20" t="s">
        <v>425</v>
      </c>
      <c r="B407" s="47"/>
      <c r="C407" s="47"/>
      <c r="D407" s="48"/>
      <c r="E407" s="20"/>
      <c r="F407" s="49"/>
      <c r="G407" s="50"/>
      <c r="H407" s="50"/>
      <c r="I407" s="49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  <row r="467" ht="22.5" customHeight="1">
      <c r="A467" s="51"/>
      <c r="B467" s="52"/>
      <c r="C467" s="52"/>
      <c r="D467" s="53"/>
      <c r="E467" s="20"/>
      <c r="F467" s="54"/>
      <c r="G467" s="55"/>
      <c r="H467" s="55"/>
      <c r="I467" s="54"/>
    </row>
  </sheetData>
  <dataValidations>
    <dataValidation type="list" allowBlank="1" showErrorMessage="1" sqref="E3:E42">
      <formula1>"経営者仲間,取引先,顧客,友人・親戚,趣味・交流会,SNS,その他"</formula1>
    </dataValidation>
    <dataValidation type="list" allowBlank="1" sqref="G2:G467">
      <formula1>"リード,失注,提案,獲得,進行中,課題確認,アクション待ち,協業先"</formula1>
    </dataValidation>
    <dataValidation type="list" allowBlank="1" sqref="H2:H467">
      <formula1>"底,高,中"</formula1>
    </dataValidation>
    <dataValidation allowBlank="1" showDropDown="1" sqref="A2:A467"/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9" t="s">
        <v>3074</v>
      </c>
      <c r="C2" s="89" t="s">
        <v>435</v>
      </c>
      <c r="D2" s="89"/>
      <c r="E2" s="11" t="s">
        <v>1141</v>
      </c>
      <c r="F2" s="12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27" t="s">
        <v>3075</v>
      </c>
      <c r="C3" s="27" t="s">
        <v>3076</v>
      </c>
      <c r="D3" s="27"/>
      <c r="E3" s="20" t="s">
        <v>2219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7" t="s">
        <v>3077</v>
      </c>
      <c r="C4" s="27" t="s">
        <v>3078</v>
      </c>
      <c r="D4" s="27"/>
      <c r="E4" s="20" t="s">
        <v>2219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7" t="s">
        <v>3079</v>
      </c>
      <c r="C5" s="27" t="s">
        <v>3080</v>
      </c>
      <c r="D5" s="27"/>
      <c r="E5" s="20" t="s">
        <v>2009</v>
      </c>
      <c r="F5" s="23"/>
      <c r="G5" s="24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7" t="s">
        <v>3081</v>
      </c>
      <c r="C6" s="27" t="s">
        <v>3082</v>
      </c>
      <c r="D6" s="27"/>
      <c r="E6" s="20" t="s">
        <v>2009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7" t="s">
        <v>3083</v>
      </c>
      <c r="C7" s="27" t="s">
        <v>3084</v>
      </c>
      <c r="D7" s="27"/>
      <c r="E7" s="20" t="s">
        <v>2219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7" t="s">
        <v>3085</v>
      </c>
      <c r="C8" s="27" t="s">
        <v>3086</v>
      </c>
      <c r="D8" s="27"/>
      <c r="E8" s="20" t="s">
        <v>2219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27" t="s">
        <v>3087</v>
      </c>
      <c r="C9" s="27" t="s">
        <v>3088</v>
      </c>
      <c r="D9" s="27"/>
      <c r="E9" s="20" t="s">
        <v>2009</v>
      </c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27" t="s">
        <v>3089</v>
      </c>
      <c r="C10" s="27" t="s">
        <v>3090</v>
      </c>
      <c r="D10" s="27"/>
      <c r="E10" s="20" t="s">
        <v>2219</v>
      </c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27" t="s">
        <v>3091</v>
      </c>
      <c r="C11" s="27" t="s">
        <v>3086</v>
      </c>
      <c r="D11" s="10"/>
      <c r="E11" s="20" t="s">
        <v>2219</v>
      </c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27" t="s">
        <v>3092</v>
      </c>
      <c r="C12" s="27" t="s">
        <v>3093</v>
      </c>
      <c r="D12" s="10"/>
      <c r="E12" s="20" t="s">
        <v>2219</v>
      </c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27" t="s">
        <v>3094</v>
      </c>
      <c r="C13" s="27" t="s">
        <v>3095</v>
      </c>
      <c r="D13" s="13"/>
      <c r="E13" s="20" t="s">
        <v>2219</v>
      </c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27" t="s">
        <v>3096</v>
      </c>
      <c r="C14" s="27" t="s">
        <v>1412</v>
      </c>
      <c r="D14" s="10"/>
      <c r="E14" s="20" t="s">
        <v>2219</v>
      </c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27" t="s">
        <v>3097</v>
      </c>
      <c r="C15" s="27" t="s">
        <v>3098</v>
      </c>
      <c r="D15" s="10"/>
      <c r="E15" s="20" t="s">
        <v>2219</v>
      </c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27" t="s">
        <v>3099</v>
      </c>
      <c r="C16" s="27" t="s">
        <v>435</v>
      </c>
      <c r="D16" s="13"/>
      <c r="E16" s="20" t="s">
        <v>2219</v>
      </c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27" t="s">
        <v>3100</v>
      </c>
      <c r="C17" s="27" t="s">
        <v>1084</v>
      </c>
      <c r="D17" s="10"/>
      <c r="E17" s="20" t="s">
        <v>2219</v>
      </c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27" t="s">
        <v>3101</v>
      </c>
      <c r="C18" s="27" t="s">
        <v>627</v>
      </c>
      <c r="D18" s="10"/>
      <c r="E18" s="20" t="s">
        <v>2219</v>
      </c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27" t="s">
        <v>3102</v>
      </c>
      <c r="C19" s="27" t="s">
        <v>3103</v>
      </c>
      <c r="D19" s="10"/>
      <c r="E19" s="20" t="s">
        <v>2219</v>
      </c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27" t="s">
        <v>3104</v>
      </c>
      <c r="C20" s="27" t="s">
        <v>3105</v>
      </c>
      <c r="D20" s="13"/>
      <c r="E20" s="20" t="s">
        <v>2219</v>
      </c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27" t="s">
        <v>3106</v>
      </c>
      <c r="C21" s="27" t="s">
        <v>3086</v>
      </c>
      <c r="D21" s="10"/>
      <c r="E21" s="20" t="s">
        <v>2219</v>
      </c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27" t="s">
        <v>3107</v>
      </c>
      <c r="C22" s="27" t="s">
        <v>3108</v>
      </c>
      <c r="D22" s="10"/>
      <c r="E22" s="20" t="s">
        <v>2219</v>
      </c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27" t="s">
        <v>3109</v>
      </c>
      <c r="C23" s="27" t="s">
        <v>435</v>
      </c>
      <c r="D23" s="10"/>
      <c r="E23" s="20" t="s">
        <v>2219</v>
      </c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27" t="s">
        <v>3110</v>
      </c>
      <c r="C24" s="27" t="s">
        <v>3111</v>
      </c>
      <c r="D24" s="10"/>
      <c r="E24" s="20" t="s">
        <v>2219</v>
      </c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27" t="s">
        <v>3112</v>
      </c>
      <c r="C25" s="27" t="s">
        <v>3113</v>
      </c>
      <c r="D25" s="10"/>
      <c r="E25" s="20" t="s">
        <v>2219</v>
      </c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27" t="s">
        <v>3114</v>
      </c>
      <c r="C26" s="27" t="s">
        <v>3086</v>
      </c>
      <c r="D26" s="10"/>
      <c r="E26" s="20" t="s">
        <v>2219</v>
      </c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27" t="s">
        <v>3115</v>
      </c>
      <c r="C27" s="27" t="s">
        <v>3116</v>
      </c>
      <c r="D27" s="10"/>
      <c r="E27" s="20" t="s">
        <v>2219</v>
      </c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27" t="s">
        <v>3117</v>
      </c>
      <c r="C28" s="27" t="s">
        <v>3118</v>
      </c>
      <c r="D28" s="10"/>
      <c r="E28" s="20" t="s">
        <v>2219</v>
      </c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27" t="s">
        <v>3119</v>
      </c>
      <c r="C29" s="27" t="s">
        <v>435</v>
      </c>
      <c r="D29" s="13"/>
      <c r="E29" s="20" t="s">
        <v>2219</v>
      </c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7" t="s">
        <v>3120</v>
      </c>
      <c r="C30" s="27" t="s">
        <v>3121</v>
      </c>
      <c r="D30" s="13"/>
      <c r="E30" s="20" t="s">
        <v>3122</v>
      </c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27" t="s">
        <v>3123</v>
      </c>
      <c r="C31" s="27" t="s">
        <v>3124</v>
      </c>
      <c r="D31" s="10"/>
      <c r="E31" s="20" t="s">
        <v>2009</v>
      </c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27" t="s">
        <v>3125</v>
      </c>
      <c r="C32" s="27" t="s">
        <v>3126</v>
      </c>
      <c r="D32" s="13"/>
      <c r="E32" s="20" t="s">
        <v>2219</v>
      </c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27" t="s">
        <v>3127</v>
      </c>
      <c r="C33" s="27" t="s">
        <v>3128</v>
      </c>
      <c r="D33" s="27"/>
      <c r="E33" s="20" t="s">
        <v>2219</v>
      </c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27" t="s">
        <v>3129</v>
      </c>
      <c r="C34" s="27" t="s">
        <v>3130</v>
      </c>
      <c r="D34" s="27"/>
      <c r="E34" s="20" t="s">
        <v>2219</v>
      </c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7" t="s">
        <v>3131</v>
      </c>
      <c r="C35" s="27" t="s">
        <v>3132</v>
      </c>
      <c r="D35" s="27"/>
      <c r="E35" s="20" t="s">
        <v>2219</v>
      </c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27" t="s">
        <v>3133</v>
      </c>
      <c r="C36" s="27" t="s">
        <v>3134</v>
      </c>
      <c r="D36" s="27"/>
      <c r="E36" s="20" t="s">
        <v>2219</v>
      </c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27" t="s">
        <v>3135</v>
      </c>
      <c r="C37" s="27" t="s">
        <v>3136</v>
      </c>
      <c r="D37" s="27"/>
      <c r="E37" s="20" t="s">
        <v>2009</v>
      </c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27" t="s">
        <v>3137</v>
      </c>
      <c r="C38" s="27" t="s">
        <v>1897</v>
      </c>
      <c r="D38" s="27"/>
      <c r="E38" s="20" t="s">
        <v>2219</v>
      </c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27" t="s">
        <v>3138</v>
      </c>
      <c r="C39" s="27" t="s">
        <v>3139</v>
      </c>
      <c r="D39" s="27"/>
      <c r="E39" s="20" t="s">
        <v>2009</v>
      </c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27" t="s">
        <v>3140</v>
      </c>
      <c r="C40" s="27" t="s">
        <v>3141</v>
      </c>
      <c r="D40" s="27"/>
      <c r="E40" s="20" t="s">
        <v>2009</v>
      </c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30" t="s">
        <v>3142</v>
      </c>
      <c r="C41" s="30" t="s">
        <v>2784</v>
      </c>
      <c r="D41" s="30"/>
      <c r="E41" s="31" t="s">
        <v>2219</v>
      </c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8" t="s">
        <v>3143</v>
      </c>
      <c r="C42" s="38" t="s">
        <v>3144</v>
      </c>
      <c r="D42" s="38"/>
      <c r="E42" s="35" t="s">
        <v>2009</v>
      </c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7"/>
      <c r="C43" s="27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27"/>
      <c r="C44" s="27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27"/>
      <c r="C45" s="27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27"/>
      <c r="C46" s="27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27"/>
      <c r="C47" s="27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27"/>
      <c r="C48" s="27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27"/>
      <c r="C49" s="27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27"/>
      <c r="C50" s="27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27"/>
      <c r="C51" s="27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27"/>
      <c r="C52" s="27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27"/>
      <c r="C53" s="27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27"/>
      <c r="C54" s="27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27"/>
      <c r="C55" s="27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27"/>
      <c r="C56" s="27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27"/>
      <c r="C57" s="27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27"/>
      <c r="C58" s="27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27"/>
      <c r="C59" s="27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27"/>
      <c r="C60" s="27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27"/>
      <c r="C61" s="27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27"/>
      <c r="C62" s="27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27"/>
      <c r="C63" s="27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27"/>
      <c r="C64" s="27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27"/>
      <c r="C65" s="27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27"/>
      <c r="C66" s="27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27"/>
      <c r="C67" s="27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27"/>
      <c r="C68" s="27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27"/>
      <c r="C69" s="27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27"/>
      <c r="C70" s="27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27"/>
      <c r="C71" s="27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27"/>
      <c r="C72" s="27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27"/>
      <c r="C73" s="27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27"/>
      <c r="C74" s="27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27"/>
      <c r="C75" s="27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27"/>
      <c r="C76" s="27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27"/>
      <c r="C77" s="27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27"/>
      <c r="C78" s="27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27"/>
      <c r="C79" s="27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27"/>
      <c r="C80" s="27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27"/>
      <c r="C81" s="27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27"/>
      <c r="C82" s="27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3145</v>
      </c>
      <c r="C2" s="9" t="s">
        <v>3146</v>
      </c>
      <c r="D2" s="10"/>
      <c r="E2" s="11" t="s">
        <v>2009</v>
      </c>
      <c r="F2" s="12"/>
      <c r="G2" s="13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3147</v>
      </c>
      <c r="C3" s="19" t="s">
        <v>1247</v>
      </c>
      <c r="D3" s="10"/>
      <c r="E3" s="20" t="s">
        <v>2090</v>
      </c>
      <c r="F3" s="10"/>
      <c r="G3" s="13"/>
      <c r="H3" s="13"/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59" t="s">
        <v>3148</v>
      </c>
      <c r="C4" s="59" t="s">
        <v>3149</v>
      </c>
      <c r="D4" s="10"/>
      <c r="E4" s="20" t="s">
        <v>2009</v>
      </c>
      <c r="F4" s="23"/>
      <c r="G4" s="13"/>
      <c r="H4" s="13"/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59" t="s">
        <v>3150</v>
      </c>
      <c r="C5" s="59" t="s">
        <v>3151</v>
      </c>
      <c r="D5" s="10"/>
      <c r="E5" s="20" t="s">
        <v>3152</v>
      </c>
      <c r="F5" s="23"/>
      <c r="G5" s="13"/>
      <c r="H5" s="13"/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3153</v>
      </c>
      <c r="C6" s="22" t="s">
        <v>3154</v>
      </c>
      <c r="D6" s="10"/>
      <c r="E6" s="20" t="s">
        <v>2090</v>
      </c>
      <c r="F6" s="10"/>
      <c r="G6" s="13"/>
      <c r="H6" s="13"/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3155</v>
      </c>
      <c r="C7" s="19" t="s">
        <v>3156</v>
      </c>
      <c r="D7" s="13"/>
      <c r="E7" s="20" t="s">
        <v>3157</v>
      </c>
      <c r="F7" s="23"/>
      <c r="G7" s="13"/>
      <c r="H7" s="24"/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3158</v>
      </c>
      <c r="C8" s="9" t="s">
        <v>3159</v>
      </c>
      <c r="D8" s="10"/>
      <c r="E8" s="20" t="s">
        <v>3160</v>
      </c>
      <c r="F8" s="10"/>
      <c r="G8" s="13"/>
      <c r="H8" s="13"/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3161</v>
      </c>
      <c r="C9" s="19" t="s">
        <v>3162</v>
      </c>
      <c r="D9" s="13"/>
      <c r="E9" s="20"/>
      <c r="F9" s="23"/>
      <c r="G9" s="13"/>
      <c r="H9" s="13"/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3163</v>
      </c>
      <c r="C10" s="9" t="s">
        <v>3164</v>
      </c>
      <c r="D10" s="10"/>
      <c r="E10" s="20"/>
      <c r="F10" s="10"/>
      <c r="G10" s="13"/>
      <c r="H10" s="13"/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3165</v>
      </c>
      <c r="C11" s="19" t="s">
        <v>3166</v>
      </c>
      <c r="D11" s="10"/>
      <c r="E11" s="20"/>
      <c r="F11" s="10"/>
      <c r="G11" s="13"/>
      <c r="H11" s="13"/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3167</v>
      </c>
      <c r="C12" s="9" t="s">
        <v>3168</v>
      </c>
      <c r="D12" s="10"/>
      <c r="E12" s="20"/>
      <c r="F12" s="10"/>
      <c r="G12" s="13"/>
      <c r="H12" s="13"/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3169</v>
      </c>
      <c r="C13" s="19" t="s">
        <v>3170</v>
      </c>
      <c r="D13" s="13"/>
      <c r="E13" s="20"/>
      <c r="F13" s="23"/>
      <c r="G13" s="13"/>
      <c r="H13" s="13"/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61" t="s">
        <v>3171</v>
      </c>
      <c r="C14" s="61" t="s">
        <v>694</v>
      </c>
      <c r="D14" s="10"/>
      <c r="E14" s="20"/>
      <c r="F14" s="10"/>
      <c r="G14" s="13"/>
      <c r="H14" s="24"/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3172</v>
      </c>
      <c r="C15" s="19" t="s">
        <v>2886</v>
      </c>
      <c r="D15" s="10"/>
      <c r="E15" s="20"/>
      <c r="F15" s="10"/>
      <c r="G15" s="13"/>
      <c r="H15" s="13"/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61" t="s">
        <v>3173</v>
      </c>
      <c r="C16" s="61" t="s">
        <v>3174</v>
      </c>
      <c r="D16" s="13"/>
      <c r="E16" s="20"/>
      <c r="F16" s="23"/>
      <c r="G16" s="13"/>
      <c r="H16" s="13"/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3175</v>
      </c>
      <c r="C17" s="19" t="s">
        <v>3176</v>
      </c>
      <c r="D17" s="10"/>
      <c r="E17" s="20"/>
      <c r="F17" s="10"/>
      <c r="G17" s="13"/>
      <c r="H17" s="13"/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3177</v>
      </c>
      <c r="C18" s="9" t="s">
        <v>694</v>
      </c>
      <c r="D18" s="10"/>
      <c r="E18" s="20"/>
      <c r="F18" s="10"/>
      <c r="G18" s="13"/>
      <c r="H18" s="13"/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3178</v>
      </c>
      <c r="C19" s="19" t="s">
        <v>3179</v>
      </c>
      <c r="D19" s="10"/>
      <c r="E19" s="20"/>
      <c r="F19" s="10"/>
      <c r="G19" s="13"/>
      <c r="H19" s="13"/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3180</v>
      </c>
      <c r="C20" s="9" t="s">
        <v>3181</v>
      </c>
      <c r="D20" s="13"/>
      <c r="E20" s="20"/>
      <c r="F20" s="23"/>
      <c r="G20" s="13"/>
      <c r="H20" s="13"/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3182</v>
      </c>
      <c r="C21" s="19" t="s">
        <v>3183</v>
      </c>
      <c r="D21" s="10"/>
      <c r="E21" s="20"/>
      <c r="F21" s="10"/>
      <c r="G21" s="13"/>
      <c r="H21" s="13"/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3184</v>
      </c>
      <c r="C22" s="9" t="s">
        <v>3185</v>
      </c>
      <c r="D22" s="10"/>
      <c r="E22" s="20"/>
      <c r="F22" s="10"/>
      <c r="G22" s="13"/>
      <c r="H22" s="13"/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3186</v>
      </c>
      <c r="C23" s="19" t="s">
        <v>3187</v>
      </c>
      <c r="D23" s="10"/>
      <c r="E23" s="20"/>
      <c r="F23" s="10"/>
      <c r="G23" s="13"/>
      <c r="H23" s="13"/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3188</v>
      </c>
      <c r="C24" s="9" t="s">
        <v>3189</v>
      </c>
      <c r="D24" s="10"/>
      <c r="E24" s="20"/>
      <c r="F24" s="10"/>
      <c r="G24" s="13"/>
      <c r="H24" s="13"/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3190</v>
      </c>
      <c r="C25" s="19" t="s">
        <v>3191</v>
      </c>
      <c r="D25" s="10"/>
      <c r="E25" s="20"/>
      <c r="F25" s="10"/>
      <c r="G25" s="13"/>
      <c r="H25" s="13"/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3192</v>
      </c>
      <c r="C26" s="9" t="s">
        <v>3193</v>
      </c>
      <c r="D26" s="10"/>
      <c r="E26" s="20"/>
      <c r="F26" s="10"/>
      <c r="G26" s="13"/>
      <c r="H26" s="13"/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3194</v>
      </c>
      <c r="C27" s="19" t="s">
        <v>3195</v>
      </c>
      <c r="D27" s="10"/>
      <c r="E27" s="20"/>
      <c r="F27" s="10"/>
      <c r="G27" s="13"/>
      <c r="H27" s="13"/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3196</v>
      </c>
      <c r="C28" s="66" t="s">
        <v>474</v>
      </c>
      <c r="D28" s="10"/>
      <c r="E28" s="20"/>
      <c r="F28" s="10"/>
      <c r="G28" s="13"/>
      <c r="H28" s="13"/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3197</v>
      </c>
      <c r="C29" s="68" t="s">
        <v>3198</v>
      </c>
      <c r="D29" s="13"/>
      <c r="E29" s="20"/>
      <c r="F29" s="23"/>
      <c r="G29" s="13"/>
      <c r="H29" s="13"/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66" t="s">
        <v>3199</v>
      </c>
      <c r="C30" s="9" t="s">
        <v>3200</v>
      </c>
      <c r="D30" s="13"/>
      <c r="E30" s="20"/>
      <c r="F30" s="23"/>
      <c r="G30" s="24"/>
      <c r="H30" s="13"/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3201</v>
      </c>
      <c r="C31" s="19" t="s">
        <v>3202</v>
      </c>
      <c r="D31" s="10"/>
      <c r="E31" s="20"/>
      <c r="F31" s="10"/>
      <c r="G31" s="13"/>
      <c r="H31" s="13"/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3203</v>
      </c>
      <c r="C32" s="9" t="s">
        <v>3204</v>
      </c>
      <c r="D32" s="13"/>
      <c r="E32" s="20"/>
      <c r="F32" s="23"/>
      <c r="G32" s="13"/>
      <c r="H32" s="13"/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3205</v>
      </c>
      <c r="C33" s="19" t="s">
        <v>946</v>
      </c>
      <c r="D33" s="27"/>
      <c r="E33" s="20"/>
      <c r="F33" s="10"/>
      <c r="G33" s="13"/>
      <c r="H33" s="13"/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3206</v>
      </c>
      <c r="C34" s="9" t="s">
        <v>3207</v>
      </c>
      <c r="D34" s="27"/>
      <c r="E34" s="20"/>
      <c r="F34" s="23"/>
      <c r="G34" s="13"/>
      <c r="H34" s="13"/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68" t="s">
        <v>3208</v>
      </c>
      <c r="C35" s="19" t="s">
        <v>1092</v>
      </c>
      <c r="D35" s="27"/>
      <c r="E35" s="20"/>
      <c r="F35" s="10"/>
      <c r="G35" s="13"/>
      <c r="H35" s="13"/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3209</v>
      </c>
      <c r="C36" s="9" t="s">
        <v>3210</v>
      </c>
      <c r="D36" s="27"/>
      <c r="E36" s="20"/>
      <c r="F36" s="23"/>
      <c r="G36" s="13"/>
      <c r="H36" s="13"/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3211</v>
      </c>
      <c r="C37" s="68" t="s">
        <v>1865</v>
      </c>
      <c r="D37" s="27"/>
      <c r="E37" s="20"/>
      <c r="F37" s="10"/>
      <c r="G37" s="13"/>
      <c r="H37" s="13"/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3212</v>
      </c>
      <c r="C38" s="9" t="s">
        <v>474</v>
      </c>
      <c r="D38" s="27"/>
      <c r="E38" s="20"/>
      <c r="F38" s="23"/>
      <c r="G38" s="13"/>
      <c r="H38" s="13"/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3213</v>
      </c>
      <c r="C39" s="19" t="s">
        <v>3214</v>
      </c>
      <c r="D39" s="27"/>
      <c r="E39" s="20"/>
      <c r="F39" s="10"/>
      <c r="G39" s="13"/>
      <c r="H39" s="13"/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3215</v>
      </c>
      <c r="C40" s="9" t="s">
        <v>3216</v>
      </c>
      <c r="D40" s="27"/>
      <c r="E40" s="20"/>
      <c r="F40" s="10"/>
      <c r="G40" s="24"/>
      <c r="H40" s="24"/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3217</v>
      </c>
      <c r="C41" s="29" t="s">
        <v>3218</v>
      </c>
      <c r="D41" s="30"/>
      <c r="E41" s="31"/>
      <c r="F41" s="32"/>
      <c r="G41" s="33"/>
      <c r="H41" s="33"/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265" t="s">
        <v>3219</v>
      </c>
      <c r="C42" s="266" t="s">
        <v>3176</v>
      </c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267" t="s">
        <v>3220</v>
      </c>
      <c r="C43" s="266" t="s">
        <v>3176</v>
      </c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0"/>
    <col customWidth="1" min="3" max="3" width="21.25"/>
    <col customWidth="1" min="4" max="4" width="26.5"/>
    <col customWidth="1" min="5" max="5" width="20.38"/>
    <col customWidth="1" min="6" max="6" width="25.25"/>
    <col customWidth="1" min="7" max="7" width="27.25"/>
    <col customWidth="1" min="8" max="8" width="22.38"/>
    <col customWidth="1" min="9" max="9" width="22.13"/>
  </cols>
  <sheetData>
    <row r="1" ht="22.5" customHeight="1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5" t="s">
        <v>19</v>
      </c>
      <c r="I1" s="5" t="s">
        <v>20</v>
      </c>
    </row>
    <row r="2" ht="22.5" customHeight="1">
      <c r="A2" s="7" t="s">
        <v>21</v>
      </c>
      <c r="B2" s="8" t="s">
        <v>452</v>
      </c>
      <c r="C2" s="9" t="s">
        <v>625</v>
      </c>
      <c r="D2" s="10"/>
      <c r="E2" s="11"/>
      <c r="F2" s="12"/>
      <c r="G2" s="13" t="s">
        <v>9</v>
      </c>
      <c r="H2" s="14" t="s">
        <v>457</v>
      </c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18" t="s">
        <v>22</v>
      </c>
      <c r="B3" s="19" t="s">
        <v>3221</v>
      </c>
      <c r="C3" s="19" t="s">
        <v>658</v>
      </c>
      <c r="D3" s="10"/>
      <c r="E3" s="20"/>
      <c r="F3" s="10"/>
      <c r="G3" s="13" t="s">
        <v>9</v>
      </c>
      <c r="H3" s="13" t="s">
        <v>457</v>
      </c>
      <c r="I3" s="21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18" t="s">
        <v>23</v>
      </c>
      <c r="B4" s="22" t="s">
        <v>3221</v>
      </c>
      <c r="C4" s="22" t="s">
        <v>625</v>
      </c>
      <c r="D4" s="10"/>
      <c r="E4" s="20"/>
      <c r="F4" s="23"/>
      <c r="G4" s="13" t="s">
        <v>9</v>
      </c>
      <c r="H4" s="13" t="s">
        <v>457</v>
      </c>
      <c r="I4" s="21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18" t="s">
        <v>24</v>
      </c>
      <c r="B5" s="22" t="s">
        <v>3222</v>
      </c>
      <c r="C5" s="22" t="s">
        <v>658</v>
      </c>
      <c r="D5" s="10"/>
      <c r="E5" s="20"/>
      <c r="F5" s="23"/>
      <c r="G5" s="13" t="s">
        <v>9</v>
      </c>
      <c r="H5" s="13" t="s">
        <v>457</v>
      </c>
      <c r="I5" s="21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5" customHeight="1">
      <c r="A6" s="18" t="s">
        <v>25</v>
      </c>
      <c r="B6" s="22" t="s">
        <v>3223</v>
      </c>
      <c r="C6" s="22" t="s">
        <v>2439</v>
      </c>
      <c r="D6" s="10"/>
      <c r="E6" s="20"/>
      <c r="F6" s="10"/>
      <c r="G6" s="13" t="s">
        <v>9</v>
      </c>
      <c r="H6" s="13" t="s">
        <v>457</v>
      </c>
      <c r="I6" s="21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18" t="s">
        <v>26</v>
      </c>
      <c r="B7" s="22" t="s">
        <v>3224</v>
      </c>
      <c r="C7" s="19" t="s">
        <v>2439</v>
      </c>
      <c r="D7" s="13"/>
      <c r="E7" s="20"/>
      <c r="F7" s="23"/>
      <c r="G7" s="13" t="s">
        <v>9</v>
      </c>
      <c r="H7" s="13" t="s">
        <v>457</v>
      </c>
      <c r="I7" s="21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5" customHeight="1">
      <c r="A8" s="18" t="s">
        <v>27</v>
      </c>
      <c r="B8" s="22" t="s">
        <v>3225</v>
      </c>
      <c r="C8" s="9" t="s">
        <v>658</v>
      </c>
      <c r="D8" s="10"/>
      <c r="E8" s="20"/>
      <c r="F8" s="10"/>
      <c r="G8" s="13" t="s">
        <v>9</v>
      </c>
      <c r="H8" s="13" t="s">
        <v>457</v>
      </c>
      <c r="I8" s="21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5" customHeight="1">
      <c r="A9" s="18" t="s">
        <v>28</v>
      </c>
      <c r="B9" s="19" t="s">
        <v>3226</v>
      </c>
      <c r="C9" s="19" t="s">
        <v>625</v>
      </c>
      <c r="D9" s="13"/>
      <c r="E9" s="20"/>
      <c r="F9" s="23"/>
      <c r="G9" s="13" t="s">
        <v>9</v>
      </c>
      <c r="H9" s="13" t="s">
        <v>457</v>
      </c>
      <c r="I9" s="21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5" customHeight="1">
      <c r="A10" s="18" t="s">
        <v>29</v>
      </c>
      <c r="B10" s="9" t="s">
        <v>3227</v>
      </c>
      <c r="C10" s="9" t="s">
        <v>1084</v>
      </c>
      <c r="D10" s="10"/>
      <c r="E10" s="20"/>
      <c r="F10" s="10"/>
      <c r="G10" s="13" t="s">
        <v>9</v>
      </c>
      <c r="H10" s="13" t="s">
        <v>457</v>
      </c>
      <c r="I10" s="21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5" customHeight="1">
      <c r="A11" s="18" t="s">
        <v>30</v>
      </c>
      <c r="B11" s="19" t="s">
        <v>3228</v>
      </c>
      <c r="C11" s="19" t="s">
        <v>443</v>
      </c>
      <c r="D11" s="10"/>
      <c r="E11" s="20"/>
      <c r="F11" s="10"/>
      <c r="G11" s="13" t="s">
        <v>9</v>
      </c>
      <c r="H11" s="13" t="s">
        <v>457</v>
      </c>
      <c r="I11" s="21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5" customHeight="1">
      <c r="A12" s="18" t="s">
        <v>31</v>
      </c>
      <c r="B12" s="9" t="s">
        <v>3229</v>
      </c>
      <c r="C12" s="9" t="s">
        <v>1500</v>
      </c>
      <c r="D12" s="10"/>
      <c r="E12" s="20"/>
      <c r="F12" s="10"/>
      <c r="G12" s="13" t="s">
        <v>9</v>
      </c>
      <c r="H12" s="13" t="s">
        <v>457</v>
      </c>
      <c r="I12" s="21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5" customHeight="1">
      <c r="A13" s="18" t="s">
        <v>32</v>
      </c>
      <c r="B13" s="19" t="s">
        <v>3230</v>
      </c>
      <c r="C13" s="19" t="s">
        <v>2439</v>
      </c>
      <c r="D13" s="13"/>
      <c r="E13" s="20"/>
      <c r="F13" s="23"/>
      <c r="G13" s="13" t="s">
        <v>9</v>
      </c>
      <c r="H13" s="13" t="s">
        <v>457</v>
      </c>
      <c r="I13" s="21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5" customHeight="1">
      <c r="A14" s="18" t="s">
        <v>33</v>
      </c>
      <c r="B14" s="9" t="s">
        <v>3231</v>
      </c>
      <c r="C14" s="9" t="s">
        <v>2439</v>
      </c>
      <c r="D14" s="10"/>
      <c r="E14" s="20"/>
      <c r="F14" s="10"/>
      <c r="G14" s="13" t="s">
        <v>9</v>
      </c>
      <c r="H14" s="13" t="s">
        <v>457</v>
      </c>
      <c r="I14" s="21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18" t="s">
        <v>34</v>
      </c>
      <c r="B15" s="19" t="s">
        <v>3232</v>
      </c>
      <c r="C15" s="19" t="s">
        <v>2439</v>
      </c>
      <c r="D15" s="10"/>
      <c r="E15" s="20"/>
      <c r="F15" s="10"/>
      <c r="G15" s="13" t="s">
        <v>9</v>
      </c>
      <c r="H15" s="13" t="s">
        <v>457</v>
      </c>
      <c r="I15" s="21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5" customHeight="1">
      <c r="A16" s="18" t="s">
        <v>35</v>
      </c>
      <c r="B16" s="9" t="s">
        <v>3233</v>
      </c>
      <c r="C16" s="9" t="s">
        <v>1532</v>
      </c>
      <c r="D16" s="13"/>
      <c r="E16" s="20"/>
      <c r="F16" s="23"/>
      <c r="G16" s="13" t="s">
        <v>9</v>
      </c>
      <c r="H16" s="13" t="s">
        <v>457</v>
      </c>
      <c r="I16" s="21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18" t="s">
        <v>36</v>
      </c>
      <c r="B17" s="19" t="s">
        <v>3234</v>
      </c>
      <c r="C17" s="19" t="s">
        <v>627</v>
      </c>
      <c r="D17" s="10"/>
      <c r="E17" s="20"/>
      <c r="F17" s="10"/>
      <c r="G17" s="13" t="s">
        <v>9</v>
      </c>
      <c r="H17" s="13" t="s">
        <v>457</v>
      </c>
      <c r="I17" s="21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5" customHeight="1">
      <c r="A18" s="18" t="s">
        <v>37</v>
      </c>
      <c r="B18" s="9" t="s">
        <v>3235</v>
      </c>
      <c r="C18" s="9" t="s">
        <v>625</v>
      </c>
      <c r="D18" s="10"/>
      <c r="E18" s="20"/>
      <c r="F18" s="10"/>
      <c r="G18" s="13" t="s">
        <v>9</v>
      </c>
      <c r="H18" s="13" t="s">
        <v>457</v>
      </c>
      <c r="I18" s="21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5" customHeight="1">
      <c r="A19" s="18" t="s">
        <v>38</v>
      </c>
      <c r="B19" s="19" t="s">
        <v>3236</v>
      </c>
      <c r="C19" s="19" t="s">
        <v>1132</v>
      </c>
      <c r="D19" s="10"/>
      <c r="E19" s="20"/>
      <c r="F19" s="10"/>
      <c r="G19" s="13" t="s">
        <v>9</v>
      </c>
      <c r="H19" s="13" t="s">
        <v>457</v>
      </c>
      <c r="I19" s="21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5" customHeight="1">
      <c r="A20" s="18" t="s">
        <v>39</v>
      </c>
      <c r="B20" s="9" t="s">
        <v>3237</v>
      </c>
      <c r="C20" s="9" t="s">
        <v>3238</v>
      </c>
      <c r="D20" s="13"/>
      <c r="E20" s="20"/>
      <c r="F20" s="23"/>
      <c r="G20" s="13" t="s">
        <v>9</v>
      </c>
      <c r="H20" s="13" t="s">
        <v>457</v>
      </c>
      <c r="I20" s="21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5" customHeight="1">
      <c r="A21" s="18" t="s">
        <v>40</v>
      </c>
      <c r="B21" s="19" t="s">
        <v>3239</v>
      </c>
      <c r="C21" s="19" t="s">
        <v>658</v>
      </c>
      <c r="D21" s="10"/>
      <c r="E21" s="20"/>
      <c r="F21" s="10"/>
      <c r="G21" s="13" t="s">
        <v>9</v>
      </c>
      <c r="H21" s="13" t="s">
        <v>457</v>
      </c>
      <c r="I21" s="21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5" customHeight="1">
      <c r="A22" s="18" t="s">
        <v>41</v>
      </c>
      <c r="B22" s="9" t="s">
        <v>3240</v>
      </c>
      <c r="C22" s="9" t="s">
        <v>3241</v>
      </c>
      <c r="D22" s="10"/>
      <c r="E22" s="20"/>
      <c r="F22" s="10"/>
      <c r="G22" s="13" t="s">
        <v>9</v>
      </c>
      <c r="H22" s="13" t="s">
        <v>457</v>
      </c>
      <c r="I22" s="21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5" customHeight="1">
      <c r="A23" s="18" t="s">
        <v>42</v>
      </c>
      <c r="B23" s="19" t="s">
        <v>3242</v>
      </c>
      <c r="C23" s="19" t="s">
        <v>658</v>
      </c>
      <c r="D23" s="10"/>
      <c r="E23" s="20"/>
      <c r="F23" s="10"/>
      <c r="G23" s="13" t="s">
        <v>9</v>
      </c>
      <c r="H23" s="13" t="s">
        <v>457</v>
      </c>
      <c r="I23" s="21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5" customHeight="1">
      <c r="A24" s="18" t="s">
        <v>43</v>
      </c>
      <c r="B24" s="9" t="s">
        <v>3243</v>
      </c>
      <c r="C24" s="9"/>
      <c r="D24" s="10"/>
      <c r="E24" s="20"/>
      <c r="F24" s="10"/>
      <c r="G24" s="13" t="s">
        <v>9</v>
      </c>
      <c r="H24" s="13" t="s">
        <v>457</v>
      </c>
      <c r="I24" s="21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5" customHeight="1">
      <c r="A25" s="18" t="s">
        <v>44</v>
      </c>
      <c r="B25" s="19" t="s">
        <v>3244</v>
      </c>
      <c r="C25" s="19" t="s">
        <v>3245</v>
      </c>
      <c r="D25" s="10"/>
      <c r="E25" s="20"/>
      <c r="F25" s="10"/>
      <c r="G25" s="13" t="s">
        <v>9</v>
      </c>
      <c r="H25" s="13" t="s">
        <v>457</v>
      </c>
      <c r="I25" s="21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5" customHeight="1">
      <c r="A26" s="18" t="s">
        <v>45</v>
      </c>
      <c r="B26" s="9" t="s">
        <v>3246</v>
      </c>
      <c r="C26" s="9" t="s">
        <v>1412</v>
      </c>
      <c r="D26" s="10"/>
      <c r="E26" s="20"/>
      <c r="F26" s="10"/>
      <c r="G26" s="13" t="s">
        <v>9</v>
      </c>
      <c r="H26" s="13" t="s">
        <v>457</v>
      </c>
      <c r="I26" s="21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2.5" customHeight="1">
      <c r="A27" s="18" t="s">
        <v>46</v>
      </c>
      <c r="B27" s="19" t="s">
        <v>3247</v>
      </c>
      <c r="C27" s="19" t="s">
        <v>1554</v>
      </c>
      <c r="D27" s="10"/>
      <c r="E27" s="20"/>
      <c r="F27" s="10"/>
      <c r="G27" s="13" t="s">
        <v>9</v>
      </c>
      <c r="H27" s="13" t="s">
        <v>457</v>
      </c>
      <c r="I27" s="21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18" t="s">
        <v>47</v>
      </c>
      <c r="B28" s="9" t="s">
        <v>3248</v>
      </c>
      <c r="C28" s="25" t="s">
        <v>2744</v>
      </c>
      <c r="D28" s="10"/>
      <c r="E28" s="20"/>
      <c r="F28" s="10"/>
      <c r="G28" s="13" t="s">
        <v>9</v>
      </c>
      <c r="H28" s="13" t="s">
        <v>457</v>
      </c>
      <c r="I28" s="21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customHeight="1">
      <c r="A29" s="18" t="s">
        <v>48</v>
      </c>
      <c r="B29" s="19" t="s">
        <v>3249</v>
      </c>
      <c r="C29" s="26" t="s">
        <v>3250</v>
      </c>
      <c r="D29" s="13"/>
      <c r="E29" s="20"/>
      <c r="F29" s="23"/>
      <c r="G29" s="13" t="s">
        <v>9</v>
      </c>
      <c r="H29" s="13" t="s">
        <v>457</v>
      </c>
      <c r="I29" s="21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2.5" customHeight="1">
      <c r="A30" s="18" t="s">
        <v>49</v>
      </c>
      <c r="B30" s="25" t="s">
        <v>3251</v>
      </c>
      <c r="C30" s="9" t="s">
        <v>908</v>
      </c>
      <c r="D30" s="13"/>
      <c r="E30" s="20"/>
      <c r="F30" s="23"/>
      <c r="G30" s="13" t="s">
        <v>9</v>
      </c>
      <c r="H30" s="13" t="s">
        <v>457</v>
      </c>
      <c r="I30" s="21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8" t="s">
        <v>50</v>
      </c>
      <c r="B31" s="19" t="s">
        <v>3252</v>
      </c>
      <c r="C31" s="19" t="s">
        <v>625</v>
      </c>
      <c r="D31" s="10"/>
      <c r="E31" s="20"/>
      <c r="F31" s="10"/>
      <c r="G31" s="13" t="s">
        <v>9</v>
      </c>
      <c r="H31" s="13" t="s">
        <v>457</v>
      </c>
      <c r="I31" s="21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18" t="s">
        <v>51</v>
      </c>
      <c r="B32" s="9" t="s">
        <v>3253</v>
      </c>
      <c r="C32" s="9" t="s">
        <v>625</v>
      </c>
      <c r="D32" s="13"/>
      <c r="E32" s="20"/>
      <c r="F32" s="23"/>
      <c r="G32" s="13" t="s">
        <v>9</v>
      </c>
      <c r="H32" s="13" t="s">
        <v>457</v>
      </c>
      <c r="I32" s="21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2.5" customHeight="1">
      <c r="A33" s="18" t="s">
        <v>52</v>
      </c>
      <c r="B33" s="19" t="s">
        <v>3254</v>
      </c>
      <c r="C33" s="19" t="s">
        <v>3255</v>
      </c>
      <c r="D33" s="27"/>
      <c r="E33" s="20"/>
      <c r="F33" s="10"/>
      <c r="G33" s="13" t="s">
        <v>9</v>
      </c>
      <c r="H33" s="13" t="s">
        <v>457</v>
      </c>
      <c r="I33" s="21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2.5" customHeight="1">
      <c r="A34" s="18" t="s">
        <v>53</v>
      </c>
      <c r="B34" s="9" t="s">
        <v>3256</v>
      </c>
      <c r="C34" s="9" t="s">
        <v>919</v>
      </c>
      <c r="D34" s="27"/>
      <c r="E34" s="20"/>
      <c r="F34" s="23"/>
      <c r="G34" s="13" t="s">
        <v>9</v>
      </c>
      <c r="H34" s="13" t="s">
        <v>457</v>
      </c>
      <c r="I34" s="21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2.5" customHeight="1">
      <c r="A35" s="18" t="s">
        <v>54</v>
      </c>
      <c r="B35" s="26" t="s">
        <v>3257</v>
      </c>
      <c r="C35" s="19" t="s">
        <v>3258</v>
      </c>
      <c r="D35" s="27"/>
      <c r="E35" s="20"/>
      <c r="F35" s="10"/>
      <c r="G35" s="13" t="s">
        <v>9</v>
      </c>
      <c r="H35" s="13" t="s">
        <v>457</v>
      </c>
      <c r="I35" s="21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2.5" customHeight="1">
      <c r="A36" s="18" t="s">
        <v>55</v>
      </c>
      <c r="B36" s="9" t="s">
        <v>3259</v>
      </c>
      <c r="C36" s="9" t="s">
        <v>625</v>
      </c>
      <c r="D36" s="27"/>
      <c r="E36" s="20"/>
      <c r="F36" s="23"/>
      <c r="G36" s="13" t="s">
        <v>9</v>
      </c>
      <c r="H36" s="13" t="s">
        <v>457</v>
      </c>
      <c r="I36" s="21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2.5" customHeight="1">
      <c r="A37" s="18" t="s">
        <v>56</v>
      </c>
      <c r="B37" s="19" t="s">
        <v>3260</v>
      </c>
      <c r="C37" s="26" t="s">
        <v>3261</v>
      </c>
      <c r="D37" s="27"/>
      <c r="E37" s="20"/>
      <c r="F37" s="10"/>
      <c r="G37" s="13" t="s">
        <v>9</v>
      </c>
      <c r="H37" s="13" t="s">
        <v>457</v>
      </c>
      <c r="I37" s="21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2.5" customHeight="1">
      <c r="A38" s="18" t="s">
        <v>57</v>
      </c>
      <c r="B38" s="9" t="s">
        <v>3262</v>
      </c>
      <c r="C38" s="9" t="s">
        <v>3263</v>
      </c>
      <c r="D38" s="27"/>
      <c r="E38" s="20"/>
      <c r="F38" s="23"/>
      <c r="G38" s="13" t="s">
        <v>9</v>
      </c>
      <c r="H38" s="13" t="s">
        <v>457</v>
      </c>
      <c r="I38" s="21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2.5" customHeight="1">
      <c r="A39" s="18" t="s">
        <v>58</v>
      </c>
      <c r="B39" s="19" t="s">
        <v>3264</v>
      </c>
      <c r="C39" s="19" t="s">
        <v>3265</v>
      </c>
      <c r="D39" s="27"/>
      <c r="E39" s="20"/>
      <c r="F39" s="10"/>
      <c r="G39" s="13" t="s">
        <v>9</v>
      </c>
      <c r="H39" s="13" t="s">
        <v>457</v>
      </c>
      <c r="I39" s="21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2.5" customHeight="1">
      <c r="A40" s="18" t="s">
        <v>59</v>
      </c>
      <c r="B40" s="9" t="s">
        <v>3266</v>
      </c>
      <c r="C40" s="9" t="s">
        <v>3267</v>
      </c>
      <c r="D40" s="27"/>
      <c r="E40" s="20"/>
      <c r="F40" s="10"/>
      <c r="G40" s="13" t="s">
        <v>9</v>
      </c>
      <c r="H40" s="13" t="s">
        <v>457</v>
      </c>
      <c r="I40" s="21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2.5" customHeight="1">
      <c r="A41" s="28" t="s">
        <v>60</v>
      </c>
      <c r="B41" s="29" t="s">
        <v>3268</v>
      </c>
      <c r="C41" s="29" t="s">
        <v>732</v>
      </c>
      <c r="D41" s="30"/>
      <c r="E41" s="31"/>
      <c r="F41" s="32"/>
      <c r="G41" s="33" t="s">
        <v>9</v>
      </c>
      <c r="H41" s="33" t="s">
        <v>457</v>
      </c>
      <c r="I41" s="3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2.5" customHeight="1">
      <c r="A42" s="35" t="s">
        <v>61</v>
      </c>
      <c r="B42" s="36"/>
      <c r="C42" s="37"/>
      <c r="D42" s="38"/>
      <c r="E42" s="35"/>
      <c r="F42" s="39"/>
      <c r="G42" s="40"/>
      <c r="H42" s="40"/>
      <c r="I42" s="3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2.5" customHeight="1">
      <c r="A43" s="20" t="s">
        <v>62</v>
      </c>
      <c r="B43" s="41"/>
      <c r="C43" s="42"/>
      <c r="D43" s="27"/>
      <c r="E43" s="20"/>
      <c r="F43" s="10"/>
      <c r="G43" s="13"/>
      <c r="H43" s="13"/>
      <c r="I43" s="1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2.5" customHeight="1">
      <c r="A44" s="20" t="s">
        <v>63</v>
      </c>
      <c r="B44" s="43"/>
      <c r="C44" s="44"/>
      <c r="D44" s="27"/>
      <c r="E44" s="20"/>
      <c r="F44" s="23"/>
      <c r="G44" s="13"/>
      <c r="H44" s="13"/>
      <c r="I44" s="10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2.5" customHeight="1">
      <c r="A45" s="20" t="s">
        <v>64</v>
      </c>
      <c r="B45" s="41"/>
      <c r="C45" s="42"/>
      <c r="D45" s="27"/>
      <c r="E45" s="20"/>
      <c r="F45" s="23"/>
      <c r="G45" s="13"/>
      <c r="H45" s="13"/>
      <c r="I45" s="1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2.5" customHeight="1">
      <c r="A46" s="20" t="s">
        <v>65</v>
      </c>
      <c r="B46" s="43"/>
      <c r="C46" s="43"/>
      <c r="D46" s="24"/>
      <c r="E46" s="20"/>
      <c r="F46" s="10"/>
      <c r="G46" s="24"/>
      <c r="H46" s="24"/>
      <c r="I46" s="1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2.5" customHeight="1">
      <c r="A47" s="20" t="s">
        <v>66</v>
      </c>
      <c r="B47" s="41"/>
      <c r="C47" s="41"/>
      <c r="D47" s="27"/>
      <c r="E47" s="20"/>
      <c r="F47" s="10"/>
      <c r="G47" s="13"/>
      <c r="H47" s="13"/>
      <c r="I47" s="1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2.5" customHeight="1">
      <c r="A48" s="20" t="s">
        <v>67</v>
      </c>
      <c r="B48" s="43"/>
      <c r="C48" s="43"/>
      <c r="D48" s="27"/>
      <c r="E48" s="20"/>
      <c r="F48" s="10"/>
      <c r="G48" s="13"/>
      <c r="H48" s="13"/>
      <c r="I48" s="1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2.5" customHeight="1">
      <c r="A49" s="20" t="s">
        <v>68</v>
      </c>
      <c r="B49" s="41"/>
      <c r="C49" s="41"/>
      <c r="D49" s="27"/>
      <c r="E49" s="20"/>
      <c r="F49" s="10"/>
      <c r="G49" s="24"/>
      <c r="H49" s="24"/>
      <c r="I49" s="1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2.5" customHeight="1">
      <c r="A50" s="20" t="s">
        <v>69</v>
      </c>
      <c r="B50" s="43"/>
      <c r="C50" s="43"/>
      <c r="D50" s="27"/>
      <c r="E50" s="20"/>
      <c r="F50" s="10"/>
      <c r="G50" s="24"/>
      <c r="H50" s="24"/>
      <c r="I50" s="1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2.5" customHeight="1">
      <c r="A51" s="20" t="s">
        <v>70</v>
      </c>
      <c r="B51" s="41"/>
      <c r="C51" s="41"/>
      <c r="D51" s="27"/>
      <c r="E51" s="20"/>
      <c r="F51" s="10"/>
      <c r="G51" s="13"/>
      <c r="H51" s="13"/>
      <c r="I51" s="1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2.5" customHeight="1">
      <c r="A52" s="20" t="s">
        <v>71</v>
      </c>
      <c r="B52" s="43"/>
      <c r="C52" s="43"/>
      <c r="D52" s="27"/>
      <c r="E52" s="20"/>
      <c r="F52" s="23"/>
      <c r="G52" s="13"/>
      <c r="H52" s="13"/>
      <c r="I52" s="10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2.5" customHeight="1">
      <c r="A53" s="20" t="s">
        <v>72</v>
      </c>
      <c r="B53" s="45"/>
      <c r="C53" s="45"/>
      <c r="D53" s="27"/>
      <c r="E53" s="20"/>
      <c r="F53" s="10"/>
      <c r="G53" s="13"/>
      <c r="H53" s="13"/>
      <c r="I53" s="10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2.5" customHeight="1">
      <c r="A54" s="20" t="s">
        <v>73</v>
      </c>
      <c r="B54" s="46"/>
      <c r="C54" s="46"/>
      <c r="D54" s="27"/>
      <c r="E54" s="20"/>
      <c r="F54" s="10"/>
      <c r="G54" s="13"/>
      <c r="H54" s="13"/>
      <c r="I54" s="1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2.5" customHeight="1">
      <c r="A55" s="20" t="s">
        <v>74</v>
      </c>
      <c r="B55" s="45"/>
      <c r="C55" s="45"/>
      <c r="D55" s="27"/>
      <c r="E55" s="20"/>
      <c r="F55" s="10"/>
      <c r="G55" s="13"/>
      <c r="H55" s="13"/>
      <c r="I55" s="1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2.5" customHeight="1">
      <c r="A56" s="20" t="s">
        <v>75</v>
      </c>
      <c r="B56" s="46"/>
      <c r="C56" s="46"/>
      <c r="D56" s="27"/>
      <c r="E56" s="20"/>
      <c r="F56" s="10"/>
      <c r="G56" s="13"/>
      <c r="H56" s="13"/>
      <c r="I56" s="1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2.5" customHeight="1">
      <c r="A57" s="20" t="s">
        <v>76</v>
      </c>
      <c r="B57" s="45"/>
      <c r="C57" s="45"/>
      <c r="D57" s="27"/>
      <c r="E57" s="20"/>
      <c r="F57" s="23"/>
      <c r="G57" s="13"/>
      <c r="H57" s="13"/>
      <c r="I57" s="1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2.5" customHeight="1">
      <c r="A58" s="20" t="s">
        <v>77</v>
      </c>
      <c r="B58" s="46"/>
      <c r="C58" s="46"/>
      <c r="D58" s="27"/>
      <c r="E58" s="20"/>
      <c r="F58" s="23"/>
      <c r="G58" s="13"/>
      <c r="H58" s="24"/>
      <c r="I58" s="1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2.5" customHeight="1">
      <c r="A59" s="20" t="s">
        <v>78</v>
      </c>
      <c r="B59" s="45"/>
      <c r="C59" s="45"/>
      <c r="D59" s="27"/>
      <c r="E59" s="20"/>
      <c r="F59" s="10"/>
      <c r="G59" s="13"/>
      <c r="H59" s="13"/>
      <c r="I59" s="1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2.5" customHeight="1">
      <c r="A60" s="20" t="s">
        <v>79</v>
      </c>
      <c r="B60" s="46"/>
      <c r="C60" s="46"/>
      <c r="D60" s="27"/>
      <c r="E60" s="20"/>
      <c r="F60" s="10"/>
      <c r="G60" s="13"/>
      <c r="H60" s="13"/>
      <c r="I60" s="1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2.5" customHeight="1">
      <c r="A61" s="20" t="s">
        <v>80</v>
      </c>
      <c r="B61" s="45"/>
      <c r="C61" s="45"/>
      <c r="D61" s="27"/>
      <c r="E61" s="20"/>
      <c r="F61" s="10"/>
      <c r="G61" s="13"/>
      <c r="H61" s="13"/>
      <c r="I61" s="1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2.5" customHeight="1">
      <c r="A62" s="20" t="s">
        <v>81</v>
      </c>
      <c r="B62" s="46"/>
      <c r="C62" s="46"/>
      <c r="D62" s="27"/>
      <c r="E62" s="20"/>
      <c r="F62" s="10"/>
      <c r="G62" s="13"/>
      <c r="H62" s="13"/>
      <c r="I62" s="1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2.5" customHeight="1">
      <c r="A63" s="20" t="s">
        <v>82</v>
      </c>
      <c r="B63" s="45"/>
      <c r="C63" s="45"/>
      <c r="D63" s="27"/>
      <c r="E63" s="20"/>
      <c r="F63" s="10"/>
      <c r="G63" s="24"/>
      <c r="H63" s="13"/>
      <c r="I63" s="1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2.5" customHeight="1">
      <c r="A64" s="20" t="s">
        <v>83</v>
      </c>
      <c r="B64" s="46"/>
      <c r="C64" s="46"/>
      <c r="D64" s="27"/>
      <c r="E64" s="20"/>
      <c r="F64" s="10"/>
      <c r="G64" s="13"/>
      <c r="H64" s="13"/>
      <c r="I64" s="1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2.5" customHeight="1">
      <c r="A65" s="20" t="s">
        <v>84</v>
      </c>
      <c r="B65" s="45"/>
      <c r="C65" s="45"/>
      <c r="D65" s="27"/>
      <c r="E65" s="20"/>
      <c r="F65" s="10"/>
      <c r="G65" s="24"/>
      <c r="H65" s="24"/>
      <c r="I65" s="1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2.5" customHeight="1">
      <c r="A66" s="20" t="s">
        <v>85</v>
      </c>
      <c r="B66" s="46"/>
      <c r="C66" s="46"/>
      <c r="D66" s="27"/>
      <c r="E66" s="20"/>
      <c r="F66" s="10"/>
      <c r="G66" s="13"/>
      <c r="H66" s="13"/>
      <c r="I66" s="1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2.5" customHeight="1">
      <c r="A67" s="20" t="s">
        <v>86</v>
      </c>
      <c r="B67" s="45"/>
      <c r="C67" s="45"/>
      <c r="D67" s="27"/>
      <c r="E67" s="20"/>
      <c r="F67" s="23"/>
      <c r="G67" s="13"/>
      <c r="H67" s="13"/>
      <c r="I67" s="1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2.5" customHeight="1">
      <c r="A68" s="20" t="s">
        <v>87</v>
      </c>
      <c r="B68" s="46"/>
      <c r="C68" s="46"/>
      <c r="D68" s="27"/>
      <c r="E68" s="20"/>
      <c r="F68" s="10"/>
      <c r="G68" s="24"/>
      <c r="H68" s="24"/>
      <c r="I68" s="1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2.5" customHeight="1">
      <c r="A69" s="20" t="s">
        <v>88</v>
      </c>
      <c r="B69" s="45"/>
      <c r="C69" s="45"/>
      <c r="D69" s="27"/>
      <c r="E69" s="20"/>
      <c r="F69" s="10"/>
      <c r="G69" s="13"/>
      <c r="H69" s="24"/>
      <c r="I69" s="1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2.5" customHeight="1">
      <c r="A70" s="20" t="s">
        <v>89</v>
      </c>
      <c r="B70" s="46"/>
      <c r="C70" s="46"/>
      <c r="D70" s="27"/>
      <c r="E70" s="20"/>
      <c r="F70" s="23"/>
      <c r="G70" s="13"/>
      <c r="H70" s="13"/>
      <c r="I70" s="1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2.5" customHeight="1">
      <c r="A71" s="20" t="s">
        <v>90</v>
      </c>
      <c r="B71" s="45"/>
      <c r="C71" s="45"/>
      <c r="D71" s="27"/>
      <c r="E71" s="20"/>
      <c r="F71" s="23"/>
      <c r="G71" s="24"/>
      <c r="H71" s="13"/>
      <c r="I71" s="1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2.5" customHeight="1">
      <c r="A72" s="20" t="s">
        <v>91</v>
      </c>
      <c r="B72" s="46"/>
      <c r="C72" s="46"/>
      <c r="D72" s="27"/>
      <c r="E72" s="20"/>
      <c r="F72" s="10"/>
      <c r="G72" s="13"/>
      <c r="H72" s="13"/>
      <c r="I72" s="1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2.5" customHeight="1">
      <c r="A73" s="20" t="s">
        <v>92</v>
      </c>
      <c r="B73" s="45"/>
      <c r="C73" s="45"/>
      <c r="D73" s="27"/>
      <c r="E73" s="20"/>
      <c r="F73" s="10"/>
      <c r="G73" s="13"/>
      <c r="H73" s="13"/>
      <c r="I73" s="1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2.5" customHeight="1">
      <c r="A74" s="20" t="s">
        <v>93</v>
      </c>
      <c r="B74" s="46"/>
      <c r="C74" s="46"/>
      <c r="D74" s="27"/>
      <c r="E74" s="20"/>
      <c r="F74" s="10"/>
      <c r="G74" s="13"/>
      <c r="H74" s="13"/>
      <c r="I74" s="1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2.5" customHeight="1">
      <c r="A75" s="20" t="s">
        <v>94</v>
      </c>
      <c r="B75" s="45"/>
      <c r="C75" s="45"/>
      <c r="D75" s="27"/>
      <c r="E75" s="20"/>
      <c r="F75" s="10"/>
      <c r="G75" s="13"/>
      <c r="H75" s="13"/>
      <c r="I75" s="1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2.5" customHeight="1">
      <c r="A76" s="20" t="s">
        <v>95</v>
      </c>
      <c r="B76" s="46"/>
      <c r="C76" s="46"/>
      <c r="D76" s="27"/>
      <c r="E76" s="20"/>
      <c r="F76" s="10"/>
      <c r="G76" s="24"/>
      <c r="H76" s="24"/>
      <c r="I76" s="1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2.5" customHeight="1">
      <c r="A77" s="20" t="s">
        <v>96</v>
      </c>
      <c r="B77" s="45"/>
      <c r="C77" s="45"/>
      <c r="D77" s="27"/>
      <c r="E77" s="20"/>
      <c r="F77" s="23"/>
      <c r="G77" s="13"/>
      <c r="H77" s="13"/>
      <c r="I77" s="1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2.5" customHeight="1">
      <c r="A78" s="20" t="s">
        <v>97</v>
      </c>
      <c r="B78" s="46"/>
      <c r="C78" s="46"/>
      <c r="D78" s="27"/>
      <c r="E78" s="20"/>
      <c r="F78" s="10"/>
      <c r="G78" s="24"/>
      <c r="H78" s="24"/>
      <c r="I78" s="1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2.5" customHeight="1">
      <c r="A79" s="20" t="s">
        <v>98</v>
      </c>
      <c r="B79" s="45"/>
      <c r="C79" s="45"/>
      <c r="D79" s="27"/>
      <c r="E79" s="20"/>
      <c r="F79" s="10"/>
      <c r="G79" s="24"/>
      <c r="H79" s="13"/>
      <c r="I79" s="1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2.5" customHeight="1">
      <c r="A80" s="20" t="s">
        <v>99</v>
      </c>
      <c r="B80" s="46"/>
      <c r="C80" s="46"/>
      <c r="D80" s="27"/>
      <c r="E80" s="20"/>
      <c r="F80" s="10"/>
      <c r="G80" s="24"/>
      <c r="H80" s="13"/>
      <c r="I80" s="1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2.5" customHeight="1">
      <c r="A81" s="20" t="s">
        <v>100</v>
      </c>
      <c r="B81" s="45"/>
      <c r="C81" s="45"/>
      <c r="D81" s="27"/>
      <c r="E81" s="20"/>
      <c r="F81" s="10"/>
      <c r="G81" s="13"/>
      <c r="H81" s="13"/>
      <c r="I81" s="1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2.5" customHeight="1">
      <c r="A82" s="20" t="s">
        <v>101</v>
      </c>
      <c r="B82" s="46"/>
      <c r="C82" s="46"/>
      <c r="D82" s="27"/>
      <c r="E82" s="20"/>
      <c r="F82" s="10"/>
      <c r="G82" s="13"/>
      <c r="H82" s="13"/>
      <c r="I82" s="1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2.5" customHeight="1">
      <c r="A83" s="20" t="s">
        <v>102</v>
      </c>
      <c r="B83" s="27"/>
      <c r="C83" s="27"/>
      <c r="D83" s="27"/>
      <c r="E83" s="20"/>
      <c r="F83" s="10"/>
      <c r="G83" s="24"/>
      <c r="H83" s="24"/>
      <c r="I83" s="1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20" t="s">
        <v>103</v>
      </c>
      <c r="B84" s="27"/>
      <c r="C84" s="27"/>
      <c r="D84" s="27"/>
      <c r="E84" s="20"/>
      <c r="F84" s="23"/>
      <c r="G84" s="24"/>
      <c r="H84" s="13"/>
      <c r="I84" s="1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2.5" customHeight="1">
      <c r="A85" s="20" t="s">
        <v>104</v>
      </c>
      <c r="B85" s="27"/>
      <c r="C85" s="27"/>
      <c r="D85" s="27"/>
      <c r="E85" s="20"/>
      <c r="F85" s="23"/>
      <c r="G85" s="13"/>
      <c r="H85" s="13"/>
      <c r="I85" s="1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customHeight="1">
      <c r="A86" s="20" t="s">
        <v>105</v>
      </c>
      <c r="B86" s="27"/>
      <c r="C86" s="27"/>
      <c r="D86" s="27"/>
      <c r="E86" s="20"/>
      <c r="F86" s="23"/>
      <c r="G86" s="13"/>
      <c r="H86" s="13"/>
      <c r="I86" s="1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2.5" customHeight="1">
      <c r="A87" s="20" t="s">
        <v>106</v>
      </c>
      <c r="B87" s="27"/>
      <c r="C87" s="27"/>
      <c r="D87" s="27"/>
      <c r="E87" s="20"/>
      <c r="F87" s="10"/>
      <c r="G87" s="24"/>
      <c r="H87" s="13"/>
      <c r="I87" s="1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2.5" customHeight="1">
      <c r="A88" s="20" t="s">
        <v>107</v>
      </c>
      <c r="B88" s="27"/>
      <c r="C88" s="27"/>
      <c r="D88" s="27"/>
      <c r="E88" s="20"/>
      <c r="F88" s="10"/>
      <c r="G88" s="13"/>
      <c r="H88" s="13"/>
      <c r="I88" s="1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customHeight="1">
      <c r="A89" s="20" t="s">
        <v>108</v>
      </c>
      <c r="B89" s="27"/>
      <c r="C89" s="27"/>
      <c r="D89" s="27"/>
      <c r="E89" s="20"/>
      <c r="F89" s="10"/>
      <c r="G89" s="13"/>
      <c r="H89" s="13"/>
      <c r="I89" s="1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2.5" customHeight="1">
      <c r="A90" s="20" t="s">
        <v>109</v>
      </c>
      <c r="B90" s="27"/>
      <c r="C90" s="27"/>
      <c r="D90" s="27"/>
      <c r="E90" s="20"/>
      <c r="F90" s="10"/>
      <c r="G90" s="13"/>
      <c r="H90" s="13"/>
      <c r="I90" s="1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2.5" customHeight="1">
      <c r="A91" s="20" t="s">
        <v>110</v>
      </c>
      <c r="B91" s="27"/>
      <c r="C91" s="27"/>
      <c r="D91" s="27"/>
      <c r="E91" s="20"/>
      <c r="F91" s="10"/>
      <c r="G91" s="13"/>
      <c r="H91" s="13"/>
      <c r="I91" s="1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2.5" customHeight="1">
      <c r="A92" s="20" t="s">
        <v>111</v>
      </c>
      <c r="B92" s="27"/>
      <c r="C92" s="27"/>
      <c r="D92" s="27"/>
      <c r="E92" s="20"/>
      <c r="F92" s="10"/>
      <c r="G92" s="13"/>
      <c r="H92" s="13"/>
      <c r="I92" s="1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customHeight="1">
      <c r="A93" s="20" t="s">
        <v>112</v>
      </c>
      <c r="B93" s="27"/>
      <c r="C93" s="27"/>
      <c r="D93" s="27"/>
      <c r="E93" s="20"/>
      <c r="F93" s="10"/>
      <c r="G93" s="13"/>
      <c r="H93" s="13"/>
      <c r="I93" s="1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customHeight="1">
      <c r="A94" s="20" t="s">
        <v>113</v>
      </c>
      <c r="B94" s="27"/>
      <c r="C94" s="27"/>
      <c r="D94" s="27"/>
      <c r="E94" s="20"/>
      <c r="F94" s="10"/>
      <c r="G94" s="24"/>
      <c r="H94" s="24"/>
      <c r="I94" s="1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customHeight="1">
      <c r="A95" s="20" t="s">
        <v>114</v>
      </c>
      <c r="B95" s="27"/>
      <c r="C95" s="27"/>
      <c r="D95" s="27"/>
      <c r="E95" s="20"/>
      <c r="F95" s="10"/>
      <c r="G95" s="24"/>
      <c r="H95" s="24"/>
      <c r="I95" s="1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customHeight="1">
      <c r="A96" s="20" t="s">
        <v>115</v>
      </c>
      <c r="B96" s="27"/>
      <c r="C96" s="27"/>
      <c r="D96" s="27"/>
      <c r="E96" s="20"/>
      <c r="F96" s="23"/>
      <c r="G96" s="13"/>
      <c r="H96" s="13"/>
      <c r="I96" s="1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2.5" customHeight="1">
      <c r="A97" s="20" t="s">
        <v>116</v>
      </c>
      <c r="B97" s="27"/>
      <c r="C97" s="27"/>
      <c r="D97" s="27"/>
      <c r="E97" s="20"/>
      <c r="F97" s="10"/>
      <c r="G97" s="24"/>
      <c r="H97" s="24"/>
      <c r="I97" s="1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customHeight="1">
      <c r="A98" s="20" t="s">
        <v>117</v>
      </c>
      <c r="B98" s="27"/>
      <c r="C98" s="27"/>
      <c r="D98" s="27"/>
      <c r="E98" s="20"/>
      <c r="F98" s="10"/>
      <c r="G98" s="13"/>
      <c r="H98" s="13"/>
      <c r="I98" s="1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customHeight="1">
      <c r="A99" s="20" t="s">
        <v>118</v>
      </c>
      <c r="B99" s="27"/>
      <c r="C99" s="27"/>
      <c r="D99" s="27"/>
      <c r="E99" s="20"/>
      <c r="F99" s="10"/>
      <c r="G99" s="24"/>
      <c r="H99" s="24"/>
      <c r="I99" s="1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customHeight="1">
      <c r="A100" s="20" t="s">
        <v>119</v>
      </c>
      <c r="B100" s="27"/>
      <c r="C100" s="27"/>
      <c r="D100" s="27"/>
      <c r="E100" s="20"/>
      <c r="F100" s="10"/>
      <c r="G100" s="13"/>
      <c r="H100" s="13"/>
      <c r="I100" s="1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customHeight="1">
      <c r="A101" s="20" t="s">
        <v>120</v>
      </c>
      <c r="B101" s="27"/>
      <c r="C101" s="10"/>
      <c r="D101" s="27"/>
      <c r="E101" s="20"/>
      <c r="F101" s="10"/>
      <c r="G101" s="24"/>
      <c r="H101" s="24"/>
      <c r="I101" s="1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customHeight="1">
      <c r="A102" s="20" t="s">
        <v>121</v>
      </c>
      <c r="B102" s="27"/>
      <c r="C102" s="27"/>
      <c r="D102" s="27"/>
      <c r="E102" s="20"/>
      <c r="F102" s="23"/>
      <c r="G102" s="24"/>
      <c r="H102" s="13"/>
      <c r="I102" s="1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customHeight="1">
      <c r="A103" s="20" t="s">
        <v>122</v>
      </c>
      <c r="B103" s="27"/>
      <c r="C103" s="27"/>
      <c r="D103" s="27"/>
      <c r="E103" s="20"/>
      <c r="F103" s="10"/>
      <c r="G103" s="24"/>
      <c r="H103" s="24"/>
      <c r="I103" s="1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customHeight="1">
      <c r="A104" s="20" t="s">
        <v>123</v>
      </c>
      <c r="B104" s="27"/>
      <c r="C104" s="27"/>
      <c r="D104" s="27"/>
      <c r="E104" s="20"/>
      <c r="F104" s="23"/>
      <c r="G104" s="13"/>
      <c r="H104" s="13"/>
      <c r="I104" s="1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customHeight="1">
      <c r="A105" s="20" t="s">
        <v>124</v>
      </c>
      <c r="B105" s="27"/>
      <c r="C105" s="27"/>
      <c r="D105" s="27"/>
      <c r="E105" s="20"/>
      <c r="F105" s="23"/>
      <c r="G105" s="13"/>
      <c r="H105" s="13"/>
      <c r="I105" s="1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customHeight="1">
      <c r="A106" s="20" t="s">
        <v>125</v>
      </c>
      <c r="B106" s="27"/>
      <c r="C106" s="27"/>
      <c r="D106" s="27"/>
      <c r="E106" s="20"/>
      <c r="F106" s="23"/>
      <c r="G106" s="13"/>
      <c r="H106" s="13"/>
      <c r="I106" s="1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customHeight="1">
      <c r="A107" s="20" t="s">
        <v>126</v>
      </c>
      <c r="B107" s="27"/>
      <c r="C107" s="27"/>
      <c r="D107" s="27"/>
      <c r="E107" s="20"/>
      <c r="F107" s="10"/>
      <c r="G107" s="24"/>
      <c r="H107" s="13"/>
      <c r="I107" s="1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customHeight="1">
      <c r="A108" s="20" t="s">
        <v>127</v>
      </c>
      <c r="B108" s="27"/>
      <c r="C108" s="27"/>
      <c r="D108" s="24"/>
      <c r="E108" s="20"/>
      <c r="F108" s="10"/>
      <c r="G108" s="13"/>
      <c r="H108" s="24"/>
      <c r="I108" s="1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customHeight="1">
      <c r="A109" s="20" t="s">
        <v>128</v>
      </c>
      <c r="B109" s="27"/>
      <c r="C109" s="27"/>
      <c r="D109" s="27"/>
      <c r="E109" s="20"/>
      <c r="F109" s="23"/>
      <c r="G109" s="13"/>
      <c r="H109" s="13"/>
      <c r="I109" s="1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customHeight="1">
      <c r="A110" s="20" t="s">
        <v>129</v>
      </c>
      <c r="B110" s="27"/>
      <c r="C110" s="27"/>
      <c r="D110" s="27"/>
      <c r="E110" s="20"/>
      <c r="F110" s="10"/>
      <c r="G110" s="13"/>
      <c r="H110" s="13"/>
      <c r="I110" s="1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customHeight="1">
      <c r="A111" s="20" t="s">
        <v>130</v>
      </c>
      <c r="B111" s="27"/>
      <c r="C111" s="27"/>
      <c r="D111" s="27"/>
      <c r="E111" s="20"/>
      <c r="F111" s="10"/>
      <c r="G111" s="24"/>
      <c r="H111" s="24"/>
      <c r="I111" s="1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customHeight="1">
      <c r="A112" s="20" t="s">
        <v>131</v>
      </c>
      <c r="B112" s="27"/>
      <c r="C112" s="27"/>
      <c r="D112" s="27"/>
      <c r="E112" s="20"/>
      <c r="F112" s="10"/>
      <c r="G112" s="13"/>
      <c r="H112" s="13"/>
      <c r="I112" s="1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20" t="s">
        <v>132</v>
      </c>
      <c r="B113" s="27"/>
      <c r="C113" s="27"/>
      <c r="D113" s="27"/>
      <c r="E113" s="20"/>
      <c r="F113" s="10"/>
      <c r="G113" s="13"/>
      <c r="H113" s="13"/>
      <c r="I113" s="1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customHeight="1">
      <c r="A114" s="20" t="s">
        <v>133</v>
      </c>
      <c r="B114" s="27"/>
      <c r="C114" s="27"/>
      <c r="D114" s="27"/>
      <c r="E114" s="20"/>
      <c r="F114" s="10"/>
      <c r="G114" s="24"/>
      <c r="H114" s="24"/>
      <c r="I114" s="1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customHeight="1">
      <c r="A115" s="20" t="s">
        <v>134</v>
      </c>
      <c r="B115" s="27"/>
      <c r="C115" s="27"/>
      <c r="D115" s="27"/>
      <c r="E115" s="20"/>
      <c r="F115" s="10"/>
      <c r="G115" s="24"/>
      <c r="H115" s="13"/>
      <c r="I115" s="1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customHeight="1">
      <c r="A116" s="20" t="s">
        <v>135</v>
      </c>
      <c r="B116" s="27"/>
      <c r="C116" s="27"/>
      <c r="D116" s="27"/>
      <c r="E116" s="20"/>
      <c r="F116" s="10"/>
      <c r="G116" s="13"/>
      <c r="H116" s="13"/>
      <c r="I116" s="1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customHeight="1">
      <c r="A117" s="20" t="s">
        <v>136</v>
      </c>
      <c r="B117" s="27"/>
      <c r="C117" s="27"/>
      <c r="D117" s="27"/>
      <c r="E117" s="20"/>
      <c r="F117" s="10"/>
      <c r="G117" s="24"/>
      <c r="H117" s="24"/>
      <c r="I117" s="1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customHeight="1">
      <c r="A118" s="20" t="s">
        <v>137</v>
      </c>
      <c r="B118" s="27"/>
      <c r="C118" s="27"/>
      <c r="D118" s="27"/>
      <c r="E118" s="20"/>
      <c r="F118" s="10"/>
      <c r="G118" s="24"/>
      <c r="H118" s="24"/>
      <c r="I118" s="1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customHeight="1">
      <c r="A119" s="20" t="s">
        <v>138</v>
      </c>
      <c r="B119" s="27"/>
      <c r="C119" s="27"/>
      <c r="D119" s="27"/>
      <c r="E119" s="20"/>
      <c r="F119" s="23"/>
      <c r="G119" s="13"/>
      <c r="H119" s="13"/>
      <c r="I119" s="1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customHeight="1">
      <c r="A120" s="20" t="s">
        <v>139</v>
      </c>
      <c r="B120" s="27"/>
      <c r="C120" s="27"/>
      <c r="D120" s="27"/>
      <c r="E120" s="20"/>
      <c r="F120" s="10"/>
      <c r="G120" s="13"/>
      <c r="H120" s="13"/>
      <c r="I120" s="1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20" t="s">
        <v>140</v>
      </c>
      <c r="B121" s="27"/>
      <c r="C121" s="27"/>
      <c r="D121" s="27"/>
      <c r="E121" s="20"/>
      <c r="F121" s="23"/>
      <c r="G121" s="13"/>
      <c r="H121" s="13"/>
      <c r="I121" s="1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customHeight="1">
      <c r="A122" s="20" t="s">
        <v>141</v>
      </c>
      <c r="B122" s="27"/>
      <c r="C122" s="27"/>
      <c r="D122" s="27"/>
      <c r="E122" s="20"/>
      <c r="F122" s="10"/>
      <c r="G122" s="24"/>
      <c r="H122" s="24"/>
      <c r="I122" s="1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customHeight="1">
      <c r="A123" s="20" t="s">
        <v>142</v>
      </c>
      <c r="B123" s="27"/>
      <c r="C123" s="27"/>
      <c r="D123" s="27"/>
      <c r="E123" s="20"/>
      <c r="F123" s="10"/>
      <c r="G123" s="13"/>
      <c r="H123" s="13"/>
      <c r="I123" s="1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customHeight="1">
      <c r="A124" s="20" t="s">
        <v>143</v>
      </c>
      <c r="B124" s="27"/>
      <c r="C124" s="27"/>
      <c r="D124" s="27"/>
      <c r="E124" s="20"/>
      <c r="F124" s="10"/>
      <c r="G124" s="13"/>
      <c r="H124" s="13"/>
      <c r="I124" s="1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customHeight="1">
      <c r="A125" s="20" t="s">
        <v>144</v>
      </c>
      <c r="B125" s="27"/>
      <c r="C125" s="27"/>
      <c r="D125" s="27"/>
      <c r="E125" s="20"/>
      <c r="F125" s="10"/>
      <c r="G125" s="13"/>
      <c r="H125" s="13"/>
      <c r="I125" s="1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20" t="s">
        <v>145</v>
      </c>
      <c r="B126" s="27"/>
      <c r="C126" s="27"/>
      <c r="D126" s="27"/>
      <c r="E126" s="20"/>
      <c r="F126" s="10"/>
      <c r="G126" s="13"/>
      <c r="H126" s="13"/>
      <c r="I126" s="1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customHeight="1">
      <c r="A127" s="20" t="s">
        <v>146</v>
      </c>
      <c r="B127" s="27"/>
      <c r="C127" s="27"/>
      <c r="D127" s="27"/>
      <c r="E127" s="20"/>
      <c r="F127" s="10"/>
      <c r="G127" s="13"/>
      <c r="H127" s="13"/>
      <c r="I127" s="1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customHeight="1">
      <c r="A128" s="20" t="s">
        <v>147</v>
      </c>
      <c r="B128" s="27"/>
      <c r="C128" s="27"/>
      <c r="D128" s="27"/>
      <c r="E128" s="20"/>
      <c r="F128" s="23"/>
      <c r="G128" s="13"/>
      <c r="H128" s="13"/>
      <c r="I128" s="1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20" t="s">
        <v>148</v>
      </c>
      <c r="B129" s="27"/>
      <c r="C129" s="27"/>
      <c r="D129" s="27"/>
      <c r="E129" s="20"/>
      <c r="F129" s="10"/>
      <c r="G129" s="13"/>
      <c r="H129" s="13"/>
      <c r="I129" s="1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customHeight="1">
      <c r="A130" s="20" t="s">
        <v>149</v>
      </c>
      <c r="B130" s="27"/>
      <c r="C130" s="27"/>
      <c r="D130" s="27"/>
      <c r="E130" s="20"/>
      <c r="F130" s="10"/>
      <c r="G130" s="13"/>
      <c r="H130" s="13"/>
      <c r="I130" s="1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customHeight="1">
      <c r="A131" s="20" t="s">
        <v>150</v>
      </c>
      <c r="B131" s="27"/>
      <c r="C131" s="27"/>
      <c r="D131" s="27"/>
      <c r="E131" s="20"/>
      <c r="F131" s="10"/>
      <c r="G131" s="24"/>
      <c r="H131" s="24"/>
      <c r="I131" s="1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20" t="s">
        <v>151</v>
      </c>
      <c r="B132" s="27"/>
      <c r="C132" s="27"/>
      <c r="D132" s="27"/>
      <c r="E132" s="20"/>
      <c r="F132" s="23"/>
      <c r="G132" s="13"/>
      <c r="H132" s="13"/>
      <c r="I132" s="1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20" t="s">
        <v>152</v>
      </c>
      <c r="B133" s="27"/>
      <c r="C133" s="27"/>
      <c r="D133" s="27"/>
      <c r="E133" s="20"/>
      <c r="F133" s="23"/>
      <c r="G133" s="13"/>
      <c r="H133" s="13"/>
      <c r="I133" s="1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customHeight="1">
      <c r="A134" s="20" t="s">
        <v>153</v>
      </c>
      <c r="B134" s="27"/>
      <c r="C134" s="27"/>
      <c r="D134" s="27"/>
      <c r="E134" s="20"/>
      <c r="F134" s="23"/>
      <c r="G134" s="13"/>
      <c r="H134" s="13"/>
      <c r="I134" s="1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customHeight="1">
      <c r="A135" s="20" t="s">
        <v>154</v>
      </c>
      <c r="B135" s="27"/>
      <c r="C135" s="27"/>
      <c r="D135" s="27"/>
      <c r="E135" s="20"/>
      <c r="F135" s="23"/>
      <c r="G135" s="13"/>
      <c r="H135" s="13"/>
      <c r="I135" s="1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customHeight="1">
      <c r="A136" s="20" t="s">
        <v>155</v>
      </c>
      <c r="B136" s="27"/>
      <c r="C136" s="27"/>
      <c r="D136" s="27"/>
      <c r="E136" s="20"/>
      <c r="F136" s="10"/>
      <c r="G136" s="13"/>
      <c r="H136" s="13"/>
      <c r="I136" s="1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customHeight="1">
      <c r="A137" s="20" t="s">
        <v>156</v>
      </c>
      <c r="B137" s="27"/>
      <c r="C137" s="27"/>
      <c r="D137" s="27"/>
      <c r="E137" s="20"/>
      <c r="F137" s="10"/>
      <c r="G137" s="13"/>
      <c r="H137" s="13"/>
      <c r="I137" s="1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customHeight="1">
      <c r="A138" s="20" t="s">
        <v>157</v>
      </c>
      <c r="B138" s="27"/>
      <c r="C138" s="10"/>
      <c r="D138" s="27"/>
      <c r="E138" s="20"/>
      <c r="F138" s="10"/>
      <c r="G138" s="13"/>
      <c r="H138" s="13"/>
      <c r="I138" s="1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customHeight="1">
      <c r="A139" s="20" t="s">
        <v>158</v>
      </c>
      <c r="B139" s="27"/>
      <c r="C139" s="27"/>
      <c r="D139" s="27"/>
      <c r="E139" s="20"/>
      <c r="F139" s="10"/>
      <c r="G139" s="13"/>
      <c r="H139" s="13"/>
      <c r="I139" s="1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customHeight="1">
      <c r="A140" s="20" t="s">
        <v>159</v>
      </c>
      <c r="B140" s="27"/>
      <c r="C140" s="27"/>
      <c r="D140" s="27"/>
      <c r="E140" s="20"/>
      <c r="F140" s="23"/>
      <c r="G140" s="13"/>
      <c r="H140" s="13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customHeight="1">
      <c r="A141" s="20" t="s">
        <v>160</v>
      </c>
      <c r="B141" s="27"/>
      <c r="C141" s="27"/>
      <c r="D141" s="27"/>
      <c r="E141" s="20"/>
      <c r="F141" s="10"/>
      <c r="G141" s="24"/>
      <c r="H141" s="13"/>
      <c r="I141" s="1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customHeight="1">
      <c r="A142" s="20" t="s">
        <v>161</v>
      </c>
      <c r="B142" s="27"/>
      <c r="C142" s="27"/>
      <c r="D142" s="27"/>
      <c r="E142" s="20"/>
      <c r="F142" s="10"/>
      <c r="G142" s="13"/>
      <c r="H142" s="13"/>
      <c r="I142" s="1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customHeight="1">
      <c r="A143" s="20" t="s">
        <v>162</v>
      </c>
      <c r="B143" s="27"/>
      <c r="C143" s="27"/>
      <c r="D143" s="27"/>
      <c r="E143" s="20"/>
      <c r="F143" s="10"/>
      <c r="G143" s="13"/>
      <c r="H143" s="13"/>
      <c r="I143" s="1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customHeight="1">
      <c r="A144" s="20" t="s">
        <v>163</v>
      </c>
      <c r="B144" s="27"/>
      <c r="C144" s="27"/>
      <c r="D144" s="27"/>
      <c r="E144" s="20"/>
      <c r="F144" s="10"/>
      <c r="G144" s="13"/>
      <c r="H144" s="13"/>
      <c r="I144" s="1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customHeight="1">
      <c r="A145" s="20" t="s">
        <v>164</v>
      </c>
      <c r="B145" s="27"/>
      <c r="C145" s="27"/>
      <c r="D145" s="27"/>
      <c r="E145" s="20"/>
      <c r="F145" s="10"/>
      <c r="G145" s="13"/>
      <c r="H145" s="24"/>
      <c r="I145" s="1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customHeight="1">
      <c r="A146" s="20" t="s">
        <v>165</v>
      </c>
      <c r="B146" s="27"/>
      <c r="C146" s="27"/>
      <c r="D146" s="27"/>
      <c r="E146" s="20"/>
      <c r="F146" s="10"/>
      <c r="G146" s="13"/>
      <c r="H146" s="13"/>
      <c r="I146" s="1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customHeight="1">
      <c r="A147" s="20" t="s">
        <v>166</v>
      </c>
      <c r="B147" s="27"/>
      <c r="C147" s="27"/>
      <c r="D147" s="27"/>
      <c r="E147" s="20"/>
      <c r="F147" s="10"/>
      <c r="G147" s="13"/>
      <c r="H147" s="13"/>
      <c r="I147" s="1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customHeight="1">
      <c r="A148" s="20" t="s">
        <v>167</v>
      </c>
      <c r="B148" s="27"/>
      <c r="C148" s="27"/>
      <c r="D148" s="27"/>
      <c r="E148" s="20"/>
      <c r="F148" s="23"/>
      <c r="G148" s="13"/>
      <c r="H148" s="24"/>
      <c r="I148" s="1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customHeight="1">
      <c r="A149" s="20" t="s">
        <v>168</v>
      </c>
      <c r="B149" s="27"/>
      <c r="C149" s="27"/>
      <c r="D149" s="27"/>
      <c r="E149" s="20"/>
      <c r="F149" s="10"/>
      <c r="G149" s="13"/>
      <c r="H149" s="13"/>
      <c r="I149" s="1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customHeight="1">
      <c r="A150" s="20" t="s">
        <v>169</v>
      </c>
      <c r="B150" s="27"/>
      <c r="C150" s="27"/>
      <c r="D150" s="27"/>
      <c r="E150" s="20"/>
      <c r="F150" s="10"/>
      <c r="G150" s="24"/>
      <c r="H150" s="24"/>
      <c r="I150" s="1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customHeight="1">
      <c r="A151" s="20" t="s">
        <v>170</v>
      </c>
      <c r="B151" s="27"/>
      <c r="C151" s="27"/>
      <c r="D151" s="27"/>
      <c r="E151" s="20"/>
      <c r="F151" s="23"/>
      <c r="G151" s="13"/>
      <c r="H151" s="13"/>
      <c r="I151" s="1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customHeight="1">
      <c r="A152" s="20" t="s">
        <v>171</v>
      </c>
      <c r="B152" s="27"/>
      <c r="C152" s="27"/>
      <c r="D152" s="27"/>
      <c r="E152" s="20"/>
      <c r="F152" s="10"/>
      <c r="G152" s="13"/>
      <c r="H152" s="13"/>
      <c r="I152" s="1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customHeight="1">
      <c r="A153" s="20" t="s">
        <v>172</v>
      </c>
      <c r="B153" s="27"/>
      <c r="C153" s="27"/>
      <c r="D153" s="27"/>
      <c r="E153" s="20"/>
      <c r="F153" s="23"/>
      <c r="G153" s="13"/>
      <c r="H153" s="13"/>
      <c r="I153" s="1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customHeight="1">
      <c r="A154" s="20" t="s">
        <v>173</v>
      </c>
      <c r="B154" s="27"/>
      <c r="C154" s="27"/>
      <c r="D154" s="27"/>
      <c r="E154" s="20"/>
      <c r="F154" s="10"/>
      <c r="G154" s="13"/>
      <c r="H154" s="13"/>
      <c r="I154" s="1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customHeight="1">
      <c r="A155" s="20" t="s">
        <v>174</v>
      </c>
      <c r="B155" s="27"/>
      <c r="C155" s="27"/>
      <c r="D155" s="27"/>
      <c r="E155" s="20"/>
      <c r="F155" s="23"/>
      <c r="G155" s="13"/>
      <c r="H155" s="13"/>
      <c r="I155" s="1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customHeight="1">
      <c r="A156" s="20" t="s">
        <v>175</v>
      </c>
      <c r="B156" s="27"/>
      <c r="C156" s="27"/>
      <c r="D156" s="27"/>
      <c r="E156" s="20"/>
      <c r="F156" s="10"/>
      <c r="G156" s="13"/>
      <c r="H156" s="13"/>
      <c r="I156" s="1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customHeight="1">
      <c r="A157" s="20" t="s">
        <v>176</v>
      </c>
      <c r="B157" s="27"/>
      <c r="C157" s="27"/>
      <c r="D157" s="27"/>
      <c r="E157" s="20"/>
      <c r="F157" s="10"/>
      <c r="G157" s="13"/>
      <c r="H157" s="13"/>
      <c r="I157" s="1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customHeight="1">
      <c r="A158" s="20" t="s">
        <v>177</v>
      </c>
      <c r="B158" s="27"/>
      <c r="C158" s="27"/>
      <c r="D158" s="27"/>
      <c r="E158" s="20"/>
      <c r="F158" s="10"/>
      <c r="G158" s="24"/>
      <c r="H158" s="24"/>
      <c r="I158" s="1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customHeight="1">
      <c r="A159" s="20" t="s">
        <v>178</v>
      </c>
      <c r="B159" s="27"/>
      <c r="C159" s="27"/>
      <c r="D159" s="27"/>
      <c r="E159" s="20"/>
      <c r="F159" s="10"/>
      <c r="G159" s="13"/>
      <c r="H159" s="13"/>
      <c r="I159" s="1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customHeight="1">
      <c r="A160" s="20" t="s">
        <v>179</v>
      </c>
      <c r="B160" s="27"/>
      <c r="C160" s="27"/>
      <c r="D160" s="27"/>
      <c r="E160" s="20"/>
      <c r="F160" s="10"/>
      <c r="G160" s="13"/>
      <c r="H160" s="13"/>
      <c r="I160" s="1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customHeight="1">
      <c r="A161" s="20" t="s">
        <v>180</v>
      </c>
      <c r="B161" s="27"/>
      <c r="C161" s="27"/>
      <c r="D161" s="27"/>
      <c r="E161" s="20"/>
      <c r="F161" s="23"/>
      <c r="G161" s="13"/>
      <c r="H161" s="13"/>
      <c r="I161" s="1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customHeight="1">
      <c r="A162" s="20" t="s">
        <v>181</v>
      </c>
      <c r="B162" s="27"/>
      <c r="C162" s="27"/>
      <c r="D162" s="27"/>
      <c r="E162" s="20"/>
      <c r="F162" s="10"/>
      <c r="G162" s="13"/>
      <c r="H162" s="13"/>
      <c r="I162" s="1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customHeight="1">
      <c r="A163" s="20" t="s">
        <v>182</v>
      </c>
      <c r="B163" s="27"/>
      <c r="C163" s="27"/>
      <c r="D163" s="27"/>
      <c r="E163" s="20"/>
      <c r="F163" s="10"/>
      <c r="G163" s="13"/>
      <c r="H163" s="13"/>
      <c r="I163" s="1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customHeight="1">
      <c r="A164" s="20" t="s">
        <v>183</v>
      </c>
      <c r="B164" s="27"/>
      <c r="C164" s="27"/>
      <c r="D164" s="27"/>
      <c r="E164" s="20"/>
      <c r="F164" s="10"/>
      <c r="G164" s="13"/>
      <c r="H164" s="13"/>
      <c r="I164" s="1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customHeight="1">
      <c r="A165" s="20" t="s">
        <v>184</v>
      </c>
      <c r="B165" s="27"/>
      <c r="C165" s="27"/>
      <c r="D165" s="27"/>
      <c r="E165" s="20"/>
      <c r="F165" s="10"/>
      <c r="G165" s="13"/>
      <c r="H165" s="13"/>
      <c r="I165" s="1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customHeight="1">
      <c r="A166" s="20" t="s">
        <v>185</v>
      </c>
      <c r="B166" s="27"/>
      <c r="C166" s="27"/>
      <c r="D166" s="27"/>
      <c r="E166" s="20"/>
      <c r="F166" s="10"/>
      <c r="G166" s="24"/>
      <c r="H166" s="13"/>
      <c r="I166" s="1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customHeight="1">
      <c r="A167" s="20" t="s">
        <v>186</v>
      </c>
      <c r="B167" s="27"/>
      <c r="C167" s="27"/>
      <c r="D167" s="27"/>
      <c r="E167" s="20"/>
      <c r="F167" s="10"/>
      <c r="G167" s="24"/>
      <c r="H167" s="24"/>
      <c r="I167" s="1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customHeight="1">
      <c r="A168" s="20" t="s">
        <v>187</v>
      </c>
      <c r="B168" s="27"/>
      <c r="C168" s="27"/>
      <c r="D168" s="27"/>
      <c r="E168" s="20"/>
      <c r="F168" s="10"/>
      <c r="G168" s="13"/>
      <c r="H168" s="13"/>
      <c r="I168" s="1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customHeight="1">
      <c r="A169" s="20" t="s">
        <v>188</v>
      </c>
      <c r="B169" s="27"/>
      <c r="C169" s="27"/>
      <c r="D169" s="27"/>
      <c r="E169" s="20"/>
      <c r="F169" s="10"/>
      <c r="G169" s="13"/>
      <c r="H169" s="13"/>
      <c r="I169" s="1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customHeight="1">
      <c r="A170" s="20" t="s">
        <v>189</v>
      </c>
      <c r="B170" s="27"/>
      <c r="C170" s="27"/>
      <c r="D170" s="27"/>
      <c r="E170" s="20"/>
      <c r="F170" s="10"/>
      <c r="G170" s="13"/>
      <c r="H170" s="13"/>
      <c r="I170" s="1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customHeight="1">
      <c r="A171" s="20" t="s">
        <v>190</v>
      </c>
      <c r="B171" s="27"/>
      <c r="C171" s="27"/>
      <c r="D171" s="27"/>
      <c r="E171" s="20"/>
      <c r="F171" s="10"/>
      <c r="G171" s="13"/>
      <c r="H171" s="24"/>
      <c r="I171" s="1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customHeight="1">
      <c r="A172" s="20" t="s">
        <v>191</v>
      </c>
      <c r="B172" s="27"/>
      <c r="C172" s="27"/>
      <c r="D172" s="27"/>
      <c r="E172" s="20"/>
      <c r="F172" s="10"/>
      <c r="G172" s="13"/>
      <c r="H172" s="13"/>
      <c r="I172" s="1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customHeight="1">
      <c r="A173" s="20" t="s">
        <v>192</v>
      </c>
      <c r="B173" s="27"/>
      <c r="C173" s="27"/>
      <c r="D173" s="27"/>
      <c r="E173" s="20"/>
      <c r="F173" s="10"/>
      <c r="G173" s="24"/>
      <c r="H173" s="24"/>
      <c r="I173" s="1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customHeight="1">
      <c r="A174" s="20" t="s">
        <v>193</v>
      </c>
      <c r="B174" s="27"/>
      <c r="C174" s="27"/>
      <c r="D174" s="27"/>
      <c r="E174" s="20"/>
      <c r="F174" s="10"/>
      <c r="G174" s="13"/>
      <c r="H174" s="13"/>
      <c r="I174" s="1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customHeight="1">
      <c r="A175" s="20" t="s">
        <v>194</v>
      </c>
      <c r="B175" s="27"/>
      <c r="C175" s="27"/>
      <c r="D175" s="27"/>
      <c r="E175" s="20"/>
      <c r="F175" s="10"/>
      <c r="G175" s="13"/>
      <c r="H175" s="13"/>
      <c r="I175" s="1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customHeight="1">
      <c r="A176" s="20" t="s">
        <v>195</v>
      </c>
      <c r="B176" s="27"/>
      <c r="C176" s="10"/>
      <c r="D176" s="27"/>
      <c r="E176" s="20"/>
      <c r="F176" s="10"/>
      <c r="G176" s="13"/>
      <c r="H176" s="13"/>
      <c r="I176" s="1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customHeight="1">
      <c r="A177" s="20" t="s">
        <v>196</v>
      </c>
      <c r="B177" s="27"/>
      <c r="C177" s="27"/>
      <c r="D177" s="27"/>
      <c r="E177" s="20"/>
      <c r="F177" s="10"/>
      <c r="G177" s="13"/>
      <c r="H177" s="13"/>
      <c r="I177" s="1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customHeight="1">
      <c r="A178" s="20" t="s">
        <v>197</v>
      </c>
      <c r="B178" s="27"/>
      <c r="C178" s="27"/>
      <c r="D178" s="27"/>
      <c r="E178" s="20"/>
      <c r="F178" s="23"/>
      <c r="G178" s="13"/>
      <c r="H178" s="13"/>
      <c r="I178" s="1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customHeight="1">
      <c r="A179" s="20" t="s">
        <v>198</v>
      </c>
      <c r="B179" s="27"/>
      <c r="C179" s="27"/>
      <c r="D179" s="27"/>
      <c r="E179" s="20"/>
      <c r="F179" s="10"/>
      <c r="G179" s="24"/>
      <c r="H179" s="13"/>
      <c r="I179" s="1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customHeight="1">
      <c r="A180" s="20" t="s">
        <v>199</v>
      </c>
      <c r="B180" s="27"/>
      <c r="C180" s="27"/>
      <c r="D180" s="27"/>
      <c r="E180" s="20"/>
      <c r="F180" s="23"/>
      <c r="G180" s="13"/>
      <c r="H180" s="24"/>
      <c r="I180" s="1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customHeight="1">
      <c r="A181" s="20" t="s">
        <v>200</v>
      </c>
      <c r="B181" s="27"/>
      <c r="C181" s="27"/>
      <c r="D181" s="27"/>
      <c r="E181" s="20"/>
      <c r="F181" s="23"/>
      <c r="G181" s="13"/>
      <c r="H181" s="13"/>
      <c r="I181" s="1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customHeight="1">
      <c r="A182" s="20" t="s">
        <v>201</v>
      </c>
      <c r="B182" s="27"/>
      <c r="C182" s="27"/>
      <c r="D182" s="27"/>
      <c r="E182" s="20"/>
      <c r="F182" s="10"/>
      <c r="G182" s="13"/>
      <c r="H182" s="13"/>
      <c r="I182" s="1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customHeight="1">
      <c r="A183" s="20" t="s">
        <v>202</v>
      </c>
      <c r="B183" s="27"/>
      <c r="C183" s="27"/>
      <c r="D183" s="27"/>
      <c r="E183" s="20"/>
      <c r="F183" s="10"/>
      <c r="G183" s="13"/>
      <c r="H183" s="13"/>
      <c r="I183" s="1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customHeight="1">
      <c r="A184" s="20" t="s">
        <v>203</v>
      </c>
      <c r="B184" s="27"/>
      <c r="C184" s="27"/>
      <c r="D184" s="27"/>
      <c r="E184" s="20"/>
      <c r="F184" s="10"/>
      <c r="G184" s="13"/>
      <c r="H184" s="13"/>
      <c r="I184" s="1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customHeight="1">
      <c r="A185" s="20" t="s">
        <v>204</v>
      </c>
      <c r="B185" s="27"/>
      <c r="C185" s="27"/>
      <c r="D185" s="27"/>
      <c r="E185" s="20"/>
      <c r="F185" s="10"/>
      <c r="G185" s="13"/>
      <c r="H185" s="13"/>
      <c r="I185" s="1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customHeight="1">
      <c r="A186" s="20" t="s">
        <v>205</v>
      </c>
      <c r="B186" s="27"/>
      <c r="C186" s="27"/>
      <c r="D186" s="27"/>
      <c r="E186" s="20"/>
      <c r="F186" s="10"/>
      <c r="G186" s="13"/>
      <c r="H186" s="24"/>
      <c r="I186" s="1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customHeight="1">
      <c r="A187" s="20" t="s">
        <v>206</v>
      </c>
      <c r="B187" s="27"/>
      <c r="C187" s="27"/>
      <c r="D187" s="27"/>
      <c r="E187" s="20"/>
      <c r="F187" s="10"/>
      <c r="G187" s="24"/>
      <c r="H187" s="24"/>
      <c r="I187" s="1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customHeight="1">
      <c r="A188" s="20" t="s">
        <v>207</v>
      </c>
      <c r="B188" s="27"/>
      <c r="C188" s="27"/>
      <c r="D188" s="27"/>
      <c r="E188" s="20"/>
      <c r="F188" s="10"/>
      <c r="G188" s="13"/>
      <c r="H188" s="13"/>
      <c r="I188" s="1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customHeight="1">
      <c r="A189" s="20" t="s">
        <v>208</v>
      </c>
      <c r="B189" s="27"/>
      <c r="C189" s="27"/>
      <c r="D189" s="27"/>
      <c r="E189" s="20"/>
      <c r="F189" s="10"/>
      <c r="G189" s="13"/>
      <c r="H189" s="13"/>
      <c r="I189" s="1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customHeight="1">
      <c r="A190" s="20" t="s">
        <v>209</v>
      </c>
      <c r="B190" s="27"/>
      <c r="C190" s="27"/>
      <c r="D190" s="27"/>
      <c r="E190" s="20"/>
      <c r="F190" s="23"/>
      <c r="G190" s="13"/>
      <c r="H190" s="13"/>
      <c r="I190" s="1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customHeight="1">
      <c r="A191" s="20" t="s">
        <v>210</v>
      </c>
      <c r="B191" s="27"/>
      <c r="C191" s="27"/>
      <c r="D191" s="27"/>
      <c r="E191" s="20"/>
      <c r="F191" s="23"/>
      <c r="G191" s="13"/>
      <c r="H191" s="24"/>
      <c r="I191" s="1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customHeight="1">
      <c r="A192" s="20" t="s">
        <v>211</v>
      </c>
      <c r="B192" s="27"/>
      <c r="C192" s="27"/>
      <c r="D192" s="27"/>
      <c r="E192" s="20"/>
      <c r="F192" s="10"/>
      <c r="G192" s="24"/>
      <c r="H192" s="24"/>
      <c r="I192" s="1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customHeight="1">
      <c r="A193" s="20" t="s">
        <v>212</v>
      </c>
      <c r="B193" s="27"/>
      <c r="C193" s="27"/>
      <c r="D193" s="27"/>
      <c r="E193" s="20"/>
      <c r="F193" s="10"/>
      <c r="G193" s="13"/>
      <c r="H193" s="13"/>
      <c r="I193" s="1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customHeight="1">
      <c r="A194" s="20" t="s">
        <v>213</v>
      </c>
      <c r="B194" s="27"/>
      <c r="C194" s="27"/>
      <c r="D194" s="27"/>
      <c r="E194" s="20"/>
      <c r="F194" s="10"/>
      <c r="G194" s="24"/>
      <c r="H194" s="24"/>
      <c r="I194" s="1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customHeight="1">
      <c r="A195" s="20" t="s">
        <v>214</v>
      </c>
      <c r="B195" s="27"/>
      <c r="C195" s="27"/>
      <c r="D195" s="27"/>
      <c r="E195" s="20"/>
      <c r="F195" s="10"/>
      <c r="G195" s="13"/>
      <c r="H195" s="13"/>
      <c r="I195" s="1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customHeight="1">
      <c r="A196" s="20" t="s">
        <v>215</v>
      </c>
      <c r="B196" s="27"/>
      <c r="C196" s="27"/>
      <c r="D196" s="27"/>
      <c r="E196" s="20"/>
      <c r="F196" s="10"/>
      <c r="G196" s="13"/>
      <c r="H196" s="13"/>
      <c r="I196" s="1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customHeight="1">
      <c r="A197" s="20" t="s">
        <v>216</v>
      </c>
      <c r="B197" s="27"/>
      <c r="C197" s="27"/>
      <c r="D197" s="24"/>
      <c r="E197" s="20"/>
      <c r="F197" s="10"/>
      <c r="G197" s="13"/>
      <c r="H197" s="24"/>
      <c r="I197" s="1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customHeight="1">
      <c r="A198" s="20" t="s">
        <v>217</v>
      </c>
      <c r="B198" s="27"/>
      <c r="C198" s="27"/>
      <c r="D198" s="27"/>
      <c r="E198" s="20"/>
      <c r="F198" s="23"/>
      <c r="G198" s="13"/>
      <c r="H198" s="13"/>
      <c r="I198" s="1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customHeight="1">
      <c r="A199" s="20" t="s">
        <v>218</v>
      </c>
      <c r="B199" s="27"/>
      <c r="C199" s="27"/>
      <c r="D199" s="27"/>
      <c r="E199" s="20"/>
      <c r="F199" s="10"/>
      <c r="G199" s="13"/>
      <c r="H199" s="13"/>
      <c r="I199" s="1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customHeight="1">
      <c r="A200" s="20" t="s">
        <v>219</v>
      </c>
      <c r="B200" s="27"/>
      <c r="C200" s="27"/>
      <c r="D200" s="27"/>
      <c r="E200" s="20"/>
      <c r="F200" s="10"/>
      <c r="G200" s="24"/>
      <c r="H200" s="24"/>
      <c r="I200" s="1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customHeight="1">
      <c r="A201" s="20" t="s">
        <v>220</v>
      </c>
      <c r="B201" s="27"/>
      <c r="C201" s="27"/>
      <c r="D201" s="27"/>
      <c r="E201" s="20"/>
      <c r="F201" s="10"/>
      <c r="G201" s="13"/>
      <c r="H201" s="13"/>
      <c r="I201" s="1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customHeight="1">
      <c r="A202" s="20" t="s">
        <v>221</v>
      </c>
      <c r="B202" s="27"/>
      <c r="C202" s="27"/>
      <c r="D202" s="27"/>
      <c r="E202" s="20"/>
      <c r="F202" s="10"/>
      <c r="G202" s="13"/>
      <c r="H202" s="13"/>
      <c r="I202" s="1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customHeight="1">
      <c r="A203" s="20" t="s">
        <v>222</v>
      </c>
      <c r="B203" s="27"/>
      <c r="C203" s="27"/>
      <c r="D203" s="27"/>
      <c r="E203" s="20"/>
      <c r="F203" s="10"/>
      <c r="G203" s="24"/>
      <c r="H203" s="24"/>
      <c r="I203" s="1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customHeight="1">
      <c r="A204" s="20" t="s">
        <v>223</v>
      </c>
      <c r="B204" s="27"/>
      <c r="C204" s="27"/>
      <c r="D204" s="27"/>
      <c r="E204" s="20"/>
      <c r="F204" s="10"/>
      <c r="G204" s="13"/>
      <c r="H204" s="13"/>
      <c r="I204" s="1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customHeight="1">
      <c r="A205" s="20" t="s">
        <v>224</v>
      </c>
      <c r="B205" s="27"/>
      <c r="C205" s="27"/>
      <c r="D205" s="27"/>
      <c r="E205" s="20"/>
      <c r="F205" s="10"/>
      <c r="G205" s="24"/>
      <c r="H205" s="24"/>
      <c r="I205" s="1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customHeight="1">
      <c r="A206" s="20" t="s">
        <v>225</v>
      </c>
      <c r="B206" s="27"/>
      <c r="C206" s="27"/>
      <c r="D206" s="27"/>
      <c r="E206" s="20"/>
      <c r="F206" s="10"/>
      <c r="G206" s="13"/>
      <c r="H206" s="13"/>
      <c r="I206" s="1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customHeight="1">
      <c r="A207" s="20" t="s">
        <v>226</v>
      </c>
      <c r="B207" s="27"/>
      <c r="C207" s="27"/>
      <c r="D207" s="27"/>
      <c r="E207" s="20"/>
      <c r="F207" s="23"/>
      <c r="G207" s="13"/>
      <c r="H207" s="13"/>
      <c r="I207" s="1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customHeight="1">
      <c r="A208" s="20" t="s">
        <v>227</v>
      </c>
      <c r="B208" s="27"/>
      <c r="C208" s="27"/>
      <c r="D208" s="27"/>
      <c r="E208" s="20"/>
      <c r="F208" s="10"/>
      <c r="G208" s="24"/>
      <c r="H208" s="13"/>
      <c r="I208" s="1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customHeight="1">
      <c r="A209" s="20" t="s">
        <v>228</v>
      </c>
      <c r="B209" s="27"/>
      <c r="C209" s="27"/>
      <c r="D209" s="27"/>
      <c r="E209" s="20"/>
      <c r="F209" s="10"/>
      <c r="G209" s="13"/>
      <c r="H209" s="13"/>
      <c r="I209" s="1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customHeight="1">
      <c r="A210" s="20" t="s">
        <v>229</v>
      </c>
      <c r="B210" s="27"/>
      <c r="C210" s="27"/>
      <c r="D210" s="27"/>
      <c r="E210" s="20"/>
      <c r="F210" s="10"/>
      <c r="G210" s="13"/>
      <c r="H210" s="13"/>
      <c r="I210" s="1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customHeight="1">
      <c r="A211" s="20" t="s">
        <v>230</v>
      </c>
      <c r="B211" s="27"/>
      <c r="C211" s="27"/>
      <c r="D211" s="27"/>
      <c r="E211" s="20"/>
      <c r="F211" s="23"/>
      <c r="G211" s="13"/>
      <c r="H211" s="13"/>
      <c r="I211" s="1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customHeight="1">
      <c r="A212" s="20" t="s">
        <v>231</v>
      </c>
      <c r="B212" s="27"/>
      <c r="C212" s="27"/>
      <c r="D212" s="27"/>
      <c r="E212" s="20"/>
      <c r="F212" s="23"/>
      <c r="G212" s="13"/>
      <c r="H212" s="13"/>
      <c r="I212" s="1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customHeight="1">
      <c r="A213" s="20" t="s">
        <v>232</v>
      </c>
      <c r="B213" s="27"/>
      <c r="C213" s="27"/>
      <c r="D213" s="27"/>
      <c r="E213" s="20"/>
      <c r="F213" s="10"/>
      <c r="G213" s="13"/>
      <c r="H213" s="13"/>
      <c r="I213" s="1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customHeight="1">
      <c r="A214" s="20" t="s">
        <v>233</v>
      </c>
      <c r="B214" s="27"/>
      <c r="C214" s="27"/>
      <c r="D214" s="27"/>
      <c r="E214" s="20"/>
      <c r="F214" s="10"/>
      <c r="G214" s="24"/>
      <c r="H214" s="24"/>
      <c r="I214" s="1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customHeight="1">
      <c r="A215" s="20" t="s">
        <v>234</v>
      </c>
      <c r="B215" s="27"/>
      <c r="C215" s="27"/>
      <c r="D215" s="27"/>
      <c r="E215" s="20"/>
      <c r="F215" s="23"/>
      <c r="G215" s="13"/>
      <c r="H215" s="13"/>
      <c r="I215" s="1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customHeight="1">
      <c r="A216" s="20" t="s">
        <v>235</v>
      </c>
      <c r="B216" s="27"/>
      <c r="C216" s="27"/>
      <c r="D216" s="27"/>
      <c r="E216" s="20"/>
      <c r="F216" s="10"/>
      <c r="G216" s="13"/>
      <c r="H216" s="13"/>
      <c r="I216" s="1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customHeight="1">
      <c r="A217" s="20" t="s">
        <v>236</v>
      </c>
      <c r="B217" s="27"/>
      <c r="C217" s="27"/>
      <c r="D217" s="27"/>
      <c r="E217" s="20"/>
      <c r="F217" s="10"/>
      <c r="G217" s="13"/>
      <c r="H217" s="13"/>
      <c r="I217" s="1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customHeight="1">
      <c r="A218" s="20" t="s">
        <v>237</v>
      </c>
      <c r="B218" s="27"/>
      <c r="C218" s="27"/>
      <c r="D218" s="27"/>
      <c r="E218" s="20"/>
      <c r="F218" s="10"/>
      <c r="G218" s="13"/>
      <c r="H218" s="13"/>
      <c r="I218" s="1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customHeight="1">
      <c r="A219" s="20" t="s">
        <v>238</v>
      </c>
      <c r="B219" s="27"/>
      <c r="C219" s="27"/>
      <c r="D219" s="27"/>
      <c r="E219" s="20"/>
      <c r="F219" s="10"/>
      <c r="G219" s="24"/>
      <c r="H219" s="24"/>
      <c r="I219" s="1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customHeight="1">
      <c r="A220" s="20" t="s">
        <v>239</v>
      </c>
      <c r="B220" s="27"/>
      <c r="C220" s="27"/>
      <c r="D220" s="27"/>
      <c r="E220" s="20"/>
      <c r="F220" s="10"/>
      <c r="G220" s="13"/>
      <c r="H220" s="24"/>
      <c r="I220" s="1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customHeight="1">
      <c r="A221" s="20" t="s">
        <v>240</v>
      </c>
      <c r="B221" s="27"/>
      <c r="C221" s="27"/>
      <c r="D221" s="27"/>
      <c r="E221" s="20"/>
      <c r="F221" s="10"/>
      <c r="G221" s="13"/>
      <c r="H221" s="13"/>
      <c r="I221" s="1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customHeight="1">
      <c r="A222" s="20" t="s">
        <v>241</v>
      </c>
      <c r="B222" s="27"/>
      <c r="C222" s="27"/>
      <c r="D222" s="27"/>
      <c r="E222" s="20"/>
      <c r="F222" s="10"/>
      <c r="G222" s="13"/>
      <c r="H222" s="13"/>
      <c r="I222" s="1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customHeight="1">
      <c r="A223" s="20" t="s">
        <v>242</v>
      </c>
      <c r="B223" s="27"/>
      <c r="C223" s="27"/>
      <c r="D223" s="27"/>
      <c r="E223" s="20"/>
      <c r="F223" s="10"/>
      <c r="G223" s="13"/>
      <c r="H223" s="13"/>
      <c r="I223" s="1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customHeight="1">
      <c r="A224" s="20" t="s">
        <v>243</v>
      </c>
      <c r="B224" s="27"/>
      <c r="C224" s="27"/>
      <c r="D224" s="27"/>
      <c r="E224" s="20"/>
      <c r="F224" s="23"/>
      <c r="G224" s="13"/>
      <c r="H224" s="13"/>
      <c r="I224" s="1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customHeight="1">
      <c r="A225" s="20" t="s">
        <v>244</v>
      </c>
      <c r="B225" s="27"/>
      <c r="C225" s="27"/>
      <c r="D225" s="27"/>
      <c r="E225" s="20"/>
      <c r="F225" s="10"/>
      <c r="G225" s="24"/>
      <c r="H225" s="24"/>
      <c r="I225" s="1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customHeight="1">
      <c r="A226" s="20" t="s">
        <v>245</v>
      </c>
      <c r="B226" s="27"/>
      <c r="C226" s="27"/>
      <c r="D226" s="27"/>
      <c r="E226" s="20"/>
      <c r="F226" s="10"/>
      <c r="G226" s="24"/>
      <c r="H226" s="24"/>
      <c r="I226" s="1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customHeight="1">
      <c r="A227" s="20" t="s">
        <v>246</v>
      </c>
      <c r="B227" s="27"/>
      <c r="C227" s="27"/>
      <c r="D227" s="27"/>
      <c r="E227" s="20"/>
      <c r="F227" s="23"/>
      <c r="G227" s="13"/>
      <c r="H227" s="13"/>
      <c r="I227" s="1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customHeight="1">
      <c r="A228" s="20" t="s">
        <v>247</v>
      </c>
      <c r="B228" s="27"/>
      <c r="C228" s="27"/>
      <c r="D228" s="27"/>
      <c r="E228" s="20"/>
      <c r="F228" s="10"/>
      <c r="G228" s="13"/>
      <c r="H228" s="13"/>
      <c r="I228" s="1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customHeight="1">
      <c r="A229" s="20" t="s">
        <v>248</v>
      </c>
      <c r="B229" s="27"/>
      <c r="C229" s="27"/>
      <c r="D229" s="27"/>
      <c r="E229" s="20"/>
      <c r="F229" s="10"/>
      <c r="G229" s="13"/>
      <c r="H229" s="13"/>
      <c r="I229" s="1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customHeight="1">
      <c r="A230" s="20" t="s">
        <v>249</v>
      </c>
      <c r="B230" s="27"/>
      <c r="C230" s="27"/>
      <c r="D230" s="27"/>
      <c r="E230" s="20"/>
      <c r="F230" s="10"/>
      <c r="G230" s="13"/>
      <c r="H230" s="13"/>
      <c r="I230" s="1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customHeight="1">
      <c r="A231" s="20" t="s">
        <v>250</v>
      </c>
      <c r="B231" s="27"/>
      <c r="C231" s="27"/>
      <c r="D231" s="27"/>
      <c r="E231" s="20"/>
      <c r="F231" s="23"/>
      <c r="G231" s="13"/>
      <c r="H231" s="13"/>
      <c r="I231" s="1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customHeight="1">
      <c r="A232" s="20" t="s">
        <v>251</v>
      </c>
      <c r="B232" s="27"/>
      <c r="C232" s="27"/>
      <c r="D232" s="27"/>
      <c r="E232" s="20"/>
      <c r="F232" s="23"/>
      <c r="G232" s="13"/>
      <c r="H232" s="13"/>
      <c r="I232" s="1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customHeight="1">
      <c r="A233" s="20" t="s">
        <v>252</v>
      </c>
      <c r="B233" s="27"/>
      <c r="C233" s="27"/>
      <c r="D233" s="27"/>
      <c r="E233" s="20"/>
      <c r="F233" s="10"/>
      <c r="G233" s="13"/>
      <c r="H233" s="13"/>
      <c r="I233" s="1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customHeight="1">
      <c r="A234" s="20" t="s">
        <v>253</v>
      </c>
      <c r="B234" s="27"/>
      <c r="C234" s="27"/>
      <c r="D234" s="27"/>
      <c r="E234" s="20"/>
      <c r="F234" s="10"/>
      <c r="G234" s="13"/>
      <c r="H234" s="13"/>
      <c r="I234" s="1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customHeight="1">
      <c r="A235" s="20" t="s">
        <v>254</v>
      </c>
      <c r="B235" s="27"/>
      <c r="C235" s="27"/>
      <c r="D235" s="27"/>
      <c r="E235" s="20"/>
      <c r="F235" s="10"/>
      <c r="G235" s="13"/>
      <c r="H235" s="13"/>
      <c r="I235" s="1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customHeight="1">
      <c r="A236" s="20" t="s">
        <v>255</v>
      </c>
      <c r="B236" s="27"/>
      <c r="C236" s="27"/>
      <c r="D236" s="27"/>
      <c r="E236" s="20"/>
      <c r="F236" s="10"/>
      <c r="G236" s="13"/>
      <c r="H236" s="13"/>
      <c r="I236" s="1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customHeight="1">
      <c r="A237" s="20" t="s">
        <v>256</v>
      </c>
      <c r="B237" s="27"/>
      <c r="C237" s="27"/>
      <c r="D237" s="27"/>
      <c r="E237" s="20"/>
      <c r="F237" s="10"/>
      <c r="G237" s="13"/>
      <c r="H237" s="13"/>
      <c r="I237" s="1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customHeight="1">
      <c r="A238" s="20" t="s">
        <v>257</v>
      </c>
      <c r="B238" s="27"/>
      <c r="C238" s="27"/>
      <c r="D238" s="27"/>
      <c r="E238" s="20"/>
      <c r="F238" s="10"/>
      <c r="G238" s="13"/>
      <c r="H238" s="13"/>
      <c r="I238" s="1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customHeight="1">
      <c r="A239" s="20" t="s">
        <v>258</v>
      </c>
      <c r="B239" s="27"/>
      <c r="C239" s="27"/>
      <c r="D239" s="27"/>
      <c r="E239" s="20"/>
      <c r="F239" s="10"/>
      <c r="G239" s="13"/>
      <c r="H239" s="13"/>
      <c r="I239" s="1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customHeight="1">
      <c r="A240" s="20" t="s">
        <v>259</v>
      </c>
      <c r="B240" s="27"/>
      <c r="C240" s="27"/>
      <c r="D240" s="27"/>
      <c r="E240" s="20"/>
      <c r="F240" s="23"/>
      <c r="G240" s="13"/>
      <c r="H240" s="13"/>
      <c r="I240" s="1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customHeight="1">
      <c r="A241" s="20" t="s">
        <v>260</v>
      </c>
      <c r="B241" s="27"/>
      <c r="C241" s="27"/>
      <c r="D241" s="27"/>
      <c r="E241" s="20"/>
      <c r="F241" s="10"/>
      <c r="G241" s="13"/>
      <c r="H241" s="13"/>
      <c r="I241" s="1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customHeight="1">
      <c r="A242" s="20" t="s">
        <v>261</v>
      </c>
      <c r="B242" s="27"/>
      <c r="C242" s="27"/>
      <c r="D242" s="27"/>
      <c r="E242" s="20"/>
      <c r="F242" s="23"/>
      <c r="G242" s="13"/>
      <c r="H242" s="13"/>
      <c r="I242" s="1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customHeight="1">
      <c r="A243" s="20" t="s">
        <v>262</v>
      </c>
      <c r="B243" s="27"/>
      <c r="C243" s="27"/>
      <c r="D243" s="27"/>
      <c r="E243" s="20"/>
      <c r="F243" s="10"/>
      <c r="G243" s="13"/>
      <c r="H243" s="13"/>
      <c r="I243" s="1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customHeight="1">
      <c r="A244" s="20" t="s">
        <v>263</v>
      </c>
      <c r="B244" s="27"/>
      <c r="C244" s="27"/>
      <c r="D244" s="27"/>
      <c r="E244" s="20"/>
      <c r="F244" s="10"/>
      <c r="G244" s="24"/>
      <c r="H244" s="24"/>
      <c r="I244" s="1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customHeight="1">
      <c r="A245" s="20" t="s">
        <v>264</v>
      </c>
      <c r="B245" s="27"/>
      <c r="C245" s="27"/>
      <c r="D245" s="27"/>
      <c r="E245" s="20"/>
      <c r="F245" s="10"/>
      <c r="G245" s="13"/>
      <c r="H245" s="13"/>
      <c r="I245" s="1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customHeight="1">
      <c r="A246" s="20" t="s">
        <v>265</v>
      </c>
      <c r="B246" s="27"/>
      <c r="C246" s="27"/>
      <c r="D246" s="27"/>
      <c r="E246" s="20"/>
      <c r="F246" s="23"/>
      <c r="G246" s="13"/>
      <c r="H246" s="13"/>
      <c r="I246" s="1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customHeight="1">
      <c r="A247" s="20" t="s">
        <v>266</v>
      </c>
      <c r="B247" s="27"/>
      <c r="C247" s="27"/>
      <c r="D247" s="27"/>
      <c r="E247" s="20"/>
      <c r="F247" s="10"/>
      <c r="G247" s="24"/>
      <c r="H247" s="24"/>
      <c r="I247" s="1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customHeight="1">
      <c r="A248" s="20" t="s">
        <v>267</v>
      </c>
      <c r="B248" s="27"/>
      <c r="C248" s="27"/>
      <c r="D248" s="27"/>
      <c r="E248" s="20"/>
      <c r="F248" s="10"/>
      <c r="G248" s="13"/>
      <c r="H248" s="13"/>
      <c r="I248" s="1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customHeight="1">
      <c r="A249" s="20" t="s">
        <v>268</v>
      </c>
      <c r="B249" s="27"/>
      <c r="C249" s="27"/>
      <c r="D249" s="27"/>
      <c r="E249" s="20"/>
      <c r="F249" s="23"/>
      <c r="G249" s="13"/>
      <c r="H249" s="13"/>
      <c r="I249" s="1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customHeight="1">
      <c r="A250" s="20" t="s">
        <v>269</v>
      </c>
      <c r="B250" s="27"/>
      <c r="C250" s="27"/>
      <c r="D250" s="27"/>
      <c r="E250" s="20"/>
      <c r="F250" s="10"/>
      <c r="G250" s="24"/>
      <c r="H250" s="24"/>
      <c r="I250" s="1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customHeight="1">
      <c r="A251" s="20" t="s">
        <v>270</v>
      </c>
      <c r="B251" s="27"/>
      <c r="C251" s="27"/>
      <c r="D251" s="27"/>
      <c r="E251" s="20"/>
      <c r="F251" s="23"/>
      <c r="G251" s="13"/>
      <c r="H251" s="13"/>
      <c r="I251" s="1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customHeight="1">
      <c r="A252" s="20" t="s">
        <v>271</v>
      </c>
      <c r="B252" s="27"/>
      <c r="C252" s="27"/>
      <c r="D252" s="27"/>
      <c r="E252" s="20"/>
      <c r="F252" s="10"/>
      <c r="G252" s="24"/>
      <c r="H252" s="24"/>
      <c r="I252" s="1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customHeight="1">
      <c r="A253" s="20" t="s">
        <v>272</v>
      </c>
      <c r="B253" s="27"/>
      <c r="C253" s="27"/>
      <c r="D253" s="27"/>
      <c r="E253" s="20"/>
      <c r="F253" s="10"/>
      <c r="G253" s="13"/>
      <c r="H253" s="13"/>
      <c r="I253" s="1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customHeight="1">
      <c r="A254" s="20" t="s">
        <v>273</v>
      </c>
      <c r="B254" s="27"/>
      <c r="C254" s="27"/>
      <c r="D254" s="27"/>
      <c r="E254" s="20"/>
      <c r="F254" s="10"/>
      <c r="G254" s="13"/>
      <c r="H254" s="13"/>
      <c r="I254" s="1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customHeight="1">
      <c r="A255" s="20" t="s">
        <v>274</v>
      </c>
      <c r="B255" s="27"/>
      <c r="C255" s="27"/>
      <c r="D255" s="27"/>
      <c r="E255" s="20"/>
      <c r="F255" s="10"/>
      <c r="G255" s="24"/>
      <c r="H255" s="24"/>
      <c r="I255" s="1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customHeight="1">
      <c r="A256" s="20" t="s">
        <v>275</v>
      </c>
      <c r="B256" s="27"/>
      <c r="C256" s="27"/>
      <c r="D256" s="27"/>
      <c r="E256" s="20"/>
      <c r="F256" s="10"/>
      <c r="G256" s="13"/>
      <c r="H256" s="13"/>
      <c r="I256" s="1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customHeight="1">
      <c r="A257" s="20" t="s">
        <v>276</v>
      </c>
      <c r="B257" s="27"/>
      <c r="C257" s="27"/>
      <c r="D257" s="27"/>
      <c r="E257" s="20"/>
      <c r="F257" s="10"/>
      <c r="G257" s="24"/>
      <c r="H257" s="24"/>
      <c r="I257" s="1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customHeight="1">
      <c r="A258" s="20" t="s">
        <v>277</v>
      </c>
      <c r="B258" s="27"/>
      <c r="C258" s="27"/>
      <c r="D258" s="27"/>
      <c r="E258" s="20"/>
      <c r="F258" s="10"/>
      <c r="G258" s="24"/>
      <c r="H258" s="24"/>
      <c r="I258" s="1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customHeight="1">
      <c r="A259" s="20" t="s">
        <v>278</v>
      </c>
      <c r="B259" s="27"/>
      <c r="C259" s="27"/>
      <c r="D259" s="27"/>
      <c r="E259" s="20"/>
      <c r="F259" s="10"/>
      <c r="G259" s="24"/>
      <c r="H259" s="24"/>
      <c r="I259" s="1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customHeight="1">
      <c r="A260" s="20" t="s">
        <v>279</v>
      </c>
      <c r="B260" s="27"/>
      <c r="C260" s="27"/>
      <c r="D260" s="27"/>
      <c r="E260" s="20"/>
      <c r="F260" s="10"/>
      <c r="G260" s="13"/>
      <c r="H260" s="13"/>
      <c r="I260" s="1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customHeight="1">
      <c r="A261" s="20" t="s">
        <v>280</v>
      </c>
      <c r="B261" s="27"/>
      <c r="C261" s="27"/>
      <c r="D261" s="27"/>
      <c r="E261" s="20"/>
      <c r="F261" s="10"/>
      <c r="G261" s="13"/>
      <c r="H261" s="13"/>
      <c r="I261" s="1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customHeight="1">
      <c r="A262" s="20" t="s">
        <v>281</v>
      </c>
      <c r="B262" s="27"/>
      <c r="C262" s="27"/>
      <c r="D262" s="27"/>
      <c r="E262" s="20"/>
      <c r="F262" s="23"/>
      <c r="G262" s="13"/>
      <c r="H262" s="13"/>
      <c r="I262" s="1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customHeight="1">
      <c r="A263" s="20" t="s">
        <v>282</v>
      </c>
      <c r="B263" s="27"/>
      <c r="C263" s="27"/>
      <c r="D263" s="24"/>
      <c r="E263" s="20"/>
      <c r="F263" s="10"/>
      <c r="G263" s="24"/>
      <c r="H263" s="24"/>
      <c r="I263" s="1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customHeight="1">
      <c r="A264" s="20" t="s">
        <v>283</v>
      </c>
      <c r="B264" s="27"/>
      <c r="C264" s="27"/>
      <c r="D264" s="27"/>
      <c r="E264" s="20"/>
      <c r="F264" s="10"/>
      <c r="G264" s="13"/>
      <c r="H264" s="13"/>
      <c r="I264" s="1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customHeight="1">
      <c r="A265" s="20" t="s">
        <v>284</v>
      </c>
      <c r="B265" s="27"/>
      <c r="C265" s="27"/>
      <c r="D265" s="27"/>
      <c r="E265" s="20"/>
      <c r="F265" s="23"/>
      <c r="G265" s="13"/>
      <c r="H265" s="24"/>
      <c r="I265" s="1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customHeight="1">
      <c r="A266" s="20" t="s">
        <v>285</v>
      </c>
      <c r="B266" s="27"/>
      <c r="C266" s="27"/>
      <c r="D266" s="27"/>
      <c r="E266" s="20"/>
      <c r="F266" s="10"/>
      <c r="G266" s="13"/>
      <c r="H266" s="13"/>
      <c r="I266" s="1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customHeight="1">
      <c r="A267" s="20" t="s">
        <v>286</v>
      </c>
      <c r="B267" s="27"/>
      <c r="C267" s="27"/>
      <c r="D267" s="27"/>
      <c r="E267" s="20"/>
      <c r="F267" s="10"/>
      <c r="G267" s="24"/>
      <c r="H267" s="13"/>
      <c r="I267" s="1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customHeight="1">
      <c r="A268" s="20" t="s">
        <v>287</v>
      </c>
      <c r="B268" s="27"/>
      <c r="C268" s="27"/>
      <c r="D268" s="27"/>
      <c r="E268" s="20"/>
      <c r="F268" s="23"/>
      <c r="G268" s="13"/>
      <c r="H268" s="13"/>
      <c r="I268" s="1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customHeight="1">
      <c r="A269" s="20" t="s">
        <v>288</v>
      </c>
      <c r="B269" s="27"/>
      <c r="C269" s="27"/>
      <c r="D269" s="27"/>
      <c r="E269" s="20"/>
      <c r="F269" s="10"/>
      <c r="G269" s="13"/>
      <c r="H269" s="13"/>
      <c r="I269" s="1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customHeight="1">
      <c r="A270" s="20" t="s">
        <v>289</v>
      </c>
      <c r="B270" s="27"/>
      <c r="C270" s="27"/>
      <c r="D270" s="27"/>
      <c r="E270" s="20"/>
      <c r="F270" s="23"/>
      <c r="G270" s="13"/>
      <c r="H270" s="13"/>
      <c r="I270" s="1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customHeight="1">
      <c r="A271" s="20" t="s">
        <v>290</v>
      </c>
      <c r="B271" s="27"/>
      <c r="C271" s="27"/>
      <c r="D271" s="27"/>
      <c r="E271" s="20"/>
      <c r="F271" s="23"/>
      <c r="G271" s="13"/>
      <c r="H271" s="13"/>
      <c r="I271" s="1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customHeight="1">
      <c r="A272" s="20" t="s">
        <v>291</v>
      </c>
      <c r="B272" s="27"/>
      <c r="C272" s="27"/>
      <c r="D272" s="27"/>
      <c r="E272" s="20"/>
      <c r="F272" s="10"/>
      <c r="G272" s="24"/>
      <c r="H272" s="24"/>
      <c r="I272" s="1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customHeight="1">
      <c r="A273" s="20" t="s">
        <v>292</v>
      </c>
      <c r="B273" s="27"/>
      <c r="C273" s="27"/>
      <c r="D273" s="27"/>
      <c r="E273" s="20"/>
      <c r="F273" s="23"/>
      <c r="G273" s="13"/>
      <c r="H273" s="13"/>
      <c r="I273" s="1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customHeight="1">
      <c r="A274" s="20" t="s">
        <v>293</v>
      </c>
      <c r="B274" s="27"/>
      <c r="C274" s="27"/>
      <c r="D274" s="27"/>
      <c r="E274" s="20"/>
      <c r="F274" s="10"/>
      <c r="G274" s="13"/>
      <c r="H274" s="13"/>
      <c r="I274" s="1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customHeight="1">
      <c r="A275" s="20" t="s">
        <v>294</v>
      </c>
      <c r="B275" s="27"/>
      <c r="C275" s="27"/>
      <c r="D275" s="27"/>
      <c r="E275" s="20"/>
      <c r="F275" s="23"/>
      <c r="G275" s="13"/>
      <c r="H275" s="24"/>
      <c r="I275" s="1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customHeight="1">
      <c r="A276" s="20" t="s">
        <v>295</v>
      </c>
      <c r="B276" s="27"/>
      <c r="C276" s="27"/>
      <c r="D276" s="27"/>
      <c r="E276" s="20"/>
      <c r="F276" s="10"/>
      <c r="G276" s="13"/>
      <c r="H276" s="13"/>
      <c r="I276" s="1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customHeight="1">
      <c r="A277" s="20" t="s">
        <v>296</v>
      </c>
      <c r="B277" s="27"/>
      <c r="C277" s="27"/>
      <c r="D277" s="27"/>
      <c r="E277" s="20"/>
      <c r="F277" s="10"/>
      <c r="G277" s="24"/>
      <c r="H277" s="24"/>
      <c r="I277" s="1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customHeight="1">
      <c r="A278" s="20" t="s">
        <v>297</v>
      </c>
      <c r="B278" s="27"/>
      <c r="C278" s="27"/>
      <c r="D278" s="27"/>
      <c r="E278" s="20"/>
      <c r="F278" s="10"/>
      <c r="G278" s="13"/>
      <c r="H278" s="13"/>
      <c r="I278" s="1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customHeight="1">
      <c r="A279" s="20" t="s">
        <v>298</v>
      </c>
      <c r="B279" s="27"/>
      <c r="C279" s="27"/>
      <c r="D279" s="27"/>
      <c r="E279" s="20"/>
      <c r="F279" s="10"/>
      <c r="G279" s="13"/>
      <c r="H279" s="24"/>
      <c r="I279" s="1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customHeight="1">
      <c r="A280" s="20" t="s">
        <v>299</v>
      </c>
      <c r="B280" s="27"/>
      <c r="C280" s="27"/>
      <c r="D280" s="27"/>
      <c r="E280" s="20"/>
      <c r="F280" s="23"/>
      <c r="G280" s="13"/>
      <c r="H280" s="24"/>
      <c r="I280" s="1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customHeight="1">
      <c r="A281" s="20" t="s">
        <v>300</v>
      </c>
      <c r="B281" s="27"/>
      <c r="C281" s="27"/>
      <c r="D281" s="27"/>
      <c r="E281" s="20"/>
      <c r="F281" s="10"/>
      <c r="G281" s="24"/>
      <c r="H281" s="24"/>
      <c r="I281" s="1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customHeight="1">
      <c r="A282" s="20" t="s">
        <v>301</v>
      </c>
      <c r="B282" s="27"/>
      <c r="C282" s="27"/>
      <c r="D282" s="27"/>
      <c r="E282" s="20"/>
      <c r="F282" s="10"/>
      <c r="G282" s="13"/>
      <c r="H282" s="13"/>
      <c r="I282" s="1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customHeight="1">
      <c r="A283" s="20" t="s">
        <v>302</v>
      </c>
      <c r="B283" s="27"/>
      <c r="C283" s="27"/>
      <c r="D283" s="27"/>
      <c r="E283" s="20"/>
      <c r="F283" s="23"/>
      <c r="G283" s="13"/>
      <c r="H283" s="13"/>
      <c r="I283" s="1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customHeight="1">
      <c r="A284" s="20" t="s">
        <v>303</v>
      </c>
      <c r="B284" s="27"/>
      <c r="C284" s="27"/>
      <c r="D284" s="27"/>
      <c r="E284" s="20"/>
      <c r="F284" s="23"/>
      <c r="G284" s="13"/>
      <c r="H284" s="13"/>
      <c r="I284" s="1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customHeight="1">
      <c r="A285" s="20" t="s">
        <v>304</v>
      </c>
      <c r="B285" s="27"/>
      <c r="C285" s="27"/>
      <c r="D285" s="27"/>
      <c r="E285" s="20"/>
      <c r="F285" s="10"/>
      <c r="G285" s="13"/>
      <c r="H285" s="13"/>
      <c r="I285" s="1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customHeight="1">
      <c r="A286" s="20" t="s">
        <v>305</v>
      </c>
      <c r="B286" s="27"/>
      <c r="C286" s="27"/>
      <c r="D286" s="27"/>
      <c r="E286" s="20"/>
      <c r="F286" s="10"/>
      <c r="G286" s="13"/>
      <c r="H286" s="13"/>
      <c r="I286" s="1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customHeight="1">
      <c r="A287" s="20" t="s">
        <v>306</v>
      </c>
      <c r="B287" s="27"/>
      <c r="C287" s="27"/>
      <c r="D287" s="27"/>
      <c r="E287" s="20"/>
      <c r="F287" s="10"/>
      <c r="G287" s="24"/>
      <c r="H287" s="13"/>
      <c r="I287" s="1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customHeight="1">
      <c r="A288" s="20" t="s">
        <v>307</v>
      </c>
      <c r="B288" s="27"/>
      <c r="C288" s="27"/>
      <c r="D288" s="27"/>
      <c r="E288" s="20"/>
      <c r="F288" s="10"/>
      <c r="G288" s="24"/>
      <c r="H288" s="24"/>
      <c r="I288" s="1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customHeight="1">
      <c r="A289" s="20" t="s">
        <v>308</v>
      </c>
      <c r="B289" s="27"/>
      <c r="C289" s="27"/>
      <c r="D289" s="27"/>
      <c r="E289" s="20"/>
      <c r="F289" s="10"/>
      <c r="G289" s="13"/>
      <c r="H289" s="13"/>
      <c r="I289" s="1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customHeight="1">
      <c r="A290" s="20" t="s">
        <v>309</v>
      </c>
      <c r="B290" s="27"/>
      <c r="C290" s="27"/>
      <c r="D290" s="27"/>
      <c r="E290" s="20"/>
      <c r="F290" s="10"/>
      <c r="G290" s="24"/>
      <c r="H290" s="24"/>
      <c r="I290" s="1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customHeight="1">
      <c r="A291" s="20" t="s">
        <v>310</v>
      </c>
      <c r="B291" s="27"/>
      <c r="C291" s="27"/>
      <c r="D291" s="27"/>
      <c r="E291" s="20"/>
      <c r="F291" s="10"/>
      <c r="G291" s="13"/>
      <c r="H291" s="13"/>
      <c r="I291" s="1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customHeight="1">
      <c r="A292" s="20" t="s">
        <v>311</v>
      </c>
      <c r="B292" s="27"/>
      <c r="C292" s="27"/>
      <c r="D292" s="27"/>
      <c r="E292" s="20"/>
      <c r="F292" s="10"/>
      <c r="G292" s="24"/>
      <c r="H292" s="13"/>
      <c r="I292" s="1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customHeight="1">
      <c r="A293" s="20" t="s">
        <v>312</v>
      </c>
      <c r="B293" s="27"/>
      <c r="C293" s="27"/>
      <c r="D293" s="27"/>
      <c r="E293" s="20"/>
      <c r="F293" s="10"/>
      <c r="G293" s="13"/>
      <c r="H293" s="13"/>
      <c r="I293" s="1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customHeight="1">
      <c r="A294" s="20" t="s">
        <v>313</v>
      </c>
      <c r="B294" s="27"/>
      <c r="C294" s="27"/>
      <c r="D294" s="27"/>
      <c r="E294" s="20"/>
      <c r="F294" s="10"/>
      <c r="G294" s="13"/>
      <c r="H294" s="13"/>
      <c r="I294" s="1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customHeight="1">
      <c r="A295" s="20" t="s">
        <v>314</v>
      </c>
      <c r="B295" s="27"/>
      <c r="C295" s="27"/>
      <c r="D295" s="27"/>
      <c r="E295" s="20"/>
      <c r="F295" s="10"/>
      <c r="G295" s="13"/>
      <c r="H295" s="13"/>
      <c r="I295" s="1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customHeight="1">
      <c r="A296" s="20" t="s">
        <v>315</v>
      </c>
      <c r="B296" s="27"/>
      <c r="C296" s="27"/>
      <c r="D296" s="27"/>
      <c r="E296" s="20"/>
      <c r="F296" s="10"/>
      <c r="G296" s="13"/>
      <c r="H296" s="13"/>
      <c r="I296" s="1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customHeight="1">
      <c r="A297" s="20" t="s">
        <v>316</v>
      </c>
      <c r="B297" s="27"/>
      <c r="C297" s="27"/>
      <c r="D297" s="27"/>
      <c r="E297" s="20"/>
      <c r="F297" s="23"/>
      <c r="G297" s="13"/>
      <c r="H297" s="13"/>
      <c r="I297" s="1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customHeight="1">
      <c r="A298" s="20" t="s">
        <v>317</v>
      </c>
      <c r="B298" s="27"/>
      <c r="C298" s="27"/>
      <c r="D298" s="27"/>
      <c r="E298" s="20"/>
      <c r="F298" s="10"/>
      <c r="G298" s="13"/>
      <c r="H298" s="13"/>
      <c r="I298" s="1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customHeight="1">
      <c r="A299" s="20" t="s">
        <v>318</v>
      </c>
      <c r="B299" s="27"/>
      <c r="C299" s="27"/>
      <c r="D299" s="27"/>
      <c r="E299" s="20"/>
      <c r="F299" s="10"/>
      <c r="G299" s="24"/>
      <c r="H299" s="24"/>
      <c r="I299" s="1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customHeight="1">
      <c r="A300" s="20" t="s">
        <v>319</v>
      </c>
      <c r="B300" s="27"/>
      <c r="C300" s="27"/>
      <c r="D300" s="27"/>
      <c r="E300" s="20"/>
      <c r="F300" s="10"/>
      <c r="G300" s="13"/>
      <c r="H300" s="13"/>
      <c r="I300" s="1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customHeight="1">
      <c r="A301" s="20" t="s">
        <v>320</v>
      </c>
      <c r="B301" s="27"/>
      <c r="C301" s="10"/>
      <c r="D301" s="24"/>
      <c r="E301" s="20"/>
      <c r="F301" s="10"/>
      <c r="G301" s="24"/>
      <c r="H301" s="24"/>
      <c r="I301" s="1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customHeight="1">
      <c r="A302" s="20" t="s">
        <v>321</v>
      </c>
      <c r="B302" s="27"/>
      <c r="C302" s="10"/>
      <c r="D302" s="24"/>
      <c r="E302" s="20"/>
      <c r="F302" s="10"/>
      <c r="G302" s="24"/>
      <c r="H302" s="24"/>
      <c r="I302" s="1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customHeight="1">
      <c r="A303" s="20" t="s">
        <v>322</v>
      </c>
      <c r="B303" s="27"/>
      <c r="C303" s="27"/>
      <c r="D303" s="27"/>
      <c r="E303" s="20"/>
      <c r="F303" s="10"/>
      <c r="G303" s="24"/>
      <c r="H303" s="24"/>
      <c r="I303" s="1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customHeight="1">
      <c r="A304" s="20" t="s">
        <v>323</v>
      </c>
      <c r="B304" s="27"/>
      <c r="C304" s="10"/>
      <c r="D304" s="24"/>
      <c r="E304" s="20"/>
      <c r="F304" s="10"/>
      <c r="G304" s="24"/>
      <c r="H304" s="24"/>
      <c r="I304" s="1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customHeight="1">
      <c r="A305" s="20" t="s">
        <v>324</v>
      </c>
      <c r="B305" s="27"/>
      <c r="C305" s="27"/>
      <c r="D305" s="27"/>
      <c r="E305" s="20"/>
      <c r="F305" s="10"/>
      <c r="G305" s="13"/>
      <c r="H305" s="13"/>
      <c r="I305" s="1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customHeight="1">
      <c r="A306" s="20" t="s">
        <v>325</v>
      </c>
      <c r="B306" s="27"/>
      <c r="C306" s="27"/>
      <c r="D306" s="27"/>
      <c r="E306" s="20"/>
      <c r="F306" s="10"/>
      <c r="G306" s="24"/>
      <c r="H306" s="24"/>
      <c r="I306" s="1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customHeight="1">
      <c r="A307" s="20" t="s">
        <v>326</v>
      </c>
      <c r="B307" s="27"/>
      <c r="C307" s="27"/>
      <c r="D307" s="27"/>
      <c r="E307" s="20"/>
      <c r="F307" s="10"/>
      <c r="G307" s="13"/>
      <c r="H307" s="13"/>
      <c r="I307" s="1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customHeight="1">
      <c r="A308" s="20" t="s">
        <v>327</v>
      </c>
      <c r="B308" s="27"/>
      <c r="C308" s="27"/>
      <c r="D308" s="27"/>
      <c r="E308" s="20"/>
      <c r="F308" s="10"/>
      <c r="G308" s="13"/>
      <c r="H308" s="13"/>
      <c r="I308" s="1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customHeight="1">
      <c r="A309" s="20" t="s">
        <v>328</v>
      </c>
      <c r="B309" s="27"/>
      <c r="C309" s="27"/>
      <c r="D309" s="27"/>
      <c r="E309" s="20"/>
      <c r="F309" s="10"/>
      <c r="G309" s="13"/>
      <c r="H309" s="13"/>
      <c r="I309" s="1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customHeight="1">
      <c r="A310" s="20" t="s">
        <v>329</v>
      </c>
      <c r="B310" s="27"/>
      <c r="C310" s="27"/>
      <c r="D310" s="27"/>
      <c r="E310" s="20"/>
      <c r="F310" s="10"/>
      <c r="G310" s="24"/>
      <c r="H310" s="24"/>
      <c r="I310" s="1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customHeight="1">
      <c r="A311" s="20" t="s">
        <v>330</v>
      </c>
      <c r="B311" s="27"/>
      <c r="C311" s="27"/>
      <c r="D311" s="27"/>
      <c r="E311" s="20"/>
      <c r="F311" s="10"/>
      <c r="G311" s="13"/>
      <c r="H311" s="13"/>
      <c r="I311" s="1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customHeight="1">
      <c r="A312" s="20" t="s">
        <v>331</v>
      </c>
      <c r="B312" s="27"/>
      <c r="C312" s="27"/>
      <c r="D312" s="27"/>
      <c r="E312" s="20"/>
      <c r="F312" s="10"/>
      <c r="G312" s="24"/>
      <c r="H312" s="24"/>
      <c r="I312" s="1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customHeight="1">
      <c r="A313" s="20" t="s">
        <v>332</v>
      </c>
      <c r="B313" s="27"/>
      <c r="C313" s="27"/>
      <c r="D313" s="27"/>
      <c r="E313" s="20"/>
      <c r="F313" s="10"/>
      <c r="G313" s="13"/>
      <c r="H313" s="13"/>
      <c r="I313" s="1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customHeight="1">
      <c r="A314" s="20" t="s">
        <v>333</v>
      </c>
      <c r="B314" s="27"/>
      <c r="C314" s="27"/>
      <c r="D314" s="27"/>
      <c r="E314" s="20"/>
      <c r="F314" s="10"/>
      <c r="G314" s="13"/>
      <c r="H314" s="13"/>
      <c r="I314" s="1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customHeight="1">
      <c r="A315" s="20" t="s">
        <v>334</v>
      </c>
      <c r="B315" s="27"/>
      <c r="C315" s="27"/>
      <c r="D315" s="27"/>
      <c r="E315" s="20"/>
      <c r="F315" s="10"/>
      <c r="G315" s="13"/>
      <c r="H315" s="13"/>
      <c r="I315" s="1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customHeight="1">
      <c r="A316" s="20" t="s">
        <v>335</v>
      </c>
      <c r="B316" s="27"/>
      <c r="C316" s="27"/>
      <c r="D316" s="27"/>
      <c r="E316" s="20"/>
      <c r="F316" s="10"/>
      <c r="G316" s="24"/>
      <c r="H316" s="24"/>
      <c r="I316" s="1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customHeight="1">
      <c r="A317" s="20" t="s">
        <v>336</v>
      </c>
      <c r="B317" s="27"/>
      <c r="C317" s="27"/>
      <c r="D317" s="27"/>
      <c r="E317" s="20"/>
      <c r="F317" s="10"/>
      <c r="G317" s="13"/>
      <c r="H317" s="13"/>
      <c r="I317" s="1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customHeight="1">
      <c r="A318" s="20" t="s">
        <v>337</v>
      </c>
      <c r="B318" s="27"/>
      <c r="C318" s="27"/>
      <c r="D318" s="27"/>
      <c r="E318" s="20"/>
      <c r="F318" s="10"/>
      <c r="G318" s="24"/>
      <c r="H318" s="24"/>
      <c r="I318" s="1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customHeight="1">
      <c r="A319" s="20" t="s">
        <v>338</v>
      </c>
      <c r="B319" s="27"/>
      <c r="C319" s="27"/>
      <c r="D319" s="27"/>
      <c r="E319" s="20"/>
      <c r="F319" s="10"/>
      <c r="G319" s="24"/>
      <c r="H319" s="24"/>
      <c r="I319" s="1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customHeight="1">
      <c r="A320" s="20" t="s">
        <v>339</v>
      </c>
      <c r="B320" s="27"/>
      <c r="C320" s="27"/>
      <c r="D320" s="27"/>
      <c r="E320" s="20"/>
      <c r="F320" s="10"/>
      <c r="G320" s="13"/>
      <c r="H320" s="13"/>
      <c r="I320" s="1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customHeight="1">
      <c r="A321" s="20" t="s">
        <v>340</v>
      </c>
      <c r="B321" s="27"/>
      <c r="C321" s="27"/>
      <c r="D321" s="27"/>
      <c r="E321" s="20"/>
      <c r="F321" s="10"/>
      <c r="G321" s="13"/>
      <c r="H321" s="24"/>
      <c r="I321" s="1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customHeight="1">
      <c r="A322" s="20" t="s">
        <v>341</v>
      </c>
      <c r="B322" s="27"/>
      <c r="C322" s="27"/>
      <c r="D322" s="27"/>
      <c r="E322" s="20"/>
      <c r="F322" s="10"/>
      <c r="G322" s="24"/>
      <c r="H322" s="13"/>
      <c r="I322" s="1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customHeight="1">
      <c r="A323" s="20" t="s">
        <v>342</v>
      </c>
      <c r="B323" s="27"/>
      <c r="C323" s="27"/>
      <c r="D323" s="27"/>
      <c r="E323" s="20"/>
      <c r="F323" s="10"/>
      <c r="G323" s="24"/>
      <c r="H323" s="24"/>
      <c r="I323" s="1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customHeight="1">
      <c r="A324" s="20" t="s">
        <v>343</v>
      </c>
      <c r="B324" s="27"/>
      <c r="C324" s="27"/>
      <c r="D324" s="27"/>
      <c r="E324" s="20"/>
      <c r="F324" s="23"/>
      <c r="G324" s="13"/>
      <c r="H324" s="13"/>
      <c r="I324" s="1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customHeight="1">
      <c r="A325" s="20" t="s">
        <v>344</v>
      </c>
      <c r="B325" s="27"/>
      <c r="C325" s="27"/>
      <c r="D325" s="27"/>
      <c r="E325" s="20"/>
      <c r="F325" s="23"/>
      <c r="G325" s="24"/>
      <c r="H325" s="13"/>
      <c r="I325" s="1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customHeight="1">
      <c r="A326" s="20" t="s">
        <v>345</v>
      </c>
      <c r="B326" s="27"/>
      <c r="C326" s="27"/>
      <c r="D326" s="27"/>
      <c r="E326" s="20"/>
      <c r="F326" s="10"/>
      <c r="G326" s="13"/>
      <c r="H326" s="13"/>
      <c r="I326" s="1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customHeight="1">
      <c r="A327" s="20" t="s">
        <v>346</v>
      </c>
      <c r="B327" s="27"/>
      <c r="C327" s="27"/>
      <c r="D327" s="27"/>
      <c r="E327" s="20"/>
      <c r="F327" s="10"/>
      <c r="G327" s="13"/>
      <c r="H327" s="13"/>
      <c r="I327" s="1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customHeight="1">
      <c r="A328" s="20" t="s">
        <v>347</v>
      </c>
      <c r="B328" s="27"/>
      <c r="C328" s="27"/>
      <c r="D328" s="27"/>
      <c r="E328" s="20"/>
      <c r="F328" s="10"/>
      <c r="G328" s="13"/>
      <c r="H328" s="13"/>
      <c r="I328" s="1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customHeight="1">
      <c r="A329" s="20" t="s">
        <v>348</v>
      </c>
      <c r="B329" s="27"/>
      <c r="C329" s="27"/>
      <c r="D329" s="27"/>
      <c r="E329" s="20"/>
      <c r="F329" s="10"/>
      <c r="G329" s="13"/>
      <c r="H329" s="13"/>
      <c r="I329" s="1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customHeight="1">
      <c r="A330" s="20" t="s">
        <v>349</v>
      </c>
      <c r="B330" s="27"/>
      <c r="C330" s="27"/>
      <c r="D330" s="27"/>
      <c r="E330" s="20"/>
      <c r="F330" s="10"/>
      <c r="G330" s="13"/>
      <c r="H330" s="13"/>
      <c r="I330" s="1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customHeight="1">
      <c r="A331" s="20" t="s">
        <v>350</v>
      </c>
      <c r="B331" s="27"/>
      <c r="C331" s="27"/>
      <c r="D331" s="27"/>
      <c r="E331" s="20"/>
      <c r="F331" s="23"/>
      <c r="G331" s="13"/>
      <c r="H331" s="13"/>
      <c r="I331" s="1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customHeight="1">
      <c r="A332" s="20" t="s">
        <v>351</v>
      </c>
      <c r="B332" s="27"/>
      <c r="C332" s="27"/>
      <c r="D332" s="27"/>
      <c r="E332" s="20"/>
      <c r="F332" s="10"/>
      <c r="G332" s="13"/>
      <c r="H332" s="13"/>
      <c r="I332" s="1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customHeight="1">
      <c r="A333" s="20" t="s">
        <v>352</v>
      </c>
      <c r="B333" s="27"/>
      <c r="C333" s="27"/>
      <c r="D333" s="27"/>
      <c r="E333" s="20"/>
      <c r="F333" s="10"/>
      <c r="G333" s="13"/>
      <c r="H333" s="13"/>
      <c r="I333" s="1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customHeight="1">
      <c r="A334" s="20" t="s">
        <v>353</v>
      </c>
      <c r="B334" s="27"/>
      <c r="C334" s="27"/>
      <c r="D334" s="27"/>
      <c r="E334" s="20"/>
      <c r="F334" s="10"/>
      <c r="G334" s="13"/>
      <c r="H334" s="13"/>
      <c r="I334" s="1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customHeight="1">
      <c r="A335" s="20" t="s">
        <v>354</v>
      </c>
      <c r="B335" s="27"/>
      <c r="C335" s="27"/>
      <c r="D335" s="27"/>
      <c r="E335" s="20"/>
      <c r="F335" s="10"/>
      <c r="G335" s="13"/>
      <c r="H335" s="13"/>
      <c r="I335" s="1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customHeight="1">
      <c r="A336" s="20" t="s">
        <v>355</v>
      </c>
      <c r="B336" s="27"/>
      <c r="C336" s="27"/>
      <c r="D336" s="27"/>
      <c r="E336" s="20"/>
      <c r="F336" s="10"/>
      <c r="G336" s="13"/>
      <c r="H336" s="13"/>
      <c r="I336" s="1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customHeight="1">
      <c r="A337" s="20" t="s">
        <v>356</v>
      </c>
      <c r="B337" s="27"/>
      <c r="C337" s="27"/>
      <c r="D337" s="27"/>
      <c r="E337" s="20"/>
      <c r="F337" s="10"/>
      <c r="G337" s="13"/>
      <c r="H337" s="13"/>
      <c r="I337" s="1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customHeight="1">
      <c r="A338" s="20" t="s">
        <v>357</v>
      </c>
      <c r="B338" s="27"/>
      <c r="C338" s="27"/>
      <c r="D338" s="27"/>
      <c r="E338" s="20"/>
      <c r="F338" s="10"/>
      <c r="G338" s="13"/>
      <c r="H338" s="13"/>
      <c r="I338" s="1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customHeight="1">
      <c r="A339" s="20" t="s">
        <v>358</v>
      </c>
      <c r="B339" s="27"/>
      <c r="C339" s="27"/>
      <c r="D339" s="27"/>
      <c r="E339" s="20"/>
      <c r="F339" s="10"/>
      <c r="G339" s="13"/>
      <c r="H339" s="13"/>
      <c r="I339" s="1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customHeight="1">
      <c r="A340" s="20" t="s">
        <v>359</v>
      </c>
      <c r="B340" s="27"/>
      <c r="C340" s="27"/>
      <c r="D340" s="27"/>
      <c r="E340" s="20"/>
      <c r="F340" s="10"/>
      <c r="G340" s="13"/>
      <c r="H340" s="13"/>
      <c r="I340" s="1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customHeight="1">
      <c r="A341" s="20" t="s">
        <v>360</v>
      </c>
      <c r="B341" s="27"/>
      <c r="C341" s="27"/>
      <c r="D341" s="27"/>
      <c r="E341" s="20"/>
      <c r="F341" s="10"/>
      <c r="G341" s="24"/>
      <c r="H341" s="24"/>
      <c r="I341" s="1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customHeight="1">
      <c r="A342" s="20" t="s">
        <v>361</v>
      </c>
      <c r="B342" s="27"/>
      <c r="C342" s="27"/>
      <c r="D342" s="27"/>
      <c r="E342" s="20"/>
      <c r="F342" s="10"/>
      <c r="G342" s="13"/>
      <c r="H342" s="13"/>
      <c r="I342" s="1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customHeight="1">
      <c r="A343" s="20" t="s">
        <v>362</v>
      </c>
      <c r="B343" s="27"/>
      <c r="C343" s="27"/>
      <c r="D343" s="27"/>
      <c r="E343" s="20"/>
      <c r="F343" s="23"/>
      <c r="G343" s="13"/>
      <c r="H343" s="13"/>
      <c r="I343" s="1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customHeight="1">
      <c r="A344" s="20" t="s">
        <v>363</v>
      </c>
      <c r="B344" s="27"/>
      <c r="C344" s="27"/>
      <c r="D344" s="27"/>
      <c r="E344" s="20"/>
      <c r="F344" s="23"/>
      <c r="G344" s="13"/>
      <c r="H344" s="13"/>
      <c r="I344" s="1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customHeight="1">
      <c r="A345" s="20" t="s">
        <v>364</v>
      </c>
      <c r="B345" s="27"/>
      <c r="C345" s="27"/>
      <c r="D345" s="27"/>
      <c r="E345" s="20"/>
      <c r="F345" s="10"/>
      <c r="G345" s="13"/>
      <c r="H345" s="24"/>
      <c r="I345" s="1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customHeight="1">
      <c r="A346" s="20" t="s">
        <v>365</v>
      </c>
      <c r="B346" s="27"/>
      <c r="C346" s="27"/>
      <c r="D346" s="27"/>
      <c r="E346" s="20"/>
      <c r="F346" s="10"/>
      <c r="G346" s="13"/>
      <c r="H346" s="13"/>
      <c r="I346" s="1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customHeight="1">
      <c r="A347" s="20" t="s">
        <v>366</v>
      </c>
      <c r="B347" s="27"/>
      <c r="C347" s="27"/>
      <c r="D347" s="27"/>
      <c r="E347" s="20"/>
      <c r="F347" s="23"/>
      <c r="G347" s="13"/>
      <c r="H347" s="13"/>
      <c r="I347" s="1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customHeight="1">
      <c r="A348" s="20" t="s">
        <v>367</v>
      </c>
      <c r="B348" s="27"/>
      <c r="C348" s="27"/>
      <c r="D348" s="27"/>
      <c r="E348" s="20"/>
      <c r="F348" s="10"/>
      <c r="G348" s="13"/>
      <c r="H348" s="13"/>
      <c r="I348" s="1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customHeight="1">
      <c r="A349" s="20" t="s">
        <v>368</v>
      </c>
      <c r="B349" s="27"/>
      <c r="C349" s="27"/>
      <c r="D349" s="27"/>
      <c r="E349" s="20"/>
      <c r="F349" s="10"/>
      <c r="G349" s="13"/>
      <c r="H349" s="13"/>
      <c r="I349" s="1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customHeight="1">
      <c r="A350" s="20" t="s">
        <v>369</v>
      </c>
      <c r="B350" s="27"/>
      <c r="C350" s="27"/>
      <c r="D350" s="27"/>
      <c r="E350" s="20"/>
      <c r="F350" s="23"/>
      <c r="G350" s="13"/>
      <c r="H350" s="24"/>
      <c r="I350" s="1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customHeight="1">
      <c r="A351" s="20" t="s">
        <v>370</v>
      </c>
      <c r="B351" s="27"/>
      <c r="C351" s="27"/>
      <c r="D351" s="27"/>
      <c r="E351" s="20"/>
      <c r="F351" s="10"/>
      <c r="G351" s="13"/>
      <c r="H351" s="13"/>
      <c r="I351" s="1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customHeight="1">
      <c r="A352" s="20" t="s">
        <v>371</v>
      </c>
      <c r="B352" s="27"/>
      <c r="C352" s="27"/>
      <c r="D352" s="24"/>
      <c r="E352" s="20"/>
      <c r="F352" s="10"/>
      <c r="G352" s="24"/>
      <c r="H352" s="24"/>
      <c r="I352" s="1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customHeight="1">
      <c r="A353" s="20" t="s">
        <v>372</v>
      </c>
      <c r="B353" s="27"/>
      <c r="C353" s="27"/>
      <c r="D353" s="27"/>
      <c r="E353" s="20"/>
      <c r="F353" s="23"/>
      <c r="G353" s="13"/>
      <c r="H353" s="13"/>
      <c r="I353" s="1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customHeight="1">
      <c r="A354" s="20" t="s">
        <v>373</v>
      </c>
      <c r="B354" s="27"/>
      <c r="C354" s="27"/>
      <c r="D354" s="27"/>
      <c r="E354" s="20"/>
      <c r="F354" s="10"/>
      <c r="G354" s="13"/>
      <c r="H354" s="13"/>
      <c r="I354" s="1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customHeight="1">
      <c r="A355" s="20" t="s">
        <v>374</v>
      </c>
      <c r="B355" s="27"/>
      <c r="C355" s="27"/>
      <c r="D355" s="27"/>
      <c r="E355" s="20"/>
      <c r="F355" s="10"/>
      <c r="G355" s="13"/>
      <c r="H355" s="13"/>
      <c r="I355" s="1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customHeight="1">
      <c r="A356" s="20" t="s">
        <v>375</v>
      </c>
      <c r="B356" s="27"/>
      <c r="C356" s="27"/>
      <c r="D356" s="27"/>
      <c r="E356" s="20"/>
      <c r="F356" s="10"/>
      <c r="G356" s="24"/>
      <c r="H356" s="13"/>
      <c r="I356" s="1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customHeight="1">
      <c r="A357" s="20" t="s">
        <v>376</v>
      </c>
      <c r="B357" s="27"/>
      <c r="C357" s="27"/>
      <c r="D357" s="27"/>
      <c r="E357" s="20"/>
      <c r="F357" s="10"/>
      <c r="G357" s="24"/>
      <c r="H357" s="24"/>
      <c r="I357" s="1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customHeight="1">
      <c r="A358" s="20" t="s">
        <v>377</v>
      </c>
      <c r="B358" s="27"/>
      <c r="C358" s="27"/>
      <c r="D358" s="27"/>
      <c r="E358" s="20"/>
      <c r="F358" s="23"/>
      <c r="G358" s="13"/>
      <c r="H358" s="13"/>
      <c r="I358" s="1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customHeight="1">
      <c r="A359" s="20" t="s">
        <v>378</v>
      </c>
      <c r="B359" s="27"/>
      <c r="C359" s="27"/>
      <c r="D359" s="27"/>
      <c r="E359" s="20"/>
      <c r="F359" s="10"/>
      <c r="G359" s="13"/>
      <c r="H359" s="24"/>
      <c r="I359" s="1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customHeight="1">
      <c r="A360" s="20" t="s">
        <v>379</v>
      </c>
      <c r="B360" s="27"/>
      <c r="C360" s="27"/>
      <c r="D360" s="27"/>
      <c r="E360" s="20"/>
      <c r="F360" s="10"/>
      <c r="G360" s="13"/>
      <c r="H360" s="24"/>
      <c r="I360" s="1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customHeight="1">
      <c r="A361" s="20" t="s">
        <v>380</v>
      </c>
      <c r="B361" s="27"/>
      <c r="C361" s="27"/>
      <c r="D361" s="27"/>
      <c r="E361" s="20"/>
      <c r="F361" s="10"/>
      <c r="G361" s="13"/>
      <c r="H361" s="13"/>
      <c r="I361" s="1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customHeight="1">
      <c r="A362" s="20" t="s">
        <v>381</v>
      </c>
      <c r="B362" s="27"/>
      <c r="C362" s="27"/>
      <c r="D362" s="27"/>
      <c r="E362" s="20"/>
      <c r="F362" s="10"/>
      <c r="G362" s="13"/>
      <c r="H362" s="13"/>
      <c r="I362" s="1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customHeight="1">
      <c r="A363" s="20" t="s">
        <v>382</v>
      </c>
      <c r="B363" s="27"/>
      <c r="C363" s="27"/>
      <c r="D363" s="27"/>
      <c r="E363" s="20"/>
      <c r="F363" s="10"/>
      <c r="G363" s="24"/>
      <c r="H363" s="24"/>
      <c r="I363" s="1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customHeight="1">
      <c r="A364" s="20" t="s">
        <v>383</v>
      </c>
      <c r="B364" s="27"/>
      <c r="C364" s="27"/>
      <c r="D364" s="27"/>
      <c r="E364" s="20"/>
      <c r="F364" s="10"/>
      <c r="G364" s="24"/>
      <c r="H364" s="24"/>
      <c r="I364" s="1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customHeight="1">
      <c r="A365" s="20" t="s">
        <v>384</v>
      </c>
      <c r="B365" s="27"/>
      <c r="C365" s="27"/>
      <c r="D365" s="27"/>
      <c r="E365" s="20"/>
      <c r="F365" s="10"/>
      <c r="G365" s="24"/>
      <c r="H365" s="24"/>
      <c r="I365" s="1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customHeight="1">
      <c r="A366" s="20" t="s">
        <v>385</v>
      </c>
      <c r="B366" s="27"/>
      <c r="C366" s="27"/>
      <c r="D366" s="27"/>
      <c r="E366" s="20"/>
      <c r="F366" s="10"/>
      <c r="G366" s="24"/>
      <c r="H366" s="24"/>
      <c r="I366" s="1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customHeight="1">
      <c r="A367" s="20" t="s">
        <v>386</v>
      </c>
      <c r="B367" s="27"/>
      <c r="C367" s="27"/>
      <c r="D367" s="27"/>
      <c r="E367" s="20"/>
      <c r="F367" s="10"/>
      <c r="G367" s="24"/>
      <c r="H367" s="24"/>
      <c r="I367" s="1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customHeight="1">
      <c r="A368" s="20" t="s">
        <v>387</v>
      </c>
      <c r="B368" s="27"/>
      <c r="C368" s="27"/>
      <c r="D368" s="27"/>
      <c r="E368" s="20"/>
      <c r="F368" s="10"/>
      <c r="G368" s="24"/>
      <c r="H368" s="24"/>
      <c r="I368" s="1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customHeight="1">
      <c r="A369" s="20" t="s">
        <v>388</v>
      </c>
      <c r="B369" s="27"/>
      <c r="C369" s="27"/>
      <c r="D369" s="27"/>
      <c r="E369" s="20"/>
      <c r="F369" s="10"/>
      <c r="G369" s="24"/>
      <c r="H369" s="24"/>
      <c r="I369" s="1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customHeight="1">
      <c r="A370" s="20" t="s">
        <v>389</v>
      </c>
      <c r="B370" s="27"/>
      <c r="C370" s="27"/>
      <c r="D370" s="27"/>
      <c r="E370" s="20"/>
      <c r="F370" s="10"/>
      <c r="G370" s="24"/>
      <c r="H370" s="24"/>
      <c r="I370" s="1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customHeight="1">
      <c r="A371" s="20" t="s">
        <v>390</v>
      </c>
      <c r="B371" s="27"/>
      <c r="C371" s="27"/>
      <c r="D371" s="27"/>
      <c r="E371" s="20"/>
      <c r="F371" s="10"/>
      <c r="G371" s="24"/>
      <c r="H371" s="24"/>
      <c r="I371" s="1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customHeight="1">
      <c r="A372" s="20" t="s">
        <v>391</v>
      </c>
      <c r="B372" s="27"/>
      <c r="C372" s="27"/>
      <c r="D372" s="27"/>
      <c r="E372" s="20"/>
      <c r="F372" s="10"/>
      <c r="G372" s="24"/>
      <c r="H372" s="24"/>
      <c r="I372" s="1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customHeight="1">
      <c r="A373" s="20" t="s">
        <v>392</v>
      </c>
      <c r="B373" s="27"/>
      <c r="C373" s="27"/>
      <c r="D373" s="27"/>
      <c r="E373" s="20"/>
      <c r="F373" s="10"/>
      <c r="G373" s="24"/>
      <c r="H373" s="24"/>
      <c r="I373" s="1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customHeight="1">
      <c r="A374" s="20" t="s">
        <v>393</v>
      </c>
      <c r="B374" s="27"/>
      <c r="C374" s="27"/>
      <c r="D374" s="27"/>
      <c r="E374" s="20"/>
      <c r="F374" s="10"/>
      <c r="G374" s="24"/>
      <c r="H374" s="24"/>
      <c r="I374" s="1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customHeight="1">
      <c r="A375" s="20" t="s">
        <v>394</v>
      </c>
      <c r="B375" s="27"/>
      <c r="C375" s="27"/>
      <c r="D375" s="27"/>
      <c r="E375" s="20"/>
      <c r="F375" s="10"/>
      <c r="G375" s="24"/>
      <c r="H375" s="24"/>
      <c r="I375" s="1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customHeight="1">
      <c r="A376" s="20" t="s">
        <v>395</v>
      </c>
      <c r="B376" s="27"/>
      <c r="C376" s="27"/>
      <c r="D376" s="27"/>
      <c r="E376" s="20"/>
      <c r="F376" s="10"/>
      <c r="G376" s="24"/>
      <c r="H376" s="24"/>
      <c r="I376" s="1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customHeight="1">
      <c r="A377" s="20" t="s">
        <v>396</v>
      </c>
      <c r="B377" s="27"/>
      <c r="C377" s="27"/>
      <c r="D377" s="27"/>
      <c r="E377" s="20"/>
      <c r="F377" s="10"/>
      <c r="G377" s="24"/>
      <c r="H377" s="24"/>
      <c r="I377" s="1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customHeight="1">
      <c r="A378" s="20" t="s">
        <v>397</v>
      </c>
      <c r="B378" s="27"/>
      <c r="C378" s="27"/>
      <c r="D378" s="27"/>
      <c r="E378" s="20"/>
      <c r="F378" s="10"/>
      <c r="G378" s="24"/>
      <c r="H378" s="24"/>
      <c r="I378" s="1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customHeight="1">
      <c r="A379" s="20" t="s">
        <v>398</v>
      </c>
      <c r="B379" s="27"/>
      <c r="C379" s="27"/>
      <c r="D379" s="27"/>
      <c r="E379" s="20"/>
      <c r="F379" s="10"/>
      <c r="G379" s="24"/>
      <c r="H379" s="24"/>
      <c r="I379" s="1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customHeight="1">
      <c r="A380" s="20" t="s">
        <v>399</v>
      </c>
      <c r="B380" s="27"/>
      <c r="C380" s="27"/>
      <c r="D380" s="27"/>
      <c r="E380" s="20"/>
      <c r="F380" s="10"/>
      <c r="G380" s="24"/>
      <c r="H380" s="24"/>
      <c r="I380" s="1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customHeight="1">
      <c r="A381" s="20" t="s">
        <v>400</v>
      </c>
      <c r="B381" s="27"/>
      <c r="C381" s="27"/>
      <c r="D381" s="27"/>
      <c r="E381" s="20"/>
      <c r="F381" s="23"/>
      <c r="G381" s="13"/>
      <c r="H381" s="13"/>
      <c r="I381" s="1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customHeight="1">
      <c r="A382" s="20" t="s">
        <v>401</v>
      </c>
      <c r="B382" s="27"/>
      <c r="C382" s="27"/>
      <c r="D382" s="27"/>
      <c r="E382" s="20"/>
      <c r="F382" s="10"/>
      <c r="G382" s="24"/>
      <c r="H382" s="24"/>
      <c r="I382" s="1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customHeight="1">
      <c r="A383" s="20" t="s">
        <v>402</v>
      </c>
      <c r="B383" s="27"/>
      <c r="C383" s="27"/>
      <c r="D383" s="27"/>
      <c r="E383" s="20"/>
      <c r="F383" s="10"/>
      <c r="G383" s="24"/>
      <c r="H383" s="24"/>
      <c r="I383" s="1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customHeight="1">
      <c r="A384" s="20" t="s">
        <v>403</v>
      </c>
      <c r="B384" s="27"/>
      <c r="C384" s="27"/>
      <c r="D384" s="27"/>
      <c r="E384" s="20"/>
      <c r="F384" s="10"/>
      <c r="G384" s="24"/>
      <c r="H384" s="24"/>
      <c r="I384" s="1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customHeight="1">
      <c r="A385" s="20" t="s">
        <v>404</v>
      </c>
      <c r="B385" s="27"/>
      <c r="C385" s="27"/>
      <c r="D385" s="27"/>
      <c r="E385" s="20"/>
      <c r="F385" s="10"/>
      <c r="G385" s="24"/>
      <c r="H385" s="24"/>
      <c r="I385" s="1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customHeight="1">
      <c r="A386" s="20" t="s">
        <v>405</v>
      </c>
      <c r="B386" s="27"/>
      <c r="C386" s="27"/>
      <c r="D386" s="27"/>
      <c r="E386" s="20"/>
      <c r="F386" s="10"/>
      <c r="G386" s="24"/>
      <c r="H386" s="24"/>
      <c r="I386" s="1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customHeight="1">
      <c r="A387" s="20" t="s">
        <v>406</v>
      </c>
      <c r="B387" s="47"/>
      <c r="C387" s="47"/>
      <c r="D387" s="48"/>
      <c r="E387" s="20"/>
      <c r="F387" s="49"/>
      <c r="G387" s="50"/>
      <c r="H387" s="50"/>
      <c r="I387" s="49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customHeight="1">
      <c r="A388" s="20" t="s">
        <v>407</v>
      </c>
      <c r="B388" s="47"/>
      <c r="C388" s="47"/>
      <c r="D388" s="48"/>
      <c r="E388" s="20"/>
      <c r="F388" s="49"/>
      <c r="G388" s="50"/>
      <c r="H388" s="50"/>
      <c r="I388" s="49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customHeight="1">
      <c r="A389" s="20" t="s">
        <v>408</v>
      </c>
      <c r="B389" s="47"/>
      <c r="C389" s="47"/>
      <c r="D389" s="48"/>
      <c r="E389" s="20"/>
      <c r="F389" s="49"/>
      <c r="G389" s="50"/>
      <c r="H389" s="50"/>
      <c r="I389" s="49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customHeight="1">
      <c r="A390" s="20" t="s">
        <v>409</v>
      </c>
      <c r="B390" s="47"/>
      <c r="C390" s="47"/>
      <c r="D390" s="48"/>
      <c r="E390" s="20"/>
      <c r="F390" s="49"/>
      <c r="G390" s="50"/>
      <c r="H390" s="50"/>
      <c r="I390" s="49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customHeight="1">
      <c r="A391" s="20" t="s">
        <v>410</v>
      </c>
      <c r="B391" s="47"/>
      <c r="C391" s="47"/>
      <c r="D391" s="48"/>
      <c r="E391" s="20"/>
      <c r="F391" s="49"/>
      <c r="G391" s="50"/>
      <c r="H391" s="50"/>
      <c r="I391" s="49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customHeight="1">
      <c r="A392" s="20" t="s">
        <v>411</v>
      </c>
      <c r="B392" s="47"/>
      <c r="C392" s="47"/>
      <c r="D392" s="48"/>
      <c r="E392" s="20"/>
      <c r="F392" s="49"/>
      <c r="G392" s="50"/>
      <c r="H392" s="50"/>
      <c r="I392" s="49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customHeight="1">
      <c r="A393" s="20" t="s">
        <v>412</v>
      </c>
      <c r="B393" s="47"/>
      <c r="C393" s="47"/>
      <c r="D393" s="48"/>
      <c r="E393" s="20"/>
      <c r="F393" s="49"/>
      <c r="G393" s="50"/>
      <c r="H393" s="50"/>
      <c r="I393" s="49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customHeight="1">
      <c r="A394" s="20" t="s">
        <v>413</v>
      </c>
      <c r="B394" s="47"/>
      <c r="C394" s="47"/>
      <c r="D394" s="48"/>
      <c r="E394" s="20"/>
      <c r="F394" s="49"/>
      <c r="G394" s="50"/>
      <c r="H394" s="50"/>
      <c r="I394" s="49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customHeight="1">
      <c r="A395" s="20" t="s">
        <v>414</v>
      </c>
      <c r="B395" s="47"/>
      <c r="C395" s="47"/>
      <c r="D395" s="48"/>
      <c r="E395" s="20"/>
      <c r="F395" s="49"/>
      <c r="G395" s="50"/>
      <c r="H395" s="50"/>
      <c r="I395" s="49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customHeight="1">
      <c r="A396" s="20" t="s">
        <v>415</v>
      </c>
      <c r="B396" s="47"/>
      <c r="C396" s="47"/>
      <c r="D396" s="48"/>
      <c r="E396" s="20"/>
      <c r="F396" s="49"/>
      <c r="G396" s="50"/>
      <c r="H396" s="50"/>
      <c r="I396" s="49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customHeight="1">
      <c r="A397" s="20" t="s">
        <v>416</v>
      </c>
      <c r="B397" s="47"/>
      <c r="C397" s="47"/>
      <c r="D397" s="48"/>
      <c r="E397" s="20"/>
      <c r="F397" s="49"/>
      <c r="G397" s="50"/>
      <c r="H397" s="50"/>
      <c r="I397" s="49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customHeight="1">
      <c r="A398" s="20" t="s">
        <v>417</v>
      </c>
      <c r="B398" s="47"/>
      <c r="C398" s="47"/>
      <c r="D398" s="48"/>
      <c r="E398" s="20"/>
      <c r="F398" s="49"/>
      <c r="G398" s="50"/>
      <c r="H398" s="50"/>
      <c r="I398" s="49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customHeight="1">
      <c r="A399" s="20" t="s">
        <v>418</v>
      </c>
      <c r="B399" s="47"/>
      <c r="C399" s="47"/>
      <c r="D399" s="48"/>
      <c r="E399" s="20"/>
      <c r="F399" s="49"/>
      <c r="G399" s="50"/>
      <c r="H399" s="50"/>
      <c r="I399" s="49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customHeight="1">
      <c r="A400" s="20" t="s">
        <v>419</v>
      </c>
      <c r="B400" s="47"/>
      <c r="C400" s="47"/>
      <c r="D400" s="48"/>
      <c r="E400" s="20"/>
      <c r="F400" s="49"/>
      <c r="G400" s="50"/>
      <c r="H400" s="50"/>
      <c r="I400" s="49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customHeight="1">
      <c r="A401" s="20" t="s">
        <v>420</v>
      </c>
      <c r="B401" s="47"/>
      <c r="C401" s="47"/>
      <c r="D401" s="48"/>
      <c r="E401" s="20"/>
      <c r="F401" s="49"/>
      <c r="G401" s="50"/>
      <c r="H401" s="50"/>
      <c r="I401" s="49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customHeight="1">
      <c r="A402" s="20" t="s">
        <v>421</v>
      </c>
      <c r="B402" s="47"/>
      <c r="C402" s="47"/>
      <c r="D402" s="48"/>
      <c r="E402" s="20"/>
      <c r="F402" s="49"/>
      <c r="G402" s="50"/>
      <c r="H402" s="50"/>
      <c r="I402" s="49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customHeight="1">
      <c r="A403" s="20" t="s">
        <v>422</v>
      </c>
      <c r="B403" s="47"/>
      <c r="C403" s="47"/>
      <c r="D403" s="48"/>
      <c r="E403" s="20"/>
      <c r="F403" s="49"/>
      <c r="G403" s="50"/>
      <c r="H403" s="50"/>
      <c r="I403" s="49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customHeight="1">
      <c r="A404" s="20" t="s">
        <v>423</v>
      </c>
      <c r="B404" s="47"/>
      <c r="C404" s="47"/>
      <c r="D404" s="48"/>
      <c r="E404" s="20"/>
      <c r="F404" s="49"/>
      <c r="G404" s="50"/>
      <c r="H404" s="50"/>
      <c r="I404" s="49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customHeight="1">
      <c r="A405" s="20" t="s">
        <v>424</v>
      </c>
      <c r="B405" s="47"/>
      <c r="C405" s="47"/>
      <c r="D405" s="48"/>
      <c r="E405" s="20"/>
      <c r="F405" s="49"/>
      <c r="G405" s="50"/>
      <c r="H405" s="50"/>
      <c r="I405" s="49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customHeight="1">
      <c r="A406" s="20" t="s">
        <v>425</v>
      </c>
      <c r="B406" s="47"/>
      <c r="C406" s="47"/>
      <c r="D406" s="48"/>
      <c r="E406" s="20"/>
      <c r="F406" s="49"/>
      <c r="G406" s="50"/>
      <c r="H406" s="50"/>
      <c r="I406" s="49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customHeight="1">
      <c r="A407" s="51"/>
      <c r="B407" s="52"/>
      <c r="C407" s="52"/>
      <c r="D407" s="53"/>
      <c r="E407" s="20"/>
      <c r="F407" s="54"/>
      <c r="G407" s="55"/>
      <c r="H407" s="55"/>
      <c r="I407" s="54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customHeight="1">
      <c r="A408" s="51"/>
      <c r="B408" s="52"/>
      <c r="C408" s="52"/>
      <c r="D408" s="53"/>
      <c r="E408" s="20"/>
      <c r="F408" s="54"/>
      <c r="G408" s="55"/>
      <c r="H408" s="55"/>
      <c r="I408" s="54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customHeight="1">
      <c r="A409" s="51"/>
      <c r="B409" s="52"/>
      <c r="C409" s="52"/>
      <c r="D409" s="53"/>
      <c r="E409" s="20"/>
      <c r="F409" s="54"/>
      <c r="G409" s="55"/>
      <c r="H409" s="55"/>
      <c r="I409" s="54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customHeight="1">
      <c r="A410" s="51"/>
      <c r="B410" s="52"/>
      <c r="C410" s="52"/>
      <c r="D410" s="53"/>
      <c r="E410" s="20"/>
      <c r="F410" s="54"/>
      <c r="G410" s="55"/>
      <c r="H410" s="55"/>
      <c r="I410" s="54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customHeight="1">
      <c r="A411" s="51"/>
      <c r="B411" s="52"/>
      <c r="C411" s="52"/>
      <c r="D411" s="53"/>
      <c r="E411" s="20"/>
      <c r="F411" s="54"/>
      <c r="G411" s="55"/>
      <c r="H411" s="55"/>
      <c r="I411" s="54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customHeight="1">
      <c r="A412" s="51"/>
      <c r="B412" s="52"/>
      <c r="C412" s="52"/>
      <c r="D412" s="53"/>
      <c r="E412" s="20"/>
      <c r="F412" s="54"/>
      <c r="G412" s="55"/>
      <c r="H412" s="55"/>
      <c r="I412" s="54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customHeight="1">
      <c r="A413" s="51"/>
      <c r="B413" s="52"/>
      <c r="C413" s="52"/>
      <c r="D413" s="53"/>
      <c r="E413" s="20"/>
      <c r="F413" s="54"/>
      <c r="G413" s="55"/>
      <c r="H413" s="55"/>
      <c r="I413" s="54"/>
    </row>
    <row r="414" ht="22.5" customHeight="1">
      <c r="A414" s="51"/>
      <c r="B414" s="52"/>
      <c r="C414" s="52"/>
      <c r="D414" s="53"/>
      <c r="E414" s="20"/>
      <c r="F414" s="54"/>
      <c r="G414" s="55"/>
      <c r="H414" s="55"/>
      <c r="I414" s="54"/>
    </row>
    <row r="415" ht="22.5" customHeight="1">
      <c r="A415" s="51"/>
      <c r="B415" s="52"/>
      <c r="C415" s="52"/>
      <c r="D415" s="53"/>
      <c r="E415" s="20"/>
      <c r="F415" s="54"/>
      <c r="G415" s="55"/>
      <c r="H415" s="55"/>
      <c r="I415" s="54"/>
    </row>
    <row r="416" ht="22.5" customHeight="1">
      <c r="A416" s="51"/>
      <c r="B416" s="52"/>
      <c r="C416" s="52"/>
      <c r="D416" s="53"/>
      <c r="E416" s="20"/>
      <c r="F416" s="54"/>
      <c r="G416" s="55"/>
      <c r="H416" s="55"/>
      <c r="I416" s="54"/>
    </row>
    <row r="417" ht="22.5" customHeight="1">
      <c r="A417" s="51"/>
      <c r="B417" s="52"/>
      <c r="C417" s="52"/>
      <c r="D417" s="53"/>
      <c r="E417" s="20"/>
      <c r="F417" s="54"/>
      <c r="G417" s="55"/>
      <c r="H417" s="55"/>
      <c r="I417" s="54"/>
    </row>
    <row r="418" ht="22.5" customHeight="1">
      <c r="A418" s="51"/>
      <c r="B418" s="52"/>
      <c r="C418" s="52"/>
      <c r="D418" s="53"/>
      <c r="E418" s="20"/>
      <c r="F418" s="54"/>
      <c r="G418" s="55"/>
      <c r="H418" s="55"/>
      <c r="I418" s="54"/>
    </row>
    <row r="419" ht="22.5" customHeight="1">
      <c r="A419" s="51"/>
      <c r="B419" s="52"/>
      <c r="C419" s="52"/>
      <c r="D419" s="53"/>
      <c r="E419" s="20"/>
      <c r="F419" s="54"/>
      <c r="G419" s="55"/>
      <c r="H419" s="55"/>
      <c r="I419" s="54"/>
    </row>
    <row r="420" ht="22.5" customHeight="1">
      <c r="A420" s="51"/>
      <c r="B420" s="52"/>
      <c r="C420" s="52"/>
      <c r="D420" s="53"/>
      <c r="E420" s="20"/>
      <c r="F420" s="54"/>
      <c r="G420" s="55"/>
      <c r="H420" s="55"/>
      <c r="I420" s="54"/>
    </row>
    <row r="421" ht="22.5" customHeight="1">
      <c r="A421" s="51"/>
      <c r="B421" s="52"/>
      <c r="C421" s="52"/>
      <c r="D421" s="53"/>
      <c r="E421" s="20"/>
      <c r="F421" s="54"/>
      <c r="G421" s="55"/>
      <c r="H421" s="55"/>
      <c r="I421" s="54"/>
    </row>
    <row r="422" ht="22.5" customHeight="1">
      <c r="A422" s="51"/>
      <c r="B422" s="52"/>
      <c r="C422" s="52"/>
      <c r="D422" s="53"/>
      <c r="E422" s="20"/>
      <c r="F422" s="54"/>
      <c r="G422" s="55"/>
      <c r="H422" s="55"/>
      <c r="I422" s="54"/>
    </row>
    <row r="423" ht="22.5" customHeight="1">
      <c r="A423" s="51"/>
      <c r="B423" s="52"/>
      <c r="C423" s="52"/>
      <c r="D423" s="53"/>
      <c r="E423" s="20"/>
      <c r="F423" s="54"/>
      <c r="G423" s="55"/>
      <c r="H423" s="55"/>
      <c r="I423" s="54"/>
    </row>
    <row r="424" ht="22.5" customHeight="1">
      <c r="A424" s="51"/>
      <c r="B424" s="52"/>
      <c r="C424" s="52"/>
      <c r="D424" s="53"/>
      <c r="E424" s="20"/>
      <c r="F424" s="54"/>
      <c r="G424" s="55"/>
      <c r="H424" s="55"/>
      <c r="I424" s="54"/>
    </row>
    <row r="425" ht="22.5" customHeight="1">
      <c r="A425" s="51"/>
      <c r="B425" s="52"/>
      <c r="C425" s="52"/>
      <c r="D425" s="53"/>
      <c r="E425" s="20"/>
      <c r="F425" s="54"/>
      <c r="G425" s="55"/>
      <c r="H425" s="55"/>
      <c r="I425" s="54"/>
    </row>
    <row r="426" ht="22.5" customHeight="1">
      <c r="A426" s="51"/>
      <c r="B426" s="52"/>
      <c r="C426" s="52"/>
      <c r="D426" s="53"/>
      <c r="E426" s="20"/>
      <c r="F426" s="54"/>
      <c r="G426" s="55"/>
      <c r="H426" s="55"/>
      <c r="I426" s="54"/>
    </row>
    <row r="427" ht="22.5" customHeight="1">
      <c r="A427" s="51"/>
      <c r="B427" s="52"/>
      <c r="C427" s="52"/>
      <c r="D427" s="53"/>
      <c r="E427" s="20"/>
      <c r="F427" s="54"/>
      <c r="G427" s="55"/>
      <c r="H427" s="55"/>
      <c r="I427" s="54"/>
    </row>
    <row r="428" ht="22.5" customHeight="1">
      <c r="A428" s="51"/>
      <c r="B428" s="52"/>
      <c r="C428" s="52"/>
      <c r="D428" s="53"/>
      <c r="E428" s="20"/>
      <c r="F428" s="54"/>
      <c r="G428" s="55"/>
      <c r="H428" s="55"/>
      <c r="I428" s="54"/>
    </row>
    <row r="429" ht="22.5" customHeight="1">
      <c r="A429" s="51"/>
      <c r="B429" s="52"/>
      <c r="C429" s="52"/>
      <c r="D429" s="53"/>
      <c r="E429" s="20"/>
      <c r="F429" s="54"/>
      <c r="G429" s="55"/>
      <c r="H429" s="55"/>
      <c r="I429" s="54"/>
    </row>
    <row r="430" ht="22.5" customHeight="1">
      <c r="A430" s="51"/>
      <c r="B430" s="52"/>
      <c r="C430" s="52"/>
      <c r="D430" s="53"/>
      <c r="E430" s="20"/>
      <c r="F430" s="54"/>
      <c r="G430" s="55"/>
      <c r="H430" s="55"/>
      <c r="I430" s="54"/>
    </row>
    <row r="431" ht="22.5" customHeight="1">
      <c r="A431" s="51"/>
      <c r="B431" s="52"/>
      <c r="C431" s="52"/>
      <c r="D431" s="53"/>
      <c r="E431" s="20"/>
      <c r="F431" s="54"/>
      <c r="G431" s="55"/>
      <c r="H431" s="55"/>
      <c r="I431" s="54"/>
    </row>
    <row r="432" ht="22.5" customHeight="1">
      <c r="A432" s="51"/>
      <c r="B432" s="52"/>
      <c r="C432" s="52"/>
      <c r="D432" s="53"/>
      <c r="E432" s="20"/>
      <c r="F432" s="54"/>
      <c r="G432" s="55"/>
      <c r="H432" s="55"/>
      <c r="I432" s="54"/>
    </row>
    <row r="433" ht="22.5" customHeight="1">
      <c r="A433" s="51"/>
      <c r="B433" s="52"/>
      <c r="C433" s="52"/>
      <c r="D433" s="53"/>
      <c r="E433" s="20"/>
      <c r="F433" s="54"/>
      <c r="G433" s="55"/>
      <c r="H433" s="55"/>
      <c r="I433" s="54"/>
    </row>
    <row r="434" ht="22.5" customHeight="1">
      <c r="A434" s="51"/>
      <c r="B434" s="52"/>
      <c r="C434" s="52"/>
      <c r="D434" s="53"/>
      <c r="E434" s="20"/>
      <c r="F434" s="54"/>
      <c r="G434" s="55"/>
      <c r="H434" s="55"/>
      <c r="I434" s="54"/>
    </row>
    <row r="435" ht="22.5" customHeight="1">
      <c r="A435" s="51"/>
      <c r="B435" s="52"/>
      <c r="C435" s="52"/>
      <c r="D435" s="53"/>
      <c r="E435" s="20"/>
      <c r="F435" s="54"/>
      <c r="G435" s="55"/>
      <c r="H435" s="55"/>
      <c r="I435" s="54"/>
    </row>
    <row r="436" ht="22.5" customHeight="1">
      <c r="A436" s="51"/>
      <c r="B436" s="52"/>
      <c r="C436" s="52"/>
      <c r="D436" s="53"/>
      <c r="E436" s="20"/>
      <c r="F436" s="54"/>
      <c r="G436" s="55"/>
      <c r="H436" s="55"/>
      <c r="I436" s="54"/>
    </row>
    <row r="437" ht="22.5" customHeight="1">
      <c r="A437" s="51"/>
      <c r="B437" s="52"/>
      <c r="C437" s="52"/>
      <c r="D437" s="53"/>
      <c r="E437" s="20"/>
      <c r="F437" s="54"/>
      <c r="G437" s="55"/>
      <c r="H437" s="55"/>
      <c r="I437" s="54"/>
    </row>
    <row r="438" ht="22.5" customHeight="1">
      <c r="A438" s="51"/>
      <c r="B438" s="52"/>
      <c r="C438" s="52"/>
      <c r="D438" s="53"/>
      <c r="E438" s="20"/>
      <c r="F438" s="54"/>
      <c r="G438" s="55"/>
      <c r="H438" s="55"/>
      <c r="I438" s="54"/>
    </row>
    <row r="439" ht="22.5" customHeight="1">
      <c r="A439" s="51"/>
      <c r="B439" s="52"/>
      <c r="C439" s="52"/>
      <c r="D439" s="53"/>
      <c r="E439" s="20"/>
      <c r="F439" s="54"/>
      <c r="G439" s="55"/>
      <c r="H439" s="55"/>
      <c r="I439" s="54"/>
    </row>
    <row r="440" ht="22.5" customHeight="1">
      <c r="A440" s="51"/>
      <c r="B440" s="52"/>
      <c r="C440" s="52"/>
      <c r="D440" s="53"/>
      <c r="E440" s="20"/>
      <c r="F440" s="54"/>
      <c r="G440" s="55"/>
      <c r="H440" s="55"/>
      <c r="I440" s="54"/>
    </row>
    <row r="441" ht="22.5" customHeight="1">
      <c r="A441" s="51"/>
      <c r="B441" s="52"/>
      <c r="C441" s="52"/>
      <c r="D441" s="53"/>
      <c r="E441" s="20"/>
      <c r="F441" s="54"/>
      <c r="G441" s="55"/>
      <c r="H441" s="55"/>
      <c r="I441" s="54"/>
    </row>
    <row r="442" ht="22.5" customHeight="1">
      <c r="A442" s="51"/>
      <c r="B442" s="52"/>
      <c r="C442" s="52"/>
      <c r="D442" s="53"/>
      <c r="E442" s="20"/>
      <c r="F442" s="54"/>
      <c r="G442" s="55"/>
      <c r="H442" s="55"/>
      <c r="I442" s="54"/>
    </row>
    <row r="443" ht="22.5" customHeight="1">
      <c r="A443" s="51"/>
      <c r="B443" s="52"/>
      <c r="C443" s="52"/>
      <c r="D443" s="53"/>
      <c r="E443" s="20"/>
      <c r="F443" s="54"/>
      <c r="G443" s="55"/>
      <c r="H443" s="55"/>
      <c r="I443" s="54"/>
    </row>
    <row r="444" ht="22.5" customHeight="1">
      <c r="A444" s="51"/>
      <c r="B444" s="52"/>
      <c r="C444" s="52"/>
      <c r="D444" s="53"/>
      <c r="E444" s="20"/>
      <c r="F444" s="54"/>
      <c r="G444" s="55"/>
      <c r="H444" s="55"/>
      <c r="I444" s="54"/>
    </row>
    <row r="445" ht="22.5" customHeight="1">
      <c r="A445" s="51"/>
      <c r="B445" s="52"/>
      <c r="C445" s="52"/>
      <c r="D445" s="53"/>
      <c r="E445" s="20"/>
      <c r="F445" s="54"/>
      <c r="G445" s="55"/>
      <c r="H445" s="55"/>
      <c r="I445" s="54"/>
    </row>
    <row r="446" ht="22.5" customHeight="1">
      <c r="A446" s="51"/>
      <c r="B446" s="52"/>
      <c r="C446" s="52"/>
      <c r="D446" s="53"/>
      <c r="E446" s="20"/>
      <c r="F446" s="54"/>
      <c r="G446" s="55"/>
      <c r="H446" s="55"/>
      <c r="I446" s="54"/>
    </row>
    <row r="447" ht="22.5" customHeight="1">
      <c r="A447" s="51"/>
      <c r="B447" s="52"/>
      <c r="C447" s="52"/>
      <c r="D447" s="53"/>
      <c r="E447" s="20"/>
      <c r="F447" s="54"/>
      <c r="G447" s="55"/>
      <c r="H447" s="55"/>
      <c r="I447" s="54"/>
    </row>
    <row r="448" ht="22.5" customHeight="1">
      <c r="A448" s="51"/>
      <c r="B448" s="52"/>
      <c r="C448" s="52"/>
      <c r="D448" s="53"/>
      <c r="E448" s="20"/>
      <c r="F448" s="54"/>
      <c r="G448" s="55"/>
      <c r="H448" s="55"/>
      <c r="I448" s="54"/>
    </row>
    <row r="449" ht="22.5" customHeight="1">
      <c r="A449" s="51"/>
      <c r="B449" s="52"/>
      <c r="C449" s="52"/>
      <c r="D449" s="53"/>
      <c r="E449" s="20"/>
      <c r="F449" s="54"/>
      <c r="G449" s="55"/>
      <c r="H449" s="55"/>
      <c r="I449" s="54"/>
    </row>
    <row r="450" ht="22.5" customHeight="1">
      <c r="A450" s="51"/>
      <c r="B450" s="52"/>
      <c r="C450" s="52"/>
      <c r="D450" s="53"/>
      <c r="E450" s="20"/>
      <c r="F450" s="54"/>
      <c r="G450" s="55"/>
      <c r="H450" s="55"/>
      <c r="I450" s="54"/>
    </row>
    <row r="451" ht="22.5" customHeight="1">
      <c r="A451" s="51"/>
      <c r="B451" s="52"/>
      <c r="C451" s="52"/>
      <c r="D451" s="53"/>
      <c r="E451" s="20"/>
      <c r="F451" s="54"/>
      <c r="G451" s="55"/>
      <c r="H451" s="55"/>
      <c r="I451" s="54"/>
    </row>
    <row r="452" ht="22.5" customHeight="1">
      <c r="A452" s="51"/>
      <c r="B452" s="52"/>
      <c r="C452" s="52"/>
      <c r="D452" s="53"/>
      <c r="E452" s="20"/>
      <c r="F452" s="54"/>
      <c r="G452" s="55"/>
      <c r="H452" s="55"/>
      <c r="I452" s="54"/>
    </row>
    <row r="453" ht="22.5" customHeight="1">
      <c r="A453" s="51"/>
      <c r="B453" s="52"/>
      <c r="C453" s="52"/>
      <c r="D453" s="53"/>
      <c r="E453" s="20"/>
      <c r="F453" s="54"/>
      <c r="G453" s="55"/>
      <c r="H453" s="55"/>
      <c r="I453" s="54"/>
    </row>
    <row r="454" ht="22.5" customHeight="1">
      <c r="A454" s="51"/>
      <c r="B454" s="52"/>
      <c r="C454" s="52"/>
      <c r="D454" s="53"/>
      <c r="E454" s="20"/>
      <c r="F454" s="54"/>
      <c r="G454" s="55"/>
      <c r="H454" s="55"/>
      <c r="I454" s="54"/>
    </row>
    <row r="455" ht="22.5" customHeight="1">
      <c r="A455" s="51"/>
      <c r="B455" s="52"/>
      <c r="C455" s="52"/>
      <c r="D455" s="53"/>
      <c r="E455" s="20"/>
      <c r="F455" s="54"/>
      <c r="G455" s="55"/>
      <c r="H455" s="55"/>
      <c r="I455" s="54"/>
    </row>
    <row r="456" ht="22.5" customHeight="1">
      <c r="A456" s="51"/>
      <c r="B456" s="52"/>
      <c r="C456" s="52"/>
      <c r="D456" s="53"/>
      <c r="E456" s="20"/>
      <c r="F456" s="54"/>
      <c r="G456" s="55"/>
      <c r="H456" s="55"/>
      <c r="I456" s="54"/>
    </row>
    <row r="457" ht="22.5" customHeight="1">
      <c r="A457" s="51"/>
      <c r="B457" s="52"/>
      <c r="C457" s="52"/>
      <c r="D457" s="53"/>
      <c r="E457" s="20"/>
      <c r="F457" s="54"/>
      <c r="G457" s="55"/>
      <c r="H457" s="55"/>
      <c r="I457" s="54"/>
    </row>
    <row r="458" ht="22.5" customHeight="1">
      <c r="A458" s="51"/>
      <c r="B458" s="52"/>
      <c r="C458" s="52"/>
      <c r="D458" s="53"/>
      <c r="E458" s="20"/>
      <c r="F458" s="54"/>
      <c r="G458" s="55"/>
      <c r="H458" s="55"/>
      <c r="I458" s="54"/>
    </row>
    <row r="459" ht="22.5" customHeight="1">
      <c r="A459" s="51"/>
      <c r="B459" s="52"/>
      <c r="C459" s="52"/>
      <c r="D459" s="53"/>
      <c r="E459" s="20"/>
      <c r="F459" s="54"/>
      <c r="G459" s="55"/>
      <c r="H459" s="55"/>
      <c r="I459" s="54"/>
    </row>
    <row r="460" ht="22.5" customHeight="1">
      <c r="A460" s="51"/>
      <c r="B460" s="52"/>
      <c r="C460" s="52"/>
      <c r="D460" s="53"/>
      <c r="E460" s="20"/>
      <c r="F460" s="54"/>
      <c r="G460" s="55"/>
      <c r="H460" s="55"/>
      <c r="I460" s="54"/>
    </row>
    <row r="461" ht="22.5" customHeight="1">
      <c r="A461" s="51"/>
      <c r="B461" s="52"/>
      <c r="C461" s="52"/>
      <c r="D461" s="53"/>
      <c r="E461" s="20"/>
      <c r="F461" s="54"/>
      <c r="G461" s="55"/>
      <c r="H461" s="55"/>
      <c r="I461" s="54"/>
    </row>
    <row r="462" ht="22.5" customHeight="1">
      <c r="A462" s="51"/>
      <c r="B462" s="52"/>
      <c r="C462" s="52"/>
      <c r="D462" s="53"/>
      <c r="E462" s="20"/>
      <c r="F462" s="54"/>
      <c r="G462" s="55"/>
      <c r="H462" s="55"/>
      <c r="I462" s="54"/>
    </row>
    <row r="463" ht="22.5" customHeight="1">
      <c r="A463" s="51"/>
      <c r="B463" s="52"/>
      <c r="C463" s="52"/>
      <c r="D463" s="53"/>
      <c r="E463" s="20"/>
      <c r="F463" s="54"/>
      <c r="G463" s="55"/>
      <c r="H463" s="55"/>
      <c r="I463" s="54"/>
    </row>
    <row r="464" ht="22.5" customHeight="1">
      <c r="A464" s="51"/>
      <c r="B464" s="52"/>
      <c r="C464" s="52"/>
      <c r="D464" s="53"/>
      <c r="E464" s="20"/>
      <c r="F464" s="54"/>
      <c r="G464" s="55"/>
      <c r="H464" s="55"/>
      <c r="I464" s="54"/>
    </row>
    <row r="465" ht="22.5" customHeight="1">
      <c r="A465" s="51"/>
      <c r="B465" s="52"/>
      <c r="C465" s="52"/>
      <c r="D465" s="53"/>
      <c r="E465" s="20"/>
      <c r="F465" s="54"/>
      <c r="G465" s="55"/>
      <c r="H465" s="55"/>
      <c r="I465" s="54"/>
    </row>
    <row r="466" ht="22.5" customHeight="1">
      <c r="A466" s="51"/>
      <c r="B466" s="52"/>
      <c r="C466" s="52"/>
      <c r="D466" s="53"/>
      <c r="E466" s="20"/>
      <c r="F466" s="54"/>
      <c r="G466" s="55"/>
      <c r="H466" s="55"/>
      <c r="I466" s="54"/>
    </row>
  </sheetData>
  <dataValidations>
    <dataValidation type="list" allowBlank="1" sqref="G2:G466">
      <formula1>"リード,失注,提案,獲得,進行中,課題確認,アクション待ち,協業先"</formula1>
    </dataValidation>
    <dataValidation type="list" allowBlank="1" sqref="H2:H466">
      <formula1>"底,高,中"</formula1>
    </dataValidation>
    <dataValidation allowBlank="1" showDropDown="1" sqref="A2:A466"/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IFERROR(__xludf.DUMMYFUNCTION("importrange("""")"),"#N/A")</f>
        <v>#N/A</v>
      </c>
    </row>
  </sheetData>
  <drawing r:id="rId1"/>
</worksheet>
</file>