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P7" i="1"/>
  <c r="N7" i="1"/>
  <c r="L7" i="1"/>
  <c r="J7" i="1"/>
  <c r="P6" i="1"/>
  <c r="N6" i="1"/>
  <c r="L6" i="1"/>
  <c r="J6" i="1"/>
  <c r="P5" i="1"/>
  <c r="N5" i="1"/>
  <c r="L5" i="1"/>
  <c r="J5" i="1"/>
  <c r="P4" i="1"/>
  <c r="N4" i="1"/>
  <c r="L4" i="1"/>
  <c r="J4" i="1"/>
  <c r="P3" i="1"/>
  <c r="N3" i="1"/>
  <c r="L3" i="1"/>
  <c r="J3" i="1"/>
  <c r="F3" i="1"/>
  <c r="F4" i="1" s="1"/>
  <c r="F5" i="1" s="1"/>
  <c r="F6" i="1" s="1"/>
  <c r="F7" i="1" s="1"/>
  <c r="F8" i="1" s="1"/>
  <c r="E3" i="1"/>
  <c r="E4" i="1" s="1"/>
  <c r="E5" i="1" s="1"/>
  <c r="E6" i="1" s="1"/>
  <c r="E7" i="1" s="1"/>
  <c r="E8" i="1" s="1"/>
  <c r="B3" i="1"/>
  <c r="B4" i="1" s="1"/>
  <c r="B5" i="1" s="1"/>
  <c r="B6" i="1" s="1"/>
  <c r="B7" i="1" s="1"/>
  <c r="B8" i="1" s="1"/>
  <c r="A3" i="1"/>
  <c r="A4" i="1" s="1"/>
  <c r="A5" i="1" s="1"/>
  <c r="A6" i="1" s="1"/>
  <c r="A7" i="1" s="1"/>
  <c r="A8" i="1" s="1"/>
  <c r="P2" i="1"/>
  <c r="N2" i="1"/>
  <c r="L2" i="1"/>
  <c r="J2" i="1"/>
  <c r="F2" i="1"/>
  <c r="E2" i="1"/>
  <c r="D2" i="1"/>
  <c r="D3" i="1" s="1"/>
  <c r="D4" i="1" s="1"/>
  <c r="D5" i="1" s="1"/>
  <c r="D6" i="1" s="1"/>
  <c r="D7" i="1" s="1"/>
  <c r="D8" i="1" s="1"/>
  <c r="C2" i="1"/>
  <c r="C3" i="1" s="1"/>
  <c r="C4" i="1" s="1"/>
  <c r="C5" i="1" s="1"/>
  <c r="C6" i="1" s="1"/>
  <c r="C7" i="1" s="1"/>
  <c r="C8" i="1" s="1"/>
  <c r="B2" i="1"/>
  <c r="A2" i="1"/>
  <c r="P13" i="6"/>
  <c r="P12" i="6"/>
  <c r="P11" i="6"/>
  <c r="P10" i="6"/>
  <c r="P9" i="6"/>
  <c r="P8" i="6"/>
  <c r="P7" i="6"/>
  <c r="P6" i="6"/>
  <c r="P5" i="6"/>
  <c r="P4" i="6"/>
  <c r="P3" i="6"/>
  <c r="P2" i="6"/>
</calcChain>
</file>

<file path=xl/sharedStrings.xml><?xml version="1.0" encoding="utf-8"?>
<sst xmlns="http://schemas.openxmlformats.org/spreadsheetml/2006/main" count="2359" uniqueCount="1233">
  <si>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</si>
  <si>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</si>
  <si>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</si>
  <si>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</si>
  <si>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</si>
  <si>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</si>
  <si>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</si>
  <si>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</si>
  <si>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</si>
  <si>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</si>
  <si>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</si>
  <si>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</si>
  <si>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</si>
  <si>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</si>
  <si>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</si>
  <si>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</si>
  <si>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</si>
  <si>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</si>
  <si>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</si>
  <si>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</si>
  <si>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</si>
  <si>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</si>
  <si>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</si>
  <si>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</si>
  <si>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</si>
  <si>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</si>
  <si>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</si>
  <si>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</si>
  <si>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</si>
  <si>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</si>
  <si>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</si>
  <si>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</si>
  <si>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</si>
  <si>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</si>
  <si>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</si>
  <si>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</si>
  <si>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</si>
  <si>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</si>
  <si>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</si>
  <si>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</si>
  <si>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</si>
  <si>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</si>
  <si>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</si>
  <si>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</si>
  <si>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</si>
  <si>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</si>
  <si>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</si>
  <si>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</si>
  <si>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</si>
  <si>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</si>
  <si>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</si>
  <si>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</si>
  <si>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</si>
  <si>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</si>
  <si>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</si>
  <si>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</si>
  <si>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</si>
  <si>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</si>
  <si>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</si>
  <si>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</si>
  <si>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</si>
  <si>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</si>
  <si>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</si>
  <si>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</si>
  <si>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</si>
  <si>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</si>
  <si>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</si>
  <si>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</si>
  <si>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</si>
  <si>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</si>
  <si>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</si>
  <si>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</si>
  <si>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</si>
  <si>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</si>
  <si>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</si>
  <si>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</si>
  <si>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</si>
  <si>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</si>
  <si>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</si>
  <si>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</si>
  <si>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</si>
  <si>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</si>
  <si>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</si>
  <si>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</si>
  <si>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</si>
  <si>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</si>
  <si>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</si>
  <si>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</si>
  <si>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</si>
  <si>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</si>
  <si>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</si>
  <si>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</si>
  <si>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</si>
  <si>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</si>
  <si>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</si>
  <si>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</si>
  <si>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</si>
  <si>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</si>
  <si>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</si>
  <si>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</si>
  <si>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</si>
  <si>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</si>
  <si>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</si>
  <si>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</si>
  <si>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</si>
  <si>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</si>
  <si>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</si>
  <si>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</si>
  <si>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</si>
  <si>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</si>
  <si>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</si>
  <si>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</si>
  <si>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</si>
  <si>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</si>
  <si>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</si>
  <si>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</si>
  <si>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</si>
  <si>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</si>
  <si>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</si>
  <si>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</si>
  <si>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</si>
  <si>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</si>
  <si>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</si>
  <si>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</si>
  <si>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</si>
  <si>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</si>
  <si>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</si>
  <si>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</si>
  <si>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</si>
  <si>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</si>
  <si>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</si>
  <si>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</si>
  <si>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</si>
  <si>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</si>
  <si>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</si>
  <si>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</si>
  <si>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</si>
  <si>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</si>
  <si>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</si>
  <si>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</si>
  <si>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</si>
  <si>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</si>
  <si>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</si>
  <si>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</si>
  <si>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</si>
  <si>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</si>
  <si>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</si>
  <si>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</si>
  <si>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</si>
  <si>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</si>
  <si>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</si>
  <si>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</si>
  <si>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</si>
  <si>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</si>
  <si>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</si>
  <si>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</si>
  <si>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</si>
  <si>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</si>
  <si>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</si>
  <si>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</si>
  <si>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</si>
  <si>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</si>
  <si>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</si>
  <si>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</si>
  <si>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</si>
  <si>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</si>
  <si>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</si>
  <si>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</si>
  <si>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</si>
  <si>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</si>
  <si>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</si>
  <si>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</si>
  <si>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</si>
  <si>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</si>
  <si>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</si>
  <si>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</si>
  <si>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</si>
  <si>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</si>
  <si>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</si>
  <si>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</si>
  <si>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</si>
  <si>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</si>
  <si>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</si>
  <si>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</si>
  <si>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</si>
  <si>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</si>
  <si>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</si>
  <si>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</si>
  <si>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</si>
  <si>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</si>
  <si>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</si>
  <si>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</si>
  <si>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</si>
  <si>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</si>
  <si>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</si>
  <si>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</si>
  <si>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</si>
  <si>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</si>
  <si>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</si>
  <si>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</si>
  <si>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</si>
  <si>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</si>
  <si>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</si>
  <si>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</si>
  <si>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</si>
  <si>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</si>
  <si>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</si>
  <si>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</si>
  <si>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</si>
  <si>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</si>
  <si>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</si>
  <si>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</si>
  <si>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</si>
  <si>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</si>
  <si>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</si>
  <si>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</si>
  <si>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</si>
  <si>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</si>
  <si>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</si>
  <si>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</si>
  <si>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</si>
  <si>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</si>
  <si>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</si>
  <si>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</si>
  <si>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</si>
  <si>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</si>
  <si>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</si>
  <si>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</si>
  <si>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</si>
  <si>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</si>
  <si>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</si>
  <si>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</si>
  <si>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</si>
  <si>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</si>
  <si>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</si>
  <si>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</si>
  <si>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</si>
  <si>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</si>
  <si>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</si>
  <si>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</si>
  <si>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</si>
  <si>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</si>
  <si>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</si>
  <si>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</si>
  <si>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</si>
  <si>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</si>
  <si>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</si>
  <si>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</si>
  <si>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</si>
  <si>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</si>
  <si>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</si>
  <si>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</si>
  <si>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</si>
  <si>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</si>
  <si>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</si>
  <si>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</si>
  <si>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</si>
  <si>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</si>
  <si>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</si>
  <si>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</si>
  <si>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</si>
  <si>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</si>
  <si>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</si>
  <si>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</si>
  <si>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</si>
  <si>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</si>
  <si>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</si>
  <si>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</si>
  <si>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</si>
  <si>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</si>
  <si>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</si>
  <si>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</si>
  <si>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</si>
  <si>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</si>
  <si>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</si>
  <si>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</si>
  <si>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</si>
  <si>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</si>
  <si>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</si>
  <si>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</si>
  <si>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</si>
  <si>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</si>
  <si>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</si>
  <si>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</si>
  <si>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</si>
  <si>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</si>
  <si>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</si>
  <si>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</si>
  <si>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</si>
  <si>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</si>
  <si>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</si>
  <si>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</si>
  <si>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</si>
  <si>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</si>
  <si>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</si>
  <si>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</si>
  <si>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</si>
  <si>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</si>
  <si>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</si>
  <si>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</si>
  <si>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</si>
  <si>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</si>
  <si>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</si>
  <si>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</si>
  <si>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</si>
  <si>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</si>
  <si>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</si>
  <si>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</si>
  <si>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</si>
  <si>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</si>
  <si>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</si>
  <si>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</si>
  <si>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</si>
  <si>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</si>
  <si>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</si>
  <si>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</si>
  <si>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</si>
  <si>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</si>
  <si>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</si>
  <si>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</si>
  <si>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</si>
  <si>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</si>
  <si>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</si>
  <si>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</si>
  <si>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</si>
  <si>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</si>
  <si>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</si>
  <si>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</si>
  <si>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</si>
  <si>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</si>
  <si>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</si>
  <si>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</si>
  <si>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</si>
  <si>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</si>
  <si>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</si>
  <si>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</si>
  <si>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</si>
  <si>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</si>
  <si>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</si>
  <si>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</si>
  <si>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</si>
  <si>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</si>
  <si>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</si>
  <si>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</si>
  <si>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</si>
  <si>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</si>
  <si>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</si>
  <si>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</si>
  <si>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</si>
  <si>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</si>
  <si>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</si>
  <si>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</si>
  <si>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</si>
  <si>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</si>
  <si>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</si>
  <si>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</si>
  <si>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</si>
  <si>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</si>
  <si>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</si>
  <si>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</si>
  <si>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</si>
  <si>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</si>
  <si>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</si>
  <si>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</si>
  <si>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</si>
  <si>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</si>
  <si>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</si>
  <si>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</si>
  <si>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</si>
  <si>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</si>
  <si>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</si>
  <si>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</si>
  <si>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</si>
  <si>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</si>
  <si>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</si>
  <si>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</si>
  <si>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</si>
  <si>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</si>
  <si>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</si>
  <si>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</si>
  <si>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</si>
  <si>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</si>
  <si>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</si>
  <si>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</si>
  <si>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</si>
  <si>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</si>
  <si>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</si>
  <si>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</si>
  <si>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</si>
  <si>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</si>
  <si>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</si>
  <si>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</si>
  <si>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</si>
  <si>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</si>
  <si>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</si>
  <si>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</si>
  <si>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</si>
  <si>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</si>
  <si>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</si>
  <si>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</si>
  <si>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</si>
  <si>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</si>
  <si>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</si>
  <si>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</si>
  <si>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</si>
  <si>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</si>
  <si>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</si>
  <si>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</si>
  <si>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</si>
  <si>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</si>
  <si>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</si>
  <si>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</si>
  <si>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</si>
  <si>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</si>
  <si>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</si>
  <si>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</si>
  <si>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</si>
  <si>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</si>
  <si>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</si>
  <si>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</si>
  <si>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</si>
  <si>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</si>
  <si>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</si>
  <si>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</si>
  <si>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</si>
  <si>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</si>
  <si>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</si>
  <si>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</si>
  <si>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</si>
  <si>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</si>
  <si>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</si>
  <si>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</si>
  <si>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</si>
  <si>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</si>
  <si>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</si>
  <si>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</si>
  <si>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</si>
  <si>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</si>
  <si>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</si>
  <si>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</si>
  <si>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</si>
  <si>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</si>
  <si>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</si>
  <si>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</si>
  <si>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</si>
  <si>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</si>
  <si>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</si>
  <si>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</si>
  <si>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</si>
  <si>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</si>
  <si>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</si>
  <si>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</si>
  <si>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</si>
  <si>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</si>
  <si>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</si>
  <si>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</si>
  <si>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</si>
  <si>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</si>
  <si>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</si>
  <si>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</si>
  <si>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</si>
  <si>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</si>
  <si>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</si>
  <si>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</si>
  <si>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</si>
  <si>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</si>
  <si>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</si>
  <si>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</si>
  <si>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</si>
  <si>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</si>
  <si>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</si>
  <si>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</si>
  <si>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</si>
  <si>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</si>
  <si>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</si>
  <si>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</si>
  <si>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</si>
  <si>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</si>
  <si>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</si>
  <si>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</si>
  <si>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</si>
  <si>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</si>
  <si>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</si>
  <si>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</si>
  <si>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</si>
  <si>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</si>
  <si>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</si>
  <si>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</si>
  <si>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</si>
  <si>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</si>
  <si>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</si>
  <si>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</si>
  <si>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</si>
  <si>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</si>
  <si>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</si>
  <si>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</si>
  <si>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</si>
  <si>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</si>
  <si>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</si>
  <si>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</si>
  <si>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</si>
  <si>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</si>
  <si>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</si>
  <si>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</si>
  <si>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</si>
  <si>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</si>
  <si>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</si>
  <si>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</si>
  <si>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</si>
  <si>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</si>
  <si>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</si>
  <si>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</si>
  <si>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</si>
  <si>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</si>
  <si>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</si>
  <si>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</si>
  <si>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</si>
  <si>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</si>
  <si>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</si>
  <si>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</si>
  <si>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</si>
  <si>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</si>
  <si>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</si>
  <si>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</si>
  <si>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</si>
  <si>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</si>
  <si>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</si>
  <si>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</si>
  <si>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</si>
  <si>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</si>
  <si>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</si>
  <si>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</si>
  <si>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</si>
  <si>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</si>
  <si>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</si>
  <si>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</si>
  <si>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</si>
  <si>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</si>
  <si>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</si>
  <si>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</si>
  <si>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</si>
  <si>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</si>
  <si>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</si>
  <si>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</si>
  <si>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</si>
  <si>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</si>
  <si>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</si>
  <si>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</si>
  <si>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</si>
  <si>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</si>
  <si>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</si>
  <si>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</si>
  <si>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</si>
  <si>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</si>
  <si>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</si>
  <si>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</si>
  <si>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</si>
  <si>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</si>
  <si>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</si>
  <si>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</si>
  <si>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</si>
  <si>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</si>
  <si>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</si>
  <si>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</si>
  <si>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</si>
  <si>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</si>
  <si>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</si>
  <si>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</si>
  <si>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</si>
  <si>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</si>
  <si>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</si>
  <si>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</si>
  <si>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</si>
  <si>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</si>
  <si>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</si>
  <si>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</si>
  <si>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</si>
  <si>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</si>
  <si>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</si>
  <si>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</si>
  <si>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</si>
  <si>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</si>
  <si>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</si>
  <si>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</si>
  <si>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</si>
  <si>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</si>
  <si>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</si>
  <si>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</si>
  <si>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</si>
  <si>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</si>
  <si>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</si>
  <si>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</si>
  <si>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</si>
  <si>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</si>
  <si>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</si>
  <si>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</si>
  <si>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</si>
  <si>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</si>
  <si>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</si>
  <si>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</si>
  <si>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</si>
  <si>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</si>
  <si>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</si>
  <si>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</si>
  <si>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</si>
  <si>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</si>
  <si>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</si>
  <si>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</si>
  <si>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</si>
  <si>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</si>
  <si>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</si>
  <si>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</si>
  <si>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</si>
  <si>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</si>
  <si>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</si>
  <si>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</si>
  <si>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</si>
  <si>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</si>
  <si>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</si>
  <si>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</si>
  <si>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</si>
  <si>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</si>
  <si>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</si>
  <si>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</si>
  <si>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</si>
  <si>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</si>
  <si>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</si>
  <si>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</si>
  <si>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</si>
  <si>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</si>
  <si>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</si>
  <si>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</si>
  <si>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</si>
  <si>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</si>
  <si>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</si>
  <si>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</si>
  <si>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</si>
  <si>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</si>
  <si>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</si>
  <si>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</si>
  <si>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</si>
  <si>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</si>
  <si>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</si>
  <si>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</si>
  <si>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</si>
  <si>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</si>
  <si>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</si>
  <si>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</si>
  <si>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</si>
  <si>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</si>
  <si>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</si>
  <si>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</si>
  <si>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</si>
  <si>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</si>
  <si>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</si>
  <si>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</si>
  <si>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</si>
  <si>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</si>
  <si>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</si>
  <si>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</si>
  <si>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</si>
  <si>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</si>
  <si>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</si>
  <si>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</si>
  <si>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</si>
  <si>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</si>
  <si>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</si>
  <si>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</si>
  <si>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</si>
  <si>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</si>
  <si>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</si>
  <si>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</si>
  <si>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</si>
  <si>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</si>
  <si>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</si>
  <si>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</si>
  <si>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</si>
  <si>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</si>
  <si>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</si>
  <si>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</si>
  <si>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</si>
  <si>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</si>
  <si>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</si>
  <si>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</si>
  <si>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</si>
  <si>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</si>
  <si>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</si>
  <si>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</si>
  <si>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</si>
  <si>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</si>
  <si>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</si>
  <si>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</si>
  <si>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</si>
  <si>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</si>
  <si>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</si>
  <si>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</si>
  <si>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</si>
  <si>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</si>
  <si>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</si>
  <si>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</si>
  <si>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</si>
  <si>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</si>
  <si>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</si>
  <si>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</si>
  <si>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</si>
  <si>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</si>
  <si>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</si>
  <si>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</si>
  <si>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</si>
  <si>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</si>
  <si>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</si>
  <si>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</si>
  <si>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</si>
  <si>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</si>
  <si>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</si>
  <si>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</si>
  <si>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</si>
  <si>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</si>
  <si>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</si>
  <si>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</si>
  <si>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</si>
  <si>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</si>
  <si>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</si>
  <si>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</si>
  <si>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</si>
  <si>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</si>
  <si>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</si>
  <si>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</si>
  <si>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</si>
  <si>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</si>
  <si>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</si>
  <si>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</si>
  <si>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</si>
  <si>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</si>
  <si>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</si>
  <si>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</si>
  <si>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</si>
  <si>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</si>
  <si>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</si>
  <si>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</si>
  <si>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</si>
  <si>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</si>
  <si>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</si>
  <si>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</si>
  <si>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</si>
  <si>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</si>
  <si>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</si>
  <si>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</si>
  <si>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</si>
  <si>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</si>
  <si>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</si>
  <si>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</si>
  <si>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</si>
  <si>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</si>
  <si>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</si>
  <si>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</si>
  <si>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</si>
  <si>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</si>
  <si>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</si>
  <si>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</si>
  <si>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</si>
  <si>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</si>
  <si>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</si>
  <si>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</si>
  <si>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</si>
  <si>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</si>
  <si>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</si>
  <si>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</si>
  <si>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</si>
  <si>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</si>
  <si>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</si>
  <si>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</si>
  <si>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</si>
  <si>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</si>
  <si>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</si>
  <si>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</si>
  <si>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</si>
  <si>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</si>
  <si>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</si>
  <si>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</si>
  <si>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</si>
  <si>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</si>
  <si>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</si>
  <si>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</si>
  <si>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</si>
  <si>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</si>
  <si>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</si>
  <si>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</si>
  <si>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</si>
  <si>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</si>
  <si>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</si>
  <si>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</si>
  <si>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</si>
  <si>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</si>
  <si>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</si>
  <si>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</si>
  <si>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</si>
  <si>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</si>
  <si>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</si>
  <si>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</si>
  <si>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</si>
  <si>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</si>
  <si>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</si>
  <si>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</si>
  <si>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</si>
  <si>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</si>
  <si>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</si>
  <si>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</si>
  <si>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</si>
  <si>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</si>
  <si>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</si>
  <si>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</si>
  <si>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</si>
  <si>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</si>
  <si>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</si>
  <si>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</si>
  <si>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</si>
  <si>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</si>
  <si>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</si>
  <si>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</si>
  <si>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</si>
  <si>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</si>
  <si>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</si>
  <si>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</si>
  <si>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</si>
  <si>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</si>
  <si>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</si>
  <si>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</si>
  <si>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</si>
  <si>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</si>
  <si>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</si>
  <si>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</si>
  <si>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</si>
  <si>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</si>
  <si>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</si>
  <si>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</si>
  <si>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</si>
  <si>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</si>
  <si>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</si>
  <si>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</si>
  <si>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</si>
  <si>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</si>
  <si>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</si>
  <si>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</si>
  <si>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</si>
  <si>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</si>
  <si>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</si>
  <si>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</si>
  <si>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</si>
  <si>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</si>
  <si>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</si>
  <si>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</si>
  <si>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</si>
  <si>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</si>
  <si>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</si>
  <si>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</si>
  <si>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</si>
  <si>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</si>
  <si>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</si>
  <si>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</si>
  <si>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</si>
  <si>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</si>
  <si>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</si>
  <si>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</si>
  <si>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</si>
  <si>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</si>
  <si>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</si>
  <si>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</si>
  <si>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</si>
  <si>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</si>
  <si>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</si>
  <si>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</si>
  <si>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</si>
  <si>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</si>
  <si>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</si>
  <si>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</si>
  <si>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</si>
  <si>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</si>
  <si>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</si>
  <si>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</si>
  <si>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</si>
  <si>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</si>
  <si>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</si>
  <si>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</si>
  <si>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</si>
  <si>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</si>
  <si>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</si>
  <si>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</si>
  <si>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</si>
  <si>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</si>
  <si>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</si>
  <si>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</si>
  <si>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</si>
  <si>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</si>
  <si>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</si>
  <si>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</si>
  <si>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</si>
  <si>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</si>
  <si>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</si>
  <si>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</si>
  <si>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</si>
  <si>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</si>
  <si>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</si>
  <si>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</si>
  <si>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</si>
  <si>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</si>
  <si>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</si>
  <si>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</si>
  <si>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</si>
  <si>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</si>
  <si>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</si>
  <si>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</si>
  <si>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</si>
  <si>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</si>
  <si>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</si>
  <si>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</si>
  <si>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</si>
  <si>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</si>
  <si>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</si>
  <si>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</si>
  <si>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</si>
  <si>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</si>
  <si>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</si>
  <si>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</si>
  <si>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</si>
  <si>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</si>
  <si>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</si>
  <si>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</si>
  <si>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</si>
  <si>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</si>
  <si>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</si>
  <si>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</si>
  <si>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</si>
  <si>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</si>
  <si>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</si>
  <si>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</si>
  <si>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</si>
  <si>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</si>
  <si>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</si>
  <si>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</si>
  <si>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</si>
  <si>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</si>
  <si>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</si>
  <si>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</si>
  <si>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</si>
  <si>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</si>
  <si>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</si>
  <si>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</si>
  <si>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</si>
  <si>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</si>
  <si>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</si>
  <si>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</si>
  <si>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</si>
  <si>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</si>
  <si>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</si>
  <si>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</si>
  <si>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</si>
  <si>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</si>
  <si>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</si>
  <si>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</si>
  <si>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</si>
  <si>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</si>
  <si>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</si>
  <si>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</si>
  <si>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</si>
  <si>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</si>
  <si>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</si>
  <si>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</si>
  <si>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</si>
  <si>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</si>
  <si>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</si>
  <si>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</si>
  <si>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</si>
  <si>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</si>
  <si>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</si>
  <si>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</si>
  <si>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</si>
  <si>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</si>
  <si>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</si>
  <si>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</si>
  <si>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</si>
  <si>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</si>
  <si>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</si>
  <si>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</si>
  <si>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</si>
  <si>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</si>
  <si>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</si>
  <si>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</si>
  <si>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</si>
  <si>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</si>
  <si>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</si>
  <si>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</si>
  <si>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</si>
  <si>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</si>
  <si>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</si>
  <si>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</si>
  <si>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</si>
  <si>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</si>
  <si>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</si>
  <si>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</si>
  <si>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</si>
  <si>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</si>
  <si>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</si>
  <si>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</si>
  <si>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</si>
  <si>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</si>
  <si>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</si>
  <si>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</si>
  <si>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</si>
  <si>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</si>
  <si>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</si>
  <si>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</si>
  <si>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</si>
  <si>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</si>
  <si>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</si>
  <si>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</si>
  <si>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</si>
  <si>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</si>
  <si>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</si>
  <si>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</si>
  <si>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</si>
  <si>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</si>
  <si>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</si>
  <si>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</si>
  <si>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</si>
  <si>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</si>
  <si>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</si>
  <si>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</si>
  <si>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</si>
  <si>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</si>
  <si>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</si>
  <si>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</si>
  <si>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</si>
  <si>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</si>
  <si>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</si>
  <si>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</si>
  <si>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</si>
  <si>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</si>
  <si>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</si>
  <si>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</si>
  <si>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</si>
  <si>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</si>
  <si>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</si>
  <si>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</si>
  <si>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</si>
  <si>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</si>
  <si>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</si>
  <si>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</si>
  <si>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</si>
  <si>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</si>
  <si>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</si>
  <si>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</si>
  <si>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</si>
  <si>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</si>
  <si>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</si>
  <si>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</si>
  <si>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</si>
  <si>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</si>
  <si>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</si>
  <si>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</si>
  <si>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</si>
  <si>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</si>
  <si>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</si>
  <si>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</si>
  <si>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</si>
  <si>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</si>
  <si>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</si>
  <si>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</si>
  <si>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</si>
  <si>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</si>
  <si>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</si>
  <si>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</si>
  <si>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</si>
  <si>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</si>
  <si>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</si>
  <si>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</si>
  <si>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</si>
  <si>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</si>
  <si>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</si>
  <si>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</si>
  <si>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</si>
  <si>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</si>
  <si>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</si>
  <si>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</si>
  <si>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</si>
  <si>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</si>
  <si>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</si>
  <si>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</si>
  <si>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</si>
  <si>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</si>
  <si>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</si>
  <si>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</si>
  <si>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</si>
  <si>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</si>
  <si>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</si>
  <si>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</si>
  <si>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</si>
  <si>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</si>
  <si>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</si>
  <si>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</si>
  <si>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</si>
  <si>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</si>
  <si>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</si>
  <si>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</si>
  <si>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</si>
  <si>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</si>
  <si>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</si>
  <si>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</si>
  <si>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</si>
  <si>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</si>
  <si>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</si>
  <si>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</si>
  <si>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</si>
  <si>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</si>
  <si>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</si>
  <si>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</si>
  <si>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</si>
  <si>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</si>
  <si>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</si>
  <si>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</si>
  <si>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</si>
  <si>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</si>
  <si>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</si>
  <si>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</si>
  <si>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</si>
  <si>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</si>
  <si>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</si>
  <si>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</si>
  <si>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</si>
  <si>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</si>
  <si>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</si>
  <si>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</si>
  <si>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</si>
  <si>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</si>
  <si>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</si>
  <si>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</si>
  <si>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</si>
  <si>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</si>
  <si>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</si>
  <si>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</si>
  <si>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</si>
  <si>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</si>
  <si>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</si>
  <si>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</si>
  <si>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</si>
  <si>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</si>
  <si>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</si>
  <si>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</si>
  <si>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</si>
  <si>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</si>
  <si>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</si>
  <si>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</si>
  <si>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</si>
  <si>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</si>
  <si>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</si>
  <si>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</si>
  <si>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</si>
  <si>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</si>
  <si>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</si>
  <si>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</si>
  <si>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</si>
  <si>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</si>
  <si>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</si>
  <si>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</si>
  <si>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</si>
  <si>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</si>
  <si>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</si>
  <si>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</si>
  <si>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</si>
  <si>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</si>
  <si>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</si>
  <si>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</si>
  <si>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</si>
  <si>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</si>
  <si>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</si>
  <si>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</si>
  <si>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</si>
  <si>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</si>
  <si>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</si>
  <si>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</si>
  <si>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</si>
  <si>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</si>
  <si>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</si>
  <si>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</si>
  <si>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</si>
  <si>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</si>
  <si>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</si>
  <si>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</si>
  <si>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</si>
  <si>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</si>
  <si>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</si>
  <si>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</si>
  <si>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</si>
  <si>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</si>
  <si>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</si>
  <si>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</si>
  <si>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</si>
  <si>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</si>
  <si>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</si>
  <si>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</si>
  <si>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</si>
  <si>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</si>
  <si>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</si>
  <si>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</si>
  <si>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</si>
  <si>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</si>
  <si>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</si>
  <si>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</si>
  <si>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</si>
  <si>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</si>
  <si>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</si>
  <si>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</si>
  <si>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</si>
  <si>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</si>
  <si>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</si>
  <si>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</si>
  <si>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</si>
  <si>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</si>
  <si>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</si>
  <si>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</si>
  <si>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</si>
  <si>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</si>
  <si>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</si>
  <si>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</si>
  <si>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</si>
  <si>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</si>
  <si>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Lake Superior Centre for Regenerative Medicine (RegenMed)
Deceased Donor Program</t>
  </si>
  <si>
    <t>B30CA98B</t>
  </si>
  <si>
    <t>290 Munro St., Suite 2000</t>
  </si>
  <si>
    <t>Thunder Bay</t>
  </si>
  <si>
    <t>Canada</t>
  </si>
  <si>
    <t>P7A 7T1</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</si>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</sst>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E1" workbookViewId="0">
      <selection activeCell="G32" sqref="G3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105" x14ac:dyDescent="0.25">
      <c r="A2" s="78" t="s">
        <v>1227</v>
      </c>
      <c r="B2" s="87" t="s">
        <v>1226</v>
      </c>
      <c r="C2" s="81" t="s">
        <v>1219</v>
      </c>
      <c r="D2" s="79">
        <v>100100</v>
      </c>
      <c r="E2" s="63" t="s">
        <v>147</v>
      </c>
      <c r="F2" s="63" t="s">
        <v>144</v>
      </c>
      <c r="G2" s="63" t="s">
        <v>12</v>
      </c>
      <c r="H2" s="82">
        <v>42632</v>
      </c>
      <c r="I2" s="64">
        <v>42636</v>
      </c>
      <c r="J2" s="79" t="s">
        <v>1228</v>
      </c>
      <c r="K2" s="79" t="s">
        <v>1229</v>
      </c>
      <c r="L2" s="79" t="s">
        <v>1215</v>
      </c>
      <c r="M2" s="79" t="s">
        <v>1230</v>
      </c>
      <c r="N2" s="63" t="s">
        <v>1231</v>
      </c>
      <c r="O2" s="63" t="s">
        <v>1067</v>
      </c>
      <c r="P2" s="37" t="str">
        <f>IF(ISBLANK(O2), "", Activities_French_Text)</f>
        <v>Traitement,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J1" zoomScaleNormal="100" workbookViewId="0">
      <selection activeCell="K2" sqref="K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B30CA98B</v>
      </c>
      <c r="B2" s="55" t="str">
        <f>IF(ISBLANK('CTO Inspection English'!B2), "", 'CTO Inspection English'!B2)</f>
        <v>Lake Superior Centre for Regenerative Medicine (RegenMed)
Deceased Donor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42632</v>
      </c>
      <c r="G2" s="76">
        <v>1</v>
      </c>
      <c r="H2" s="76">
        <v>1</v>
      </c>
      <c r="I2" s="1" t="s">
        <v>378</v>
      </c>
      <c r="J2" s="54" t="str">
        <f>IF(ISBLANK(I2),"", Regulation_French_Text)</f>
        <v>35 - Conservation</v>
      </c>
      <c r="K2" s="63" t="s">
        <v>1142</v>
      </c>
      <c r="L2" s="37" t="str">
        <f>IF(ISBLANK(K2), "", Observation_French_Text)</f>
        <v>L’établissement n’avait pas respecté les périodes de conservation maximales des cellules, tissus ou vaisseaux prélevés avec un organe.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B30CA98B</v>
      </c>
      <c r="B3" s="55" t="str">
        <f>IF(ISBLANK(M3), "", B2)</f>
        <v>Lake Superior Centre for Regenerative Medicine (RegenMed)
Deceased Donor Program</v>
      </c>
      <c r="C3" s="54" t="str">
        <f>IF(ISBLANK(M3), "", C2)</f>
        <v>Inspection régulière</v>
      </c>
      <c r="D3" s="54" t="str">
        <f>IF(ISBLANK(M3), "", D2)</f>
        <v>Regular Inspection</v>
      </c>
      <c r="E3" s="54" t="str">
        <f>IF(ISBLANK(M3), "", E2)</f>
        <v>C</v>
      </c>
      <c r="F3" s="46">
        <f>IF(ISBLANK(M3), "", F2)</f>
        <v>42632</v>
      </c>
      <c r="G3" s="76">
        <v>2</v>
      </c>
      <c r="H3" s="76">
        <v>1</v>
      </c>
      <c r="I3" s="1" t="s">
        <v>856</v>
      </c>
      <c r="J3" s="54" t="str">
        <f>IF(ISBLANK(I3),"", Regulation_French_Text)</f>
        <v xml:space="preserve">72 - Procédures d’opération normalisées </v>
      </c>
      <c r="K3" s="63" t="s">
        <v>268</v>
      </c>
      <c r="L3" s="37" t="str">
        <f>IF(ISBLANK(K3), "", Observation_French_Text)</f>
        <v>L’établissement n’avait pas suivi les procédures d’opération normalisées telles qu’écrites.</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B30CA98B</v>
      </c>
      <c r="B4" s="55" t="str">
        <f t="shared" ref="B4:B67" si="1">IF(ISBLANK(I4), "", B3)</f>
        <v>Lake Superior Centre for Regenerative Medicine (RegenMed)
Deceased Donor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42632</v>
      </c>
      <c r="G4" s="76">
        <v>3</v>
      </c>
      <c r="H4" s="76">
        <v>1</v>
      </c>
      <c r="I4" s="1" t="s">
        <v>383</v>
      </c>
      <c r="J4" s="54" t="str">
        <f>IF(ISBLANK(I4),"", Regulation_French_Text)</f>
        <v>66 - Équipement, matériel et produits</v>
      </c>
      <c r="K4" s="63" t="s">
        <v>260</v>
      </c>
      <c r="L4" s="37" t="str">
        <f>IF(ISBLANK(K4), "", Observation_French_Text)</f>
        <v>L’équipement n’avait pas été étalonné lorsque la situation l’exigeait.</v>
      </c>
      <c r="N4" s="54" t="str">
        <f>IF(ISBLANK(M4), "", Inspection_Outcome_French_Text)</f>
        <v/>
      </c>
      <c r="P4" s="54" t="str">
        <f>IF(ISBLANK(O4), "", Measure_Taken_French_Text)</f>
        <v/>
      </c>
    </row>
    <row r="5" spans="1:17" ht="60" x14ac:dyDescent="0.25">
      <c r="A5" s="56" t="str">
        <f t="shared" si="0"/>
        <v>B30CA98B</v>
      </c>
      <c r="B5" s="55" t="str">
        <f t="shared" si="1"/>
        <v>Lake Superior Centre for Regenerative Medicine (RegenMed)
Deceased Donor Program</v>
      </c>
      <c r="C5" s="54" t="str">
        <f t="shared" si="2"/>
        <v>Inspection régulière</v>
      </c>
      <c r="D5" s="54" t="str">
        <f t="shared" si="3"/>
        <v>Regular Inspection</v>
      </c>
      <c r="E5" s="54" t="str">
        <f t="shared" si="4"/>
        <v>C</v>
      </c>
      <c r="F5" s="46">
        <f t="shared" si="5"/>
        <v>42632</v>
      </c>
      <c r="G5" s="76">
        <v>4</v>
      </c>
      <c r="H5" s="76">
        <v>1</v>
      </c>
      <c r="I5" s="1" t="s">
        <v>856</v>
      </c>
      <c r="J5" s="54" t="str">
        <f>IF(ISBLANK(I5),"", Regulation_French_Text)</f>
        <v xml:space="preserve">72 - Procédures d’opération normalisées </v>
      </c>
      <c r="K5" s="63" t="s">
        <v>268</v>
      </c>
      <c r="L5" s="37" t="str">
        <f>IF(ISBLANK(K5), "", Observation_French_Text)</f>
        <v>L’établissement n’avait pas suivi les procédures d’opération normalisées telles qu’écrites.</v>
      </c>
      <c r="N5" s="54" t="str">
        <f>IF(ISBLANK(M5), "", Inspection_Outcome_French_Text)</f>
        <v/>
      </c>
      <c r="P5" s="54" t="str">
        <f>IF(ISBLANK(O5), "", Measure_Taken_French_Text)</f>
        <v/>
      </c>
    </row>
    <row r="6" spans="1:17" ht="60" x14ac:dyDescent="0.25">
      <c r="A6" s="56" t="str">
        <f t="shared" si="0"/>
        <v>B30CA98B</v>
      </c>
      <c r="B6" s="55" t="str">
        <f t="shared" si="1"/>
        <v>Lake Superior Centre for Regenerative Medicine (RegenMed)
Deceased Donor Program</v>
      </c>
      <c r="C6" s="54" t="str">
        <f t="shared" si="2"/>
        <v>Inspection régulière</v>
      </c>
      <c r="D6" s="54" t="str">
        <f t="shared" si="3"/>
        <v>Regular Inspection</v>
      </c>
      <c r="E6" s="54" t="str">
        <f t="shared" si="4"/>
        <v>C</v>
      </c>
      <c r="F6" s="46">
        <f t="shared" si="5"/>
        <v>42632</v>
      </c>
      <c r="G6" s="76">
        <v>5</v>
      </c>
      <c r="H6" s="76">
        <v>1</v>
      </c>
      <c r="I6" s="1" t="s">
        <v>381</v>
      </c>
      <c r="J6" s="54" t="str">
        <f>IF(ISBLANK(I6),"", Regulation_French_Text)</f>
        <v>55 - Dossiers</v>
      </c>
      <c r="K6" s="63" t="s">
        <v>242</v>
      </c>
      <c r="L6" s="37" t="str">
        <f>IF(ISBLANK(K6), "", Observation_French_Text)</f>
        <v>Le contenu des dossiers de l’établissement n’était pas exact, complet, lisible et/ou indélébile.</v>
      </c>
      <c r="N6" s="54" t="str">
        <f>IF(ISBLANK(M6), "", Inspection_Outcome_French_Text)</f>
        <v/>
      </c>
      <c r="P6" s="54" t="str">
        <f>IF(ISBLANK(O6), "", Measure_Taken_French_Text)</f>
        <v/>
      </c>
    </row>
    <row r="7" spans="1:17" ht="60" x14ac:dyDescent="0.25">
      <c r="A7" s="56" t="str">
        <f t="shared" si="0"/>
        <v>B30CA98B</v>
      </c>
      <c r="B7" s="55" t="str">
        <f t="shared" si="1"/>
        <v>Lake Superior Centre for Regenerative Medicine (RegenMed)
Deceased Donor Program</v>
      </c>
      <c r="C7" s="54" t="str">
        <f t="shared" si="2"/>
        <v>Inspection régulière</v>
      </c>
      <c r="D7" s="54" t="str">
        <f t="shared" si="3"/>
        <v>Regular Inspection</v>
      </c>
      <c r="E7" s="54" t="str">
        <f t="shared" si="4"/>
        <v>C</v>
      </c>
      <c r="F7" s="46">
        <f t="shared" si="5"/>
        <v>42632</v>
      </c>
      <c r="G7" s="76">
        <v>6</v>
      </c>
      <c r="H7" s="76">
        <v>1</v>
      </c>
      <c r="I7" s="1" t="s">
        <v>823</v>
      </c>
      <c r="J7" s="54" t="str">
        <f>IF(ISBLANK(I7),"", Regulation_French_Text)</f>
        <v>31 - Emballage et étiquetage</v>
      </c>
      <c r="K7" s="63" t="s">
        <v>197</v>
      </c>
      <c r="L7" s="37" t="str">
        <f>IF(ISBLANK(K7), "", Observation_French_Text)</f>
        <v>Des tissus n’avaient pas été étiquetés avec tous les renseignements exigés.</v>
      </c>
      <c r="N7" s="54" t="str">
        <f>IF(ISBLANK(M7), "", Inspection_Outcome_French_Text)</f>
        <v/>
      </c>
      <c r="P7" s="54" t="str">
        <f>IF(ISBLANK(O7), "", Measure_Taken_French_Text)</f>
        <v/>
      </c>
    </row>
    <row r="8" spans="1:17" ht="75" x14ac:dyDescent="0.25">
      <c r="A8" s="56" t="str">
        <f t="shared" si="0"/>
        <v>B30CA98B</v>
      </c>
      <c r="B8" s="55" t="str">
        <f t="shared" si="1"/>
        <v>Lake Superior Centre for Regenerative Medicine (RegenMed)
Deceased Donor Program</v>
      </c>
      <c r="C8" s="54" t="str">
        <f t="shared" si="2"/>
        <v>Inspection régulière</v>
      </c>
      <c r="D8" s="54" t="str">
        <f t="shared" si="3"/>
        <v>Regular Inspection</v>
      </c>
      <c r="E8" s="54" t="str">
        <f t="shared" si="4"/>
        <v>C</v>
      </c>
      <c r="F8" s="46">
        <f t="shared" si="5"/>
        <v>42632</v>
      </c>
      <c r="G8" s="76">
        <v>7</v>
      </c>
      <c r="H8" s="76">
        <v>1</v>
      </c>
      <c r="I8" s="1" t="s">
        <v>385</v>
      </c>
      <c r="J8" s="54" t="str">
        <f>IF(ISBLANK(I8),"", Regulation_French_Text)</f>
        <v>68 - Équipement, matériel et produits</v>
      </c>
      <c r="K8" s="63" t="s">
        <v>264</v>
      </c>
      <c r="L8" s="37" t="str">
        <f>IF(ISBLANK(K8), "", Observation_French_Text)</f>
        <v>L’établissement n’avait pas conservé les solutions, les réactifs ou tout autre produit dans des conditions ambiantes et matérielles appropriées.</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2016-11-14T16:38:58Z</dcterms:modified>
</cp:coreProperties>
</file>