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64" yWindow="900" windowWidth="27588" windowHeight="11016"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A3" i="1" l="1"/>
  <c r="A2" i="1"/>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P8" i="1"/>
  <c r="N8" i="1"/>
  <c r="L8" i="1"/>
  <c r="J8" i="1"/>
  <c r="P7" i="1"/>
  <c r="N7" i="1"/>
  <c r="L7" i="1"/>
  <c r="J7" i="1"/>
  <c r="P6" i="1"/>
  <c r="N6" i="1"/>
  <c r="L6" i="1"/>
  <c r="J6" i="1"/>
  <c r="P5" i="1"/>
  <c r="N5" i="1"/>
  <c r="L5" i="1"/>
  <c r="J5" i="1"/>
  <c r="P4" i="1"/>
  <c r="N4" i="1"/>
  <c r="L4" i="1"/>
  <c r="J4" i="1"/>
  <c r="P3" i="1"/>
  <c r="N3" i="1"/>
  <c r="L3" i="1"/>
  <c r="J3" i="1"/>
  <c r="P2" i="1"/>
  <c r="N2" i="1"/>
  <c r="L2" i="1"/>
  <c r="J2" i="1"/>
  <c r="F2" i="1"/>
  <c r="E2" i="1"/>
  <c r="D2" i="1"/>
  <c r="C2" i="1"/>
  <c r="B2" i="1"/>
  <c r="P13" i="6"/>
  <c r="P12" i="6"/>
  <c r="P11" i="6"/>
  <c r="P10" i="6"/>
  <c r="P9" i="6"/>
  <c r="P8" i="6"/>
  <c r="P7" i="6"/>
  <c r="P6" i="6"/>
  <c r="P5" i="6"/>
  <c r="P4" i="6"/>
  <c r="P3" i="6"/>
  <c r="P2" i="6"/>
</calcChain>
</file>

<file path=xl/sharedStrings.xml><?xml version="1.0" encoding="utf-8"?>
<sst xmlns="http://schemas.openxmlformats.org/spreadsheetml/2006/main" count="2410" uniqueCount="1240">
  <si>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</si>
  <si>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</si>
  <si>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</si>
  <si>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</si>
  <si>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</si>
  <si>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</si>
  <si>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</si>
  <si>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</si>
  <si>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</si>
  <si>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</si>
  <si>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</si>
  <si>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</si>
  <si>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</si>
  <si>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</si>
  <si>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</si>
  <si>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</si>
  <si>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</si>
  <si>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</si>
  <si>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</si>
  <si>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</si>
  <si>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</si>
  <si>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</si>
  <si>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</si>
  <si>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</si>
  <si>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</si>
  <si>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</si>
  <si>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</si>
  <si>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</si>
  <si>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</si>
  <si>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</si>
  <si>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</si>
  <si>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</si>
  <si>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</si>
  <si>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</si>
  <si>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</si>
  <si>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</si>
  <si>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</si>
  <si>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</si>
  <si>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</si>
  <si>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</si>
  <si>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</si>
  <si>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</si>
  <si>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</si>
  <si>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</si>
  <si>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</si>
  <si>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</si>
  <si>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</si>
  <si>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</si>
  <si>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</si>
  <si>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</si>
  <si>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</si>
  <si>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</si>
  <si>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</si>
  <si>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</si>
  <si>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</si>
  <si>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</si>
  <si>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</si>
  <si>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</si>
  <si>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</si>
  <si>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</si>
  <si>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</si>
  <si>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</si>
  <si>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</si>
  <si>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</si>
  <si>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</si>
  <si>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</si>
  <si>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</si>
  <si>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</si>
  <si>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</si>
  <si>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</si>
  <si>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</si>
  <si>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</si>
  <si>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</si>
  <si>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</si>
  <si>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</si>
  <si>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</si>
  <si>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</si>
  <si>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</si>
  <si>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</si>
  <si>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</si>
  <si>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</si>
  <si>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</si>
  <si>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</si>
  <si>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</si>
  <si>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</si>
  <si>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</si>
  <si>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</si>
  <si>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</si>
  <si>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</si>
  <si>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</si>
  <si>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</si>
  <si>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</si>
  <si>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</si>
  <si>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</si>
  <si>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</si>
  <si>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</si>
  <si>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</si>
  <si>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</si>
  <si>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</si>
  <si>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</si>
  <si>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</si>
  <si>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</si>
  <si>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</si>
  <si>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</si>
  <si>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</si>
  <si>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</si>
  <si>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</si>
  <si>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</si>
  <si>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</si>
  <si>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</si>
  <si>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</si>
  <si>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</si>
  <si>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</si>
  <si>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</si>
  <si>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</si>
  <si>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</si>
  <si>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</si>
  <si>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</si>
  <si>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</si>
  <si>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</si>
  <si>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</si>
  <si>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</si>
  <si>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</si>
  <si>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</si>
  <si>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</si>
  <si>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</si>
  <si>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</si>
  <si>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</si>
  <si>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</si>
  <si>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</si>
  <si>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</si>
  <si>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</si>
  <si>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</si>
  <si>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</si>
  <si>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</si>
  <si>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</si>
  <si>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</si>
  <si>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</si>
  <si>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</si>
  <si>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</si>
  <si>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</si>
  <si>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</si>
  <si>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</si>
  <si>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</si>
  <si>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</si>
  <si>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</si>
  <si>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</si>
  <si>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</si>
  <si>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</si>
  <si>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</si>
  <si>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</si>
  <si>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</si>
  <si>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</si>
  <si>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</si>
  <si>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</si>
  <si>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</si>
  <si>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</si>
  <si>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</si>
  <si>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</si>
  <si>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</si>
  <si>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</si>
  <si>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</si>
  <si>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</si>
  <si>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</si>
  <si>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</si>
  <si>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</si>
  <si>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</si>
  <si>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</si>
  <si>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</si>
  <si>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</si>
  <si>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</si>
  <si>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</si>
  <si>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</si>
  <si>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</si>
  <si>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</si>
  <si>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</si>
  <si>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</si>
  <si>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</si>
  <si>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</si>
  <si>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</si>
  <si>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</si>
  <si>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</si>
  <si>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</si>
  <si>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</si>
  <si>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</si>
  <si>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</si>
  <si>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</si>
  <si>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</si>
  <si>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</si>
  <si>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</si>
  <si>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</si>
  <si>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</si>
  <si>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</si>
  <si>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</si>
  <si>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</si>
  <si>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</si>
  <si>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</si>
  <si>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</si>
  <si>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</si>
  <si>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</si>
  <si>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</si>
  <si>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</si>
  <si>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</si>
  <si>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</si>
  <si>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</si>
  <si>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</si>
  <si>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</si>
  <si>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</si>
  <si>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</si>
  <si>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</si>
  <si>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</si>
  <si>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</si>
  <si>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</si>
  <si>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</si>
  <si>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</si>
  <si>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</si>
  <si>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</si>
  <si>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</si>
  <si>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</si>
  <si>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</si>
  <si>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</si>
  <si>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</si>
  <si>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</si>
  <si>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</si>
  <si>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</si>
  <si>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</si>
  <si>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</si>
  <si>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</si>
  <si>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</si>
  <si>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</si>
  <si>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</si>
  <si>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</si>
  <si>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</si>
  <si>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</si>
  <si>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</si>
  <si>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</si>
  <si>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</si>
  <si>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</si>
  <si>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</si>
  <si>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</si>
  <si>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</si>
  <si>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</si>
  <si>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</si>
  <si>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</si>
  <si>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</si>
  <si>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</si>
  <si>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</si>
  <si>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</si>
  <si>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</si>
  <si>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</si>
  <si>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</si>
  <si>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</si>
  <si>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</si>
  <si>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</si>
  <si>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</si>
  <si>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</si>
  <si>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</si>
  <si>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</si>
  <si>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</si>
  <si>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</si>
  <si>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</si>
  <si>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</si>
  <si>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</si>
  <si>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</si>
  <si>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</si>
  <si>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</si>
  <si>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</si>
  <si>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</si>
  <si>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</si>
  <si>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</si>
  <si>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</si>
  <si>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</si>
  <si>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</si>
  <si>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</si>
  <si>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</si>
  <si>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</si>
  <si>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</si>
  <si>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</si>
  <si>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</si>
  <si>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</si>
  <si>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</si>
  <si>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</si>
  <si>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</si>
  <si>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</si>
  <si>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</si>
  <si>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</si>
  <si>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</si>
  <si>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</si>
  <si>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</si>
  <si>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</si>
  <si>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</si>
  <si>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</si>
  <si>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</si>
  <si>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</si>
  <si>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</si>
  <si>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</si>
  <si>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</si>
  <si>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</si>
  <si>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</si>
  <si>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</si>
  <si>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</si>
  <si>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</si>
  <si>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</si>
  <si>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</si>
  <si>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</si>
  <si>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</si>
  <si>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</si>
  <si>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</si>
  <si>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</si>
  <si>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</si>
  <si>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</si>
  <si>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</si>
  <si>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</si>
  <si>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</si>
  <si>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</si>
  <si>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</si>
  <si>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</si>
  <si>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</si>
  <si>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</si>
  <si>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</si>
  <si>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</si>
  <si>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</si>
  <si>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</si>
  <si>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</si>
  <si>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</si>
  <si>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</si>
  <si>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</si>
  <si>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</si>
  <si>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</si>
  <si>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</si>
  <si>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</si>
  <si>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</si>
  <si>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</si>
  <si>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</si>
  <si>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</si>
  <si>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</si>
  <si>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</si>
  <si>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</si>
  <si>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</si>
  <si>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</si>
  <si>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</si>
  <si>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</si>
  <si>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</si>
  <si>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</si>
  <si>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</si>
  <si>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</si>
  <si>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</si>
  <si>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</si>
  <si>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</si>
  <si>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</si>
  <si>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</si>
  <si>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</si>
  <si>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</si>
  <si>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</si>
  <si>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</si>
  <si>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</si>
  <si>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</si>
  <si>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</si>
  <si>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</si>
  <si>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</si>
  <si>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</si>
  <si>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</si>
  <si>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</si>
  <si>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</si>
  <si>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</si>
  <si>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</si>
  <si>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</si>
  <si>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</si>
  <si>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</si>
  <si>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</si>
  <si>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</si>
  <si>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</si>
  <si>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</si>
  <si>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</si>
  <si>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</si>
  <si>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</si>
  <si>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</si>
  <si>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</si>
  <si>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</si>
  <si>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</si>
  <si>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</si>
  <si>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</si>
  <si>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</si>
  <si>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</si>
  <si>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</si>
  <si>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</si>
  <si>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</si>
  <si>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</si>
  <si>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</si>
  <si>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</si>
  <si>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</si>
  <si>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</si>
  <si>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</si>
  <si>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</si>
  <si>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</si>
  <si>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</si>
  <si>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</si>
  <si>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</si>
  <si>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</si>
  <si>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</si>
  <si>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</si>
  <si>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</si>
  <si>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</si>
  <si>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</si>
  <si>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</si>
  <si>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</si>
  <si>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</si>
  <si>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</si>
  <si>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</si>
  <si>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</si>
  <si>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</si>
  <si>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</si>
  <si>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</si>
  <si>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</si>
  <si>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</si>
  <si>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</si>
  <si>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</si>
  <si>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</si>
  <si>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</si>
  <si>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</si>
  <si>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</si>
  <si>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</si>
  <si>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</si>
  <si>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</si>
  <si>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</si>
  <si>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</si>
  <si>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</si>
  <si>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</si>
  <si>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</si>
  <si>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</si>
  <si>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</si>
  <si>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</si>
  <si>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</si>
  <si>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</si>
  <si>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</si>
  <si>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</si>
  <si>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</si>
  <si>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</si>
  <si>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</si>
  <si>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</si>
  <si>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</si>
  <si>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</si>
  <si>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</si>
  <si>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</si>
  <si>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</si>
  <si>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</si>
  <si>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</si>
  <si>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</si>
  <si>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</si>
  <si>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</si>
  <si>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</si>
  <si>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</si>
  <si>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</si>
  <si>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</si>
  <si>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</si>
  <si>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</si>
  <si>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</si>
  <si>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</si>
  <si>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</si>
  <si>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</si>
  <si>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</si>
  <si>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</si>
  <si>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</si>
  <si>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</si>
  <si>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</si>
  <si>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</si>
  <si>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</si>
  <si>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</si>
  <si>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</si>
  <si>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</si>
  <si>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</si>
  <si>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</si>
  <si>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</si>
  <si>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</si>
  <si>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</si>
  <si>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</si>
  <si>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</si>
  <si>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</si>
  <si>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</si>
  <si>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</si>
  <si>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</si>
  <si>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</si>
  <si>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</si>
  <si>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</si>
  <si>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</si>
  <si>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</si>
  <si>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</si>
  <si>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</si>
  <si>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</si>
  <si>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</si>
  <si>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</si>
  <si>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</si>
  <si>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</si>
  <si>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</si>
  <si>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</si>
  <si>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</si>
  <si>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</si>
  <si>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</si>
  <si>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</si>
  <si>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</si>
  <si>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</si>
  <si>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</si>
  <si>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</si>
  <si>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</si>
  <si>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</si>
  <si>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</si>
  <si>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</si>
  <si>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</si>
  <si>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</si>
  <si>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</si>
  <si>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</si>
  <si>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</si>
  <si>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</si>
  <si>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</si>
  <si>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</si>
  <si>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</si>
  <si>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</si>
  <si>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</si>
  <si>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</si>
  <si>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</si>
  <si>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</si>
  <si>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</si>
  <si>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</si>
  <si>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</si>
  <si>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</si>
  <si>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</si>
  <si>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</si>
  <si>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</si>
  <si>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</si>
  <si>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</si>
  <si>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</si>
  <si>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</si>
  <si>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</si>
  <si>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</si>
  <si>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</si>
  <si>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</si>
  <si>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</si>
  <si>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</si>
  <si>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</si>
  <si>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</si>
  <si>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</si>
  <si>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</si>
  <si>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</si>
  <si>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</si>
  <si>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</si>
  <si>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</si>
  <si>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</si>
  <si>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</si>
  <si>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</si>
  <si>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</si>
  <si>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</si>
  <si>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</si>
  <si>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</si>
  <si>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</si>
  <si>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</si>
  <si>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</si>
  <si>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</si>
  <si>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</si>
  <si>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</si>
  <si>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</si>
  <si>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</si>
  <si>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</si>
  <si>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</si>
  <si>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</si>
  <si>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</si>
  <si>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</si>
  <si>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</si>
  <si>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</si>
  <si>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</si>
  <si>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</si>
  <si>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</si>
  <si>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</si>
  <si>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</si>
  <si>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</si>
  <si>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</si>
  <si>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</si>
  <si>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</si>
  <si>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</si>
  <si>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</si>
  <si>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</si>
  <si>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</si>
  <si>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</si>
  <si>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</si>
  <si>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</si>
  <si>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</si>
  <si>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</si>
  <si>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</si>
  <si>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</si>
  <si>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</si>
  <si>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</si>
  <si>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</si>
  <si>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</si>
  <si>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</si>
  <si>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</si>
  <si>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</si>
  <si>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</si>
  <si>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</si>
  <si>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</si>
  <si>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</si>
  <si>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</si>
  <si>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</si>
  <si>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</si>
  <si>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</si>
  <si>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</si>
  <si>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</si>
  <si>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</si>
  <si>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</si>
  <si>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</si>
  <si>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</si>
  <si>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</si>
  <si>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</si>
  <si>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</si>
  <si>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</si>
  <si>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</si>
  <si>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</si>
  <si>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</si>
  <si>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</si>
  <si>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</si>
  <si>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</si>
  <si>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</si>
  <si>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</si>
  <si>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</si>
  <si>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</si>
  <si>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</si>
  <si>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</si>
  <si>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</si>
  <si>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</si>
  <si>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</si>
  <si>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</si>
  <si>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</si>
  <si>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</si>
  <si>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</si>
  <si>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</si>
  <si>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</si>
  <si>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</si>
  <si>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</si>
  <si>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</si>
  <si>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</si>
  <si>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</si>
  <si>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</si>
  <si>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</si>
  <si>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</si>
  <si>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</si>
  <si>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</si>
  <si>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</si>
  <si>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</si>
  <si>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</si>
  <si>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</si>
  <si>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</si>
  <si>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</si>
  <si>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</si>
  <si>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</si>
  <si>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</si>
  <si>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</si>
  <si>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</si>
  <si>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</si>
  <si>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</si>
  <si>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</si>
  <si>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</si>
  <si>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</si>
  <si>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</si>
  <si>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</si>
  <si>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</si>
  <si>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</si>
  <si>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</si>
  <si>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</si>
  <si>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</si>
  <si>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</si>
  <si>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</si>
  <si>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</si>
  <si>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</si>
  <si>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</si>
  <si>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</si>
  <si>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</si>
  <si>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</si>
  <si>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</si>
  <si>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</si>
  <si>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</si>
  <si>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</si>
  <si>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</si>
  <si>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</si>
  <si>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</si>
  <si>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</si>
  <si>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</si>
  <si>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</si>
  <si>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</si>
  <si>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</si>
  <si>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</si>
  <si>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</si>
  <si>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</si>
  <si>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</si>
  <si>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</si>
  <si>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</si>
  <si>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</si>
  <si>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</si>
  <si>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</si>
  <si>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</si>
  <si>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</si>
  <si>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</si>
  <si>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</si>
  <si>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</si>
  <si>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</si>
  <si>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</si>
  <si>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</si>
  <si>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</si>
  <si>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</si>
  <si>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</si>
  <si>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</si>
  <si>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</si>
  <si>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</si>
  <si>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</si>
  <si>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</si>
  <si>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</si>
  <si>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</si>
  <si>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</si>
  <si>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</si>
  <si>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</si>
  <si>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</si>
  <si>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</si>
  <si>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</si>
  <si>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</si>
  <si>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</si>
  <si>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</si>
  <si>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</si>
  <si>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</si>
  <si>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</si>
  <si>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</si>
  <si>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</si>
  <si>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</si>
  <si>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</si>
  <si>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</si>
  <si>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</si>
  <si>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</si>
  <si>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</si>
  <si>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</si>
  <si>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</si>
  <si>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</si>
  <si>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</si>
  <si>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</si>
  <si>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</si>
  <si>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</si>
  <si>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</si>
  <si>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</si>
  <si>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</si>
  <si>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</si>
  <si>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</si>
  <si>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</si>
  <si>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</si>
  <si>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</si>
  <si>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</si>
  <si>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</si>
  <si>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</si>
  <si>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</si>
  <si>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</si>
  <si>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</si>
  <si>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</si>
  <si>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</si>
  <si>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</si>
  <si>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</si>
  <si>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</si>
  <si>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</si>
  <si>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</si>
  <si>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</si>
  <si>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</si>
  <si>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</si>
  <si>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</si>
  <si>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</si>
  <si>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</si>
  <si>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</si>
  <si>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</si>
  <si>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</si>
  <si>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</si>
  <si>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</si>
  <si>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</si>
  <si>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</si>
  <si>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</si>
  <si>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</si>
  <si>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</si>
  <si>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</si>
  <si>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</si>
  <si>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</si>
  <si>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</si>
  <si>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</si>
  <si>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</si>
  <si>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</si>
  <si>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</si>
  <si>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</si>
  <si>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</si>
  <si>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</si>
  <si>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</si>
  <si>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</si>
  <si>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</si>
  <si>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</si>
  <si>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</si>
  <si>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</si>
  <si>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</si>
  <si>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</si>
  <si>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</si>
  <si>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</si>
  <si>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</si>
  <si>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</si>
  <si>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</si>
  <si>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</si>
  <si>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</si>
  <si>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</si>
  <si>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</si>
  <si>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</si>
  <si>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</si>
  <si>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</si>
  <si>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</si>
  <si>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</si>
  <si>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</si>
  <si>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</si>
  <si>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</si>
  <si>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</si>
  <si>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</si>
  <si>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</si>
  <si>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</si>
  <si>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</si>
  <si>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</si>
  <si>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</si>
  <si>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</si>
  <si>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</si>
  <si>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</si>
  <si>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</si>
  <si>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</si>
  <si>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</si>
  <si>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</si>
  <si>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</si>
  <si>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</si>
  <si>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</si>
  <si>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</si>
  <si>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</si>
  <si>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</si>
  <si>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</si>
  <si>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</si>
  <si>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</si>
  <si>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</si>
  <si>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</si>
  <si>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</si>
  <si>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</si>
  <si>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</si>
  <si>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</si>
  <si>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</si>
  <si>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</si>
  <si>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</si>
  <si>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</si>
  <si>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</si>
  <si>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</si>
  <si>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</si>
  <si>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</si>
  <si>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</si>
  <si>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</si>
  <si>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</si>
  <si>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</si>
  <si>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</si>
  <si>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</si>
  <si>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</si>
  <si>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</si>
  <si>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</si>
  <si>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</si>
  <si>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</si>
  <si>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</si>
  <si>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</si>
  <si>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</si>
  <si>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</si>
  <si>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</si>
  <si>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</si>
  <si>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</si>
  <si>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</si>
  <si>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</si>
  <si>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</si>
  <si>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</si>
  <si>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</si>
  <si>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</si>
  <si>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</si>
  <si>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</si>
  <si>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</si>
  <si>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</si>
  <si>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</si>
  <si>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</si>
  <si>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</si>
  <si>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</si>
  <si>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</si>
  <si>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</si>
  <si>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</si>
  <si>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</si>
  <si>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</si>
  <si>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</si>
  <si>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</si>
  <si>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</si>
  <si>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</si>
  <si>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</si>
  <si>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</si>
  <si>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</si>
  <si>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</si>
  <si>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</si>
  <si>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</si>
  <si>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</si>
  <si>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</si>
  <si>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</si>
  <si>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</si>
  <si>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</si>
  <si>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</si>
  <si>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</si>
  <si>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</si>
  <si>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</si>
  <si>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</si>
  <si>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</si>
  <si>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</si>
  <si>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</si>
  <si>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</si>
  <si>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</si>
  <si>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</si>
  <si>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</si>
  <si>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</si>
  <si>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</si>
  <si>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</si>
  <si>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</si>
  <si>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</si>
  <si>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</si>
  <si>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</si>
  <si>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</si>
  <si>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</si>
  <si>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</si>
  <si>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</si>
  <si>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</si>
  <si>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</si>
  <si>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</si>
  <si>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</si>
  <si>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</si>
  <si>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</si>
  <si>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</si>
  <si>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</si>
  <si>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</si>
  <si>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</si>
  <si>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</si>
  <si>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</si>
  <si>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</si>
  <si>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</si>
  <si>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</si>
  <si>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</si>
  <si>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</si>
  <si>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</si>
  <si>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</si>
  <si>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</si>
  <si>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</si>
  <si>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</si>
  <si>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</si>
  <si>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</si>
  <si>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</si>
  <si>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</si>
  <si>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</si>
  <si>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</si>
  <si>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</si>
  <si>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</si>
  <si>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</si>
  <si>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</si>
  <si>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</si>
  <si>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</si>
  <si>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</si>
  <si>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</si>
  <si>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</si>
  <si>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</si>
  <si>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</si>
  <si>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</si>
  <si>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</si>
  <si>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</si>
  <si>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</si>
  <si>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</si>
  <si>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</si>
  <si>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</si>
  <si>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</si>
  <si>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</si>
  <si>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</si>
  <si>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</si>
  <si>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</si>
  <si>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</si>
  <si>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</si>
  <si>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</si>
  <si>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</si>
  <si>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</si>
  <si>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</si>
  <si>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</si>
  <si>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</si>
  <si>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</si>
  <si>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</si>
  <si>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</si>
  <si>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</si>
  <si>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</si>
  <si>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</si>
  <si>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</si>
  <si>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</si>
  <si>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</si>
  <si>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</si>
  <si>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</si>
  <si>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</si>
  <si>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</si>
  <si>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</si>
  <si>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</si>
  <si>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</si>
  <si>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</si>
  <si>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</si>
  <si>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</si>
  <si>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</si>
  <si>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</si>
  <si>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</si>
  <si>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</si>
  <si>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</si>
  <si>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</si>
  <si>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</si>
  <si>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</si>
  <si>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</si>
  <si>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</si>
  <si>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</si>
  <si>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</si>
  <si>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</si>
  <si>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</si>
  <si>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</si>
  <si>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</si>
  <si>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</si>
  <si>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</si>
  <si>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</si>
  <si>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</si>
  <si>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</si>
  <si>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</si>
  <si>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</si>
  <si>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</si>
  <si>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</si>
  <si>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</si>
  <si>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</si>
  <si>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</si>
  <si>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</si>
  <si>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</si>
  <si>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</si>
  <si>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</si>
  <si>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</si>
  <si>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</si>
  <si>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</si>
  <si>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</si>
  <si>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</si>
  <si>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</si>
  <si>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</si>
  <si>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</si>
  <si>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</si>
  <si>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</si>
  <si>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</si>
  <si>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</si>
  <si>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</si>
  <si>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</si>
  <si>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</si>
  <si>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</si>
  <si>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</si>
  <si>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</si>
  <si>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</si>
  <si>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</si>
  <si>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</si>
  <si>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</si>
  <si>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</si>
  <si>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</si>
  <si>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</si>
  <si>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</si>
  <si>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</si>
  <si>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</si>
  <si>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</si>
  <si>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</si>
  <si>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</si>
  <si>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</si>
  <si>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</si>
  <si>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</si>
  <si>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</si>
  <si>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</si>
  <si>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</si>
  <si>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</si>
  <si>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</si>
  <si>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</si>
  <si>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</si>
  <si>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</si>
  <si>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</si>
  <si>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</si>
  <si>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</si>
  <si>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</si>
  <si>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</si>
  <si>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</si>
  <si>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</si>
  <si>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</si>
  <si>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</si>
  <si>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</si>
  <si>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</si>
  <si>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</si>
  <si>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</si>
  <si>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</si>
  <si>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</si>
  <si>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</si>
  <si>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</si>
  <si>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</si>
  <si>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</si>
  <si>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</si>
  <si>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</si>
  <si>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</si>
  <si>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</si>
  <si>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</si>
  <si>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</si>
  <si>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</si>
  <si>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</si>
  <si>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</si>
  <si>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</si>
  <si>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</si>
  <si>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</si>
  <si>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</si>
  <si>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</si>
  <si>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</si>
  <si>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</si>
  <si>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</si>
  <si>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</si>
  <si>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</si>
  <si>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</si>
  <si>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</si>
  <si>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</si>
  <si>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</si>
  <si>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</si>
  <si>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</si>
  <si>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</si>
  <si>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</si>
  <si>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</si>
  <si>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</si>
  <si>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</si>
  <si>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</si>
  <si>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</si>
  <si>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</si>
  <si>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</si>
  <si>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</si>
  <si>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</si>
  <si>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</si>
  <si>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</si>
  <si>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</si>
  <si>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</si>
  <si>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</si>
  <si>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</si>
  <si>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</si>
  <si>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</si>
  <si>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</si>
  <si>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</si>
  <si>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</si>
  <si>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</si>
  <si>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</si>
  <si>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</si>
  <si>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</si>
  <si>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</si>
  <si>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</si>
  <si>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</si>
  <si>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</si>
  <si>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</si>
  <si>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</si>
  <si>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</si>
  <si>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</si>
  <si>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</si>
  <si>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</si>
  <si>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</si>
  <si>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</si>
  <si>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</si>
  <si>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</si>
  <si>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</si>
  <si>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</si>
  <si>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</si>
  <si>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</si>
  <si>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</si>
  <si>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</si>
  <si>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</si>
  <si>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</si>
  <si>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</si>
  <si>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</si>
  <si>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</si>
  <si>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</si>
  <si>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</si>
  <si>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</si>
  <si>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</si>
  <si>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</si>
  <si>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</si>
  <si>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</si>
  <si>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</si>
  <si>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</si>
  <si>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</si>
  <si>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</si>
  <si>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</si>
  <si>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</si>
  <si>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</si>
  <si>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</si>
  <si>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</si>
  <si>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</si>
  <si>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</si>
  <si>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</si>
  <si>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</si>
  <si>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</si>
  <si>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</si>
  <si>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</si>
  <si>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</si>
  <si>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</si>
  <si>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</si>
  <si>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</si>
  <si>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</si>
  <si>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</si>
  <si>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</si>
  <si>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</si>
  <si>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</si>
  <si>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</si>
  <si>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</si>
  <si>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</si>
  <si>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</si>
  <si>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</si>
  <si>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</si>
  <si>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</si>
  <si>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</si>
  <si>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</si>
  <si>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</si>
  <si>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</si>
  <si>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</si>
  <si>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</si>
  <si>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</si>
  <si>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</si>
  <si>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</si>
  <si>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</si>
  <si>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</si>
  <si>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</si>
  <si>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</si>
  <si>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</si>
  <si>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</si>
  <si>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</si>
  <si>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</si>
  <si>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</si>
  <si>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</si>
  <si>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</si>
  <si>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</si>
  <si>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</si>
  <si>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154A0841</t>
  </si>
  <si>
    <t>Southern Alberta Tissue Program</t>
  </si>
  <si>
    <t>Rm. 4510, 1403 29th St. NW</t>
  </si>
  <si>
    <t>Canada</t>
  </si>
  <si>
    <t>T2N 2T9</t>
  </si>
  <si>
    <t>Calgary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</si>
</sst>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E1" workbookViewId="0">
      <selection activeCell="H3" sqref="H3"/>
    </sheetView>
  </sheetViews>
  <sheetFormatPr defaultColWidth="9.21875" defaultRowHeight="14.4" x14ac:dyDescent="0.3"/>
  <cols>
    <col min="1" max="1" width="11.21875" style="63" customWidth="1"/>
    <col min="2" max="2" width="28.77734375" style="63" customWidth="1"/>
    <col min="3" max="3" width="13.77734375" style="63" customWidth="1"/>
    <col min="4" max="4" width="12.77734375" style="63" customWidth="1"/>
    <col min="5" max="6" width="15.77734375" style="63" customWidth="1"/>
    <col min="7" max="7" width="10.5546875" style="63" customWidth="1"/>
    <col min="8" max="8" width="13.5546875" style="64" customWidth="1"/>
    <col min="9" max="9" width="13.44140625" style="64" customWidth="1"/>
    <col min="10" max="10" width="24.21875" style="63" customWidth="1"/>
    <col min="11" max="11" width="16.5546875" style="63" customWidth="1"/>
    <col min="12" max="13" width="15.77734375" style="63" customWidth="1"/>
    <col min="14" max="14" width="12.77734375" style="63" customWidth="1"/>
    <col min="15" max="15" width="28" style="63" customWidth="1"/>
    <col min="16" max="16" width="25.77734375" style="37" customWidth="1"/>
    <col min="17" max="16384" width="9.218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1234</v>
      </c>
      <c r="B2" s="79" t="s">
        <v>1235</v>
      </c>
      <c r="C2" s="81" t="s">
        <v>1219</v>
      </c>
      <c r="D2" s="79">
        <v>100052</v>
      </c>
      <c r="E2" s="63" t="s">
        <v>147</v>
      </c>
      <c r="F2" s="63" t="s">
        <v>144</v>
      </c>
      <c r="G2" s="63" t="s">
        <v>12</v>
      </c>
      <c r="H2" s="82">
        <v>42814</v>
      </c>
      <c r="I2" s="64">
        <v>42818</v>
      </c>
      <c r="J2" s="79" t="s">
        <v>1236</v>
      </c>
      <c r="K2" s="79" t="s">
        <v>1239</v>
      </c>
      <c r="L2" s="79" t="s">
        <v>1209</v>
      </c>
      <c r="M2" s="79" t="s">
        <v>1237</v>
      </c>
      <c r="N2" s="63" t="s">
        <v>1238</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4.55" x14ac:dyDescent="0.35">
      <c r="P9" s="37" t="str">
        <f>IF(ISBLANK(O9), "", Activities_French_Text)</f>
        <v/>
      </c>
    </row>
    <row r="10" spans="1:16" ht="14.55" x14ac:dyDescent="0.35">
      <c r="P10" s="37" t="str">
        <f>IF(ISBLANK(O10), "", Activities_French_Text)</f>
        <v/>
      </c>
    </row>
    <row r="11" spans="1:16" ht="14.55" x14ac:dyDescent="0.35">
      <c r="P11" s="37" t="str">
        <f>IF(ISBLANK(O11), "", Activities_French_Text)</f>
        <v/>
      </c>
    </row>
    <row r="12" spans="1:16" ht="14.55" x14ac:dyDescent="0.35">
      <c r="P12" s="37" t="str">
        <f>IF(ISBLANK(O12), "", Activities_French_Text)</f>
        <v/>
      </c>
    </row>
    <row r="13" spans="1:16" ht="14.55" x14ac:dyDescent="0.3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J2" sqref="J2"/>
    </sheetView>
  </sheetViews>
  <sheetFormatPr defaultColWidth="40.77734375" defaultRowHeight="14.4" x14ac:dyDescent="0.3"/>
  <cols>
    <col min="1" max="1" width="15.44140625" style="54" bestFit="1" customWidth="1"/>
    <col min="2" max="2" width="25.77734375" style="55" customWidth="1"/>
    <col min="3" max="4" width="21.5546875" style="54" customWidth="1"/>
    <col min="5" max="5" width="10.77734375" style="54" customWidth="1"/>
    <col min="6" max="6" width="18.77734375" style="46" customWidth="1"/>
    <col min="7" max="7" width="11.77734375" style="3" customWidth="1"/>
    <col min="8" max="8" width="10.77734375" style="3" customWidth="1"/>
    <col min="9" max="9" width="26.77734375" style="1" customWidth="1"/>
    <col min="10" max="10" width="29" style="54" customWidth="1"/>
    <col min="11" max="11" width="61.21875" style="63" customWidth="1"/>
    <col min="12" max="12" width="31.77734375" style="37" customWidth="1"/>
    <col min="13" max="13" width="33" style="1" customWidth="1"/>
    <col min="14" max="14" width="25.21875" style="54" customWidth="1"/>
    <col min="15" max="15" width="46.77734375" style="1" customWidth="1"/>
    <col min="16" max="16" width="33.21875" style="54" customWidth="1"/>
    <col min="17" max="16384" width="40.77734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5">
      <c r="A2" s="56" t="str">
        <f>IF(ISBLANK('CTO Inspection English'!A2), "", 'CTO Inspection English'!A2)</f>
        <v>154A0841</v>
      </c>
      <c r="B2" s="55" t="str">
        <f>IF(ISBLANK('CTO Inspection English'!B2), "", 'CTO Inspection English'!B2)</f>
        <v>Southern Alberta Tissue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42814</v>
      </c>
      <c r="G2" s="76">
        <v>1</v>
      </c>
      <c r="H2" s="76">
        <v>1</v>
      </c>
      <c r="I2" s="1" t="s">
        <v>381</v>
      </c>
      <c r="J2" s="54" t="str">
        <f>IF(ISBLANK(I2),"", Regulation_French_Text)</f>
        <v>55 - Dossiers</v>
      </c>
      <c r="K2" s="63" t="s">
        <v>1228</v>
      </c>
      <c r="L2" s="37" t="str">
        <f>IF(ISBLANK(K2), "", Observation_French_Text)</f>
        <v>Le contenu des dossiers de l’établissement n’était pas toujours exact, complet, lisible et/ou indélébile.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8.8" x14ac:dyDescent="0.3">
      <c r="A3" s="56" t="str">
        <f>IF(ISBLANK(B5M3), "", A2)</f>
        <v>154A0841</v>
      </c>
      <c r="B3" s="55" t="s">
        <v>1235</v>
      </c>
      <c r="C3" s="54" t="s">
        <v>147</v>
      </c>
      <c r="D3" s="54" t="s">
        <v>144</v>
      </c>
      <c r="E3" s="54" t="s">
        <v>12</v>
      </c>
      <c r="F3" s="46">
        <v>42814</v>
      </c>
      <c r="G3" s="76">
        <v>2</v>
      </c>
      <c r="H3" s="76">
        <v>1</v>
      </c>
      <c r="I3" s="1" t="s">
        <v>383</v>
      </c>
      <c r="J3" s="54" t="str">
        <f>IF(ISBLANK(I3),"", Regulation_French_Text)</f>
        <v>66 - Équipement, matériel et produits</v>
      </c>
      <c r="K3" s="63" t="s">
        <v>258</v>
      </c>
      <c r="L3" s="37" t="str">
        <f>IF(ISBLANK(K3), "", Observation_French_Text)</f>
        <v>L’équipement de nettoyage et d’entretien était inadéquat.</v>
      </c>
      <c r="N3" s="54" t="str">
        <f>IF(ISBLANK(M3), "", Inspection_Outcome_French_Text)</f>
        <v/>
      </c>
      <c r="P3" s="54" t="str">
        <f>IF(ISBLANK(O3), "", Measure_Taken_French_Text)</f>
        <v/>
      </c>
    </row>
    <row r="4" spans="1:17" ht="24.75" customHeight="1" x14ac:dyDescent="0.3">
      <c r="A4" s="56" t="s">
        <v>1234</v>
      </c>
      <c r="B4" s="55" t="s">
        <v>1235</v>
      </c>
      <c r="C4" s="54" t="s">
        <v>147</v>
      </c>
      <c r="D4" s="54" t="s">
        <v>144</v>
      </c>
      <c r="E4" s="54" t="s">
        <v>12</v>
      </c>
      <c r="F4" s="46">
        <v>42814</v>
      </c>
      <c r="G4" s="76">
        <v>3</v>
      </c>
      <c r="H4" s="76">
        <v>1</v>
      </c>
      <c r="I4" s="1" t="s">
        <v>383</v>
      </c>
      <c r="J4" s="54" t="str">
        <f>IF(ISBLANK(I4),"", Regulation_French_Text)</f>
        <v>66 - Équipement, matériel et produits</v>
      </c>
      <c r="K4" s="63" t="s">
        <v>259</v>
      </c>
      <c r="L4" s="37" t="str">
        <f>IF(ISBLANK(K4), "", Observation_French_Text)</f>
        <v>L’équipement n’était pas qualifié en fonction de l’utilisation prévue.</v>
      </c>
      <c r="N4" s="54" t="str">
        <f>IF(ISBLANK(M4), "", Inspection_Outcome_French_Text)</f>
        <v/>
      </c>
      <c r="P4" s="54" t="str">
        <f>IF(ISBLANK(O4), "", Measure_Taken_French_Text)</f>
        <v/>
      </c>
    </row>
    <row r="5" spans="1:17" ht="43.2" x14ac:dyDescent="0.3">
      <c r="A5" s="56" t="s">
        <v>1234</v>
      </c>
      <c r="B5" s="55" t="s">
        <v>1235</v>
      </c>
      <c r="C5" s="54" t="s">
        <v>147</v>
      </c>
      <c r="D5" s="54" t="s">
        <v>144</v>
      </c>
      <c r="E5" s="54" t="s">
        <v>12</v>
      </c>
      <c r="F5" s="46">
        <v>42814</v>
      </c>
      <c r="G5" s="76">
        <v>4</v>
      </c>
      <c r="H5" s="76">
        <v>1</v>
      </c>
      <c r="I5" s="1" t="s">
        <v>385</v>
      </c>
      <c r="J5" s="54" t="str">
        <f>IF(ISBLANK(I5),"", Regulation_French_Text)</f>
        <v>68 - Équipement, matériel et produits</v>
      </c>
      <c r="K5" s="63" t="s">
        <v>263</v>
      </c>
      <c r="L5" s="37" t="str">
        <f>IF(ISBLANK(K5), "", Observation_French_Text)</f>
        <v>L’établissement avait utilisé du matériel et des produits de traitement non qualifiés.</v>
      </c>
      <c r="N5" s="54" t="str">
        <f>IF(ISBLANK(M5), "", Inspection_Outcome_French_Text)</f>
        <v/>
      </c>
      <c r="P5" s="54" t="str">
        <f>IF(ISBLANK(O5), "", Measure_Taken_French_Text)</f>
        <v/>
      </c>
    </row>
    <row r="6" spans="1:17" ht="57.6" x14ac:dyDescent="0.3">
      <c r="A6" s="56" t="s">
        <v>1234</v>
      </c>
      <c r="B6" s="55" t="s">
        <v>1235</v>
      </c>
      <c r="C6" s="54" t="s">
        <v>147</v>
      </c>
      <c r="D6" s="54" t="s">
        <v>144</v>
      </c>
      <c r="E6" s="54" t="s">
        <v>12</v>
      </c>
      <c r="F6" s="46">
        <v>42814</v>
      </c>
      <c r="G6" s="76">
        <v>5</v>
      </c>
      <c r="H6" s="76">
        <v>1</v>
      </c>
      <c r="I6" s="1" t="s">
        <v>855</v>
      </c>
      <c r="J6" s="54" t="str">
        <f>IF(ISBLANK(I6),"", Regulation_French_Text)</f>
        <v xml:space="preserve">71 - Système d’assurance de la qualité - Dispositions générales </v>
      </c>
      <c r="K6" s="63" t="s">
        <v>266</v>
      </c>
      <c r="L6" s="37" t="str">
        <f>IF(ISBLANK(K6), "", Observation_French_Text)</f>
        <v>Le système d’assurance de la qualité de l’établissement n’était pas conforme aux exigences réglementaires.</v>
      </c>
      <c r="N6" s="54" t="str">
        <f>IF(ISBLANK(M6), "", Inspection_Outcome_French_Text)</f>
        <v/>
      </c>
      <c r="P6" s="54" t="str">
        <f>IF(ISBLANK(O6), "", Measure_Taken_French_Text)</f>
        <v/>
      </c>
    </row>
    <row r="7" spans="1:17" ht="43.2" x14ac:dyDescent="0.3">
      <c r="A7" s="56" t="s">
        <v>1234</v>
      </c>
      <c r="B7" s="55" t="s">
        <v>1235</v>
      </c>
      <c r="C7" s="54" t="s">
        <v>147</v>
      </c>
      <c r="D7" s="54" t="s">
        <v>144</v>
      </c>
      <c r="E7" s="54" t="s">
        <v>12</v>
      </c>
      <c r="F7" s="46">
        <v>42814</v>
      </c>
      <c r="G7" s="76">
        <v>6</v>
      </c>
      <c r="H7" s="76">
        <v>1</v>
      </c>
      <c r="I7" s="1" t="s">
        <v>856</v>
      </c>
      <c r="J7" s="54" t="str">
        <f>IF(ISBLANK(I7),"", Regulation_French_Text)</f>
        <v xml:space="preserve">72 - Procédures d’opération normalisées </v>
      </c>
      <c r="K7" s="63" t="s">
        <v>268</v>
      </c>
      <c r="L7" s="37" t="str">
        <f>IF(ISBLANK(K7), "", Observation_French_Text)</f>
        <v>L’établissement n’avait pas suivi les procédures d’opération normalisées telles qu’écrites.</v>
      </c>
      <c r="N7" s="54" t="str">
        <f>IF(ISBLANK(M7), "", Inspection_Outcome_French_Text)</f>
        <v/>
      </c>
      <c r="P7" s="54" t="str">
        <f>IF(ISBLANK(O7), "", Measure_Taken_French_Text)</f>
        <v/>
      </c>
    </row>
    <row r="8" spans="1:17" ht="43.2" x14ac:dyDescent="0.3">
      <c r="A8" s="56" t="s">
        <v>1234</v>
      </c>
      <c r="B8" s="55" t="s">
        <v>1235</v>
      </c>
      <c r="C8" s="54" t="s">
        <v>147</v>
      </c>
      <c r="D8" s="54" t="s">
        <v>144</v>
      </c>
      <c r="E8" s="54" t="s">
        <v>12</v>
      </c>
      <c r="F8" s="46">
        <v>42814</v>
      </c>
      <c r="G8" s="76">
        <v>7</v>
      </c>
      <c r="H8" s="76">
        <v>1</v>
      </c>
      <c r="I8" s="1" t="s">
        <v>856</v>
      </c>
      <c r="J8" s="54" t="str">
        <f>IF(ISBLANK(I8),"", Regulation_French_Text)</f>
        <v xml:space="preserve">72 - Procédures d’opération normalisées </v>
      </c>
      <c r="K8" s="63" t="s">
        <v>267</v>
      </c>
      <c r="L8" s="37" t="str">
        <f>IF(ISBLANK(K8), "", Observation_French_Text)</f>
        <v>L’établissement n’avait pas de procédures d’opération normalisées pour toutes ses activités.</v>
      </c>
      <c r="N8" s="54" t="str">
        <f>IF(ISBLANK(M8), "", Inspection_Outcome_French_Text)</f>
        <v/>
      </c>
      <c r="P8" s="54" t="str">
        <f>IF(ISBLANK(O8), "", Measure_Taken_French_Text)</f>
        <v/>
      </c>
    </row>
    <row r="9" spans="1:17" ht="43.2" x14ac:dyDescent="0.3">
      <c r="A9" s="56" t="s">
        <v>1234</v>
      </c>
      <c r="B9" s="55" t="s">
        <v>1235</v>
      </c>
      <c r="C9" s="54" t="s">
        <v>147</v>
      </c>
      <c r="D9" s="54" t="s">
        <v>144</v>
      </c>
      <c r="E9" s="54" t="s">
        <v>12</v>
      </c>
      <c r="F9" s="46">
        <v>42814</v>
      </c>
      <c r="G9" s="76">
        <v>8</v>
      </c>
      <c r="H9" s="76">
        <v>1</v>
      </c>
      <c r="I9" s="1" t="s">
        <v>857</v>
      </c>
      <c r="J9" s="54" t="str">
        <f>IF(ISBLANK(I9),"", Regulation_French_Text)</f>
        <v>73 - Procédures d’opération normalisées</v>
      </c>
      <c r="K9" s="63" t="s">
        <v>1163</v>
      </c>
      <c r="L9" s="37" t="str">
        <f>IF(ISBLANK(K9), "", Observation_French_Text)</f>
        <v>Les procédures d’opération normalisées n’avaient pas été tenues à jour.</v>
      </c>
      <c r="N9" s="54" t="str">
        <f>IF(ISBLANK(M9), "", Inspection_Outcome_French_Text)</f>
        <v/>
      </c>
      <c r="P9" s="54" t="str">
        <f>IF(ISBLANK(O9), "", Measure_Taken_French_Text)</f>
        <v/>
      </c>
    </row>
    <row r="10" spans="1:17" ht="14.55" x14ac:dyDescent="0.35">
      <c r="A10" s="56" t="str">
        <f t="shared" ref="A10:A67" si="0">IF(ISBLANK(I10), "", A9)</f>
        <v/>
      </c>
      <c r="B10" s="55" t="str">
        <f t="shared" ref="B10:B67" si="1">IF(ISBLANK(I10), "", B9)</f>
        <v/>
      </c>
      <c r="C10" s="54" t="str">
        <f t="shared" ref="C10:C67" si="2">IF(ISBLANK(I10), "", C9)</f>
        <v/>
      </c>
      <c r="D10" s="54" t="str">
        <f t="shared" ref="D10:D67" si="3">IF(ISBLANK(I10), "", D9)</f>
        <v/>
      </c>
      <c r="E10" s="54" t="str">
        <f t="shared" ref="E10:E67" si="4">IF(ISBLANK(I10), "", E9)</f>
        <v/>
      </c>
      <c r="F10" s="46" t="str">
        <f t="shared" ref="F10:F67" si="5">IF(ISBLANK(I10), "", F9)</f>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4.55" x14ac:dyDescent="0.3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4.55" x14ac:dyDescent="0.3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4.55" x14ac:dyDescent="0.3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4.55" x14ac:dyDescent="0.3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4.55" x14ac:dyDescent="0.3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4.55" x14ac:dyDescent="0.3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4.55" x14ac:dyDescent="0.3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ht="14.55" x14ac:dyDescent="0.3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ht="14.55" x14ac:dyDescent="0.3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ht="14.55" x14ac:dyDescent="0.3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ht="14.55" x14ac:dyDescent="0.3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ht="14.55" x14ac:dyDescent="0.3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ht="14.55" x14ac:dyDescent="0.3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ht="14.55" x14ac:dyDescent="0.3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ht="14.55" x14ac:dyDescent="0.3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ht="14.55" x14ac:dyDescent="0.3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21875" style="37" customWidth="1"/>
    <col min="107" max="109" width="8.5546875" style="40"/>
    <col min="110" max="111" width="8.5546875" style="37"/>
    <col min="112" max="119" width="8.5546875" style="39"/>
    <col min="120" max="143" width="8.5546875" style="37"/>
    <col min="144" max="144" width="56.77734375" style="37" customWidth="1"/>
    <col min="145" max="145" width="122.77734375" customWidth="1"/>
    <col min="146" max="146" width="44.21875" customWidth="1"/>
    <col min="147" max="159" width="21.21875" style="37" customWidth="1"/>
    <col min="160" max="162" width="8.5546875" style="37"/>
    <col min="163" max="163" width="11.21875" style="37" customWidth="1"/>
    <col min="164" max="164" width="20.777343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77734375" style="37" customWidth="1"/>
    <col min="180" max="180" width="46" style="37" customWidth="1"/>
    <col min="181" max="181" width="54" style="37" customWidth="1"/>
    <col min="182" max="182" width="23.21875" style="37" customWidth="1"/>
    <col min="183" max="183" width="36.7773437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21875" customWidth="1"/>
    <col min="2" max="2" width="60.5546875" customWidth="1"/>
    <col min="3" max="3" width="77.2187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77734375" customWidth="1"/>
    <col min="2" max="2" width="108.7773437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05" thickBot="1" x14ac:dyDescent="0.4">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21875" defaultRowHeight="14.4" x14ac:dyDescent="0.3"/>
  <cols>
    <col min="1" max="1" width="50.77734375" style="72" customWidth="1"/>
    <col min="2" max="2" width="53.21875" style="72" customWidth="1"/>
    <col min="3" max="16384" width="9.218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2017-04-10T17:36:02Z</dcterms:modified>
</cp:coreProperties>
</file>