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52" yWindow="900" windowWidth="27588"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B10" i="4"/>
  <c r="A10" i="4"/>
  <c r="L9" i="4"/>
  <c r="J9" i="4"/>
  <c r="F9" i="4"/>
  <c r="E9" i="4"/>
  <c r="D9" i="4"/>
  <c r="B9" i="4"/>
  <c r="A9" i="4"/>
  <c r="L8" i="4"/>
  <c r="J8" i="4"/>
  <c r="F8" i="4"/>
  <c r="E8" i="4"/>
  <c r="D8" i="4"/>
  <c r="B8" i="4"/>
  <c r="A8" i="4"/>
  <c r="L7" i="4"/>
  <c r="J7" i="4"/>
  <c r="F7" i="4"/>
  <c r="E7" i="4"/>
  <c r="D7" i="4"/>
  <c r="B7" i="4"/>
  <c r="A7" i="4"/>
  <c r="L6" i="4"/>
  <c r="J6" i="4"/>
  <c r="F6" i="4"/>
  <c r="E6" i="4"/>
  <c r="D6" i="4"/>
  <c r="B6" i="4"/>
  <c r="A6" i="4"/>
  <c r="L5" i="4"/>
  <c r="J5" i="4"/>
  <c r="F5" i="4"/>
  <c r="E5" i="4"/>
  <c r="D5" i="4"/>
  <c r="B5" i="4"/>
  <c r="A5" i="4"/>
  <c r="L4" i="4"/>
  <c r="J4" i="4"/>
  <c r="F4" i="4"/>
  <c r="E4" i="4"/>
  <c r="D4" i="4"/>
  <c r="B4" i="4"/>
  <c r="A4" i="4"/>
  <c r="L3" i="4"/>
  <c r="J3" i="4"/>
  <c r="F3" i="4"/>
  <c r="E3" i="4"/>
  <c r="D3" i="4"/>
  <c r="B3" i="4"/>
  <c r="A3" i="4"/>
  <c r="L2" i="4"/>
  <c r="J2" i="4"/>
  <c r="F2" i="4"/>
  <c r="E2" i="4"/>
  <c r="D2" i="4"/>
  <c r="C2" i="4"/>
  <c r="C3" i="4" s="1"/>
  <c r="C4" i="4" s="1"/>
  <c r="C5" i="4" s="1"/>
  <c r="C6" i="4" s="1"/>
  <c r="C7" i="4" s="1"/>
  <c r="C8" i="4" s="1"/>
  <c r="C9" i="4" s="1"/>
  <c r="C10" i="4" s="1"/>
  <c r="B2" i="4"/>
  <c r="A2" i="4"/>
  <c r="P13" i="6"/>
  <c r="P12" i="6"/>
  <c r="P11" i="6"/>
  <c r="P10" i="6"/>
  <c r="P9" i="6"/>
  <c r="P8" i="6"/>
  <c r="P7" i="6"/>
  <c r="P6" i="6"/>
  <c r="P5" i="6"/>
  <c r="P4" i="6"/>
  <c r="P3" i="6"/>
  <c r="P2" i="6"/>
  <c r="B92" i="4" l="1"/>
  <c r="B93" i="4" s="1"/>
  <c r="D93" i="4"/>
  <c r="D94" i="4" s="1"/>
  <c r="D95" i="4" s="1"/>
  <c r="D96" i="4" s="1"/>
  <c r="D97" i="4" s="1"/>
  <c r="D98" i="4" s="1"/>
  <c r="D99" i="4" s="1"/>
  <c r="D100" i="4" s="1"/>
  <c r="E93" i="4"/>
</calcChain>
</file>

<file path=xl/sharedStrings.xml><?xml version="1.0" encoding="utf-8"?>
<sst xmlns="http://schemas.openxmlformats.org/spreadsheetml/2006/main" count="2372" uniqueCount="1239">
  <si>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</si>
  <si>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</si>
  <si>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</si>
  <si>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</si>
  <si>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</si>
  <si>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</si>
  <si>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</si>
  <si>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</si>
  <si>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</si>
  <si>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</si>
  <si>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</si>
  <si>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</si>
  <si>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</si>
  <si>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</si>
  <si>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</si>
  <si>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</si>
  <si>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</si>
  <si>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</si>
  <si>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</si>
  <si>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</si>
  <si>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</si>
  <si>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</si>
  <si>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</si>
  <si>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</si>
  <si>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</si>
  <si>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</si>
  <si>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</si>
  <si>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</si>
  <si>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</si>
  <si>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</si>
  <si>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</si>
  <si>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</si>
  <si>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</si>
  <si>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</si>
  <si>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</si>
  <si>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</si>
  <si>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</si>
  <si>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</si>
  <si>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</si>
  <si>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</si>
  <si>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</si>
  <si>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</si>
  <si>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</si>
  <si>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</si>
  <si>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</si>
  <si>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</si>
  <si>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</si>
  <si>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</si>
  <si>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</si>
  <si>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</si>
  <si>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</si>
  <si>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</si>
  <si>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</si>
  <si>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</si>
  <si>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</si>
  <si>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</si>
  <si>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</si>
  <si>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</si>
  <si>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</si>
  <si>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</si>
  <si>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</si>
  <si>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</si>
  <si>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</si>
  <si>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</si>
  <si>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</si>
  <si>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</si>
  <si>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</si>
  <si>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</si>
  <si>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</si>
  <si>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</si>
  <si>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</si>
  <si>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</si>
  <si>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</si>
  <si>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</si>
  <si>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</si>
  <si>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</si>
  <si>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</si>
  <si>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</si>
  <si>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</si>
  <si>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</si>
  <si>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</si>
  <si>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</si>
  <si>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</si>
  <si>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</si>
  <si>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</si>
  <si>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</si>
  <si>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</si>
  <si>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</si>
  <si>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</si>
  <si>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</si>
  <si>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</si>
  <si>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</si>
  <si>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</si>
  <si>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</si>
  <si>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</si>
  <si>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</si>
  <si>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</si>
  <si>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</si>
  <si>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</si>
  <si>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</si>
  <si>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</si>
  <si>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</si>
  <si>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</si>
  <si>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</si>
  <si>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</si>
  <si>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</si>
  <si>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</si>
  <si>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</si>
  <si>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</si>
  <si>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</si>
  <si>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</si>
  <si>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</si>
  <si>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</si>
  <si>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</si>
  <si>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</si>
  <si>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</si>
  <si>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</si>
  <si>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</si>
  <si>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</si>
  <si>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</si>
  <si>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</si>
  <si>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</si>
  <si>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</si>
  <si>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</si>
  <si>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</si>
  <si>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</si>
  <si>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</si>
  <si>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</si>
  <si>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</si>
  <si>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</si>
  <si>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</si>
  <si>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</si>
  <si>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</si>
  <si>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</si>
  <si>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</si>
  <si>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</si>
  <si>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</si>
  <si>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</si>
  <si>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</si>
  <si>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</si>
  <si>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</si>
  <si>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</si>
  <si>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</si>
  <si>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</si>
  <si>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</si>
  <si>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</si>
  <si>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</si>
  <si>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</si>
  <si>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</si>
  <si>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</si>
  <si>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</si>
  <si>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</si>
  <si>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</si>
  <si>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</si>
  <si>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</si>
  <si>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</si>
  <si>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</si>
  <si>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</si>
  <si>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</si>
  <si>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</si>
  <si>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</si>
  <si>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</si>
  <si>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</si>
  <si>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</si>
  <si>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</si>
  <si>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</si>
  <si>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</si>
  <si>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</si>
  <si>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</si>
  <si>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</si>
  <si>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</si>
  <si>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</si>
  <si>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</si>
  <si>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</si>
  <si>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</si>
  <si>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</si>
  <si>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</si>
  <si>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</si>
  <si>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</si>
  <si>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</si>
  <si>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</si>
  <si>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</si>
  <si>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</si>
  <si>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</si>
  <si>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</si>
  <si>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</si>
  <si>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</si>
  <si>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</si>
  <si>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</si>
  <si>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</si>
  <si>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</si>
  <si>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</si>
  <si>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</si>
  <si>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</si>
  <si>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</si>
  <si>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</si>
  <si>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</si>
  <si>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</si>
  <si>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</si>
  <si>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</si>
  <si>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</si>
  <si>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</si>
  <si>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</si>
  <si>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</si>
  <si>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</si>
  <si>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</si>
  <si>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</si>
  <si>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</si>
  <si>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</si>
  <si>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</si>
  <si>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</si>
  <si>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</si>
  <si>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</si>
  <si>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</si>
  <si>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</si>
  <si>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</si>
  <si>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</si>
  <si>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</si>
  <si>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</si>
  <si>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</si>
  <si>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</si>
  <si>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</si>
  <si>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</si>
  <si>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</si>
  <si>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</si>
  <si>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</si>
  <si>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</si>
  <si>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</si>
  <si>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</si>
  <si>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</si>
  <si>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</si>
  <si>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</si>
  <si>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</si>
  <si>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</si>
  <si>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</si>
  <si>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</si>
  <si>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</si>
  <si>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</si>
  <si>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</si>
  <si>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</si>
  <si>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</si>
  <si>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</si>
  <si>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</si>
  <si>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</si>
  <si>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</si>
  <si>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</si>
  <si>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</si>
  <si>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</si>
  <si>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</si>
  <si>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</si>
  <si>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</si>
  <si>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</si>
  <si>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</si>
  <si>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</si>
  <si>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</si>
  <si>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</si>
  <si>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</si>
  <si>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</si>
  <si>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</si>
  <si>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</si>
  <si>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</si>
  <si>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</si>
  <si>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</si>
  <si>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</si>
  <si>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</si>
  <si>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</si>
  <si>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</si>
  <si>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</si>
  <si>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</si>
  <si>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</si>
  <si>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</si>
  <si>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</si>
  <si>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</si>
  <si>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</si>
  <si>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</si>
  <si>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</si>
  <si>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</si>
  <si>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</si>
  <si>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</si>
  <si>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</si>
  <si>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</si>
  <si>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</si>
  <si>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</si>
  <si>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</si>
  <si>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</si>
  <si>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</si>
  <si>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</si>
  <si>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</si>
  <si>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</si>
  <si>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</si>
  <si>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</si>
  <si>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</si>
  <si>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</si>
  <si>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</si>
  <si>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</si>
  <si>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</si>
  <si>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</si>
  <si>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</si>
  <si>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</si>
  <si>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</si>
  <si>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</si>
  <si>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</si>
  <si>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</si>
  <si>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</si>
  <si>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</si>
  <si>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</si>
  <si>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</si>
  <si>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</si>
  <si>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</si>
  <si>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</si>
  <si>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</si>
  <si>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</si>
  <si>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</si>
  <si>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</si>
  <si>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</si>
  <si>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</si>
  <si>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</si>
  <si>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</si>
  <si>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</si>
  <si>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</si>
  <si>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</si>
  <si>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</si>
  <si>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</si>
  <si>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</si>
  <si>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</si>
  <si>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</si>
  <si>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</si>
  <si>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</si>
  <si>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</si>
  <si>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</si>
  <si>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</si>
  <si>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</si>
  <si>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</si>
  <si>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</si>
  <si>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</si>
  <si>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</si>
  <si>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</si>
  <si>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</si>
  <si>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</si>
  <si>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</si>
  <si>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</si>
  <si>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</si>
  <si>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</si>
  <si>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</si>
  <si>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</si>
  <si>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</si>
  <si>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</si>
  <si>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</si>
  <si>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</si>
  <si>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</si>
  <si>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</si>
  <si>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</si>
  <si>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</si>
  <si>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</si>
  <si>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</si>
  <si>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</si>
  <si>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</si>
  <si>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</si>
  <si>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</si>
  <si>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</si>
  <si>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</si>
  <si>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</si>
  <si>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</si>
  <si>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</si>
  <si>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</si>
  <si>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</si>
  <si>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</si>
  <si>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</si>
  <si>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</si>
  <si>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</si>
  <si>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</si>
  <si>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</si>
  <si>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</si>
  <si>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</si>
  <si>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</si>
  <si>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</si>
  <si>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</si>
  <si>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</si>
  <si>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</si>
  <si>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</si>
  <si>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</si>
  <si>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</si>
  <si>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</si>
  <si>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</si>
  <si>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</si>
  <si>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</si>
  <si>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</si>
  <si>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</si>
  <si>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</si>
  <si>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</si>
  <si>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</si>
  <si>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</si>
  <si>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</si>
  <si>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</si>
  <si>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</si>
  <si>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</si>
  <si>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</si>
  <si>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</si>
  <si>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</si>
  <si>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</si>
  <si>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</si>
  <si>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</si>
  <si>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</si>
  <si>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</si>
  <si>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</si>
  <si>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</si>
  <si>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</si>
  <si>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</si>
  <si>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</si>
  <si>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</si>
  <si>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</si>
  <si>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</si>
  <si>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</si>
  <si>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</si>
  <si>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</si>
  <si>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</si>
  <si>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</si>
  <si>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</si>
  <si>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</si>
  <si>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</si>
  <si>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</si>
  <si>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</si>
  <si>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</si>
  <si>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</si>
  <si>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</si>
  <si>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</si>
  <si>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</si>
  <si>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</si>
  <si>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</si>
  <si>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</si>
  <si>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</si>
  <si>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</si>
  <si>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</si>
  <si>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</si>
  <si>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</si>
  <si>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</si>
  <si>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</si>
  <si>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</si>
  <si>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</si>
  <si>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</si>
  <si>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</si>
  <si>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</si>
  <si>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</si>
  <si>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</si>
  <si>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</si>
  <si>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</si>
  <si>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</si>
  <si>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</si>
  <si>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</si>
  <si>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</si>
  <si>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</si>
  <si>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</si>
  <si>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</si>
  <si>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</si>
  <si>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</si>
  <si>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</si>
  <si>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</si>
  <si>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</si>
  <si>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</si>
  <si>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</si>
  <si>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</si>
  <si>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</si>
  <si>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</si>
  <si>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</si>
  <si>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</si>
  <si>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</si>
  <si>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</si>
  <si>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</si>
  <si>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</si>
  <si>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</si>
  <si>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</si>
  <si>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</si>
  <si>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</si>
  <si>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</si>
  <si>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</si>
  <si>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</si>
  <si>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</si>
  <si>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</si>
  <si>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</si>
  <si>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</si>
  <si>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</si>
  <si>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</si>
  <si>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</si>
  <si>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</si>
  <si>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</si>
  <si>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</si>
  <si>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</si>
  <si>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</si>
  <si>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</si>
  <si>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</si>
  <si>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</si>
  <si>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</si>
  <si>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</si>
  <si>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</si>
  <si>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</si>
  <si>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</si>
  <si>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</si>
  <si>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</si>
  <si>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</si>
  <si>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</si>
  <si>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</si>
  <si>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</si>
  <si>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</si>
  <si>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</si>
  <si>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</si>
  <si>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</si>
  <si>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</si>
  <si>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</si>
  <si>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</si>
  <si>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</si>
  <si>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</si>
  <si>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</si>
  <si>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</si>
  <si>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</si>
  <si>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</si>
  <si>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</si>
  <si>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</si>
  <si>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</si>
  <si>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</si>
  <si>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</si>
  <si>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</si>
  <si>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</si>
  <si>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</si>
  <si>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</si>
  <si>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</si>
  <si>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</si>
  <si>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</si>
  <si>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</si>
  <si>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</si>
  <si>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</si>
  <si>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</si>
  <si>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</si>
  <si>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</si>
  <si>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</si>
  <si>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</si>
  <si>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</si>
  <si>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</si>
  <si>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</si>
  <si>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</si>
  <si>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</si>
  <si>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</si>
  <si>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</si>
  <si>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</si>
  <si>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</si>
  <si>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</si>
  <si>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</si>
  <si>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</si>
  <si>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</si>
  <si>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</si>
  <si>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</si>
  <si>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</si>
  <si>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</si>
  <si>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</si>
  <si>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</si>
  <si>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</si>
  <si>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</si>
  <si>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</si>
  <si>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</si>
  <si>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</si>
  <si>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</si>
  <si>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</si>
  <si>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</si>
  <si>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</si>
  <si>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</si>
  <si>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</si>
  <si>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</si>
  <si>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</si>
  <si>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</si>
  <si>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</si>
  <si>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</si>
  <si>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</si>
  <si>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</si>
  <si>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</si>
  <si>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</si>
  <si>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</si>
  <si>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</si>
  <si>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</si>
  <si>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</si>
  <si>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</si>
  <si>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</si>
  <si>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</si>
  <si>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</si>
  <si>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</si>
  <si>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</si>
  <si>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</si>
  <si>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</si>
  <si>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</si>
  <si>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</si>
  <si>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</si>
  <si>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</si>
  <si>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</si>
  <si>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</si>
  <si>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</si>
  <si>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</si>
  <si>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</si>
  <si>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</si>
  <si>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</si>
  <si>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</si>
  <si>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</si>
  <si>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</si>
  <si>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</si>
  <si>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</si>
  <si>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</si>
  <si>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</si>
  <si>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</si>
  <si>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</si>
  <si>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</si>
  <si>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</si>
  <si>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</si>
  <si>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</si>
  <si>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</si>
  <si>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</si>
  <si>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</si>
  <si>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</si>
  <si>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</si>
  <si>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</si>
  <si>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</si>
  <si>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</si>
  <si>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</si>
  <si>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</si>
  <si>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</si>
  <si>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</si>
  <si>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</si>
  <si>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</si>
  <si>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</si>
  <si>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</si>
  <si>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</si>
  <si>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</si>
  <si>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</si>
  <si>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</si>
  <si>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</si>
  <si>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</si>
  <si>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</si>
  <si>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</si>
  <si>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</si>
  <si>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</si>
  <si>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</si>
  <si>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</si>
  <si>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</si>
  <si>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</si>
  <si>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</si>
  <si>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</si>
  <si>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</si>
  <si>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</si>
  <si>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</si>
  <si>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</si>
  <si>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</si>
  <si>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</si>
  <si>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</si>
  <si>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</si>
  <si>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</si>
  <si>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</si>
  <si>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</si>
  <si>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</si>
  <si>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</si>
  <si>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</si>
  <si>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</si>
  <si>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</si>
  <si>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</si>
  <si>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</si>
  <si>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</si>
  <si>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</si>
  <si>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</si>
  <si>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</si>
  <si>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</si>
  <si>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</si>
  <si>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</si>
  <si>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</si>
  <si>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</si>
  <si>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</si>
  <si>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</si>
  <si>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</si>
  <si>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</si>
  <si>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</si>
  <si>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</si>
  <si>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</si>
  <si>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</si>
  <si>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</si>
  <si>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</si>
  <si>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</si>
  <si>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</si>
  <si>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</si>
  <si>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</si>
  <si>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</si>
  <si>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</si>
  <si>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</si>
  <si>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</si>
  <si>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</si>
  <si>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</si>
  <si>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</si>
  <si>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</si>
  <si>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</si>
  <si>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</si>
  <si>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</si>
  <si>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</si>
  <si>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</si>
  <si>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</si>
  <si>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</si>
  <si>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</si>
  <si>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</si>
  <si>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</si>
  <si>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</si>
  <si>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</si>
  <si>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</si>
  <si>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</si>
  <si>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</si>
  <si>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</si>
  <si>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</si>
  <si>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</si>
  <si>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</si>
  <si>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</si>
  <si>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</si>
  <si>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</si>
  <si>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</si>
  <si>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</si>
  <si>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</si>
  <si>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</si>
  <si>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</si>
  <si>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</si>
  <si>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</si>
  <si>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</si>
  <si>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</si>
  <si>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</si>
  <si>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</si>
  <si>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</si>
  <si>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</si>
  <si>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</si>
  <si>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</si>
  <si>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</si>
  <si>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</si>
  <si>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</si>
  <si>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</si>
  <si>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</si>
  <si>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</si>
  <si>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</si>
  <si>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</si>
  <si>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</si>
  <si>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</si>
  <si>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</si>
  <si>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</si>
  <si>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</si>
  <si>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</si>
  <si>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</si>
  <si>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</si>
  <si>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</si>
  <si>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</si>
  <si>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</si>
  <si>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</si>
  <si>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</si>
  <si>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</si>
  <si>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</si>
  <si>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</si>
  <si>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</si>
  <si>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</si>
  <si>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</si>
  <si>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</si>
  <si>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</si>
  <si>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</si>
  <si>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</si>
  <si>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</si>
  <si>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</si>
  <si>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</si>
  <si>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</si>
  <si>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</si>
  <si>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</si>
  <si>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</si>
  <si>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</si>
  <si>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</si>
  <si>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</si>
  <si>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</si>
  <si>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</si>
  <si>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</si>
  <si>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</si>
  <si>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</si>
  <si>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</si>
  <si>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</si>
  <si>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</si>
  <si>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</si>
  <si>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</si>
  <si>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</si>
  <si>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</si>
  <si>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</si>
  <si>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</si>
  <si>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</si>
  <si>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</si>
  <si>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</si>
  <si>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</si>
  <si>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</si>
  <si>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</si>
  <si>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</si>
  <si>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</si>
  <si>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</si>
  <si>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</si>
  <si>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</si>
  <si>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</si>
  <si>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</si>
  <si>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</si>
  <si>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</si>
  <si>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</si>
  <si>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</si>
  <si>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</si>
  <si>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</si>
  <si>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</si>
  <si>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</si>
  <si>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</si>
  <si>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</si>
  <si>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</si>
  <si>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</si>
  <si>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</si>
  <si>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</si>
  <si>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</si>
  <si>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</si>
  <si>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</si>
  <si>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</si>
  <si>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</si>
  <si>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</si>
  <si>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</si>
  <si>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</si>
  <si>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</si>
  <si>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</si>
  <si>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</si>
  <si>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</si>
  <si>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</si>
  <si>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</si>
  <si>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</si>
  <si>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</si>
  <si>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</si>
  <si>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</si>
  <si>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</si>
  <si>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</si>
  <si>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</si>
  <si>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</si>
  <si>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</si>
  <si>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</si>
  <si>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</si>
  <si>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</si>
  <si>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</si>
  <si>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</si>
  <si>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</si>
  <si>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</si>
  <si>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</si>
  <si>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</si>
  <si>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</si>
  <si>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</si>
  <si>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</si>
  <si>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</si>
  <si>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</si>
  <si>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</si>
  <si>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</si>
  <si>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</si>
  <si>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</si>
  <si>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</si>
  <si>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</si>
  <si>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</si>
  <si>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</si>
  <si>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</si>
  <si>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</si>
  <si>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</si>
  <si>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</si>
  <si>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</si>
  <si>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</si>
  <si>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</si>
  <si>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</si>
  <si>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</si>
  <si>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</si>
  <si>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</si>
  <si>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</si>
  <si>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</si>
  <si>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</si>
  <si>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</si>
  <si>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</si>
  <si>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</si>
  <si>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</si>
  <si>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</si>
  <si>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</si>
  <si>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</si>
  <si>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</si>
  <si>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</si>
  <si>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</si>
  <si>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</si>
  <si>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</si>
  <si>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</si>
  <si>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</si>
  <si>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</si>
  <si>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</si>
  <si>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</si>
  <si>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</si>
  <si>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</si>
  <si>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</si>
  <si>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</si>
  <si>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</si>
  <si>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</si>
  <si>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</si>
  <si>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</si>
  <si>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</si>
  <si>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</si>
  <si>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</si>
  <si>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</si>
  <si>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</si>
  <si>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</si>
  <si>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</si>
  <si>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</si>
  <si>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</si>
  <si>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</si>
  <si>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</si>
  <si>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</si>
  <si>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</si>
  <si>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</si>
  <si>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</si>
  <si>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</si>
  <si>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</si>
  <si>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</si>
  <si>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</si>
  <si>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</si>
  <si>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</si>
  <si>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</si>
  <si>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</si>
  <si>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</si>
  <si>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</si>
  <si>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</si>
  <si>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</si>
  <si>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</si>
  <si>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</si>
  <si>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</si>
  <si>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</si>
  <si>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</si>
  <si>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</si>
  <si>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</si>
  <si>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</si>
  <si>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</si>
  <si>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</si>
  <si>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</si>
  <si>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</si>
  <si>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</si>
  <si>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</si>
  <si>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</si>
  <si>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</si>
  <si>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</si>
  <si>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</si>
  <si>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</si>
  <si>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</si>
  <si>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</si>
  <si>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</si>
  <si>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</si>
  <si>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</si>
  <si>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</si>
  <si>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</si>
  <si>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</si>
  <si>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</si>
  <si>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</si>
  <si>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</si>
  <si>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</si>
  <si>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</si>
  <si>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</si>
  <si>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</si>
  <si>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</si>
  <si>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</si>
  <si>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</si>
  <si>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</si>
  <si>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</si>
  <si>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</si>
  <si>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</si>
  <si>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</si>
  <si>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</si>
  <si>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</si>
  <si>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</si>
  <si>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</si>
  <si>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</si>
  <si>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</si>
  <si>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</si>
  <si>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</si>
  <si>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</si>
  <si>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</si>
  <si>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</si>
  <si>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</si>
  <si>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</si>
  <si>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</si>
  <si>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</si>
  <si>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</si>
  <si>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</si>
  <si>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</si>
  <si>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</si>
  <si>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</si>
  <si>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</si>
  <si>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</si>
  <si>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</si>
  <si>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</si>
  <si>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</si>
  <si>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</si>
  <si>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</si>
  <si>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</si>
  <si>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</si>
  <si>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</si>
  <si>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</si>
  <si>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</si>
  <si>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</si>
  <si>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</si>
  <si>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</si>
  <si>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</si>
  <si>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</si>
  <si>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</si>
  <si>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</si>
  <si>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</si>
  <si>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</si>
  <si>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</si>
  <si>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</si>
  <si>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</si>
  <si>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</si>
  <si>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</si>
  <si>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</si>
  <si>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</si>
  <si>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</si>
  <si>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</si>
  <si>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</si>
  <si>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</si>
  <si>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</si>
  <si>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</si>
  <si>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</si>
  <si>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</si>
  <si>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</si>
  <si>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</si>
  <si>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</si>
  <si>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</si>
  <si>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</si>
  <si>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</si>
  <si>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</si>
  <si>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</si>
  <si>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</si>
  <si>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</si>
  <si>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</si>
  <si>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</si>
  <si>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</si>
  <si>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</si>
  <si>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</si>
  <si>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</si>
  <si>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</si>
  <si>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</si>
  <si>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</si>
  <si>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</si>
  <si>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</si>
  <si>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</si>
  <si>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</si>
  <si>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</si>
  <si>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</si>
  <si>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</si>
  <si>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</si>
  <si>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</si>
  <si>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</si>
  <si>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</si>
  <si>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</si>
  <si>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</si>
  <si>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</si>
  <si>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</si>
  <si>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</si>
  <si>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</si>
  <si>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</si>
  <si>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</si>
  <si>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</si>
  <si>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</si>
  <si>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</si>
  <si>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</si>
  <si>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</si>
  <si>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</si>
  <si>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</si>
  <si>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</si>
  <si>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</si>
  <si>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</si>
  <si>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</si>
  <si>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</si>
  <si>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</si>
  <si>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</si>
  <si>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</si>
  <si>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</si>
  <si>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</si>
  <si>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</si>
  <si>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</si>
  <si>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</si>
  <si>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</si>
  <si>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</si>
  <si>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</si>
  <si>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</si>
  <si>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</si>
  <si>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</si>
  <si>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</si>
  <si>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</si>
  <si>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</si>
  <si>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</si>
  <si>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</si>
  <si>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</si>
  <si>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</si>
  <si>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</si>
  <si>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</si>
  <si>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</si>
  <si>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</si>
  <si>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</si>
  <si>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</si>
  <si>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</si>
  <si>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</si>
  <si>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</si>
  <si>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</si>
  <si>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</si>
  <si>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</si>
  <si>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</si>
  <si>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</si>
  <si>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</si>
  <si>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</si>
  <si>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</si>
  <si>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</si>
  <si>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</si>
  <si>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</si>
  <si>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</si>
  <si>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</si>
  <si>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</si>
  <si>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</si>
  <si>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</si>
  <si>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</si>
  <si>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</si>
  <si>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</si>
  <si>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</si>
  <si>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</si>
  <si>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</si>
  <si>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</si>
  <si>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</si>
  <si>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</si>
  <si>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</si>
  <si>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</si>
  <si>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</si>
  <si>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</si>
  <si>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</si>
  <si>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</si>
  <si>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</si>
  <si>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</si>
  <si>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</si>
  <si>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</si>
  <si>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</si>
  <si>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</si>
  <si>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</si>
  <si>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</si>
  <si>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</si>
  <si>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</si>
  <si>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</si>
  <si>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</si>
  <si>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</si>
  <si>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</si>
  <si>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</si>
  <si>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</si>
  <si>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</si>
  <si>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</si>
  <si>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</si>
  <si>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</si>
  <si>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</si>
  <si>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</si>
  <si>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</si>
  <si>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</si>
  <si>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</si>
  <si>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</si>
  <si>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</si>
  <si>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</si>
  <si>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</si>
  <si>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</si>
  <si>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</si>
  <si>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</si>
  <si>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</si>
  <si>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</si>
  <si>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</si>
  <si>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</si>
  <si>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</si>
  <si>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</si>
  <si>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</si>
  <si>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</si>
  <si>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</si>
  <si>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</si>
  <si>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</si>
  <si>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</si>
  <si>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</si>
  <si>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</si>
  <si>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</si>
  <si>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</si>
  <si>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</si>
  <si>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</si>
  <si>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</si>
  <si>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</si>
  <si>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</si>
  <si>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</si>
  <si>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</si>
  <si>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</si>
  <si>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</si>
  <si>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</si>
  <si>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</si>
  <si>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</si>
  <si>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</si>
  <si>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</si>
  <si>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</si>
  <si>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</si>
  <si>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</si>
  <si>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</si>
  <si>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</si>
  <si>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</si>
  <si>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</si>
  <si>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</si>
  <si>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</si>
  <si>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</si>
  <si>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</si>
  <si>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</si>
  <si>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</si>
  <si>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</si>
  <si>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</si>
  <si>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</si>
  <si>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</si>
  <si>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</si>
  <si>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</si>
  <si>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</si>
  <si>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</si>
  <si>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</si>
  <si>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</si>
  <si>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</si>
  <si>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</si>
  <si>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</si>
  <si>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</si>
  <si>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</si>
  <si>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</si>
  <si>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</si>
  <si>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</si>
  <si>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</si>
  <si>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</si>
  <si>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</si>
  <si>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</si>
  <si>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</si>
  <si>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</si>
  <si>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</si>
  <si>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</si>
  <si>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</si>
  <si>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</si>
  <si>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 xml:space="preserve"> F81BFC5F</t>
  </si>
  <si>
    <t>St. Michael's Hospital - Live Kidney</t>
  </si>
  <si>
    <t>61 Queen St. E. 9th Floor</t>
  </si>
  <si>
    <t>Toronto</t>
  </si>
  <si>
    <t>Canada</t>
  </si>
  <si>
    <t>M5C 2T2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</si>
</sst>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F1" workbookViewId="0">
      <selection activeCell="E2" sqref="E2"/>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100150</v>
      </c>
      <c r="E2" s="54" t="s">
        <v>146</v>
      </c>
      <c r="F2" s="54" t="s">
        <v>143</v>
      </c>
      <c r="G2" s="54" t="s">
        <v>1224</v>
      </c>
      <c r="H2" s="90">
        <v>42751</v>
      </c>
      <c r="I2" s="55">
        <v>42788</v>
      </c>
      <c r="J2" s="87" t="s">
        <v>1235</v>
      </c>
      <c r="K2" s="87" t="s">
        <v>1236</v>
      </c>
      <c r="L2" s="87" t="s">
        <v>1214</v>
      </c>
      <c r="M2" s="87" t="s">
        <v>1237</v>
      </c>
      <c r="N2" s="54" t="s">
        <v>1238</v>
      </c>
      <c r="O2" s="54" t="s">
        <v>1066</v>
      </c>
      <c r="P2" s="33" t="str">
        <f>IF(ISBLANK(O2), "", Activities_French_Text)</f>
        <v>Traitement,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opLeftCell="J5" zoomScale="120" zoomScaleNormal="120" workbookViewId="0">
      <selection activeCell="K10" sqref="K10"/>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 xml:space="preserve"> F81BFC5F</v>
      </c>
      <c r="B2" s="79" t="str">
        <f>IF(ISBLANK('CTO Inspection English'!B2), "", 'CTO Inspection English'!B2)</f>
        <v>St. Michael's Hospital - Live Kidney</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42751</v>
      </c>
      <c r="F2" s="82">
        <f>IF(ISBLANK('CTO Inspection English'!I2), "", 'CTO Inspection English'!I2)</f>
        <v>42788</v>
      </c>
      <c r="G2" s="92">
        <v>1</v>
      </c>
      <c r="H2" s="92">
        <v>1</v>
      </c>
      <c r="I2" s="83" t="s">
        <v>1050</v>
      </c>
      <c r="J2" s="78" t="str">
        <f>IF(ISBLANK(I2), "", Inspection_Regulation_French_Text)</f>
        <v xml:space="preserve">16 à 34 - Traitement </v>
      </c>
      <c r="K2" s="95" t="s">
        <v>958</v>
      </c>
      <c r="L2" s="78" t="str">
        <f>IF(ISBLANK(K2), "", Deficiency_French_Text)</f>
        <v>Des lacunes ont été notées concernant l’évaluation de l’admissibilité du donneur.</v>
      </c>
    </row>
    <row r="3" spans="1:12" s="84" customFormat="1" ht="43.2" x14ac:dyDescent="0.3">
      <c r="A3" s="78" t="str">
        <f>IF(ISBLANK(G3), "",A2)</f>
        <v xml:space="preserve"> F81BFC5F</v>
      </c>
      <c r="B3" s="79" t="str">
        <f>IF(ISBLANK(G3), "", B2)</f>
        <v>St. Michael's Hospital - Live Kidney</v>
      </c>
      <c r="C3" s="80" t="str">
        <f>IF(ISBLANK(G3), "", C2)</f>
        <v>Inspection régulière</v>
      </c>
      <c r="D3" s="80" t="str">
        <f>IF(ISBLANK(G3), "", D2)</f>
        <v>Regular Inspection</v>
      </c>
      <c r="E3" s="81">
        <f>IF(ISBLANK(G3), "", E2)</f>
        <v>42751</v>
      </c>
      <c r="F3" s="82">
        <f>IF(ISBLANK(G3), "", F2)</f>
        <v>42788</v>
      </c>
      <c r="G3" s="92">
        <v>2</v>
      </c>
      <c r="H3" s="92">
        <v>1</v>
      </c>
      <c r="I3" s="83" t="s">
        <v>1050</v>
      </c>
      <c r="J3" s="78" t="str">
        <f>IF(ISBLANK(I3), "", Inspection_Regulation_French_Text)</f>
        <v xml:space="preserve">16 à 34 - Traitement </v>
      </c>
      <c r="K3" s="95" t="s">
        <v>958</v>
      </c>
      <c r="L3" s="78" t="str">
        <f>IF(ISBLANK(K3), "", Deficiency_French_Text)</f>
        <v>Des lacunes ont été notées concernant l’évaluation de l’admissibilité du donneur.</v>
      </c>
    </row>
    <row r="4" spans="1:12" s="84" customFormat="1" ht="43.2" x14ac:dyDescent="0.3">
      <c r="A4" s="78" t="str">
        <f t="shared" ref="A4:A41" si="0">IF(ISBLANK(G4), "",A3)</f>
        <v xml:space="preserve"> F81BFC5F</v>
      </c>
      <c r="B4" s="79" t="str">
        <f t="shared" ref="B4:B67" si="1">IF(ISBLANK(G4), "", B3)</f>
        <v>St. Michael's Hospital - Live Kidney</v>
      </c>
      <c r="C4" s="80" t="str">
        <f t="shared" ref="C4:C67" si="2">IF(ISBLANK(G4), "", C3)</f>
        <v>Inspection régulière</v>
      </c>
      <c r="D4" s="80" t="str">
        <f t="shared" ref="D4:D67" si="3">IF(ISBLANK(G4), "", D3)</f>
        <v>Regular Inspection</v>
      </c>
      <c r="E4" s="81">
        <f t="shared" ref="E4:E67" si="4">IF(ISBLANK(G4), "", E3)</f>
        <v>42751</v>
      </c>
      <c r="F4" s="82">
        <f t="shared" ref="F4:F67" si="5">IF(ISBLANK(G4), "", F3)</f>
        <v>42788</v>
      </c>
      <c r="G4" s="92">
        <v>2</v>
      </c>
      <c r="H4" s="92">
        <v>2</v>
      </c>
      <c r="I4" s="83" t="s">
        <v>1050</v>
      </c>
      <c r="J4" s="78" t="str">
        <f>IF(ISBLANK(I4), "", Inspection_Regulation_French_Text)</f>
        <v xml:space="preserve">16 à 34 - Traitement </v>
      </c>
      <c r="K4" s="95" t="s">
        <v>962</v>
      </c>
      <c r="L4" s="78" t="str">
        <f>IF(ISBLANK(K4), "", Deficiency_French_Text)</f>
        <v>Des lacunes ont été notées concernant les essais.</v>
      </c>
    </row>
    <row r="5" spans="1:12" s="84" customFormat="1" ht="43.2" x14ac:dyDescent="0.3">
      <c r="A5" s="78" t="str">
        <f t="shared" si="0"/>
        <v xml:space="preserve"> F81BFC5F</v>
      </c>
      <c r="B5" s="79" t="str">
        <f t="shared" si="1"/>
        <v>St. Michael's Hospital - Live Kidney</v>
      </c>
      <c r="C5" s="80" t="str">
        <f t="shared" si="2"/>
        <v>Inspection régulière</v>
      </c>
      <c r="D5" s="80" t="str">
        <f t="shared" si="3"/>
        <v>Regular Inspection</v>
      </c>
      <c r="E5" s="81">
        <f t="shared" si="4"/>
        <v>42751</v>
      </c>
      <c r="F5" s="82">
        <f t="shared" si="5"/>
        <v>42788</v>
      </c>
      <c r="G5" s="92">
        <v>3</v>
      </c>
      <c r="H5" s="92">
        <v>1</v>
      </c>
      <c r="I5" s="83" t="s">
        <v>1050</v>
      </c>
      <c r="J5" s="78" t="str">
        <f>IF(ISBLANK(I5), "", Inspection_Regulation_French_Text)</f>
        <v xml:space="preserve">16 à 34 - Traitement </v>
      </c>
      <c r="K5" s="95" t="s">
        <v>964</v>
      </c>
      <c r="L5" s="78" t="str">
        <f>IF(ISBLANK(K5), "", Deficiency_French_Text)</f>
        <v>Des lacunes ont été notées concernant l’emballage ou l’étiquetage des cellules, des tissus ou des organes.</v>
      </c>
    </row>
    <row r="6" spans="1:12" s="84" customFormat="1" ht="43.2" x14ac:dyDescent="0.3">
      <c r="A6" s="78" t="str">
        <f t="shared" si="0"/>
        <v xml:space="preserve"> F81BFC5F</v>
      </c>
      <c r="B6" s="79" t="str">
        <f t="shared" si="1"/>
        <v>St. Michael's Hospital - Live Kidney</v>
      </c>
      <c r="C6" s="80" t="str">
        <f t="shared" si="2"/>
        <v>Inspection régulière</v>
      </c>
      <c r="D6" s="80" t="str">
        <f t="shared" si="3"/>
        <v>Regular Inspection</v>
      </c>
      <c r="E6" s="81">
        <f t="shared" si="4"/>
        <v>42751</v>
      </c>
      <c r="F6" s="82">
        <f t="shared" si="5"/>
        <v>42788</v>
      </c>
      <c r="G6" s="92">
        <v>4</v>
      </c>
      <c r="H6" s="92">
        <v>1</v>
      </c>
      <c r="I6" s="83" t="s">
        <v>1052</v>
      </c>
      <c r="J6" s="78" t="str">
        <f>IF(ISBLANK(I6), "", Inspection_Regulation_French_Text)</f>
        <v>40 à 42 - Distribution exceptionnelle</v>
      </c>
      <c r="K6" s="95" t="s">
        <v>974</v>
      </c>
      <c r="L6" s="78" t="str">
        <f>IF(ISBLANK(K6), "", Deficiency_French_Text)</f>
        <v>Des lacunes ont été notées concernant le processus de distribution exceptionnelle de l’établissement.</v>
      </c>
    </row>
    <row r="7" spans="1:12" s="84" customFormat="1" ht="43.2" x14ac:dyDescent="0.3">
      <c r="A7" s="78" t="str">
        <f t="shared" si="0"/>
        <v xml:space="preserve"> F81BFC5F</v>
      </c>
      <c r="B7" s="79" t="str">
        <f t="shared" si="1"/>
        <v>St. Michael's Hospital - Live Kidney</v>
      </c>
      <c r="C7" s="80" t="str">
        <f t="shared" si="2"/>
        <v>Inspection régulière</v>
      </c>
      <c r="D7" s="80" t="str">
        <f t="shared" si="3"/>
        <v>Regular Inspection</v>
      </c>
      <c r="E7" s="81">
        <f t="shared" si="4"/>
        <v>42751</v>
      </c>
      <c r="F7" s="82">
        <f t="shared" si="5"/>
        <v>42788</v>
      </c>
      <c r="G7" s="92">
        <v>5</v>
      </c>
      <c r="H7" s="92">
        <v>1</v>
      </c>
      <c r="I7" s="83" t="s">
        <v>1053</v>
      </c>
      <c r="J7" s="78" t="str">
        <f>IF(ISBLANK(I7), "", Inspection_Regulation_French_Text)</f>
        <v xml:space="preserve">55 à 63 - Dossiers </v>
      </c>
      <c r="K7" s="95" t="s">
        <v>985</v>
      </c>
      <c r="L7" s="78" t="str">
        <f>IF(ISBLANK(K7), "", Deficiency_French_Text)</f>
        <v>Des lacunes ont été notées concernant les dossiers de l’établissement.</v>
      </c>
    </row>
    <row r="8" spans="1:12" s="84" customFormat="1" ht="43.2" x14ac:dyDescent="0.3">
      <c r="A8" s="78" t="str">
        <f t="shared" si="0"/>
        <v xml:space="preserve"> F81BFC5F</v>
      </c>
      <c r="B8" s="79" t="str">
        <f t="shared" si="1"/>
        <v>St. Michael's Hospital - Live Kidney</v>
      </c>
      <c r="C8" s="80" t="str">
        <f t="shared" si="2"/>
        <v>Inspection régulière</v>
      </c>
      <c r="D8" s="80" t="str">
        <f t="shared" si="3"/>
        <v>Regular Inspection</v>
      </c>
      <c r="E8" s="81">
        <f t="shared" si="4"/>
        <v>42751</v>
      </c>
      <c r="F8" s="82">
        <f t="shared" si="5"/>
        <v>42788</v>
      </c>
      <c r="G8" s="92">
        <v>6</v>
      </c>
      <c r="H8" s="92">
        <v>1</v>
      </c>
      <c r="I8" s="83" t="s">
        <v>1048</v>
      </c>
      <c r="J8" s="78" t="str">
        <f>IF(ISBLANK(I8), "", Inspection_Regulation_French_Text)</f>
        <v xml:space="preserve">64 à 69 - Personnel, installations, équipements et produits </v>
      </c>
      <c r="K8" s="95" t="s">
        <v>1146</v>
      </c>
      <c r="L8" s="78" t="str">
        <f>IF(ISBLANK(K8), "", Deficiency_French_Text)</f>
        <v>Des lacunes ont été notées concernant les qualifications ou la formation du personnel.</v>
      </c>
    </row>
    <row r="9" spans="1:12" s="84" customFormat="1" ht="43.2" x14ac:dyDescent="0.3">
      <c r="A9" s="78" t="str">
        <f t="shared" si="0"/>
        <v xml:space="preserve"> F81BFC5F</v>
      </c>
      <c r="B9" s="79" t="str">
        <f t="shared" si="1"/>
        <v>St. Michael's Hospital - Live Kidney</v>
      </c>
      <c r="C9" s="80" t="str">
        <f t="shared" si="2"/>
        <v>Inspection régulière</v>
      </c>
      <c r="D9" s="80" t="str">
        <f t="shared" si="3"/>
        <v>Regular Inspection</v>
      </c>
      <c r="E9" s="81">
        <f t="shared" si="4"/>
        <v>42751</v>
      </c>
      <c r="F9" s="82">
        <f t="shared" si="5"/>
        <v>42788</v>
      </c>
      <c r="G9" s="92">
        <v>7</v>
      </c>
      <c r="H9" s="92">
        <v>1</v>
      </c>
      <c r="I9" s="83" t="s">
        <v>1048</v>
      </c>
      <c r="J9" s="78" t="str">
        <f>IF(ISBLANK(I9), "", Inspection_Regulation_French_Text)</f>
        <v xml:space="preserve">64 à 69 - Personnel, installations, équipements et produits </v>
      </c>
      <c r="K9" s="95" t="s">
        <v>1155</v>
      </c>
      <c r="L9" s="78" t="str">
        <f>IF(ISBLANK(K9), "", Deficiency_French_Text)</f>
        <v>Des lacunes ont été notées concernant l’équipement ou le matériel utilisé dans le cadre des activités de traitement ou de conservation.</v>
      </c>
    </row>
    <row r="10" spans="1:12" s="84" customFormat="1" ht="43.2" x14ac:dyDescent="0.3">
      <c r="A10" s="78" t="str">
        <f t="shared" si="0"/>
        <v xml:space="preserve"> F81BFC5F</v>
      </c>
      <c r="B10" s="79" t="str">
        <f t="shared" si="1"/>
        <v>St. Michael's Hospital - Live Kidney</v>
      </c>
      <c r="C10" s="80" t="str">
        <f t="shared" si="2"/>
        <v>Inspection régulière</v>
      </c>
      <c r="D10" s="80" t="str">
        <f t="shared" si="3"/>
        <v>Regular Inspection</v>
      </c>
      <c r="E10" s="81">
        <f t="shared" si="4"/>
        <v>42751</v>
      </c>
      <c r="F10" s="82">
        <f t="shared" si="5"/>
        <v>42788</v>
      </c>
      <c r="G10" s="92">
        <v>8</v>
      </c>
      <c r="H10" s="92">
        <v>1</v>
      </c>
      <c r="I10" s="83" t="s">
        <v>1049</v>
      </c>
      <c r="J10" s="78" t="str">
        <f>IF(ISBLANK(I10), "", Inspection_Regulation_French_Text)</f>
        <v xml:space="preserve">70 à 76 - Système d’assurance de la qualité </v>
      </c>
      <c r="K10" s="95" t="s">
        <v>999</v>
      </c>
      <c r="L10" s="78" t="str">
        <f>IF(ISBLANK(K10), "", Deficiency_French_Text)</f>
        <v>Des lacunes ont été notées concernant les procédures d’opération normalisées ou les vérifications.</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ht="15"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ht="15"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ht="15"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ht="15"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ht="15"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2017-02-23T21:03:40Z</dcterms:modified>
</cp:coreProperties>
</file>